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11760" activeTab="5"/>
  </bookViews>
  <sheets>
    <sheet name="Приложение_1" sheetId="12" r:id="rId1"/>
    <sheet name="Приложение 2" sheetId="2" r:id="rId2"/>
    <sheet name="Приложение 3" sheetId="3" r:id="rId3"/>
    <sheet name="Приложение 4" sheetId="1" r:id="rId4"/>
    <sheet name="Приложение 5" sheetId="14" r:id="rId5"/>
    <sheet name="Приложение 6" sheetId="5" r:id="rId6"/>
    <sheet name="Приложение 7" sheetId="6" r:id="rId7"/>
    <sheet name="Приложение 8" sheetId="9" r:id="rId8"/>
    <sheet name="Приложение 9" sheetId="10" r:id="rId9"/>
  </sheets>
  <externalReferences>
    <externalReference r:id="rId10"/>
    <externalReference r:id="rId11"/>
  </externalReferences>
  <definedNames>
    <definedName name="_xlnm._FilterDatabase" localSheetId="1" hidden="1">'Приложение 2'!$A$14:$F$151</definedName>
    <definedName name="_xlnm._FilterDatabase" localSheetId="2" hidden="1">'Приложение 3'!$A$12:$H$242</definedName>
    <definedName name="_xlnm._FilterDatabase" localSheetId="3" hidden="1">'Приложение 4'!$A$14:$G$382</definedName>
    <definedName name="_xlnm._FilterDatabase" localSheetId="4" hidden="1">'Приложение 5'!$A$14:$I$577</definedName>
    <definedName name="_xlnm._FilterDatabase" localSheetId="5" hidden="1">'Приложение 6'!$A$12:$J$295</definedName>
    <definedName name="_xlnm.Print_Area" localSheetId="0">Приложение_1!$A$1:$E$128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2" l="1"/>
  <c r="G447" i="14"/>
  <c r="G446" i="14" s="1"/>
  <c r="H48" i="14"/>
  <c r="I48" i="14"/>
  <c r="G48" i="14"/>
  <c r="G39" i="1"/>
  <c r="H39" i="1"/>
  <c r="F39" i="1"/>
  <c r="D70" i="2"/>
  <c r="G352" i="1"/>
  <c r="G351" i="1" s="1"/>
  <c r="G350" i="1" s="1"/>
  <c r="H352" i="1"/>
  <c r="H351" i="1" s="1"/>
  <c r="H350" i="1" s="1"/>
  <c r="F352" i="1"/>
  <c r="F351" i="1" s="1"/>
  <c r="F350" i="1" s="1"/>
  <c r="H528" i="14"/>
  <c r="H527" i="14" s="1"/>
  <c r="H526" i="14" s="1"/>
  <c r="I528" i="14"/>
  <c r="I527" i="14" s="1"/>
  <c r="I526" i="14" s="1"/>
  <c r="G527" i="14"/>
  <c r="G526" i="14" s="1"/>
  <c r="G528" i="14"/>
  <c r="H446" i="14"/>
  <c r="I446" i="14"/>
  <c r="G41" i="3" l="1"/>
  <c r="H41" i="3"/>
  <c r="F42" i="3"/>
  <c r="F41" i="3" s="1"/>
  <c r="F28" i="3"/>
  <c r="F24" i="3"/>
  <c r="F73" i="3"/>
  <c r="F91" i="3"/>
  <c r="C43" i="6" l="1"/>
  <c r="C53" i="6"/>
  <c r="F242" i="3" l="1"/>
  <c r="H49" i="14" l="1"/>
  <c r="I49" i="14"/>
  <c r="G49" i="14"/>
  <c r="H45" i="14"/>
  <c r="I45" i="14"/>
  <c r="G45" i="14"/>
  <c r="F46" i="3"/>
  <c r="F40" i="1" l="1"/>
  <c r="G40" i="1"/>
  <c r="H40" i="1"/>
  <c r="C44" i="6"/>
  <c r="C51" i="6"/>
  <c r="G497" i="14"/>
  <c r="G283" i="14"/>
  <c r="G394" i="14"/>
  <c r="G393" i="14"/>
  <c r="G385" i="14"/>
  <c r="G379" i="14"/>
  <c r="G215" i="14" l="1"/>
  <c r="G569" i="14" l="1"/>
  <c r="G555" i="14"/>
  <c r="G395" i="14" l="1"/>
  <c r="C80" i="12" l="1"/>
  <c r="F92" i="3"/>
  <c r="F68" i="3"/>
  <c r="F50" i="3"/>
  <c r="G78" i="14"/>
  <c r="G93" i="14"/>
  <c r="G435" i="14"/>
  <c r="F61" i="3"/>
  <c r="G267" i="1"/>
  <c r="E24" i="2" s="1"/>
  <c r="H267" i="1"/>
  <c r="F24" i="2" s="1"/>
  <c r="F267" i="1"/>
  <c r="D24" i="2" s="1"/>
  <c r="G408" i="14"/>
  <c r="G409" i="14"/>
  <c r="H408" i="14"/>
  <c r="I408" i="14"/>
  <c r="G252" i="1" l="1"/>
  <c r="H252" i="1"/>
  <c r="F252" i="1"/>
  <c r="G250" i="1"/>
  <c r="H250" i="1"/>
  <c r="G249" i="1"/>
  <c r="H249" i="1"/>
  <c r="G557" i="14"/>
  <c r="G551" i="14"/>
  <c r="G552" i="14"/>
  <c r="G549" i="14"/>
  <c r="G548" i="14"/>
  <c r="G514" i="14"/>
  <c r="G510" i="14"/>
  <c r="G508" i="14"/>
  <c r="G484" i="14"/>
  <c r="G461" i="14"/>
  <c r="G396" i="14"/>
  <c r="G392" i="14" l="1"/>
  <c r="H392" i="14"/>
  <c r="I392" i="14"/>
  <c r="G374" i="14"/>
  <c r="G375" i="14"/>
  <c r="G360" i="14"/>
  <c r="G188" i="1"/>
  <c r="H188" i="1"/>
  <c r="F188" i="1"/>
  <c r="H281" i="14"/>
  <c r="I281" i="14"/>
  <c r="G249" i="14"/>
  <c r="G228" i="14"/>
  <c r="G391" i="14"/>
  <c r="G250" i="14"/>
  <c r="G229" i="14"/>
  <c r="G227" i="14"/>
  <c r="G248" i="14"/>
  <c r="G106" i="1"/>
  <c r="H106" i="1"/>
  <c r="G173" i="14"/>
  <c r="H165" i="14"/>
  <c r="I165" i="14"/>
  <c r="G165" i="14"/>
  <c r="G164" i="14"/>
  <c r="F106" i="1" s="1"/>
  <c r="G144" i="14"/>
  <c r="G142" i="14"/>
  <c r="C49" i="6"/>
  <c r="C46" i="6"/>
  <c r="C45" i="6"/>
  <c r="F100" i="3" l="1"/>
  <c r="H61" i="5"/>
  <c r="H305" i="5"/>
  <c r="C48" i="6"/>
  <c r="G556" i="14"/>
  <c r="F230" i="3"/>
  <c r="F184" i="3"/>
  <c r="F257" i="1" s="1"/>
  <c r="C28" i="10"/>
  <c r="G415" i="14"/>
  <c r="F170" i="3"/>
  <c r="H399" i="14"/>
  <c r="I399" i="14"/>
  <c r="G399" i="14"/>
  <c r="G257" i="1"/>
  <c r="H257" i="1"/>
  <c r="G183" i="3"/>
  <c r="H183" i="3"/>
  <c r="F183" i="3"/>
  <c r="F182" i="3"/>
  <c r="F163" i="3"/>
  <c r="G370" i="14"/>
  <c r="F161" i="3"/>
  <c r="F154" i="3"/>
  <c r="G64" i="14" l="1"/>
  <c r="G244" i="14" l="1"/>
  <c r="G245" i="14"/>
  <c r="F102" i="3"/>
  <c r="F94" i="3"/>
  <c r="F88" i="3"/>
  <c r="G89" i="14"/>
  <c r="F85" i="3"/>
  <c r="G102" i="14" s="1"/>
  <c r="F83" i="3"/>
  <c r="F75" i="3"/>
  <c r="F69" i="1"/>
  <c r="H102" i="14"/>
  <c r="I102" i="14"/>
  <c r="C26" i="10"/>
  <c r="C27" i="10"/>
  <c r="G71" i="14"/>
  <c r="F221" i="3"/>
  <c r="F90" i="3"/>
  <c r="G26" i="1" l="1"/>
  <c r="H26" i="1"/>
  <c r="F26" i="1"/>
  <c r="G74" i="1"/>
  <c r="H74" i="1"/>
  <c r="F74" i="1"/>
  <c r="H119" i="14"/>
  <c r="H118" i="14" s="1"/>
  <c r="I119" i="14"/>
  <c r="I118" i="14" s="1"/>
  <c r="G119" i="14"/>
  <c r="G118" i="14" s="1"/>
  <c r="G103" i="3"/>
  <c r="H103" i="3"/>
  <c r="C50" i="6" l="1"/>
  <c r="G94" i="14"/>
  <c r="G140" i="1"/>
  <c r="G139" i="1" s="1"/>
  <c r="G138" i="1" s="1"/>
  <c r="G137" i="1" s="1"/>
  <c r="H140" i="1"/>
  <c r="H139" i="1" s="1"/>
  <c r="H138" i="1" s="1"/>
  <c r="H137" i="1" s="1"/>
  <c r="F140" i="1"/>
  <c r="F139" i="1" s="1"/>
  <c r="F138" i="1" s="1"/>
  <c r="F137" i="1" s="1"/>
  <c r="H220" i="14"/>
  <c r="H219" i="14" s="1"/>
  <c r="H218" i="14" s="1"/>
  <c r="H217" i="14" s="1"/>
  <c r="I220" i="14"/>
  <c r="I219" i="14" s="1"/>
  <c r="I218" i="14" s="1"/>
  <c r="I217" i="14" s="1"/>
  <c r="G220" i="14"/>
  <c r="G219" i="14" s="1"/>
  <c r="G218" i="14" s="1"/>
  <c r="G217" i="14" s="1"/>
  <c r="F93" i="3"/>
  <c r="F219" i="3"/>
  <c r="G27" i="14"/>
  <c r="F177" i="3"/>
  <c r="F27" i="3"/>
  <c r="G23" i="3"/>
  <c r="H23" i="3"/>
  <c r="F23" i="3"/>
  <c r="H233" i="5"/>
  <c r="D13" i="6"/>
  <c r="E13" i="6"/>
  <c r="D25" i="6"/>
  <c r="E25" i="6"/>
  <c r="C25" i="6"/>
  <c r="H300" i="5" l="1"/>
  <c r="H299" i="5" s="1"/>
  <c r="H298" i="5" s="1"/>
  <c r="H297" i="5" s="1"/>
  <c r="H296" i="5" s="1"/>
  <c r="I299" i="5"/>
  <c r="I298" i="5" s="1"/>
  <c r="I297" i="5" s="1"/>
  <c r="I296" i="5" s="1"/>
  <c r="J299" i="5"/>
  <c r="J298" i="5" s="1"/>
  <c r="J297" i="5" s="1"/>
  <c r="J296" i="5" s="1"/>
  <c r="I288" i="5"/>
  <c r="I287" i="5" s="1"/>
  <c r="I286" i="5" s="1"/>
  <c r="I285" i="5" s="1"/>
  <c r="J288" i="5"/>
  <c r="J287" i="5" s="1"/>
  <c r="J286" i="5" s="1"/>
  <c r="J285" i="5" s="1"/>
  <c r="H288" i="5"/>
  <c r="H287" i="5" s="1"/>
  <c r="H286" i="5" s="1"/>
  <c r="H285" i="5" s="1"/>
  <c r="I282" i="5"/>
  <c r="J282" i="5"/>
  <c r="H283" i="5"/>
  <c r="H282" i="5" s="1"/>
  <c r="H262" i="5"/>
  <c r="H258" i="5"/>
  <c r="H256" i="5"/>
  <c r="H255" i="5"/>
  <c r="H241" i="5" l="1"/>
  <c r="H225" i="5"/>
  <c r="H224" i="5" s="1"/>
  <c r="I224" i="5"/>
  <c r="I223" i="5" s="1"/>
  <c r="I222" i="5" s="1"/>
  <c r="I221" i="5" s="1"/>
  <c r="J224" i="5"/>
  <c r="J223" i="5" s="1"/>
  <c r="J222" i="5" s="1"/>
  <c r="J221" i="5" s="1"/>
  <c r="I227" i="5"/>
  <c r="J227" i="5"/>
  <c r="H228" i="5"/>
  <c r="H227" i="5" s="1"/>
  <c r="I212" i="5"/>
  <c r="J212" i="5"/>
  <c r="H212" i="5"/>
  <c r="I215" i="5"/>
  <c r="J215" i="5"/>
  <c r="H219" i="5"/>
  <c r="H215" i="5" s="1"/>
  <c r="I207" i="5"/>
  <c r="I206" i="5" s="1"/>
  <c r="I205" i="5" s="1"/>
  <c r="I204" i="5" s="1"/>
  <c r="J207" i="5"/>
  <c r="J206" i="5" s="1"/>
  <c r="J205" i="5" s="1"/>
  <c r="J204" i="5" s="1"/>
  <c r="H207" i="5"/>
  <c r="H206" i="5" s="1"/>
  <c r="H205" i="5" s="1"/>
  <c r="H204" i="5" s="1"/>
  <c r="H211" i="5" l="1"/>
  <c r="I211" i="5"/>
  <c r="J211" i="5"/>
  <c r="H223" i="5"/>
  <c r="H222" i="5" s="1"/>
  <c r="H221" i="5" s="1"/>
  <c r="I176" i="5"/>
  <c r="I175" i="5" s="1"/>
  <c r="I174" i="5" s="1"/>
  <c r="J176" i="5"/>
  <c r="J175" i="5" s="1"/>
  <c r="J174" i="5" s="1"/>
  <c r="H177" i="5"/>
  <c r="H176" i="5" s="1"/>
  <c r="H175" i="5" s="1"/>
  <c r="H174" i="5" s="1"/>
  <c r="H170" i="5"/>
  <c r="H169" i="5" s="1"/>
  <c r="I169" i="5"/>
  <c r="J169" i="5"/>
  <c r="H146" i="5"/>
  <c r="H144" i="5"/>
  <c r="I143" i="5"/>
  <c r="J143" i="5"/>
  <c r="H161" i="5"/>
  <c r="H159" i="5"/>
  <c r="H157" i="5"/>
  <c r="H183" i="5"/>
  <c r="H158" i="5"/>
  <c r="I127" i="5"/>
  <c r="J127" i="5"/>
  <c r="H128" i="5"/>
  <c r="H127" i="5" s="1"/>
  <c r="H133" i="5"/>
  <c r="I121" i="5"/>
  <c r="I120" i="5" s="1"/>
  <c r="I119" i="5" s="1"/>
  <c r="I118" i="5" s="1"/>
  <c r="J121" i="5"/>
  <c r="J120" i="5" s="1"/>
  <c r="J119" i="5" s="1"/>
  <c r="J118" i="5" s="1"/>
  <c r="H121" i="5"/>
  <c r="H120" i="5" s="1"/>
  <c r="H119" i="5" s="1"/>
  <c r="H118" i="5" s="1"/>
  <c r="I104" i="5"/>
  <c r="J104" i="5"/>
  <c r="H104" i="5"/>
  <c r="H107" i="5"/>
  <c r="H90" i="5"/>
  <c r="H88" i="5"/>
  <c r="H86" i="5"/>
  <c r="H84" i="5"/>
  <c r="I79" i="5"/>
  <c r="J79" i="5"/>
  <c r="H79" i="5"/>
  <c r="H67" i="5"/>
  <c r="H66" i="5" s="1"/>
  <c r="I66" i="5"/>
  <c r="J66" i="5"/>
  <c r="I304" i="5"/>
  <c r="I303" i="5" s="1"/>
  <c r="I302" i="5" s="1"/>
  <c r="I301" i="5" s="1"/>
  <c r="J304" i="5"/>
  <c r="J303" i="5" s="1"/>
  <c r="J302" i="5" s="1"/>
  <c r="J301" i="5" s="1"/>
  <c r="H304" i="5"/>
  <c r="H303" i="5" s="1"/>
  <c r="H302" i="5" s="1"/>
  <c r="H301" i="5" s="1"/>
  <c r="I60" i="5"/>
  <c r="J60" i="5"/>
  <c r="I58" i="5"/>
  <c r="J58" i="5"/>
  <c r="H60" i="5"/>
  <c r="H59" i="5"/>
  <c r="H58" i="5" s="1"/>
  <c r="H56" i="5"/>
  <c r="I47" i="5"/>
  <c r="J47" i="5"/>
  <c r="H47" i="5"/>
  <c r="I41" i="5"/>
  <c r="J41" i="5"/>
  <c r="H43" i="5"/>
  <c r="H41" i="5" s="1"/>
  <c r="I36" i="5"/>
  <c r="I35" i="5" s="1"/>
  <c r="I34" i="5" s="1"/>
  <c r="J36" i="5"/>
  <c r="J35" i="5" s="1"/>
  <c r="J34" i="5" s="1"/>
  <c r="H36" i="5"/>
  <c r="H35" i="5" s="1"/>
  <c r="H34" i="5" s="1"/>
  <c r="H143" i="5" l="1"/>
  <c r="I30" i="5"/>
  <c r="J30" i="5"/>
  <c r="H30" i="5"/>
  <c r="H21" i="5"/>
  <c r="H19" i="5" s="1"/>
  <c r="C126" i="12" l="1"/>
  <c r="C123" i="12" l="1"/>
  <c r="C120" i="12"/>
  <c r="C118" i="12"/>
  <c r="C110" i="12"/>
  <c r="C109" i="12"/>
  <c r="C107" i="12"/>
  <c r="C106" i="12"/>
  <c r="C105" i="12"/>
  <c r="C94" i="12"/>
  <c r="G242" i="3" l="1"/>
  <c r="H208" i="14" l="1"/>
  <c r="I208" i="14"/>
  <c r="G209" i="14"/>
  <c r="G210" i="14"/>
  <c r="F136" i="1" s="1"/>
  <c r="G136" i="1"/>
  <c r="H136" i="1"/>
  <c r="G212" i="14"/>
  <c r="D43" i="6"/>
  <c r="G208" i="14" l="1"/>
  <c r="G116" i="1"/>
  <c r="H116" i="1"/>
  <c r="F116" i="1"/>
  <c r="G277" i="14" l="1"/>
  <c r="G525" i="14" l="1"/>
  <c r="G453" i="14"/>
  <c r="G344" i="14" l="1"/>
  <c r="G316" i="14"/>
  <c r="G362" i="1" l="1"/>
  <c r="H362" i="1"/>
  <c r="H550" i="14"/>
  <c r="I550" i="14"/>
  <c r="G550" i="14"/>
  <c r="F362" i="1"/>
  <c r="G343" i="14"/>
  <c r="G373" i="14" l="1"/>
  <c r="G363" i="14"/>
  <c r="G340" i="1"/>
  <c r="H340" i="1"/>
  <c r="G515" i="14"/>
  <c r="G513" i="14" s="1"/>
  <c r="H513" i="14"/>
  <c r="I513" i="14"/>
  <c r="G346" i="14"/>
  <c r="G309" i="1"/>
  <c r="E46" i="2" s="1"/>
  <c r="H309" i="1"/>
  <c r="F46" i="2" s="1"/>
  <c r="F309" i="1"/>
  <c r="D46" i="2" s="1"/>
  <c r="H465" i="14"/>
  <c r="I465" i="14"/>
  <c r="G465" i="14"/>
  <c r="G117" i="1"/>
  <c r="H117" i="1"/>
  <c r="F117" i="1"/>
  <c r="G387" i="14"/>
  <c r="F249" i="1" s="1"/>
  <c r="H184" i="5"/>
  <c r="G314" i="14"/>
  <c r="F251" i="1" l="1"/>
  <c r="G251" i="1"/>
  <c r="H251" i="1"/>
  <c r="H384" i="14"/>
  <c r="I384" i="14"/>
  <c r="G384" i="14"/>
  <c r="G377" i="1" l="1"/>
  <c r="H377" i="1"/>
  <c r="F377" i="1"/>
  <c r="F367" i="1"/>
  <c r="D78" i="2" s="1"/>
  <c r="G367" i="1"/>
  <c r="E78" i="2" s="1"/>
  <c r="H367" i="1"/>
  <c r="F78" i="2" s="1"/>
  <c r="F368" i="1"/>
  <c r="G368" i="1"/>
  <c r="E79" i="2" s="1"/>
  <c r="H368" i="1"/>
  <c r="F79" i="2" s="1"/>
  <c r="G366" i="1"/>
  <c r="H366" i="1"/>
  <c r="G365" i="1"/>
  <c r="H365" i="1"/>
  <c r="G363" i="1"/>
  <c r="E74" i="2" s="1"/>
  <c r="H363" i="1"/>
  <c r="F74" i="2" s="1"/>
  <c r="E73" i="2"/>
  <c r="F73" i="2"/>
  <c r="D73" i="2"/>
  <c r="G349" i="1"/>
  <c r="H349" i="1"/>
  <c r="F349" i="1"/>
  <c r="G345" i="1"/>
  <c r="H345" i="1"/>
  <c r="G346" i="1"/>
  <c r="H346" i="1"/>
  <c r="F346" i="1"/>
  <c r="F345" i="1"/>
  <c r="G341" i="1"/>
  <c r="H341" i="1"/>
  <c r="F341" i="1"/>
  <c r="G339" i="1"/>
  <c r="H339" i="1"/>
  <c r="F339" i="1"/>
  <c r="G330" i="1"/>
  <c r="H330" i="1"/>
  <c r="F330" i="1"/>
  <c r="G327" i="1"/>
  <c r="H327" i="1"/>
  <c r="F327" i="1"/>
  <c r="G324" i="1"/>
  <c r="H324" i="1"/>
  <c r="G325" i="1"/>
  <c r="H325" i="1"/>
  <c r="F325" i="1"/>
  <c r="F324" i="1"/>
  <c r="G320" i="1"/>
  <c r="E49" i="2" s="1"/>
  <c r="H320" i="1"/>
  <c r="F49" i="2" s="1"/>
  <c r="G321" i="1"/>
  <c r="E50" i="2" s="1"/>
  <c r="H321" i="1"/>
  <c r="F50" i="2" s="1"/>
  <c r="F321" i="1"/>
  <c r="D50" i="2" s="1"/>
  <c r="F320" i="1"/>
  <c r="D49" i="2" s="1"/>
  <c r="G315" i="1"/>
  <c r="E121" i="2" s="1"/>
  <c r="H315" i="1"/>
  <c r="F121" i="2" s="1"/>
  <c r="F315" i="1"/>
  <c r="D121" i="2" s="1"/>
  <c r="G313" i="1"/>
  <c r="E119" i="2" s="1"/>
  <c r="H313" i="1"/>
  <c r="F119" i="2" s="1"/>
  <c r="F313" i="1"/>
  <c r="D119" i="2" s="1"/>
  <c r="G312" i="1"/>
  <c r="E118" i="2" s="1"/>
  <c r="H312" i="1"/>
  <c r="F118" i="2" s="1"/>
  <c r="F312" i="1"/>
  <c r="G308" i="1"/>
  <c r="E47" i="2" s="1"/>
  <c r="H308" i="1"/>
  <c r="F47" i="2" s="1"/>
  <c r="F308" i="1"/>
  <c r="D47" i="2" s="1"/>
  <c r="G307" i="1"/>
  <c r="E45" i="2" s="1"/>
  <c r="H307" i="1"/>
  <c r="F45" i="2" s="1"/>
  <c r="F307" i="1"/>
  <c r="D45" i="2" s="1"/>
  <c r="G306" i="1"/>
  <c r="H306" i="1"/>
  <c r="F306" i="1"/>
  <c r="G299" i="1"/>
  <c r="H299" i="1"/>
  <c r="F299" i="1"/>
  <c r="G294" i="1"/>
  <c r="G293" i="1" s="1"/>
  <c r="H294" i="1"/>
  <c r="H293" i="1" s="1"/>
  <c r="F294" i="1"/>
  <c r="F293" i="1" s="1"/>
  <c r="G283" i="1"/>
  <c r="H283" i="1"/>
  <c r="G284" i="1"/>
  <c r="H284" i="1"/>
  <c r="F284" i="1"/>
  <c r="F283" i="1"/>
  <c r="G273" i="1"/>
  <c r="H273" i="1"/>
  <c r="G274" i="1"/>
  <c r="H274" i="1"/>
  <c r="G275" i="1"/>
  <c r="H275" i="1"/>
  <c r="F274" i="1"/>
  <c r="F275" i="1"/>
  <c r="F273" i="1"/>
  <c r="G271" i="1"/>
  <c r="E21" i="2" s="1"/>
  <c r="H271" i="1"/>
  <c r="F21" i="2" s="1"/>
  <c r="F271" i="1"/>
  <c r="D21" i="2" s="1"/>
  <c r="G269" i="1"/>
  <c r="E26" i="2" s="1"/>
  <c r="H269" i="1"/>
  <c r="F26" i="2" s="1"/>
  <c r="G266" i="1"/>
  <c r="H266" i="1"/>
  <c r="F266" i="1"/>
  <c r="G254" i="1"/>
  <c r="H254" i="1"/>
  <c r="F254" i="1"/>
  <c r="G253" i="1"/>
  <c r="H253" i="1"/>
  <c r="F253" i="1"/>
  <c r="G247" i="1"/>
  <c r="E98" i="2" s="1"/>
  <c r="H247" i="1"/>
  <c r="F98" i="2" s="1"/>
  <c r="F247" i="1"/>
  <c r="D98" i="2" s="1"/>
  <c r="G245" i="1"/>
  <c r="E96" i="2" s="1"/>
  <c r="H245" i="1"/>
  <c r="F96" i="2" s="1"/>
  <c r="F245" i="1"/>
  <c r="D96" i="2" s="1"/>
  <c r="G240" i="1"/>
  <c r="H240" i="1"/>
  <c r="F91" i="2" s="1"/>
  <c r="G241" i="1"/>
  <c r="E92" i="2" s="1"/>
  <c r="H241" i="1"/>
  <c r="F92" i="2" s="1"/>
  <c r="G242" i="1"/>
  <c r="E93" i="2" s="1"/>
  <c r="H242" i="1"/>
  <c r="F93" i="2" s="1"/>
  <c r="G243" i="1"/>
  <c r="E94" i="2" s="1"/>
  <c r="H243" i="1"/>
  <c r="F94" i="2" s="1"/>
  <c r="F241" i="1"/>
  <c r="D92" i="2" s="1"/>
  <c r="F242" i="1"/>
  <c r="D93" i="2" s="1"/>
  <c r="F240" i="1"/>
  <c r="D91" i="2" s="1"/>
  <c r="G238" i="1"/>
  <c r="E89" i="2" s="1"/>
  <c r="H238" i="1"/>
  <c r="F89" i="2" s="1"/>
  <c r="F238" i="1"/>
  <c r="D89" i="2" s="1"/>
  <c r="G232" i="1"/>
  <c r="H232" i="1"/>
  <c r="G233" i="1"/>
  <c r="H233" i="1"/>
  <c r="F233" i="1"/>
  <c r="F232" i="1"/>
  <c r="D52" i="2" s="1"/>
  <c r="G230" i="1"/>
  <c r="E42" i="2" s="1"/>
  <c r="H230" i="1"/>
  <c r="F42" i="2" s="1"/>
  <c r="F230" i="1"/>
  <c r="D42" i="2" s="1"/>
  <c r="G227" i="1"/>
  <c r="E39" i="2" s="1"/>
  <c r="H227" i="1"/>
  <c r="F39" i="2" s="1"/>
  <c r="G228" i="1"/>
  <c r="E40" i="2" s="1"/>
  <c r="H228" i="1"/>
  <c r="F40" i="2" s="1"/>
  <c r="F228" i="1"/>
  <c r="D40" i="2" s="1"/>
  <c r="F227" i="1"/>
  <c r="D39" i="2" s="1"/>
  <c r="G225" i="1"/>
  <c r="E37" i="2" s="1"/>
  <c r="H225" i="1"/>
  <c r="F37" i="2" s="1"/>
  <c r="F225" i="1"/>
  <c r="D37" i="2" s="1"/>
  <c r="G224" i="1"/>
  <c r="E36" i="2" s="1"/>
  <c r="H224" i="1"/>
  <c r="F36" i="2" s="1"/>
  <c r="F224" i="1"/>
  <c r="D36" i="2" s="1"/>
  <c r="H223" i="1"/>
  <c r="F35" i="2" s="1"/>
  <c r="G223" i="1"/>
  <c r="E35" i="2" s="1"/>
  <c r="F223" i="1"/>
  <c r="D35" i="2" s="1"/>
  <c r="G215" i="1"/>
  <c r="H215" i="1"/>
  <c r="F215" i="1"/>
  <c r="G212" i="1"/>
  <c r="H212" i="1"/>
  <c r="F212" i="1"/>
  <c r="G208" i="1"/>
  <c r="H208" i="1"/>
  <c r="G209" i="1"/>
  <c r="H209" i="1"/>
  <c r="F209" i="1"/>
  <c r="F208" i="1"/>
  <c r="G205" i="1"/>
  <c r="H205" i="1"/>
  <c r="F205" i="1"/>
  <c r="G202" i="1"/>
  <c r="H202" i="1"/>
  <c r="F202" i="1"/>
  <c r="G199" i="1"/>
  <c r="H199" i="1"/>
  <c r="F199" i="1"/>
  <c r="G192" i="1"/>
  <c r="H192" i="1"/>
  <c r="G185" i="1"/>
  <c r="H185" i="1"/>
  <c r="G186" i="1"/>
  <c r="H186" i="1"/>
  <c r="G187" i="1"/>
  <c r="H187" i="1"/>
  <c r="F186" i="1"/>
  <c r="F187" i="1"/>
  <c r="G180" i="1"/>
  <c r="H180" i="1"/>
  <c r="G181" i="1"/>
  <c r="H181" i="1"/>
  <c r="G182" i="1"/>
  <c r="H182" i="1"/>
  <c r="F181" i="1"/>
  <c r="F182" i="1"/>
  <c r="F180" i="1"/>
  <c r="G178" i="1"/>
  <c r="E19" i="2" s="1"/>
  <c r="H178" i="1"/>
  <c r="F19" i="2" s="1"/>
  <c r="F178" i="1"/>
  <c r="D19" i="2" s="1"/>
  <c r="D23" i="2" l="1"/>
  <c r="D22" i="2" s="1"/>
  <c r="F265" i="1"/>
  <c r="F23" i="2"/>
  <c r="F22" i="2" s="1"/>
  <c r="H265" i="1"/>
  <c r="E23" i="2"/>
  <c r="E22" i="2" s="1"/>
  <c r="G265" i="1"/>
  <c r="D118" i="2"/>
  <c r="G184" i="1"/>
  <c r="H184" i="1"/>
  <c r="D63" i="2"/>
  <c r="E76" i="2"/>
  <c r="E31" i="2"/>
  <c r="D31" i="2"/>
  <c r="E63" i="2"/>
  <c r="F44" i="2"/>
  <c r="H305" i="1"/>
  <c r="F76" i="2"/>
  <c r="E44" i="2"/>
  <c r="G305" i="1"/>
  <c r="D44" i="2"/>
  <c r="F305" i="1"/>
  <c r="F31" i="2"/>
  <c r="D62" i="2"/>
  <c r="E66" i="2"/>
  <c r="D66" i="2"/>
  <c r="F28" i="2"/>
  <c r="E77" i="2"/>
  <c r="H239" i="1"/>
  <c r="F66" i="2"/>
  <c r="F63" i="2"/>
  <c r="D53" i="2"/>
  <c r="E62" i="2"/>
  <c r="E28" i="2"/>
  <c r="F53" i="2"/>
  <c r="F77" i="2"/>
  <c r="G239" i="1"/>
  <c r="F29" i="2"/>
  <c r="E53" i="2"/>
  <c r="F62" i="2"/>
  <c r="E91" i="2"/>
  <c r="E90" i="2" s="1"/>
  <c r="D28" i="2"/>
  <c r="D29" i="2"/>
  <c r="E29" i="2"/>
  <c r="F90" i="2"/>
  <c r="G168" i="1"/>
  <c r="H168" i="1"/>
  <c r="F168" i="1"/>
  <c r="G165" i="1"/>
  <c r="H165" i="1"/>
  <c r="G164" i="1"/>
  <c r="E103" i="2" s="1"/>
  <c r="H164" i="1"/>
  <c r="F103" i="2" s="1"/>
  <c r="F164" i="1"/>
  <c r="D103" i="2" s="1"/>
  <c r="G163" i="1"/>
  <c r="H163" i="1"/>
  <c r="F163" i="1"/>
  <c r="G162" i="1"/>
  <c r="H162" i="1"/>
  <c r="F162" i="1"/>
  <c r="G159" i="1"/>
  <c r="E85" i="2" s="1"/>
  <c r="H159" i="1"/>
  <c r="F85" i="2" s="1"/>
  <c r="G160" i="1"/>
  <c r="E86" i="2" s="1"/>
  <c r="H160" i="1"/>
  <c r="F86" i="2" s="1"/>
  <c r="F160" i="1"/>
  <c r="D86" i="2" s="1"/>
  <c r="F159" i="1"/>
  <c r="D85" i="2" s="1"/>
  <c r="G156" i="1"/>
  <c r="E82" i="2" s="1"/>
  <c r="H156" i="1"/>
  <c r="F82" i="2" s="1"/>
  <c r="G157" i="1"/>
  <c r="E83" i="2" s="1"/>
  <c r="H157" i="1"/>
  <c r="F83" i="2" s="1"/>
  <c r="F157" i="1"/>
  <c r="D83" i="2" s="1"/>
  <c r="F156" i="1"/>
  <c r="D82" i="2" s="1"/>
  <c r="G145" i="1"/>
  <c r="H145" i="1"/>
  <c r="G146" i="1"/>
  <c r="E101" i="2" s="1"/>
  <c r="H146" i="1"/>
  <c r="F101" i="2" s="1"/>
  <c r="G147" i="1"/>
  <c r="E102" i="2" s="1"/>
  <c r="H147" i="1"/>
  <c r="F102" i="2" s="1"/>
  <c r="G148" i="1"/>
  <c r="H148" i="1"/>
  <c r="F146" i="1"/>
  <c r="F147" i="1"/>
  <c r="D102" i="2" s="1"/>
  <c r="F148" i="1"/>
  <c r="G134" i="1"/>
  <c r="E138" i="2" s="1"/>
  <c r="H134" i="1"/>
  <c r="F138" i="2" s="1"/>
  <c r="F134" i="1"/>
  <c r="G119" i="1"/>
  <c r="H119" i="1"/>
  <c r="G120" i="1"/>
  <c r="H120" i="1"/>
  <c r="G121" i="1"/>
  <c r="H121" i="1"/>
  <c r="F120" i="1"/>
  <c r="F121" i="1"/>
  <c r="F119" i="1"/>
  <c r="G115" i="1"/>
  <c r="H115" i="1"/>
  <c r="F115" i="1"/>
  <c r="G112" i="1"/>
  <c r="H112" i="1"/>
  <c r="F112" i="1"/>
  <c r="G110" i="1"/>
  <c r="H110" i="1"/>
  <c r="G96" i="1"/>
  <c r="H96" i="1"/>
  <c r="G97" i="1"/>
  <c r="H97" i="1"/>
  <c r="F97" i="1"/>
  <c r="F96" i="1"/>
  <c r="G94" i="1"/>
  <c r="H94" i="1"/>
  <c r="G62" i="1"/>
  <c r="E149" i="2" s="1"/>
  <c r="H62" i="1"/>
  <c r="F149" i="2" s="1"/>
  <c r="G63" i="1"/>
  <c r="E150" i="2" s="1"/>
  <c r="H63" i="1"/>
  <c r="F150" i="2" s="1"/>
  <c r="G64" i="1"/>
  <c r="E151" i="2" s="1"/>
  <c r="H64" i="1"/>
  <c r="F151" i="2" s="1"/>
  <c r="F63" i="1"/>
  <c r="D150" i="2" s="1"/>
  <c r="F64" i="1"/>
  <c r="D151" i="2" s="1"/>
  <c r="F62" i="1"/>
  <c r="D149" i="2" s="1"/>
  <c r="G60" i="1"/>
  <c r="E147" i="2" s="1"/>
  <c r="H60" i="1"/>
  <c r="F147" i="2" s="1"/>
  <c r="G56" i="1"/>
  <c r="E143" i="2" s="1"/>
  <c r="H56" i="1"/>
  <c r="F143" i="2" s="1"/>
  <c r="G57" i="1"/>
  <c r="H57" i="1"/>
  <c r="G58" i="1"/>
  <c r="E145" i="2" s="1"/>
  <c r="H58" i="1"/>
  <c r="F145" i="2" s="1"/>
  <c r="F58" i="1"/>
  <c r="D145" i="2" s="1"/>
  <c r="G52" i="1"/>
  <c r="E116" i="2" s="1"/>
  <c r="H52" i="1"/>
  <c r="F116" i="2" s="1"/>
  <c r="F52" i="1"/>
  <c r="D116" i="2" s="1"/>
  <c r="F104" i="2" l="1"/>
  <c r="E104" i="2"/>
  <c r="F133" i="1"/>
  <c r="D138" i="2"/>
  <c r="E144" i="2"/>
  <c r="E100" i="2"/>
  <c r="F144" i="2"/>
  <c r="F100" i="2"/>
  <c r="G388" i="14"/>
  <c r="F250" i="1" l="1"/>
  <c r="F248" i="1" s="1"/>
  <c r="G61" i="3"/>
  <c r="D101" i="2" l="1"/>
  <c r="H54" i="14"/>
  <c r="H53" i="14" s="1"/>
  <c r="H52" i="14" s="1"/>
  <c r="H51" i="14" s="1"/>
  <c r="H50" i="14" s="1"/>
  <c r="I54" i="14"/>
  <c r="I53" i="14" s="1"/>
  <c r="I52" i="14" s="1"/>
  <c r="I51" i="14" s="1"/>
  <c r="I50" i="14" s="1"/>
  <c r="G54" i="14"/>
  <c r="F44" i="1" s="1"/>
  <c r="F365" i="1"/>
  <c r="D76" i="2" s="1"/>
  <c r="F366" i="1"/>
  <c r="D77" i="2" s="1"/>
  <c r="G509" i="14"/>
  <c r="F340" i="1" s="1"/>
  <c r="G376" i="14"/>
  <c r="F243" i="1" s="1"/>
  <c r="G282" i="14"/>
  <c r="F185" i="1" l="1"/>
  <c r="F184" i="1" s="1"/>
  <c r="G281" i="14"/>
  <c r="F239" i="1"/>
  <c r="D94" i="2"/>
  <c r="D90" i="2" s="1"/>
  <c r="H44" i="1"/>
  <c r="H43" i="1" s="1"/>
  <c r="H42" i="1" s="1"/>
  <c r="H41" i="1" s="1"/>
  <c r="G53" i="14"/>
  <c r="G52" i="14" s="1"/>
  <c r="G51" i="14" s="1"/>
  <c r="G50" i="14" s="1"/>
  <c r="G44" i="1"/>
  <c r="G251" i="14"/>
  <c r="F165" i="1" s="1"/>
  <c r="D104" i="2" s="1"/>
  <c r="F145" i="1"/>
  <c r="D100" i="2" s="1"/>
  <c r="F110" i="1"/>
  <c r="F192" i="1"/>
  <c r="F60" i="1"/>
  <c r="D147" i="2" s="1"/>
  <c r="D99" i="2" l="1"/>
  <c r="F57" i="1"/>
  <c r="D144" i="2" s="1"/>
  <c r="D18" i="10"/>
  <c r="C52" i="6"/>
  <c r="G546" i="14"/>
  <c r="F363" i="1" s="1"/>
  <c r="D74" i="2" s="1"/>
  <c r="G417" i="14"/>
  <c r="F269" i="1" s="1"/>
  <c r="D26" i="2" s="1"/>
  <c r="G82" i="14"/>
  <c r="F56" i="1" s="1"/>
  <c r="D143" i="2" s="1"/>
  <c r="G140" i="14"/>
  <c r="F94" i="1" s="1"/>
  <c r="D142" i="2" l="1"/>
  <c r="H109" i="14" l="1"/>
  <c r="I109" i="14"/>
  <c r="G109" i="14"/>
  <c r="G73" i="1"/>
  <c r="H73" i="1"/>
  <c r="F73" i="1"/>
  <c r="G69" i="1"/>
  <c r="H69" i="1"/>
  <c r="F51" i="3" l="1"/>
  <c r="C124" i="12" l="1"/>
  <c r="C127" i="12"/>
  <c r="H198" i="14" l="1"/>
  <c r="H197" i="14" s="1"/>
  <c r="H196" i="14" s="1"/>
  <c r="H195" i="14" s="1"/>
  <c r="I198" i="14"/>
  <c r="I197" i="14" s="1"/>
  <c r="I196" i="14" s="1"/>
  <c r="I195" i="14" s="1"/>
  <c r="G198" i="14"/>
  <c r="G197" i="14" s="1"/>
  <c r="G196" i="14" s="1"/>
  <c r="H441" i="14"/>
  <c r="H440" i="14" s="1"/>
  <c r="H439" i="14" s="1"/>
  <c r="H438" i="14" s="1"/>
  <c r="I441" i="14"/>
  <c r="I440" i="14" s="1"/>
  <c r="I439" i="14" s="1"/>
  <c r="I438" i="14" s="1"/>
  <c r="G441" i="14"/>
  <c r="G440" i="14" s="1"/>
  <c r="G439" i="14" s="1"/>
  <c r="G289" i="1"/>
  <c r="H289" i="1"/>
  <c r="F289" i="1"/>
  <c r="G190" i="3"/>
  <c r="G189" i="3" s="1"/>
  <c r="G188" i="3" s="1"/>
  <c r="G187" i="3" s="1"/>
  <c r="G186" i="3" s="1"/>
  <c r="H190" i="3"/>
  <c r="H189" i="3" s="1"/>
  <c r="H188" i="3" s="1"/>
  <c r="H187" i="3" s="1"/>
  <c r="H186" i="3" s="1"/>
  <c r="G124" i="1"/>
  <c r="H124" i="1"/>
  <c r="H123" i="1" s="1"/>
  <c r="H122" i="1" s="1"/>
  <c r="F124" i="1"/>
  <c r="G135" i="3"/>
  <c r="G134" i="3" s="1"/>
  <c r="G133" i="3" s="1"/>
  <c r="G132" i="3" s="1"/>
  <c r="H135" i="3"/>
  <c r="H134" i="3" s="1"/>
  <c r="H133" i="3" s="1"/>
  <c r="H132" i="3" s="1"/>
  <c r="I116" i="5" l="1"/>
  <c r="I115" i="5" s="1"/>
  <c r="I114" i="5" s="1"/>
  <c r="I113" i="5" s="1"/>
  <c r="J116" i="5"/>
  <c r="J115" i="5" s="1"/>
  <c r="J114" i="5" s="1"/>
  <c r="J113" i="5" s="1"/>
  <c r="H116" i="5"/>
  <c r="H115" i="5" s="1"/>
  <c r="H114" i="5" s="1"/>
  <c r="H113" i="5" s="1"/>
  <c r="H132" i="5" l="1"/>
  <c r="H107" i="14" l="1"/>
  <c r="H106" i="14" s="1"/>
  <c r="I107" i="14"/>
  <c r="I106" i="14" s="1"/>
  <c r="G107" i="14"/>
  <c r="G106" i="14" s="1"/>
  <c r="G77" i="1"/>
  <c r="H77" i="1"/>
  <c r="G87" i="3"/>
  <c r="H87" i="3"/>
  <c r="F87" i="3"/>
  <c r="H536" i="14"/>
  <c r="H535" i="14" s="1"/>
  <c r="I536" i="14"/>
  <c r="I535" i="14" s="1"/>
  <c r="G536" i="14"/>
  <c r="G535" i="14" s="1"/>
  <c r="G357" i="1"/>
  <c r="H357" i="1"/>
  <c r="F357" i="1"/>
  <c r="G218" i="3"/>
  <c r="H218" i="3"/>
  <c r="F218" i="3"/>
  <c r="H538" i="14"/>
  <c r="H537" i="14" s="1"/>
  <c r="I538" i="14"/>
  <c r="I537" i="14" s="1"/>
  <c r="G538" i="14"/>
  <c r="G537" i="14" s="1"/>
  <c r="F229" i="3"/>
  <c r="F159" i="3"/>
  <c r="H262" i="14"/>
  <c r="I262" i="14"/>
  <c r="H263" i="14"/>
  <c r="I263" i="14"/>
  <c r="G262" i="14"/>
  <c r="G171" i="1"/>
  <c r="H171" i="1"/>
  <c r="F171" i="1"/>
  <c r="C25" i="10"/>
  <c r="H564" i="14"/>
  <c r="I564" i="14"/>
  <c r="G564" i="14"/>
  <c r="G373" i="1"/>
  <c r="H373" i="1"/>
  <c r="F373" i="1"/>
  <c r="H293" i="14"/>
  <c r="H292" i="14" s="1"/>
  <c r="H291" i="14" s="1"/>
  <c r="H290" i="14" s="1"/>
  <c r="I293" i="14"/>
  <c r="I292" i="14" s="1"/>
  <c r="I291" i="14" s="1"/>
  <c r="I290" i="14" s="1"/>
  <c r="G293" i="14"/>
  <c r="G292" i="14" s="1"/>
  <c r="G291" i="14" s="1"/>
  <c r="G290" i="14" s="1"/>
  <c r="G195" i="1"/>
  <c r="G194" i="1" s="1"/>
  <c r="G193" i="1" s="1"/>
  <c r="H195" i="1"/>
  <c r="H194" i="1" s="1"/>
  <c r="H193" i="1" s="1"/>
  <c r="F195" i="1"/>
  <c r="F194" i="1" s="1"/>
  <c r="F193" i="1" s="1"/>
  <c r="G169" i="3"/>
  <c r="G168" i="3" s="1"/>
  <c r="H169" i="3"/>
  <c r="F169" i="3"/>
  <c r="F168" i="3" s="1"/>
  <c r="F167" i="3" s="1"/>
  <c r="F166" i="3" s="1"/>
  <c r="H234" i="14"/>
  <c r="I234" i="14"/>
  <c r="G234" i="14"/>
  <c r="G151" i="1"/>
  <c r="H151" i="1"/>
  <c r="F151" i="1"/>
  <c r="G172" i="1"/>
  <c r="H172" i="1"/>
  <c r="H264" i="14"/>
  <c r="I264" i="14"/>
  <c r="G264" i="14"/>
  <c r="G174" i="1"/>
  <c r="H174" i="1"/>
  <c r="F174" i="1"/>
  <c r="G159" i="3"/>
  <c r="H159" i="3"/>
  <c r="H562" i="14"/>
  <c r="I562" i="14"/>
  <c r="G371" i="1"/>
  <c r="H371" i="1"/>
  <c r="G263" i="14" l="1"/>
  <c r="G261" i="14" s="1"/>
  <c r="F172" i="1"/>
  <c r="G562" i="14"/>
  <c r="G561" i="14" s="1"/>
  <c r="G560" i="14" s="1"/>
  <c r="F371" i="1"/>
  <c r="F370" i="1" s="1"/>
  <c r="H168" i="3"/>
  <c r="H167" i="3" s="1"/>
  <c r="H166" i="3" s="1"/>
  <c r="I261" i="14"/>
  <c r="H261" i="14"/>
  <c r="I561" i="14"/>
  <c r="I560" i="14" s="1"/>
  <c r="I559" i="14" s="1"/>
  <c r="H370" i="1"/>
  <c r="G370" i="1"/>
  <c r="H561" i="14"/>
  <c r="H560" i="14" s="1"/>
  <c r="H559" i="14" s="1"/>
  <c r="G167" i="3"/>
  <c r="G166" i="3" s="1"/>
  <c r="F77" i="1"/>
  <c r="H113" i="14"/>
  <c r="I113" i="14"/>
  <c r="G113" i="14"/>
  <c r="H400" i="14"/>
  <c r="H398" i="14" s="1"/>
  <c r="I400" i="14"/>
  <c r="G400" i="14"/>
  <c r="G398" i="14" s="1"/>
  <c r="G258" i="1"/>
  <c r="G256" i="1" s="1"/>
  <c r="H258" i="1"/>
  <c r="F258" i="1"/>
  <c r="F256" i="1" s="1"/>
  <c r="G182" i="3"/>
  <c r="G181" i="3" s="1"/>
  <c r="G180" i="3" s="1"/>
  <c r="H182" i="3"/>
  <c r="H181" i="3" s="1"/>
  <c r="H180" i="3" s="1"/>
  <c r="H256" i="1" l="1"/>
  <c r="H255" i="1" s="1"/>
  <c r="I398" i="14"/>
  <c r="I397" i="14" s="1"/>
  <c r="H112" i="14"/>
  <c r="I112" i="14"/>
  <c r="G112" i="14"/>
  <c r="G76" i="1"/>
  <c r="H76" i="1"/>
  <c r="F76" i="1"/>
  <c r="H111" i="14"/>
  <c r="I111" i="14"/>
  <c r="G111" i="14"/>
  <c r="G75" i="1"/>
  <c r="H75" i="1"/>
  <c r="F75" i="1"/>
  <c r="F89" i="3"/>
  <c r="G55" i="3"/>
  <c r="G54" i="3" s="1"/>
  <c r="G53" i="3" s="1"/>
  <c r="G52" i="3" s="1"/>
  <c r="H55" i="3"/>
  <c r="H54" i="3" s="1"/>
  <c r="H53" i="3" s="1"/>
  <c r="H52" i="3" s="1"/>
  <c r="F76" i="3"/>
  <c r="F74" i="3" s="1"/>
  <c r="F35" i="3" l="1"/>
  <c r="I73" i="5" l="1"/>
  <c r="H153" i="5"/>
  <c r="I254" i="5" l="1"/>
  <c r="J254" i="5"/>
  <c r="H254" i="5"/>
  <c r="I261" i="5"/>
  <c r="J261" i="5"/>
  <c r="H261" i="5"/>
  <c r="I259" i="5"/>
  <c r="J259" i="5"/>
  <c r="H259" i="5"/>
  <c r="I257" i="5"/>
  <c r="J257" i="5"/>
  <c r="H257" i="5"/>
  <c r="I202" i="5"/>
  <c r="J202" i="5"/>
  <c r="H202" i="5"/>
  <c r="I200" i="5"/>
  <c r="J200" i="5"/>
  <c r="H200" i="5"/>
  <c r="I198" i="5"/>
  <c r="J198" i="5"/>
  <c r="H198" i="5"/>
  <c r="I191" i="5"/>
  <c r="I190" i="5" s="1"/>
  <c r="I189" i="5" s="1"/>
  <c r="J191" i="5"/>
  <c r="J190" i="5" s="1"/>
  <c r="J189" i="5" s="1"/>
  <c r="H191" i="5"/>
  <c r="H190" i="5" s="1"/>
  <c r="H189" i="5" s="1"/>
  <c r="I182" i="5"/>
  <c r="J182" i="5"/>
  <c r="H182" i="5"/>
  <c r="I185" i="5"/>
  <c r="J185" i="5"/>
  <c r="H185" i="5"/>
  <c r="I187" i="5"/>
  <c r="J187" i="5"/>
  <c r="H187" i="5"/>
  <c r="I253" i="5" l="1"/>
  <c r="I252" i="5" s="1"/>
  <c r="J253" i="5"/>
  <c r="J252" i="5" s="1"/>
  <c r="H253" i="5"/>
  <c r="I197" i="5"/>
  <c r="J181" i="5"/>
  <c r="J180" i="5" s="1"/>
  <c r="J197" i="5"/>
  <c r="I181" i="5"/>
  <c r="I180" i="5" s="1"/>
  <c r="H197" i="5"/>
  <c r="H181" i="5"/>
  <c r="H180" i="5" s="1"/>
  <c r="I163" i="5" l="1"/>
  <c r="J163" i="5"/>
  <c r="H163" i="5"/>
  <c r="I160" i="5"/>
  <c r="J160" i="5"/>
  <c r="H160" i="5"/>
  <c r="I156" i="5"/>
  <c r="J156" i="5"/>
  <c r="H156" i="5"/>
  <c r="I153" i="5"/>
  <c r="J153" i="5"/>
  <c r="I150" i="5"/>
  <c r="J150" i="5"/>
  <c r="H150" i="5"/>
  <c r="I147" i="5"/>
  <c r="J147" i="5"/>
  <c r="H147" i="5"/>
  <c r="J139" i="5"/>
  <c r="J138" i="5" s="1"/>
  <c r="I139" i="5"/>
  <c r="I138" i="5" s="1"/>
  <c r="H139" i="5"/>
  <c r="H138" i="5" s="1"/>
  <c r="I132" i="5"/>
  <c r="J132" i="5"/>
  <c r="I106" i="5"/>
  <c r="I103" i="5" s="1"/>
  <c r="J106" i="5"/>
  <c r="J103" i="5" s="1"/>
  <c r="H106" i="5"/>
  <c r="H103" i="5" s="1"/>
  <c r="I101" i="5"/>
  <c r="J101" i="5"/>
  <c r="H101" i="5"/>
  <c r="I99" i="5"/>
  <c r="J99" i="5"/>
  <c r="H99" i="5"/>
  <c r="I97" i="5"/>
  <c r="J97" i="5"/>
  <c r="H97" i="5"/>
  <c r="I95" i="5"/>
  <c r="J95" i="5"/>
  <c r="H95" i="5"/>
  <c r="I93" i="5"/>
  <c r="J93" i="5"/>
  <c r="H93" i="5"/>
  <c r="I91" i="5"/>
  <c r="J91" i="5"/>
  <c r="H91" i="5"/>
  <c r="I89" i="5"/>
  <c r="J89" i="5"/>
  <c r="H89" i="5"/>
  <c r="H81" i="5"/>
  <c r="I55" i="5"/>
  <c r="J55" i="5"/>
  <c r="H55" i="5"/>
  <c r="H52" i="5"/>
  <c r="I142" i="5" l="1"/>
  <c r="I137" i="5" s="1"/>
  <c r="I136" i="5" s="1"/>
  <c r="J142" i="5"/>
  <c r="J137" i="5" s="1"/>
  <c r="J136" i="5" s="1"/>
  <c r="H142" i="5"/>
  <c r="H137" i="5" s="1"/>
  <c r="H136" i="5" s="1"/>
  <c r="D119" i="12"/>
  <c r="E119" i="12"/>
  <c r="C119" i="12"/>
  <c r="E130" i="2" l="1"/>
  <c r="F130" i="2"/>
  <c r="D130" i="2"/>
  <c r="H318" i="14" l="1"/>
  <c r="I318" i="14"/>
  <c r="G318" i="14"/>
  <c r="H320" i="14"/>
  <c r="I320" i="14"/>
  <c r="G320" i="14"/>
  <c r="H313" i="14"/>
  <c r="I313" i="14"/>
  <c r="G313" i="14"/>
  <c r="G262" i="1"/>
  <c r="H262" i="1"/>
  <c r="H172" i="14"/>
  <c r="H171" i="14" s="1"/>
  <c r="I172" i="14"/>
  <c r="I171" i="14" s="1"/>
  <c r="H75" i="14"/>
  <c r="I75" i="14"/>
  <c r="H72" i="14"/>
  <c r="I72" i="14"/>
  <c r="H70" i="14"/>
  <c r="I70" i="14"/>
  <c r="H65" i="14"/>
  <c r="I65" i="14"/>
  <c r="H63" i="14"/>
  <c r="I63" i="14"/>
  <c r="H62" i="14" l="1"/>
  <c r="H61" i="14" s="1"/>
  <c r="I62" i="14"/>
  <c r="I61" i="14" s="1"/>
  <c r="H511" i="14" l="1"/>
  <c r="I511" i="14"/>
  <c r="G511" i="14"/>
  <c r="H474" i="14" l="1"/>
  <c r="I474" i="14"/>
  <c r="G474" i="14"/>
  <c r="H470" i="14"/>
  <c r="I470" i="14"/>
  <c r="G470" i="14"/>
  <c r="G63" i="14"/>
  <c r="G65" i="14"/>
  <c r="G62" i="14" l="1"/>
  <c r="H252" i="14"/>
  <c r="I252" i="14"/>
  <c r="G252" i="14"/>
  <c r="H463" i="14" l="1"/>
  <c r="I463" i="14"/>
  <c r="G463" i="14"/>
  <c r="H352" i="14"/>
  <c r="I352" i="14"/>
  <c r="G352" i="14"/>
  <c r="H349" i="14"/>
  <c r="I349" i="14"/>
  <c r="G349" i="14"/>
  <c r="H347" i="14"/>
  <c r="I347" i="14"/>
  <c r="G347" i="14"/>
  <c r="H345" i="14"/>
  <c r="I345" i="14"/>
  <c r="G345" i="14"/>
  <c r="H342" i="14"/>
  <c r="I342" i="14"/>
  <c r="G342" i="14"/>
  <c r="H547" i="14"/>
  <c r="I547" i="14"/>
  <c r="G547" i="14"/>
  <c r="H545" i="14"/>
  <c r="I545" i="14"/>
  <c r="G545" i="14"/>
  <c r="G341" i="14" l="1"/>
  <c r="I341" i="14"/>
  <c r="H341" i="14"/>
  <c r="G544" i="14"/>
  <c r="I544" i="14"/>
  <c r="H544" i="14"/>
  <c r="G268" i="1"/>
  <c r="H268" i="1"/>
  <c r="F268" i="1"/>
  <c r="H416" i="14"/>
  <c r="I416" i="14"/>
  <c r="H414" i="14"/>
  <c r="I414" i="14"/>
  <c r="G414" i="14"/>
  <c r="G416" i="14"/>
  <c r="H411" i="14"/>
  <c r="I411" i="14"/>
  <c r="G411" i="14"/>
  <c r="G407" i="14" l="1"/>
  <c r="I407" i="14"/>
  <c r="H413" i="14"/>
  <c r="H407" i="14"/>
  <c r="I413" i="14"/>
  <c r="G413" i="14"/>
  <c r="H426" i="14" l="1"/>
  <c r="I426" i="14"/>
  <c r="G426" i="14"/>
  <c r="H301" i="14"/>
  <c r="I301" i="14"/>
  <c r="G301" i="14"/>
  <c r="H422" i="14" l="1"/>
  <c r="H421" i="14" s="1"/>
  <c r="I422" i="14"/>
  <c r="I421" i="14" s="1"/>
  <c r="G422" i="14"/>
  <c r="G421" i="14" s="1"/>
  <c r="H297" i="14"/>
  <c r="I297" i="14"/>
  <c r="G297" i="14"/>
  <c r="H299" i="14"/>
  <c r="I299" i="14"/>
  <c r="G299" i="14"/>
  <c r="H272" i="14"/>
  <c r="H271" i="14" s="1"/>
  <c r="I272" i="14"/>
  <c r="I271" i="14" s="1"/>
  <c r="G272" i="14"/>
  <c r="G271" i="14" s="1"/>
  <c r="H296" i="14" l="1"/>
  <c r="I296" i="14"/>
  <c r="G296" i="14"/>
  <c r="I86" i="14" l="1"/>
  <c r="G70" i="14"/>
  <c r="H81" i="14"/>
  <c r="I81" i="14"/>
  <c r="G81" i="14"/>
  <c r="H79" i="14"/>
  <c r="I79" i="14"/>
  <c r="G79" i="14"/>
  <c r="H77" i="14"/>
  <c r="I77" i="14"/>
  <c r="G77" i="14"/>
  <c r="G75" i="14"/>
  <c r="G72" i="14"/>
  <c r="H84" i="14"/>
  <c r="I84" i="14"/>
  <c r="G84" i="14"/>
  <c r="H86" i="14"/>
  <c r="G86" i="14"/>
  <c r="H88" i="14"/>
  <c r="I88" i="14"/>
  <c r="G88" i="14"/>
  <c r="H211" i="14"/>
  <c r="I211" i="14"/>
  <c r="G211" i="14"/>
  <c r="H213" i="14"/>
  <c r="I213" i="14"/>
  <c r="G213" i="14"/>
  <c r="H215" i="14"/>
  <c r="I215" i="14"/>
  <c r="H186" i="14"/>
  <c r="I186" i="14"/>
  <c r="G186" i="14"/>
  <c r="H188" i="14"/>
  <c r="I188" i="14"/>
  <c r="G188" i="14"/>
  <c r="H184" i="14"/>
  <c r="I184" i="14"/>
  <c r="G184" i="14"/>
  <c r="H182" i="14"/>
  <c r="I182" i="14"/>
  <c r="G182" i="14"/>
  <c r="H180" i="14"/>
  <c r="I180" i="14"/>
  <c r="G180" i="14"/>
  <c r="G190" i="14"/>
  <c r="H190" i="14"/>
  <c r="I190" i="14"/>
  <c r="G191" i="14"/>
  <c r="H191" i="14"/>
  <c r="I191" i="14"/>
  <c r="G207" i="14" l="1"/>
  <c r="H83" i="14"/>
  <c r="I207" i="14"/>
  <c r="I206" i="14" s="1"/>
  <c r="I205" i="14" s="1"/>
  <c r="I204" i="14" s="1"/>
  <c r="I69" i="14"/>
  <c r="H207" i="14"/>
  <c r="H206" i="14" s="1"/>
  <c r="H205" i="14" s="1"/>
  <c r="H204" i="14" s="1"/>
  <c r="I83" i="14"/>
  <c r="I68" i="14" s="1"/>
  <c r="H69" i="14"/>
  <c r="G69" i="14"/>
  <c r="G83" i="14"/>
  <c r="G179" i="14"/>
  <c r="I179" i="14"/>
  <c r="H179" i="14"/>
  <c r="G172" i="14"/>
  <c r="G171" i="14" s="1"/>
  <c r="H68" i="14" l="1"/>
  <c r="G68" i="14"/>
  <c r="H167" i="14" l="1"/>
  <c r="I167" i="14"/>
  <c r="G167" i="14"/>
  <c r="H163" i="14"/>
  <c r="I163" i="14"/>
  <c r="G163" i="14"/>
  <c r="G162" i="14" l="1"/>
  <c r="H162" i="14"/>
  <c r="I162" i="14"/>
  <c r="H147" i="14"/>
  <c r="I147" i="14"/>
  <c r="G147" i="14"/>
  <c r="H145" i="14"/>
  <c r="I145" i="14"/>
  <c r="G145" i="14"/>
  <c r="H143" i="14"/>
  <c r="I143" i="14"/>
  <c r="G143" i="14"/>
  <c r="H141" i="14"/>
  <c r="I141" i="14"/>
  <c r="G141" i="14"/>
  <c r="H139" i="14"/>
  <c r="I139" i="14"/>
  <c r="G139" i="14"/>
  <c r="I138" i="14" l="1"/>
  <c r="H138" i="14"/>
  <c r="G138" i="14"/>
  <c r="H445" i="14"/>
  <c r="H444" i="14" s="1"/>
  <c r="H443" i="14" s="1"/>
  <c r="H442" i="14" s="1"/>
  <c r="I445" i="14"/>
  <c r="I444" i="14" s="1"/>
  <c r="I443" i="14" s="1"/>
  <c r="I442" i="14" s="1"/>
  <c r="H575" i="14"/>
  <c r="H574" i="14" s="1"/>
  <c r="I575" i="14"/>
  <c r="I574" i="14" s="1"/>
  <c r="H577" i="14"/>
  <c r="H576" i="14" s="1"/>
  <c r="I577" i="14"/>
  <c r="I576" i="14" s="1"/>
  <c r="G575" i="14"/>
  <c r="G574" i="14" s="1"/>
  <c r="H533" i="14"/>
  <c r="H532" i="14" s="1"/>
  <c r="H531" i="14" s="1"/>
  <c r="I533" i="14"/>
  <c r="I532" i="14" s="1"/>
  <c r="I531" i="14" s="1"/>
  <c r="H540" i="14"/>
  <c r="H539" i="14" s="1"/>
  <c r="H534" i="14" s="1"/>
  <c r="I540" i="14"/>
  <c r="I539" i="14" s="1"/>
  <c r="I534" i="14" s="1"/>
  <c r="G540" i="14"/>
  <c r="G539" i="14" s="1"/>
  <c r="G534" i="14" s="1"/>
  <c r="G533" i="14"/>
  <c r="G532" i="14" s="1"/>
  <c r="G531" i="14" s="1"/>
  <c r="H501" i="14"/>
  <c r="I501" i="14"/>
  <c r="H502" i="14"/>
  <c r="I502" i="14"/>
  <c r="G502" i="14"/>
  <c r="G501" i="14"/>
  <c r="H457" i="14"/>
  <c r="H456" i="14" s="1"/>
  <c r="H455" i="14" s="1"/>
  <c r="H454" i="14" s="1"/>
  <c r="I457" i="14"/>
  <c r="I456" i="14" s="1"/>
  <c r="I455" i="14" s="1"/>
  <c r="I454" i="14" s="1"/>
  <c r="G457" i="14"/>
  <c r="G456" i="14" s="1"/>
  <c r="G455" i="14" s="1"/>
  <c r="G454" i="14" s="1"/>
  <c r="G333" i="14"/>
  <c r="G332" i="14" s="1"/>
  <c r="H333" i="14"/>
  <c r="H332" i="14" s="1"/>
  <c r="I333" i="14"/>
  <c r="I332" i="14" s="1"/>
  <c r="G335" i="14"/>
  <c r="G334" i="14" s="1"/>
  <c r="H335" i="14"/>
  <c r="H334" i="14" s="1"/>
  <c r="I335" i="14"/>
  <c r="I334" i="14" s="1"/>
  <c r="H337" i="14"/>
  <c r="H336" i="14" s="1"/>
  <c r="I337" i="14"/>
  <c r="I336" i="14" s="1"/>
  <c r="G337" i="14"/>
  <c r="G336" i="14" s="1"/>
  <c r="H267" i="14"/>
  <c r="H265" i="14" s="1"/>
  <c r="I267" i="14"/>
  <c r="I265" i="14" s="1"/>
  <c r="G267" i="14"/>
  <c r="G265" i="14" s="1"/>
  <c r="H235" i="14"/>
  <c r="H233" i="14" s="1"/>
  <c r="H232" i="14" s="1"/>
  <c r="H231" i="14" s="1"/>
  <c r="I235" i="14"/>
  <c r="I233" i="14" s="1"/>
  <c r="I232" i="14" s="1"/>
  <c r="I231" i="14" s="1"/>
  <c r="G235" i="14"/>
  <c r="G233" i="14" s="1"/>
  <c r="G232" i="14" s="1"/>
  <c r="H156" i="14"/>
  <c r="H155" i="14" s="1"/>
  <c r="H154" i="14" s="1"/>
  <c r="I156" i="14"/>
  <c r="I155" i="14" s="1"/>
  <c r="I154" i="14" s="1"/>
  <c r="H159" i="14"/>
  <c r="H158" i="14" s="1"/>
  <c r="H157" i="14" s="1"/>
  <c r="I159" i="14"/>
  <c r="I158" i="14" s="1"/>
  <c r="I157" i="14" s="1"/>
  <c r="G156" i="14"/>
  <c r="G155" i="14" s="1"/>
  <c r="G154" i="14" s="1"/>
  <c r="G159" i="14"/>
  <c r="G158" i="14" s="1"/>
  <c r="G157" i="14" s="1"/>
  <c r="H135" i="14"/>
  <c r="H134" i="14" s="1"/>
  <c r="H133" i="14" s="1"/>
  <c r="H132" i="14" s="1"/>
  <c r="H131" i="14" s="1"/>
  <c r="I135" i="14"/>
  <c r="I134" i="14" s="1"/>
  <c r="I133" i="14" s="1"/>
  <c r="I132" i="14" s="1"/>
  <c r="I131" i="14" s="1"/>
  <c r="G135" i="14"/>
  <c r="G134" i="14" s="1"/>
  <c r="G133" i="14" s="1"/>
  <c r="G132" i="14" s="1"/>
  <c r="G131" i="14" s="1"/>
  <c r="H125" i="14"/>
  <c r="I125" i="14"/>
  <c r="G125" i="14"/>
  <c r="H129" i="14"/>
  <c r="I129" i="14"/>
  <c r="G129" i="14"/>
  <c r="G128" i="14" s="1"/>
  <c r="G127" i="14" s="1"/>
  <c r="H117" i="14"/>
  <c r="H116" i="14" s="1"/>
  <c r="I117" i="14"/>
  <c r="I116" i="14" s="1"/>
  <c r="G117" i="14"/>
  <c r="G116" i="14" s="1"/>
  <c r="H115" i="14"/>
  <c r="H114" i="14" s="1"/>
  <c r="I115" i="14"/>
  <c r="I114" i="14" s="1"/>
  <c r="G115" i="14"/>
  <c r="G114" i="14" s="1"/>
  <c r="H110" i="14"/>
  <c r="H108" i="14" s="1"/>
  <c r="I110" i="14"/>
  <c r="I108" i="14" s="1"/>
  <c r="G110" i="14"/>
  <c r="G108" i="14" s="1"/>
  <c r="H104" i="14"/>
  <c r="I104" i="14"/>
  <c r="G104" i="14"/>
  <c r="H100" i="14"/>
  <c r="I100" i="14"/>
  <c r="H103" i="14"/>
  <c r="I103" i="14"/>
  <c r="G100" i="14"/>
  <c r="H98" i="14"/>
  <c r="H97" i="14" s="1"/>
  <c r="I98" i="14"/>
  <c r="I97" i="14" s="1"/>
  <c r="G98" i="14"/>
  <c r="G97" i="14" s="1"/>
  <c r="H59" i="14"/>
  <c r="H58" i="14" s="1"/>
  <c r="H57" i="14" s="1"/>
  <c r="H56" i="14" s="1"/>
  <c r="H55" i="14" s="1"/>
  <c r="I59" i="14"/>
  <c r="I58" i="14" s="1"/>
  <c r="I57" i="14" s="1"/>
  <c r="I56" i="14" s="1"/>
  <c r="I55" i="14" s="1"/>
  <c r="G59" i="14"/>
  <c r="G58" i="14" s="1"/>
  <c r="G57" i="14" s="1"/>
  <c r="H47" i="14"/>
  <c r="H46" i="14" s="1"/>
  <c r="I47" i="14"/>
  <c r="I46" i="14" s="1"/>
  <c r="G47" i="14"/>
  <c r="G46" i="14" s="1"/>
  <c r="H43" i="14"/>
  <c r="I43" i="14"/>
  <c r="G43" i="14"/>
  <c r="H36" i="14"/>
  <c r="I36" i="14"/>
  <c r="H38" i="14"/>
  <c r="I38" i="14"/>
  <c r="G38" i="14"/>
  <c r="G37" i="14"/>
  <c r="G36" i="14"/>
  <c r="H29" i="14"/>
  <c r="I29" i="14"/>
  <c r="H31" i="14"/>
  <c r="I31" i="14"/>
  <c r="G31" i="14"/>
  <c r="G29" i="14"/>
  <c r="H26" i="14"/>
  <c r="H25" i="14" s="1"/>
  <c r="I26" i="14"/>
  <c r="I25" i="14" s="1"/>
  <c r="G26" i="14"/>
  <c r="G25" i="14" s="1"/>
  <c r="H21" i="14"/>
  <c r="I21" i="14"/>
  <c r="G21" i="14"/>
  <c r="G20" i="14" s="1"/>
  <c r="G559" i="14"/>
  <c r="I524" i="14"/>
  <c r="I523" i="14" s="1"/>
  <c r="H524" i="14"/>
  <c r="H523" i="14" s="1"/>
  <c r="G524" i="14"/>
  <c r="G523" i="14" s="1"/>
  <c r="I522" i="14"/>
  <c r="H522" i="14"/>
  <c r="G522" i="14"/>
  <c r="I507" i="14"/>
  <c r="I506" i="14" s="1"/>
  <c r="H507" i="14"/>
  <c r="H506" i="14" s="1"/>
  <c r="G507" i="14"/>
  <c r="G506" i="14" s="1"/>
  <c r="I492" i="14"/>
  <c r="I491" i="14" s="1"/>
  <c r="H492" i="14"/>
  <c r="H491" i="14" s="1"/>
  <c r="G492" i="14"/>
  <c r="G491" i="14" s="1"/>
  <c r="I477" i="14"/>
  <c r="I476" i="14" s="1"/>
  <c r="H477" i="14"/>
  <c r="H476" i="14" s="1"/>
  <c r="G477" i="14"/>
  <c r="G476" i="14" s="1"/>
  <c r="I472" i="14"/>
  <c r="I469" i="14" s="1"/>
  <c r="H472" i="14"/>
  <c r="H469" i="14" s="1"/>
  <c r="G472" i="14"/>
  <c r="G469" i="14" s="1"/>
  <c r="I461" i="14"/>
  <c r="I460" i="14" s="1"/>
  <c r="H461" i="14"/>
  <c r="H460" i="14" s="1"/>
  <c r="G460" i="14"/>
  <c r="G438" i="14"/>
  <c r="I419" i="14"/>
  <c r="I418" i="14" s="1"/>
  <c r="I406" i="14" s="1"/>
  <c r="H419" i="14"/>
  <c r="H418" i="14" s="1"/>
  <c r="H406" i="14" s="1"/>
  <c r="G419" i="14"/>
  <c r="G418" i="14" s="1"/>
  <c r="G406" i="14" s="1"/>
  <c r="I404" i="14"/>
  <c r="H404" i="14"/>
  <c r="G404" i="14"/>
  <c r="H397" i="14"/>
  <c r="G397" i="14"/>
  <c r="I381" i="14"/>
  <c r="I380" i="14" s="1"/>
  <c r="H381" i="14"/>
  <c r="H380" i="14" s="1"/>
  <c r="G381" i="14"/>
  <c r="G380" i="14" s="1"/>
  <c r="I378" i="14"/>
  <c r="I377" i="14" s="1"/>
  <c r="H378" i="14"/>
  <c r="H377" i="14" s="1"/>
  <c r="G378" i="14"/>
  <c r="G377" i="14" s="1"/>
  <c r="G372" i="14"/>
  <c r="I369" i="14"/>
  <c r="I368" i="14" s="1"/>
  <c r="H369" i="14"/>
  <c r="H368" i="14" s="1"/>
  <c r="G369" i="14"/>
  <c r="G368" i="14" s="1"/>
  <c r="I359" i="14"/>
  <c r="I358" i="14" s="1"/>
  <c r="H359" i="14"/>
  <c r="H358" i="14" s="1"/>
  <c r="G359" i="14"/>
  <c r="G358" i="14" s="1"/>
  <c r="I328" i="14"/>
  <c r="I327" i="14" s="1"/>
  <c r="H328" i="14"/>
  <c r="H327" i="14" s="1"/>
  <c r="G328" i="14"/>
  <c r="G327" i="14" s="1"/>
  <c r="I315" i="14"/>
  <c r="I312" i="14" s="1"/>
  <c r="H315" i="14"/>
  <c r="H312" i="14" s="1"/>
  <c r="G315" i="14"/>
  <c r="G312" i="14" s="1"/>
  <c r="I295" i="14"/>
  <c r="H295" i="14"/>
  <c r="G295" i="14"/>
  <c r="I287" i="14"/>
  <c r="I286" i="14" s="1"/>
  <c r="H287" i="14"/>
  <c r="H286" i="14" s="1"/>
  <c r="G287" i="14"/>
  <c r="G286" i="14" s="1"/>
  <c r="I257" i="14" a="1"/>
  <c r="I257" i="14" s="1"/>
  <c r="I256" i="14" s="1"/>
  <c r="I255" i="14" s="1"/>
  <c r="H257" i="14" a="1"/>
  <c r="H257" i="14" s="1"/>
  <c r="H256" i="14" s="1"/>
  <c r="H255" i="14" s="1"/>
  <c r="H203" i="14"/>
  <c r="H202" i="14" s="1"/>
  <c r="H201" i="14" s="1"/>
  <c r="H200" i="14" s="1"/>
  <c r="H199" i="14" s="1"/>
  <c r="G203" i="14"/>
  <c r="G202" i="14" s="1"/>
  <c r="G201" i="14" s="1"/>
  <c r="G200" i="14" s="1"/>
  <c r="G199" i="14" s="1"/>
  <c r="G195" i="14"/>
  <c r="I175" i="14"/>
  <c r="I174" i="14" s="1"/>
  <c r="I170" i="14" s="1"/>
  <c r="I169" i="14" s="1"/>
  <c r="H175" i="14"/>
  <c r="H174" i="14" s="1"/>
  <c r="H170" i="14" s="1"/>
  <c r="H169" i="14" s="1"/>
  <c r="I161" i="14"/>
  <c r="I160" i="14" s="1"/>
  <c r="H161" i="14"/>
  <c r="H160" i="14" s="1"/>
  <c r="G161" i="14"/>
  <c r="G160" i="14" s="1"/>
  <c r="G61" i="14"/>
  <c r="I530" i="14" l="1"/>
  <c r="G105" i="14"/>
  <c r="I105" i="14"/>
  <c r="H105" i="14"/>
  <c r="H280" i="14"/>
  <c r="H279" i="14" s="1"/>
  <c r="G260" i="14"/>
  <c r="G259" i="14" s="1"/>
  <c r="H260" i="14"/>
  <c r="H259" i="14" s="1"/>
  <c r="I260" i="14"/>
  <c r="I259" i="14" s="1"/>
  <c r="H153" i="14"/>
  <c r="I128" i="14"/>
  <c r="I127" i="14" s="1"/>
  <c r="H128" i="14"/>
  <c r="H127" i="14" s="1"/>
  <c r="I20" i="14"/>
  <c r="I19" i="14"/>
  <c r="I18" i="14" s="1"/>
  <c r="I17" i="14" s="1"/>
  <c r="H20" i="14"/>
  <c r="H19" i="14"/>
  <c r="H18" i="14" s="1"/>
  <c r="H17" i="14" s="1"/>
  <c r="I153" i="14"/>
  <c r="G518" i="14"/>
  <c r="G517" i="14" s="1"/>
  <c r="G516" i="14" s="1"/>
  <c r="H518" i="14"/>
  <c r="H517" i="14" s="1"/>
  <c r="H516" i="14" s="1"/>
  <c r="I518" i="14"/>
  <c r="I517" i="14" s="1"/>
  <c r="I516" i="14" s="1"/>
  <c r="G488" i="14"/>
  <c r="G487" i="14" s="1"/>
  <c r="G486" i="14" s="1"/>
  <c r="H488" i="14"/>
  <c r="H487" i="14" s="1"/>
  <c r="H486" i="14" s="1"/>
  <c r="I488" i="14"/>
  <c r="I487" i="14" s="1"/>
  <c r="I486" i="14" s="1"/>
  <c r="G452" i="14"/>
  <c r="G451" i="14" s="1"/>
  <c r="G450" i="14" s="1"/>
  <c r="G449" i="14" s="1"/>
  <c r="H452" i="14"/>
  <c r="H451" i="14" s="1"/>
  <c r="H450" i="14" s="1"/>
  <c r="H449" i="14" s="1"/>
  <c r="I452" i="14"/>
  <c r="I451" i="14" s="1"/>
  <c r="I450" i="14" s="1"/>
  <c r="I449" i="14" s="1"/>
  <c r="H496" i="14"/>
  <c r="H495" i="14" s="1"/>
  <c r="H494" i="14" s="1"/>
  <c r="I496" i="14"/>
  <c r="I495" i="14" s="1"/>
  <c r="I494" i="14" s="1"/>
  <c r="G468" i="14"/>
  <c r="H247" i="14"/>
  <c r="H246" i="14" s="1"/>
  <c r="H243" i="14"/>
  <c r="H242" i="14" s="1"/>
  <c r="I243" i="14"/>
  <c r="I242" i="14" s="1"/>
  <c r="I239" i="14"/>
  <c r="I238" i="14" s="1"/>
  <c r="G243" i="14"/>
  <c r="G242" i="14" s="1"/>
  <c r="G239" i="14"/>
  <c r="G238" i="14" s="1"/>
  <c r="H239" i="14"/>
  <c r="H238" i="14" s="1"/>
  <c r="H483" i="14"/>
  <c r="H482" i="14" s="1"/>
  <c r="H481" i="14" s="1"/>
  <c r="H480" i="14" s="1"/>
  <c r="G483" i="14"/>
  <c r="G482" i="14" s="1"/>
  <c r="G481" i="14" s="1"/>
  <c r="G480" i="14" s="1"/>
  <c r="I483" i="14"/>
  <c r="I482" i="14" s="1"/>
  <c r="I481" i="14" s="1"/>
  <c r="I480" i="14" s="1"/>
  <c r="G403" i="14"/>
  <c r="I355" i="14"/>
  <c r="I354" i="14" s="1"/>
  <c r="H355" i="14"/>
  <c r="H354" i="14" s="1"/>
  <c r="G355" i="14"/>
  <c r="G354" i="14" s="1"/>
  <c r="H568" i="14"/>
  <c r="H567" i="14" s="1"/>
  <c r="H566" i="14" s="1"/>
  <c r="H565" i="14" s="1"/>
  <c r="I568" i="14"/>
  <c r="I567" i="14" s="1"/>
  <c r="I566" i="14" s="1"/>
  <c r="I565" i="14" s="1"/>
  <c r="G568" i="14"/>
  <c r="G567" i="14" s="1"/>
  <c r="G566" i="14" s="1"/>
  <c r="G565" i="14" s="1"/>
  <c r="G257" i="14" a="1"/>
  <c r="G257" i="14" s="1"/>
  <c r="G256" i="14" s="1"/>
  <c r="G255" i="14" s="1"/>
  <c r="G500" i="14"/>
  <c r="G499" i="14" s="1"/>
  <c r="G498" i="14" s="1"/>
  <c r="I305" i="14"/>
  <c r="I304" i="14" s="1"/>
  <c r="I303" i="14" s="1"/>
  <c r="H305" i="14"/>
  <c r="H304" i="14" s="1"/>
  <c r="H303" i="14" s="1"/>
  <c r="G309" i="14"/>
  <c r="G308" i="14" s="1"/>
  <c r="G307" i="14" s="1"/>
  <c r="H309" i="14"/>
  <c r="H308" i="14" s="1"/>
  <c r="H307" i="14" s="1"/>
  <c r="I309" i="14"/>
  <c r="I308" i="14" s="1"/>
  <c r="I307" i="14" s="1"/>
  <c r="G324" i="14"/>
  <c r="H324" i="14"/>
  <c r="I324" i="14"/>
  <c r="H326" i="14"/>
  <c r="H573" i="14"/>
  <c r="H572" i="14" s="1"/>
  <c r="H571" i="14" s="1"/>
  <c r="H570" i="14" s="1"/>
  <c r="I326" i="14"/>
  <c r="G326" i="14"/>
  <c r="I573" i="14"/>
  <c r="I572" i="14" s="1"/>
  <c r="I571" i="14" s="1"/>
  <c r="I570" i="14" s="1"/>
  <c r="I500" i="14"/>
  <c r="I499" i="14" s="1"/>
  <c r="I498" i="14" s="1"/>
  <c r="H500" i="14"/>
  <c r="H499" i="14" s="1"/>
  <c r="H498" i="14" s="1"/>
  <c r="I331" i="14"/>
  <c r="I330" i="14" s="1"/>
  <c r="H331" i="14"/>
  <c r="H330" i="14" s="1"/>
  <c r="G331" i="14"/>
  <c r="G330" i="14" s="1"/>
  <c r="G231" i="14"/>
  <c r="G56" i="14"/>
  <c r="G55" i="14" s="1"/>
  <c r="H530" i="14"/>
  <c r="G35" i="14"/>
  <c r="G34" i="14" s="1"/>
  <c r="G33" i="14" s="1"/>
  <c r="G32" i="14" s="1"/>
  <c r="I311" i="14"/>
  <c r="G19" i="14"/>
  <c r="G18" i="14" s="1"/>
  <c r="G17" i="14" s="1"/>
  <c r="H311" i="14"/>
  <c r="I459" i="14"/>
  <c r="H468" i="14"/>
  <c r="G311" i="14"/>
  <c r="I505" i="14"/>
  <c r="G153" i="14"/>
  <c r="G178" i="14"/>
  <c r="G177" i="14" s="1"/>
  <c r="G530" i="14"/>
  <c r="I468" i="14"/>
  <c r="G505" i="14"/>
  <c r="H505" i="14"/>
  <c r="I178" i="14"/>
  <c r="I177" i="14" s="1"/>
  <c r="H178" i="14"/>
  <c r="H177" i="14" s="1"/>
  <c r="H459" i="14"/>
  <c r="G206" i="14"/>
  <c r="G205" i="14" s="1"/>
  <c r="G204" i="14" s="1"/>
  <c r="C42" i="12"/>
  <c r="I504" i="14" l="1"/>
  <c r="H504" i="14"/>
  <c r="G504" i="14"/>
  <c r="I323" i="14"/>
  <c r="I322" i="14" s="1"/>
  <c r="I294" i="14" s="1"/>
  <c r="G323" i="14"/>
  <c r="G322" i="14" s="1"/>
  <c r="H323" i="14"/>
  <c r="H322" i="14" s="1"/>
  <c r="H294" i="14" s="1"/>
  <c r="H458" i="14"/>
  <c r="I458" i="14"/>
  <c r="I403" i="14"/>
  <c r="I479" i="14"/>
  <c r="G340" i="14"/>
  <c r="G402" i="14"/>
  <c r="I340" i="14"/>
  <c r="H479" i="14"/>
  <c r="H237" i="14"/>
  <c r="H236" i="14" s="1"/>
  <c r="H340" i="14"/>
  <c r="H403" i="14"/>
  <c r="G226" i="14"/>
  <c r="G225" i="14" s="1"/>
  <c r="H402" i="14" l="1"/>
  <c r="I402" i="14"/>
  <c r="I448" i="14"/>
  <c r="H448" i="14"/>
  <c r="E21" i="10"/>
  <c r="E14" i="10" s="1"/>
  <c r="F21" i="10"/>
  <c r="F14" i="10" s="1"/>
  <c r="G24" i="1" l="1"/>
  <c r="H24" i="1"/>
  <c r="F24" i="1"/>
  <c r="G577" i="14" l="1"/>
  <c r="G576" i="14" s="1"/>
  <c r="G573" i="14" s="1"/>
  <c r="G572" i="14" s="1"/>
  <c r="G571" i="14" s="1"/>
  <c r="G570" i="14" s="1"/>
  <c r="G459" i="14" l="1"/>
  <c r="G445" i="14"/>
  <c r="G444" i="14" s="1"/>
  <c r="G443" i="14" s="1"/>
  <c r="G442" i="14" s="1"/>
  <c r="E132" i="2"/>
  <c r="F132" i="2"/>
  <c r="D132" i="2"/>
  <c r="G458" i="14" l="1"/>
  <c r="G553" i="14"/>
  <c r="G554" i="14"/>
  <c r="G118" i="1"/>
  <c r="H118" i="1"/>
  <c r="G103" i="14"/>
  <c r="F71" i="3"/>
  <c r="G543" i="14" l="1"/>
  <c r="F118" i="1"/>
  <c r="G542" i="14" l="1"/>
  <c r="G541" i="14" s="1"/>
  <c r="C23" i="10"/>
  <c r="C24" i="10"/>
  <c r="D19" i="10" l="1"/>
  <c r="D15" i="10"/>
  <c r="G214" i="1" l="1"/>
  <c r="G213" i="1" s="1"/>
  <c r="H214" i="1"/>
  <c r="H213" i="1" s="1"/>
  <c r="F214" i="1"/>
  <c r="F213" i="1" s="1"/>
  <c r="G211" i="1"/>
  <c r="G210" i="1" s="1"/>
  <c r="H211" i="1"/>
  <c r="H210" i="1" s="1"/>
  <c r="F211" i="1"/>
  <c r="F210" i="1" s="1"/>
  <c r="G207" i="1"/>
  <c r="G206" i="1" s="1"/>
  <c r="H207" i="1"/>
  <c r="H206" i="1" s="1"/>
  <c r="F207" i="1"/>
  <c r="F206" i="1" s="1"/>
  <c r="G204" i="1"/>
  <c r="G203" i="1" s="1"/>
  <c r="H204" i="1"/>
  <c r="H203" i="1" s="1"/>
  <c r="F204" i="1"/>
  <c r="F203" i="1" s="1"/>
  <c r="G201" i="1"/>
  <c r="G200" i="1" s="1"/>
  <c r="H201" i="1"/>
  <c r="H200" i="1" s="1"/>
  <c r="G198" i="1"/>
  <c r="G197" i="1" s="1"/>
  <c r="H198" i="1"/>
  <c r="H197" i="1" s="1"/>
  <c r="F198" i="1"/>
  <c r="F197" i="1" s="1"/>
  <c r="G218" i="1"/>
  <c r="G217" i="1" s="1"/>
  <c r="H218" i="1"/>
  <c r="H217" i="1" s="1"/>
  <c r="F218" i="1"/>
  <c r="F217" i="1" s="1"/>
  <c r="G174" i="3"/>
  <c r="H174" i="3"/>
  <c r="F174" i="3"/>
  <c r="G176" i="3"/>
  <c r="H176" i="3"/>
  <c r="F176" i="3"/>
  <c r="G178" i="3"/>
  <c r="H178" i="3"/>
  <c r="F178" i="3"/>
  <c r="H111" i="3"/>
  <c r="I126" i="14" s="1"/>
  <c r="I124" i="14" s="1"/>
  <c r="I123" i="14" s="1"/>
  <c r="I122" i="14" s="1"/>
  <c r="I121" i="14" s="1"/>
  <c r="I120" i="14" s="1"/>
  <c r="G111" i="3"/>
  <c r="H126" i="14" s="1"/>
  <c r="H124" i="14" s="1"/>
  <c r="H123" i="14" s="1"/>
  <c r="H122" i="14" s="1"/>
  <c r="H121" i="14" s="1"/>
  <c r="H120" i="14" s="1"/>
  <c r="F111" i="3"/>
  <c r="G126" i="14" s="1"/>
  <c r="G124" i="14" s="1"/>
  <c r="G123" i="14" s="1"/>
  <c r="G122" i="14" s="1"/>
  <c r="G121" i="14" s="1"/>
  <c r="G120" i="14" s="1"/>
  <c r="H84" i="3"/>
  <c r="G84" i="3"/>
  <c r="F84" i="3"/>
  <c r="G101" i="14" s="1"/>
  <c r="H76" i="3"/>
  <c r="G76" i="3"/>
  <c r="H51" i="3"/>
  <c r="G51" i="3"/>
  <c r="H47" i="3"/>
  <c r="G47" i="3"/>
  <c r="H44" i="14" s="1"/>
  <c r="H42" i="14" s="1"/>
  <c r="H41" i="14" s="1"/>
  <c r="H40" i="14" s="1"/>
  <c r="H39" i="14" s="1"/>
  <c r="F47" i="3"/>
  <c r="H35" i="3"/>
  <c r="I37" i="14" s="1"/>
  <c r="I35" i="14" s="1"/>
  <c r="I34" i="14" s="1"/>
  <c r="I33" i="14" s="1"/>
  <c r="I32" i="14" s="1"/>
  <c r="G35" i="3"/>
  <c r="H37" i="14" s="1"/>
  <c r="H35" i="14" s="1"/>
  <c r="H34" i="14" s="1"/>
  <c r="H33" i="14" s="1"/>
  <c r="H32" i="14" s="1"/>
  <c r="H28" i="3"/>
  <c r="I30" i="14" s="1"/>
  <c r="I28" i="14" s="1"/>
  <c r="I24" i="14" s="1"/>
  <c r="I23" i="14" s="1"/>
  <c r="I22" i="14" s="1"/>
  <c r="G28" i="3"/>
  <c r="H30" i="14" s="1"/>
  <c r="H28" i="14" s="1"/>
  <c r="H24" i="14" s="1"/>
  <c r="H23" i="14" s="1"/>
  <c r="H22" i="14" s="1"/>
  <c r="G30" i="14"/>
  <c r="G28" i="14" s="1"/>
  <c r="G24" i="14" s="1"/>
  <c r="G23" i="14" s="1"/>
  <c r="G22" i="14" s="1"/>
  <c r="F173" i="3" l="1"/>
  <c r="F172" i="3" s="1"/>
  <c r="F171" i="3" s="1"/>
  <c r="G99" i="14"/>
  <c r="G96" i="14" s="1"/>
  <c r="G95" i="14" s="1"/>
  <c r="I101" i="14"/>
  <c r="I99" i="14" s="1"/>
  <c r="I96" i="14" s="1"/>
  <c r="I95" i="14" s="1"/>
  <c r="I44" i="14"/>
  <c r="I42" i="14" s="1"/>
  <c r="I41" i="14" s="1"/>
  <c r="I40" i="14" s="1"/>
  <c r="I39" i="14" s="1"/>
  <c r="H101" i="14"/>
  <c r="H99" i="14" s="1"/>
  <c r="H96" i="14" s="1"/>
  <c r="H95" i="14" s="1"/>
  <c r="G173" i="3"/>
  <c r="G172" i="3" s="1"/>
  <c r="G171" i="3" s="1"/>
  <c r="G44" i="14"/>
  <c r="F127" i="2"/>
  <c r="I150" i="14"/>
  <c r="H150" i="14"/>
  <c r="I275" i="14"/>
  <c r="I274" i="14" s="1"/>
  <c r="I270" i="14" s="1"/>
  <c r="G275" i="14"/>
  <c r="G274" i="14" s="1"/>
  <c r="G270" i="14" s="1"/>
  <c r="H275" i="14"/>
  <c r="H274" i="14" s="1"/>
  <c r="H270" i="14" s="1"/>
  <c r="H269" i="14" s="1"/>
  <c r="E127" i="2"/>
  <c r="D127" i="2"/>
  <c r="H173" i="3"/>
  <c r="H172" i="3" s="1"/>
  <c r="H171" i="3" s="1"/>
  <c r="F216" i="1"/>
  <c r="H216" i="1"/>
  <c r="H196" i="1" s="1"/>
  <c r="G216" i="1"/>
  <c r="G196" i="1" s="1"/>
  <c r="G42" i="14" l="1"/>
  <c r="G41" i="14" s="1"/>
  <c r="G40" i="14" s="1"/>
  <c r="G39" i="14" s="1"/>
  <c r="I149" i="14"/>
  <c r="I137" i="14" s="1"/>
  <c r="I136" i="14" s="1"/>
  <c r="I130" i="14" s="1"/>
  <c r="H149" i="14"/>
  <c r="H137" i="14" s="1"/>
  <c r="H136" i="14" s="1"/>
  <c r="H130" i="14" s="1"/>
  <c r="H386" i="14"/>
  <c r="H383" i="14" s="1"/>
  <c r="I361" i="14"/>
  <c r="I339" i="14" s="1"/>
  <c r="I338" i="14" s="1"/>
  <c r="I362" i="14"/>
  <c r="H361" i="14"/>
  <c r="H339" i="14" s="1"/>
  <c r="H338" i="14" s="1"/>
  <c r="H362" i="14"/>
  <c r="G361" i="14"/>
  <c r="G362" i="14"/>
  <c r="I553" i="14"/>
  <c r="I543" i="14" s="1"/>
  <c r="I542" i="14" s="1"/>
  <c r="I541" i="14" s="1"/>
  <c r="I554" i="14"/>
  <c r="H553" i="14"/>
  <c r="H543" i="14" s="1"/>
  <c r="H542" i="14" s="1"/>
  <c r="H541" i="14" s="1"/>
  <c r="H554" i="14"/>
  <c r="I433" i="14"/>
  <c r="I432" i="14"/>
  <c r="I431" i="14" s="1"/>
  <c r="I430" i="14" s="1"/>
  <c r="I401" i="14" s="1"/>
  <c r="G433" i="14"/>
  <c r="G432" i="14"/>
  <c r="G431" i="14" s="1"/>
  <c r="G430" i="14" s="1"/>
  <c r="G401" i="14" s="1"/>
  <c r="H433" i="14"/>
  <c r="H432" i="14"/>
  <c r="H431" i="14" s="1"/>
  <c r="G173" i="1"/>
  <c r="H173" i="1"/>
  <c r="H170" i="1" s="1"/>
  <c r="H169" i="1" s="1"/>
  <c r="F173" i="1"/>
  <c r="F170" i="1" s="1"/>
  <c r="G164" i="3"/>
  <c r="H164" i="3"/>
  <c r="H158" i="3" s="1"/>
  <c r="H157" i="3" s="1"/>
  <c r="H156" i="3" s="1"/>
  <c r="F164" i="3"/>
  <c r="H430" i="14" l="1"/>
  <c r="H401" i="14" s="1"/>
  <c r="G339" i="14"/>
  <c r="G338" i="14" s="1"/>
  <c r="D25" i="2"/>
  <c r="D22" i="10"/>
  <c r="E25" i="2"/>
  <c r="F169" i="1"/>
  <c r="F25" i="2"/>
  <c r="G170" i="1"/>
  <c r="G169" i="1" s="1"/>
  <c r="D14" i="10" l="1"/>
  <c r="C14" i="10" s="1"/>
  <c r="C22" i="10"/>
  <c r="H91" i="14"/>
  <c r="H90" i="14" s="1"/>
  <c r="H67" i="14" s="1"/>
  <c r="H60" i="14" s="1"/>
  <c r="H16" i="14" s="1"/>
  <c r="I91" i="14"/>
  <c r="I90" i="14" s="1"/>
  <c r="I67" i="14" s="1"/>
  <c r="I60" i="14" s="1"/>
  <c r="I16" i="14" s="1"/>
  <c r="I40" i="5"/>
  <c r="J40" i="5"/>
  <c r="H40" i="5"/>
  <c r="I195" i="5"/>
  <c r="I194" i="5" s="1"/>
  <c r="I193" i="5" s="1"/>
  <c r="I179" i="5" s="1"/>
  <c r="J195" i="5"/>
  <c r="J194" i="5" s="1"/>
  <c r="J193" i="5" s="1"/>
  <c r="J179" i="5" s="1"/>
  <c r="H195" i="5"/>
  <c r="H194" i="5" s="1"/>
  <c r="H193" i="5" s="1"/>
  <c r="H179" i="5" s="1"/>
  <c r="E122" i="12" l="1"/>
  <c r="D122" i="12"/>
  <c r="C122" i="12"/>
  <c r="E104" i="12"/>
  <c r="D104" i="12"/>
  <c r="C104" i="12"/>
  <c r="E95" i="12"/>
  <c r="D95" i="12"/>
  <c r="C95" i="12"/>
  <c r="E93" i="12"/>
  <c r="D93" i="12"/>
  <c r="C93" i="12"/>
  <c r="E88" i="12"/>
  <c r="D88" i="12"/>
  <c r="C88" i="12"/>
  <c r="E84" i="12"/>
  <c r="D84" i="12"/>
  <c r="C84" i="12"/>
  <c r="E82" i="12"/>
  <c r="D82" i="12"/>
  <c r="D81" i="12" s="1"/>
  <c r="C82" i="12"/>
  <c r="E57" i="12"/>
  <c r="E56" i="12" s="1"/>
  <c r="D57" i="12"/>
  <c r="D56" i="12" s="1"/>
  <c r="C57" i="12"/>
  <c r="C56" i="12" s="1"/>
  <c r="E50" i="12"/>
  <c r="D50" i="12"/>
  <c r="C50" i="12"/>
  <c r="E43" i="12"/>
  <c r="E40" i="12" s="1"/>
  <c r="D43" i="12"/>
  <c r="D40" i="12" s="1"/>
  <c r="C43" i="12"/>
  <c r="C40" i="12" s="1"/>
  <c r="E37" i="12"/>
  <c r="D37" i="12"/>
  <c r="C37" i="12"/>
  <c r="E35" i="12"/>
  <c r="D35" i="12"/>
  <c r="C35" i="12"/>
  <c r="E32" i="12"/>
  <c r="D32" i="12"/>
  <c r="C32" i="12"/>
  <c r="E27" i="12"/>
  <c r="E26" i="12" s="1"/>
  <c r="D27" i="12"/>
  <c r="C27" i="12"/>
  <c r="C26" i="12" s="1"/>
  <c r="D26" i="12"/>
  <c r="E21" i="12"/>
  <c r="D21" i="12"/>
  <c r="C21" i="12"/>
  <c r="E15" i="12"/>
  <c r="D15" i="12"/>
  <c r="C15" i="12"/>
  <c r="E81" i="12" l="1"/>
  <c r="C81" i="12"/>
  <c r="C90" i="12" s="1"/>
  <c r="D92" i="12"/>
  <c r="D91" i="12" s="1"/>
  <c r="D90" i="12"/>
  <c r="E90" i="12"/>
  <c r="C92" i="12"/>
  <c r="C91" i="12" s="1"/>
  <c r="E92" i="12"/>
  <c r="E91" i="12" s="1"/>
  <c r="E128" i="12" l="1"/>
  <c r="E25" i="9" s="1"/>
  <c r="D128" i="12"/>
  <c r="D25" i="9" s="1"/>
  <c r="C128" i="12"/>
  <c r="C25" i="9" s="1"/>
  <c r="C21" i="10"/>
  <c r="I372" i="14" l="1"/>
  <c r="H372" i="14"/>
  <c r="C20" i="10"/>
  <c r="C19" i="10"/>
  <c r="C17" i="10"/>
  <c r="C16" i="10"/>
  <c r="C15" i="10"/>
  <c r="E38" i="9"/>
  <c r="D38" i="9"/>
  <c r="C38" i="9"/>
  <c r="E35" i="9"/>
  <c r="D35" i="9"/>
  <c r="D27" i="9" s="1"/>
  <c r="C35" i="9"/>
  <c r="C27" i="9" s="1"/>
  <c r="E27" i="9"/>
  <c r="E21" i="9"/>
  <c r="D21" i="9"/>
  <c r="C21" i="9"/>
  <c r="E18" i="9"/>
  <c r="D18" i="9"/>
  <c r="C18" i="9"/>
  <c r="C42" i="6"/>
  <c r="E42" i="6"/>
  <c r="D42" i="6"/>
  <c r="E41" i="6"/>
  <c r="E40" i="6" s="1"/>
  <c r="E39" i="6" s="1"/>
  <c r="D41" i="6"/>
  <c r="D40" i="6" s="1"/>
  <c r="D39" i="6" s="1"/>
  <c r="C40" i="6"/>
  <c r="E37" i="6"/>
  <c r="D37" i="6"/>
  <c r="C37" i="6"/>
  <c r="C13" i="6"/>
  <c r="J294" i="5"/>
  <c r="J293" i="5" s="1"/>
  <c r="J292" i="5" s="1"/>
  <c r="J291" i="5" s="1"/>
  <c r="J290" i="5" s="1"/>
  <c r="I294" i="5"/>
  <c r="I293" i="5" s="1"/>
  <c r="I292" i="5" s="1"/>
  <c r="I291" i="5" s="1"/>
  <c r="I290" i="5" s="1"/>
  <c r="H294" i="5"/>
  <c r="H293" i="5" s="1"/>
  <c r="H292" i="5" s="1"/>
  <c r="H291" i="5" s="1"/>
  <c r="H290" i="5" s="1"/>
  <c r="J281" i="5"/>
  <c r="J280" i="5" s="1"/>
  <c r="J279" i="5" s="1"/>
  <c r="I281" i="5"/>
  <c r="I280" i="5" s="1"/>
  <c r="I279" i="5" s="1"/>
  <c r="H281" i="5"/>
  <c r="H280" i="5" s="1"/>
  <c r="H279" i="5" s="1"/>
  <c r="H278" i="5" s="1"/>
  <c r="J275" i="5"/>
  <c r="I275" i="5"/>
  <c r="H275" i="5"/>
  <c r="J272" i="5"/>
  <c r="I272" i="5"/>
  <c r="H272" i="5"/>
  <c r="J269" i="5"/>
  <c r="I269" i="5"/>
  <c r="H269" i="5"/>
  <c r="J266" i="5"/>
  <c r="I266" i="5"/>
  <c r="H266" i="5"/>
  <c r="J250" i="5"/>
  <c r="J249" i="5" s="1"/>
  <c r="J248" i="5" s="1"/>
  <c r="I250" i="5"/>
  <c r="I249" i="5" s="1"/>
  <c r="I248" i="5" s="1"/>
  <c r="H250" i="5"/>
  <c r="H249" i="5" s="1"/>
  <c r="H248" i="5" s="1"/>
  <c r="J245" i="5"/>
  <c r="J244" i="5" s="1"/>
  <c r="J243" i="5" s="1"/>
  <c r="I245" i="5"/>
  <c r="I244" i="5" s="1"/>
  <c r="I243" i="5" s="1"/>
  <c r="H245" i="5"/>
  <c r="H244" i="5" s="1"/>
  <c r="H243" i="5" s="1"/>
  <c r="H240" i="5"/>
  <c r="H239" i="5" s="1"/>
  <c r="H238" i="5" s="1"/>
  <c r="H237" i="5" s="1"/>
  <c r="J240" i="5"/>
  <c r="J239" i="5" s="1"/>
  <c r="J238" i="5" s="1"/>
  <c r="J237" i="5" s="1"/>
  <c r="I240" i="5"/>
  <c r="I239" i="5" s="1"/>
  <c r="I238" i="5" s="1"/>
  <c r="I237" i="5" s="1"/>
  <c r="J233" i="5"/>
  <c r="J232" i="5" s="1"/>
  <c r="J231" i="5" s="1"/>
  <c r="J230" i="5" s="1"/>
  <c r="J220" i="5" s="1"/>
  <c r="I233" i="5"/>
  <c r="I232" i="5" s="1"/>
  <c r="I231" i="5" s="1"/>
  <c r="I230" i="5" s="1"/>
  <c r="I220" i="5" s="1"/>
  <c r="H232" i="5"/>
  <c r="H231" i="5" s="1"/>
  <c r="H230" i="5" s="1"/>
  <c r="H220" i="5" s="1"/>
  <c r="J210" i="5"/>
  <c r="J209" i="5" s="1"/>
  <c r="I210" i="5"/>
  <c r="I209" i="5" s="1"/>
  <c r="H210" i="5"/>
  <c r="H209" i="5" s="1"/>
  <c r="J172" i="5"/>
  <c r="J168" i="5" s="1"/>
  <c r="J167" i="5" s="1"/>
  <c r="J166" i="5" s="1"/>
  <c r="I172" i="5"/>
  <c r="I168" i="5" s="1"/>
  <c r="I167" i="5" s="1"/>
  <c r="I166" i="5" s="1"/>
  <c r="H172" i="5"/>
  <c r="H168" i="5" s="1"/>
  <c r="H167" i="5" s="1"/>
  <c r="H166" i="5" s="1"/>
  <c r="J130" i="5"/>
  <c r="I130" i="5"/>
  <c r="H130" i="5"/>
  <c r="J111" i="5"/>
  <c r="J110" i="5" s="1"/>
  <c r="J109" i="5" s="1"/>
  <c r="I111" i="5"/>
  <c r="I110" i="5" s="1"/>
  <c r="I109" i="5" s="1"/>
  <c r="H111" i="5"/>
  <c r="H110" i="5" s="1"/>
  <c r="H109" i="5" s="1"/>
  <c r="J87" i="5"/>
  <c r="I87" i="5"/>
  <c r="H87" i="5"/>
  <c r="J85" i="5"/>
  <c r="I85" i="5"/>
  <c r="H85" i="5"/>
  <c r="H83" i="5"/>
  <c r="J81" i="5"/>
  <c r="I81" i="5"/>
  <c r="J73" i="5"/>
  <c r="J72" i="5" s="1"/>
  <c r="J71" i="5" s="1"/>
  <c r="J70" i="5" s="1"/>
  <c r="I72" i="5"/>
  <c r="I71" i="5" s="1"/>
  <c r="I70" i="5" s="1"/>
  <c r="H73" i="5"/>
  <c r="H72" i="5" s="1"/>
  <c r="H71" i="5" s="1"/>
  <c r="H70" i="5" s="1"/>
  <c r="J65" i="5"/>
  <c r="J64" i="5" s="1"/>
  <c r="J63" i="5" s="1"/>
  <c r="J62" i="5" s="1"/>
  <c r="I65" i="5"/>
  <c r="I64" i="5" s="1"/>
  <c r="I63" i="5" s="1"/>
  <c r="I62" i="5" s="1"/>
  <c r="H65" i="5"/>
  <c r="H64" i="5" s="1"/>
  <c r="H63" i="5" s="1"/>
  <c r="H62" i="5" s="1"/>
  <c r="J52" i="5"/>
  <c r="I52" i="5"/>
  <c r="J49" i="5"/>
  <c r="I49" i="5"/>
  <c r="H49" i="5"/>
  <c r="H46" i="5" s="1"/>
  <c r="J29" i="5"/>
  <c r="J28" i="5" s="1"/>
  <c r="J27" i="5" s="1"/>
  <c r="I29" i="5"/>
  <c r="I28" i="5" s="1"/>
  <c r="I27" i="5" s="1"/>
  <c r="H29" i="5"/>
  <c r="H28" i="5" s="1"/>
  <c r="H27" i="5" s="1"/>
  <c r="J25" i="5"/>
  <c r="J24" i="5" s="1"/>
  <c r="J23" i="5" s="1"/>
  <c r="I25" i="5"/>
  <c r="I24" i="5" s="1"/>
  <c r="I23" i="5" s="1"/>
  <c r="H25" i="5"/>
  <c r="H24" i="5" s="1"/>
  <c r="H23" i="5" s="1"/>
  <c r="J19" i="5"/>
  <c r="J18" i="5" s="1"/>
  <c r="J17" i="5" s="1"/>
  <c r="J16" i="5" s="1"/>
  <c r="I19" i="5"/>
  <c r="I18" i="5" s="1"/>
  <c r="I17" i="5" s="1"/>
  <c r="I16" i="5" s="1"/>
  <c r="H18" i="5"/>
  <c r="H17" i="5" s="1"/>
  <c r="H16" i="5" s="1"/>
  <c r="E54" i="6" l="1"/>
  <c r="D54" i="6"/>
  <c r="C39" i="6"/>
  <c r="C54" i="6" s="1"/>
  <c r="I78" i="5"/>
  <c r="J126" i="5"/>
  <c r="J125" i="5" s="1"/>
  <c r="J124" i="5" s="1"/>
  <c r="J123" i="5" s="1"/>
  <c r="H126" i="5"/>
  <c r="H125" i="5" s="1"/>
  <c r="H124" i="5" s="1"/>
  <c r="H123" i="5" s="1"/>
  <c r="I126" i="5"/>
  <c r="I125" i="5" s="1"/>
  <c r="I124" i="5" s="1"/>
  <c r="I123" i="5" s="1"/>
  <c r="J46" i="5"/>
  <c r="J78" i="5"/>
  <c r="J77" i="5" s="1"/>
  <c r="J76" i="5" s="1"/>
  <c r="J69" i="5" s="1"/>
  <c r="I46" i="5"/>
  <c r="H78" i="5"/>
  <c r="H77" i="5" s="1"/>
  <c r="H76" i="5" s="1"/>
  <c r="H69" i="5" s="1"/>
  <c r="I265" i="5"/>
  <c r="I264" i="5" s="1"/>
  <c r="I263" i="5" s="1"/>
  <c r="J265" i="5"/>
  <c r="J264" i="5" s="1"/>
  <c r="J263" i="5" s="1"/>
  <c r="H265" i="5"/>
  <c r="H264" i="5" s="1"/>
  <c r="H263" i="5" s="1"/>
  <c r="I77" i="5"/>
  <c r="I76" i="5" s="1"/>
  <c r="I69" i="5" s="1"/>
  <c r="H371" i="14"/>
  <c r="H367" i="14" s="1"/>
  <c r="H366" i="14" s="1"/>
  <c r="H365" i="14" s="1"/>
  <c r="I371" i="14"/>
  <c r="I367" i="14" s="1"/>
  <c r="I242" i="5"/>
  <c r="H39" i="5"/>
  <c r="H33" i="5" s="1"/>
  <c r="H252" i="5"/>
  <c r="H242" i="5" s="1"/>
  <c r="J242" i="5"/>
  <c r="J278" i="5"/>
  <c r="I278" i="5"/>
  <c r="H15" i="5" l="1"/>
  <c r="J236" i="5"/>
  <c r="I236" i="5"/>
  <c r="I39" i="5"/>
  <c r="I33" i="5" s="1"/>
  <c r="J39" i="5"/>
  <c r="J33" i="5" s="1"/>
  <c r="H236" i="5"/>
  <c r="H14" i="5" l="1"/>
  <c r="H13" i="5" s="1"/>
  <c r="I15" i="5"/>
  <c r="I14" i="5" s="1"/>
  <c r="I13" i="5" s="1"/>
  <c r="J15" i="5"/>
  <c r="J14" i="5" s="1"/>
  <c r="J13" i="5" s="1"/>
  <c r="H382" i="1"/>
  <c r="G382" i="1"/>
  <c r="F382" i="1"/>
  <c r="G355" i="1"/>
  <c r="H355" i="1"/>
  <c r="F355" i="1"/>
  <c r="G302" i="1"/>
  <c r="H302" i="1"/>
  <c r="F302" i="1"/>
  <c r="H288" i="1"/>
  <c r="H287" i="1" s="1"/>
  <c r="G277" i="1"/>
  <c r="H277" i="1"/>
  <c r="G152" i="1"/>
  <c r="H152" i="1"/>
  <c r="F152" i="1"/>
  <c r="G102" i="1"/>
  <c r="H102" i="1"/>
  <c r="F102" i="1"/>
  <c r="G100" i="1"/>
  <c r="H100" i="1"/>
  <c r="F100" i="1"/>
  <c r="G90" i="1"/>
  <c r="H90" i="1"/>
  <c r="F90" i="1"/>
  <c r="G85" i="1"/>
  <c r="H85" i="1"/>
  <c r="F85" i="1"/>
  <c r="G82" i="1"/>
  <c r="H82" i="1"/>
  <c r="G83" i="1"/>
  <c r="H83" i="1"/>
  <c r="F83" i="1"/>
  <c r="F82" i="1"/>
  <c r="F72" i="1"/>
  <c r="G71" i="1"/>
  <c r="H71" i="1"/>
  <c r="F71" i="1"/>
  <c r="G70" i="1"/>
  <c r="H70" i="1"/>
  <c r="G68" i="1"/>
  <c r="H68" i="1"/>
  <c r="F68" i="1"/>
  <c r="G48" i="1"/>
  <c r="H48" i="1"/>
  <c r="F48" i="1"/>
  <c r="G67" i="1"/>
  <c r="H67" i="1"/>
  <c r="F67" i="1"/>
  <c r="G38" i="1"/>
  <c r="H38" i="1"/>
  <c r="F38" i="1"/>
  <c r="G37" i="1"/>
  <c r="H37" i="1"/>
  <c r="F37" i="1"/>
  <c r="G33" i="1"/>
  <c r="H33" i="1"/>
  <c r="F33" i="1"/>
  <c r="G31" i="1"/>
  <c r="H31" i="1"/>
  <c r="G32" i="1"/>
  <c r="H32" i="1"/>
  <c r="F32" i="1"/>
  <c r="F31" i="1"/>
  <c r="G25" i="1"/>
  <c r="H25" i="1"/>
  <c r="G27" i="1"/>
  <c r="H27" i="1"/>
  <c r="F25" i="1"/>
  <c r="F27" i="1"/>
  <c r="G20" i="1"/>
  <c r="H20" i="1"/>
  <c r="F20" i="1"/>
  <c r="H241" i="3"/>
  <c r="G239" i="3"/>
  <c r="H239" i="3"/>
  <c r="G229" i="3"/>
  <c r="H229" i="3"/>
  <c r="H228" i="3" s="1"/>
  <c r="H227" i="3" s="1"/>
  <c r="H226" i="3" s="1"/>
  <c r="H225" i="3" s="1"/>
  <c r="H114" i="3"/>
  <c r="H113" i="3" s="1"/>
  <c r="H99" i="3"/>
  <c r="F70" i="1"/>
  <c r="F282" i="1"/>
  <c r="G282" i="1"/>
  <c r="G281" i="1" s="1"/>
  <c r="H282" i="1"/>
  <c r="H281" i="1" s="1"/>
  <c r="E20" i="2"/>
  <c r="F20" i="2"/>
  <c r="D20" i="2"/>
  <c r="G270" i="1"/>
  <c r="G264" i="1" s="1"/>
  <c r="H270" i="1"/>
  <c r="H264" i="1" s="1"/>
  <c r="F36" i="1" l="1"/>
  <c r="G36" i="1"/>
  <c r="G35" i="1" s="1"/>
  <c r="G34" i="1" s="1"/>
  <c r="H36" i="1"/>
  <c r="H23" i="1"/>
  <c r="H22" i="1" s="1"/>
  <c r="H21" i="1" s="1"/>
  <c r="G23" i="1"/>
  <c r="G22" i="1" s="1"/>
  <c r="G21" i="1" s="1"/>
  <c r="F23" i="1"/>
  <c r="H238" i="3"/>
  <c r="H237" i="3" s="1"/>
  <c r="H236" i="3" s="1"/>
  <c r="H235" i="3" s="1"/>
  <c r="H84" i="1"/>
  <c r="G89" i="1"/>
  <c r="G88" i="1" s="1"/>
  <c r="G87" i="1" s="1"/>
  <c r="H150" i="1"/>
  <c r="H149" i="1" s="1"/>
  <c r="G47" i="1"/>
  <c r="G46" i="1" s="1"/>
  <c r="G45" i="1" s="1"/>
  <c r="G84" i="1"/>
  <c r="H101" i="1"/>
  <c r="G150" i="1"/>
  <c r="G149" i="1" s="1"/>
  <c r="H47" i="1"/>
  <c r="H46" i="1" s="1"/>
  <c r="H45" i="1" s="1"/>
  <c r="H19" i="1"/>
  <c r="H18" i="1" s="1"/>
  <c r="H17" i="1" s="1"/>
  <c r="H99" i="1"/>
  <c r="G101" i="1"/>
  <c r="G19" i="1"/>
  <c r="G18" i="1" s="1"/>
  <c r="G17" i="1" s="1"/>
  <c r="H89" i="1"/>
  <c r="H88" i="1" s="1"/>
  <c r="H87" i="1" s="1"/>
  <c r="G99" i="1"/>
  <c r="H381" i="1"/>
  <c r="H380" i="1" s="1"/>
  <c r="H379" i="1" s="1"/>
  <c r="H378" i="1" s="1"/>
  <c r="H35" i="1"/>
  <c r="H34" i="1" s="1"/>
  <c r="H72" i="1"/>
  <c r="H66" i="1"/>
  <c r="G72" i="1"/>
  <c r="H81" i="1"/>
  <c r="G81" i="1"/>
  <c r="H280" i="1"/>
  <c r="G66" i="1"/>
  <c r="H30" i="1"/>
  <c r="H29" i="1" s="1"/>
  <c r="H28" i="1" s="1"/>
  <c r="G30" i="1"/>
  <c r="G29" i="1" s="1"/>
  <c r="G28" i="1" s="1"/>
  <c r="H272" i="1"/>
  <c r="H261" i="1" s="1"/>
  <c r="H260" i="1" s="1"/>
  <c r="E18" i="2"/>
  <c r="E17" i="2" s="1"/>
  <c r="F18" i="2"/>
  <c r="F17" i="2" s="1"/>
  <c r="D18" i="2"/>
  <c r="H179" i="1"/>
  <c r="G177" i="1"/>
  <c r="H177" i="1"/>
  <c r="F177" i="1"/>
  <c r="G80" i="1" l="1"/>
  <c r="G79" i="1" s="1"/>
  <c r="G78" i="1" s="1"/>
  <c r="H259" i="1"/>
  <c r="D17" i="2"/>
  <c r="H80" i="1"/>
  <c r="H79" i="1" s="1"/>
  <c r="H78" i="1" s="1"/>
  <c r="G280" i="14"/>
  <c r="G279" i="14" s="1"/>
  <c r="G269" i="14" s="1"/>
  <c r="H98" i="1"/>
  <c r="G98" i="1"/>
  <c r="C18" i="10"/>
  <c r="H65" i="1"/>
  <c r="H176" i="1"/>
  <c r="H356" i="1" l="1"/>
  <c r="H354" i="1"/>
  <c r="G369" i="1"/>
  <c r="H369" i="1"/>
  <c r="D79" i="2"/>
  <c r="D75" i="2" s="1"/>
  <c r="E56" i="2"/>
  <c r="F56" i="2"/>
  <c r="E57" i="2"/>
  <c r="F57" i="2"/>
  <c r="E58" i="2"/>
  <c r="F58" i="2"/>
  <c r="D57" i="2"/>
  <c r="D58" i="2"/>
  <c r="D56" i="2"/>
  <c r="G338" i="1"/>
  <c r="G337" i="1" s="1"/>
  <c r="H338" i="1"/>
  <c r="H337" i="1" s="1"/>
  <c r="F343" i="1"/>
  <c r="H343" i="1"/>
  <c r="H348" i="1"/>
  <c r="G343" i="1"/>
  <c r="G326" i="1"/>
  <c r="H326" i="1"/>
  <c r="G323" i="1"/>
  <c r="H323" i="1"/>
  <c r="H301" i="1"/>
  <c r="H300" i="1" s="1"/>
  <c r="H298" i="1"/>
  <c r="H297" i="1" s="1"/>
  <c r="E126" i="2"/>
  <c r="F126" i="2"/>
  <c r="E124" i="2"/>
  <c r="F124" i="2"/>
  <c r="D124" i="2" l="1"/>
  <c r="H353" i="1"/>
  <c r="H342" i="1"/>
  <c r="H322" i="1"/>
  <c r="H296" i="1"/>
  <c r="H336" i="1" l="1"/>
  <c r="E69" i="2"/>
  <c r="F69" i="2"/>
  <c r="D69" i="2"/>
  <c r="F68" i="2" l="1"/>
  <c r="F67" i="2" s="1"/>
  <c r="D68" i="2"/>
  <c r="D67" i="2" s="1"/>
  <c r="E68" i="2"/>
  <c r="E67" i="2" s="1"/>
  <c r="H292" i="1"/>
  <c r="H291" i="1" s="1"/>
  <c r="H290" i="1" s="1"/>
  <c r="D41" i="2"/>
  <c r="E41" i="2"/>
  <c r="F41" i="2"/>
  <c r="E52" i="2"/>
  <c r="F52" i="2"/>
  <c r="E139" i="2"/>
  <c r="F139" i="2"/>
  <c r="D139" i="2"/>
  <c r="E131" i="2"/>
  <c r="E129" i="2" s="1"/>
  <c r="F131" i="2"/>
  <c r="F129" i="2" s="1"/>
  <c r="D131" i="2"/>
  <c r="D129" i="2" s="1"/>
  <c r="E112" i="2"/>
  <c r="E111" i="2" s="1"/>
  <c r="F112" i="2"/>
  <c r="F111" i="2" s="1"/>
  <c r="E110" i="2"/>
  <c r="E109" i="2" s="1"/>
  <c r="F110" i="2"/>
  <c r="F109" i="2" s="1"/>
  <c r="G111" i="1"/>
  <c r="H111" i="1"/>
  <c r="E108" i="2"/>
  <c r="E107" i="2" s="1"/>
  <c r="F108" i="2"/>
  <c r="F107" i="2" s="1"/>
  <c r="D108" i="2"/>
  <c r="D107" i="2" s="1"/>
  <c r="E146" i="2"/>
  <c r="F146" i="2"/>
  <c r="D146" i="2"/>
  <c r="E115" i="2"/>
  <c r="F115" i="2"/>
  <c r="D115" i="2"/>
  <c r="F311" i="1"/>
  <c r="G51" i="1"/>
  <c r="G50" i="1" s="1"/>
  <c r="H51" i="1"/>
  <c r="H50" i="1" s="1"/>
  <c r="D137" i="2" l="1"/>
  <c r="D110" i="2"/>
  <c r="D109" i="2" s="1"/>
  <c r="D106" i="2" s="1"/>
  <c r="F48" i="2"/>
  <c r="D38" i="2"/>
  <c r="F38" i="2"/>
  <c r="E38" i="2"/>
  <c r="F34" i="2"/>
  <c r="D48" i="2"/>
  <c r="E48" i="2"/>
  <c r="E43" i="2"/>
  <c r="F43" i="2"/>
  <c r="D43" i="2"/>
  <c r="D34" i="2"/>
  <c r="E34" i="2"/>
  <c r="E106" i="2"/>
  <c r="F106" i="2"/>
  <c r="F142" i="2"/>
  <c r="F141" i="2" s="1"/>
  <c r="D141" i="2"/>
  <c r="E142" i="2"/>
  <c r="E141" i="2" s="1"/>
  <c r="E117" i="2"/>
  <c r="E114" i="2" s="1"/>
  <c r="F117" i="2"/>
  <c r="F114" i="2" s="1"/>
  <c r="E97" i="2"/>
  <c r="F97" i="2"/>
  <c r="D97" i="2"/>
  <c r="E95" i="2"/>
  <c r="F95" i="2"/>
  <c r="D95" i="2"/>
  <c r="E88" i="2"/>
  <c r="F88" i="2"/>
  <c r="D88" i="2"/>
  <c r="G246" i="1"/>
  <c r="H246" i="1"/>
  <c r="F246" i="1"/>
  <c r="G244" i="1"/>
  <c r="H244" i="1"/>
  <c r="F244" i="1"/>
  <c r="I280" i="14" l="1"/>
  <c r="I279" i="14" s="1"/>
  <c r="I269" i="14" s="1"/>
  <c r="G371" i="14"/>
  <c r="G367" i="14" s="1"/>
  <c r="I386" i="14"/>
  <c r="I247" i="14"/>
  <c r="I246" i="14" s="1"/>
  <c r="I237" i="14" s="1"/>
  <c r="I236" i="14" s="1"/>
  <c r="F33" i="2"/>
  <c r="E33" i="2"/>
  <c r="F84" i="2"/>
  <c r="D33" i="2"/>
  <c r="E84" i="2"/>
  <c r="E87" i="2"/>
  <c r="D84" i="2"/>
  <c r="F87" i="2"/>
  <c r="I383" i="14" l="1"/>
  <c r="I366" i="14" s="1"/>
  <c r="I365" i="14" s="1"/>
  <c r="G237" i="1"/>
  <c r="G236" i="1" s="1"/>
  <c r="H237" i="1"/>
  <c r="H236" i="1" s="1"/>
  <c r="F237" i="1"/>
  <c r="F236" i="1" s="1"/>
  <c r="G333" i="1"/>
  <c r="H333" i="1"/>
  <c r="G334" i="1"/>
  <c r="H334" i="1"/>
  <c r="F334" i="1"/>
  <c r="F333" i="1"/>
  <c r="G248" i="1"/>
  <c r="H248" i="1"/>
  <c r="G235" i="1" l="1"/>
  <c r="H235" i="1"/>
  <c r="H332" i="1"/>
  <c r="H331" i="1" s="1"/>
  <c r="H183" i="1" l="1"/>
  <c r="G158" i="1"/>
  <c r="H158" i="1"/>
  <c r="F158" i="1"/>
  <c r="G155" i="1"/>
  <c r="H155" i="1"/>
  <c r="G247" i="14" l="1"/>
  <c r="G246" i="14" s="1"/>
  <c r="G237" i="14" s="1"/>
  <c r="G236" i="14" s="1"/>
  <c r="G224" i="14"/>
  <c r="G223" i="14" s="1"/>
  <c r="F161" i="1"/>
  <c r="H161" i="1"/>
  <c r="H154" i="1" s="1"/>
  <c r="G161" i="1"/>
  <c r="E105" i="2" l="1"/>
  <c r="F105" i="2"/>
  <c r="G241" i="3"/>
  <c r="G238" i="3" s="1"/>
  <c r="G237" i="3" s="1"/>
  <c r="G236" i="3" s="1"/>
  <c r="G235" i="3" s="1"/>
  <c r="F241" i="3"/>
  <c r="F238" i="3" s="1"/>
  <c r="F237" i="3" s="1"/>
  <c r="F239" i="3"/>
  <c r="G233" i="3"/>
  <c r="G228" i="3" s="1"/>
  <c r="G227" i="3" s="1"/>
  <c r="G226" i="3" s="1"/>
  <c r="G225" i="3" s="1"/>
  <c r="F233" i="3"/>
  <c r="H222" i="3"/>
  <c r="G222" i="3"/>
  <c r="F222" i="3"/>
  <c r="F217" i="3" s="1"/>
  <c r="H220" i="3"/>
  <c r="G220" i="3"/>
  <c r="F220" i="3"/>
  <c r="H215" i="3"/>
  <c r="H214" i="3" s="1"/>
  <c r="G215" i="3"/>
  <c r="G214" i="3" s="1"/>
  <c r="F215" i="3"/>
  <c r="F214" i="3" s="1"/>
  <c r="H208" i="3"/>
  <c r="H207" i="3" s="1"/>
  <c r="H206" i="3" s="1"/>
  <c r="H205" i="3" s="1"/>
  <c r="G208" i="3"/>
  <c r="G207" i="3" s="1"/>
  <c r="G206" i="3" s="1"/>
  <c r="G205" i="3" s="1"/>
  <c r="F208" i="3"/>
  <c r="F207" i="3" s="1"/>
  <c r="F206" i="3" s="1"/>
  <c r="F205" i="3" s="1"/>
  <c r="G203" i="3"/>
  <c r="F203" i="3"/>
  <c r="H201" i="3"/>
  <c r="H200" i="3" s="1"/>
  <c r="H199" i="3" s="1"/>
  <c r="H198" i="3" s="1"/>
  <c r="G201" i="3"/>
  <c r="F201" i="3"/>
  <c r="H196" i="3"/>
  <c r="H195" i="3" s="1"/>
  <c r="H194" i="3" s="1"/>
  <c r="H193" i="3" s="1"/>
  <c r="G196" i="3"/>
  <c r="G195" i="3" s="1"/>
  <c r="G194" i="3" s="1"/>
  <c r="G193" i="3" s="1"/>
  <c r="F196" i="3"/>
  <c r="F195" i="3" s="1"/>
  <c r="F194" i="3" s="1"/>
  <c r="F193" i="3" s="1"/>
  <c r="F190" i="3"/>
  <c r="F189" i="3" s="1"/>
  <c r="F188" i="3" s="1"/>
  <c r="F187" i="3" s="1"/>
  <c r="F186" i="3" s="1"/>
  <c r="H153" i="3"/>
  <c r="H152" i="3" s="1"/>
  <c r="H151" i="3" s="1"/>
  <c r="H150" i="3" s="1"/>
  <c r="H149" i="3" s="1"/>
  <c r="G153" i="3"/>
  <c r="G152" i="3" s="1"/>
  <c r="G151" i="3" s="1"/>
  <c r="G150" i="3" s="1"/>
  <c r="F153" i="3"/>
  <c r="F152" i="3" s="1"/>
  <c r="F151" i="3" s="1"/>
  <c r="F150" i="3" s="1"/>
  <c r="G147" i="3"/>
  <c r="G146" i="3" s="1"/>
  <c r="G145" i="3" s="1"/>
  <c r="G144" i="3" s="1"/>
  <c r="F147" i="3"/>
  <c r="F146" i="3" s="1"/>
  <c r="F145" i="3" s="1"/>
  <c r="F144" i="3" s="1"/>
  <c r="G141" i="3"/>
  <c r="G140" i="3" s="1"/>
  <c r="G139" i="3" s="1"/>
  <c r="G138" i="3" s="1"/>
  <c r="F141" i="3"/>
  <c r="F140" i="3" s="1"/>
  <c r="F139" i="3" s="1"/>
  <c r="F138" i="3" s="1"/>
  <c r="F135" i="3"/>
  <c r="F134" i="3" s="1"/>
  <c r="F133" i="3" s="1"/>
  <c r="F132" i="3" s="1"/>
  <c r="H130" i="3"/>
  <c r="H129" i="3" s="1"/>
  <c r="G130" i="3"/>
  <c r="G129" i="3" s="1"/>
  <c r="F130" i="3"/>
  <c r="F129" i="3" s="1"/>
  <c r="H127" i="3"/>
  <c r="H126" i="3" s="1"/>
  <c r="G127" i="3"/>
  <c r="G126" i="3" s="1"/>
  <c r="F127" i="3"/>
  <c r="F126" i="3" s="1"/>
  <c r="H122" i="3"/>
  <c r="H121" i="3" s="1"/>
  <c r="H120" i="3" s="1"/>
  <c r="H119" i="3" s="1"/>
  <c r="G122" i="3"/>
  <c r="G121" i="3" s="1"/>
  <c r="G120" i="3" s="1"/>
  <c r="G119" i="3" s="1"/>
  <c r="F122" i="3"/>
  <c r="F121" i="3" s="1"/>
  <c r="F120" i="3" s="1"/>
  <c r="F119" i="3" s="1"/>
  <c r="G116" i="3"/>
  <c r="F116" i="3"/>
  <c r="G114" i="3"/>
  <c r="F114" i="3"/>
  <c r="H109" i="3"/>
  <c r="H108" i="3" s="1"/>
  <c r="H107" i="3" s="1"/>
  <c r="H106" i="3" s="1"/>
  <c r="H105" i="3" s="1"/>
  <c r="G109" i="3"/>
  <c r="G108" i="3" s="1"/>
  <c r="F109" i="3"/>
  <c r="F108" i="3" s="1"/>
  <c r="F103" i="3"/>
  <c r="G101" i="3"/>
  <c r="F101" i="3"/>
  <c r="G99" i="3"/>
  <c r="F99" i="3"/>
  <c r="H97" i="3"/>
  <c r="G97" i="3"/>
  <c r="F97" i="3"/>
  <c r="G95" i="3"/>
  <c r="F95" i="3"/>
  <c r="H89" i="3"/>
  <c r="G89" i="3"/>
  <c r="H82" i="3"/>
  <c r="G82" i="3"/>
  <c r="F82" i="3"/>
  <c r="H78" i="3"/>
  <c r="G78" i="3"/>
  <c r="F78" i="3"/>
  <c r="H74" i="3"/>
  <c r="G74" i="3"/>
  <c r="H72" i="3"/>
  <c r="G72" i="3"/>
  <c r="F72" i="3"/>
  <c r="H69" i="3"/>
  <c r="G69" i="3"/>
  <c r="F69" i="3"/>
  <c r="H67" i="3"/>
  <c r="G67" i="3"/>
  <c r="F67" i="3"/>
  <c r="H65" i="3"/>
  <c r="G65" i="3"/>
  <c r="F65" i="3"/>
  <c r="H60" i="3"/>
  <c r="H59" i="3" s="1"/>
  <c r="H58" i="3" s="1"/>
  <c r="H57" i="3" s="1"/>
  <c r="G60" i="3"/>
  <c r="G59" i="3" s="1"/>
  <c r="G58" i="3" s="1"/>
  <c r="G57" i="3" s="1"/>
  <c r="F60" i="3"/>
  <c r="F59" i="3" s="1"/>
  <c r="F58" i="3" s="1"/>
  <c r="F57" i="3" s="1"/>
  <c r="F55" i="3"/>
  <c r="F54" i="3" s="1"/>
  <c r="F53" i="3" s="1"/>
  <c r="F52" i="3" s="1"/>
  <c r="H49" i="3"/>
  <c r="G49" i="3"/>
  <c r="F49" i="3"/>
  <c r="H45" i="3"/>
  <c r="G45" i="3"/>
  <c r="F45" i="3"/>
  <c r="F40" i="3" s="1"/>
  <c r="F39" i="3" s="1"/>
  <c r="H33" i="3"/>
  <c r="H32" i="3" s="1"/>
  <c r="H31" i="3" s="1"/>
  <c r="H30" i="3" s="1"/>
  <c r="G33" i="3"/>
  <c r="G32" i="3" s="1"/>
  <c r="G31" i="3" s="1"/>
  <c r="G30" i="3" s="1"/>
  <c r="F33" i="3"/>
  <c r="F32" i="3" s="1"/>
  <c r="F31" i="3" s="1"/>
  <c r="F30" i="3" s="1"/>
  <c r="H26" i="3"/>
  <c r="G26" i="3"/>
  <c r="F26" i="3"/>
  <c r="H18" i="3"/>
  <c r="H17" i="3" s="1"/>
  <c r="H16" i="3" s="1"/>
  <c r="H15" i="3" s="1"/>
  <c r="G18" i="3"/>
  <c r="G17" i="3" s="1"/>
  <c r="G16" i="3" s="1"/>
  <c r="G15" i="3" s="1"/>
  <c r="F18" i="3"/>
  <c r="F17" i="3" s="1"/>
  <c r="F16" i="3" s="1"/>
  <c r="F15" i="3" s="1"/>
  <c r="H86" i="3" l="1"/>
  <c r="H217" i="3"/>
  <c r="G86" i="3"/>
  <c r="F86" i="3"/>
  <c r="G217" i="3"/>
  <c r="F22" i="3"/>
  <c r="F21" i="3" s="1"/>
  <c r="F20" i="3" s="1"/>
  <c r="G22" i="3"/>
  <c r="G21" i="3" s="1"/>
  <c r="G20" i="3" s="1"/>
  <c r="H22" i="3"/>
  <c r="H21" i="3" s="1"/>
  <c r="H20" i="3" s="1"/>
  <c r="F158" i="3"/>
  <c r="F157" i="3" s="1"/>
  <c r="F156" i="3" s="1"/>
  <c r="G158" i="3"/>
  <c r="G157" i="3" s="1"/>
  <c r="G156" i="3" s="1"/>
  <c r="G149" i="3" s="1"/>
  <c r="G64" i="3"/>
  <c r="H40" i="3"/>
  <c r="H39" i="3" s="1"/>
  <c r="H38" i="3" s="1"/>
  <c r="G125" i="3"/>
  <c r="G124" i="3" s="1"/>
  <c r="G118" i="3" s="1"/>
  <c r="H125" i="3"/>
  <c r="H124" i="3" s="1"/>
  <c r="H118" i="3" s="1"/>
  <c r="F125" i="3"/>
  <c r="F124" i="3" s="1"/>
  <c r="F118" i="3" s="1"/>
  <c r="F38" i="3"/>
  <c r="G137" i="3"/>
  <c r="F113" i="3"/>
  <c r="G113" i="3"/>
  <c r="G200" i="3"/>
  <c r="G199" i="3" s="1"/>
  <c r="G198" i="3" s="1"/>
  <c r="G40" i="3"/>
  <c r="G39" i="3" s="1"/>
  <c r="G38" i="3" s="1"/>
  <c r="F107" i="3"/>
  <c r="F106" i="3" s="1"/>
  <c r="F105" i="3" s="1"/>
  <c r="G213" i="3"/>
  <c r="G212" i="3" s="1"/>
  <c r="F213" i="3"/>
  <c r="F212" i="3" s="1"/>
  <c r="H213" i="3"/>
  <c r="H212" i="3" s="1"/>
  <c r="H192" i="3" s="1"/>
  <c r="F236" i="3"/>
  <c r="F235" i="3" s="1"/>
  <c r="H64" i="3"/>
  <c r="F64" i="3"/>
  <c r="G107" i="3"/>
  <c r="G106" i="3" s="1"/>
  <c r="G105" i="3" s="1"/>
  <c r="F200" i="3"/>
  <c r="F199" i="3" s="1"/>
  <c r="F198" i="3" s="1"/>
  <c r="F137" i="3"/>
  <c r="F228" i="3"/>
  <c r="F227" i="3" s="1"/>
  <c r="F226" i="3" s="1"/>
  <c r="F225" i="3" s="1"/>
  <c r="H63" i="3" l="1"/>
  <c r="H62" i="3" s="1"/>
  <c r="H14" i="3" s="1"/>
  <c r="H13" i="3" s="1"/>
  <c r="G63" i="3"/>
  <c r="G62" i="3" s="1"/>
  <c r="G14" i="3" s="1"/>
  <c r="G192" i="3"/>
  <c r="F192" i="3"/>
  <c r="F63" i="3"/>
  <c r="F62" i="3" s="1"/>
  <c r="F14" i="3" s="1"/>
  <c r="E148" i="2"/>
  <c r="F148" i="2"/>
  <c r="F128" i="2"/>
  <c r="D128" i="2"/>
  <c r="E128" i="2"/>
  <c r="F123" i="2"/>
  <c r="D123" i="2"/>
  <c r="E123" i="2"/>
  <c r="F120" i="2"/>
  <c r="E120" i="2"/>
  <c r="D120" i="2"/>
  <c r="F65" i="2"/>
  <c r="E65" i="2"/>
  <c r="D65" i="2"/>
  <c r="G13" i="3" l="1"/>
  <c r="D81" i="2"/>
  <c r="F27" i="2"/>
  <c r="F16" i="2" s="1"/>
  <c r="F75" i="2"/>
  <c r="D136" i="2"/>
  <c r="F137" i="2"/>
  <c r="F136" i="2" s="1"/>
  <c r="D60" i="2"/>
  <c r="D59" i="2" s="1"/>
  <c r="E27" i="2"/>
  <c r="E16" i="2" s="1"/>
  <c r="D27" i="2"/>
  <c r="D16" i="2" s="1"/>
  <c r="E55" i="2"/>
  <c r="E54" i="2" s="1"/>
  <c r="F51" i="2"/>
  <c r="F113" i="2"/>
  <c r="E51" i="2"/>
  <c r="E32" i="2" s="1"/>
  <c r="F60" i="2"/>
  <c r="F59" i="2" s="1"/>
  <c r="D72" i="2"/>
  <c r="D71" i="2" s="1"/>
  <c r="F72" i="2"/>
  <c r="E72" i="2"/>
  <c r="F81" i="2"/>
  <c r="E99" i="2"/>
  <c r="F125" i="2"/>
  <c r="F122" i="2" s="1"/>
  <c r="E125" i="2"/>
  <c r="E122" i="2" s="1"/>
  <c r="F140" i="2"/>
  <c r="D55" i="2"/>
  <c r="D54" i="2" s="1"/>
  <c r="F55" i="2"/>
  <c r="F54" i="2" s="1"/>
  <c r="E60" i="2"/>
  <c r="E59" i="2" s="1"/>
  <c r="E75" i="2"/>
  <c r="E81" i="2"/>
  <c r="F99" i="2"/>
  <c r="E113" i="2"/>
  <c r="E137" i="2"/>
  <c r="E136" i="2" s="1"/>
  <c r="E140" i="2"/>
  <c r="H105" i="1"/>
  <c r="H104" i="1" s="1"/>
  <c r="H103" i="1" s="1"/>
  <c r="H109" i="1"/>
  <c r="F71" i="2" l="1"/>
  <c r="H108" i="1"/>
  <c r="H107" i="1" s="1"/>
  <c r="F80" i="2"/>
  <c r="E71" i="2"/>
  <c r="E80" i="2"/>
  <c r="F32" i="2"/>
  <c r="H314" i="1"/>
  <c r="H311" i="1"/>
  <c r="H329" i="1"/>
  <c r="H328" i="1" s="1"/>
  <c r="H95" i="1"/>
  <c r="H310" i="1" l="1"/>
  <c r="F15" i="2"/>
  <c r="E15" i="2"/>
  <c r="H376" i="1"/>
  <c r="H375" i="1" s="1"/>
  <c r="H374" i="1" s="1"/>
  <c r="H364" i="1"/>
  <c r="H361" i="1"/>
  <c r="H360" i="1" l="1"/>
  <c r="H359" i="1" s="1"/>
  <c r="H358" i="1" s="1"/>
  <c r="H234" i="1"/>
  <c r="H114" i="1" l="1"/>
  <c r="H113" i="1" s="1"/>
  <c r="F319" i="1"/>
  <c r="F318" i="1" s="1"/>
  <c r="F317" i="1" s="1"/>
  <c r="G319" i="1"/>
  <c r="G318" i="1" s="1"/>
  <c r="G317" i="1" s="1"/>
  <c r="H319" i="1"/>
  <c r="H318" i="1" s="1"/>
  <c r="H317" i="1" s="1"/>
  <c r="H316" i="1" s="1"/>
  <c r="F304" i="1"/>
  <c r="G304" i="1"/>
  <c r="F229" i="1"/>
  <c r="G229" i="1"/>
  <c r="H229" i="1"/>
  <c r="F226" i="1"/>
  <c r="G226" i="1"/>
  <c r="H226" i="1"/>
  <c r="F222" i="1"/>
  <c r="G222" i="1"/>
  <c r="H222" i="1"/>
  <c r="F221" i="1" l="1"/>
  <c r="H304" i="1"/>
  <c r="H303" i="1" s="1"/>
  <c r="G221" i="1"/>
  <c r="H221" i="1"/>
  <c r="H295" i="1" l="1"/>
  <c r="H231" i="1"/>
  <c r="H220" i="1" s="1"/>
  <c r="H219" i="1" s="1"/>
  <c r="H133" i="1"/>
  <c r="H132" i="1" s="1"/>
  <c r="H131" i="1" s="1"/>
  <c r="H130" i="1" s="1"/>
  <c r="H93" i="1" l="1"/>
  <c r="H92" i="1" s="1"/>
  <c r="H91" i="1" s="1"/>
  <c r="H86" i="1" s="1"/>
  <c r="H190" i="1"/>
  <c r="H189" i="1" s="1"/>
  <c r="H175" i="1" s="1"/>
  <c r="F167" i="1"/>
  <c r="F166" i="1" s="1"/>
  <c r="G167" i="1"/>
  <c r="G166" i="1" s="1"/>
  <c r="H167" i="1"/>
  <c r="H166" i="1" s="1"/>
  <c r="H153" i="1" s="1"/>
  <c r="F55" i="1"/>
  <c r="G55" i="1"/>
  <c r="H55" i="1"/>
  <c r="F59" i="1"/>
  <c r="G59" i="1"/>
  <c r="H59" i="1"/>
  <c r="H61" i="1"/>
  <c r="H54" i="1" l="1"/>
  <c r="G54" i="1"/>
  <c r="F54" i="1"/>
  <c r="G381" i="1"/>
  <c r="G380" i="1" s="1"/>
  <c r="G379" i="1" s="1"/>
  <c r="G378" i="1" s="1"/>
  <c r="F381" i="1"/>
  <c r="F380" i="1" s="1"/>
  <c r="F379" i="1" s="1"/>
  <c r="F378" i="1" s="1"/>
  <c r="G376" i="1"/>
  <c r="G375" i="1" s="1"/>
  <c r="G374" i="1" s="1"/>
  <c r="F376" i="1"/>
  <c r="F375" i="1" s="1"/>
  <c r="F374" i="1" s="1"/>
  <c r="G364" i="1"/>
  <c r="F364" i="1"/>
  <c r="G361" i="1"/>
  <c r="F361" i="1"/>
  <c r="G356" i="1"/>
  <c r="F356" i="1"/>
  <c r="G354" i="1"/>
  <c r="F354" i="1"/>
  <c r="G348" i="1"/>
  <c r="G342" i="1" s="1"/>
  <c r="F348" i="1"/>
  <c r="F338" i="1"/>
  <c r="F337" i="1" s="1"/>
  <c r="G329" i="1"/>
  <c r="G328" i="1" s="1"/>
  <c r="G322" i="1"/>
  <c r="F326" i="1"/>
  <c r="F323" i="1"/>
  <c r="G314" i="1"/>
  <c r="F314" i="1"/>
  <c r="G311" i="1"/>
  <c r="G301" i="1"/>
  <c r="G300" i="1" s="1"/>
  <c r="F301" i="1"/>
  <c r="F300" i="1" s="1"/>
  <c r="G298" i="1"/>
  <c r="G297" i="1" s="1"/>
  <c r="F298" i="1"/>
  <c r="F297" i="1" s="1"/>
  <c r="G292" i="1"/>
  <c r="G291" i="1" s="1"/>
  <c r="G290" i="1" s="1"/>
  <c r="F292" i="1"/>
  <c r="F291" i="1" s="1"/>
  <c r="F290" i="1" s="1"/>
  <c r="G288" i="1"/>
  <c r="G287" i="1" s="1"/>
  <c r="G280" i="1" s="1"/>
  <c r="F288" i="1"/>
  <c r="F287" i="1" s="1"/>
  <c r="F281" i="1"/>
  <c r="G276" i="1"/>
  <c r="F277" i="1"/>
  <c r="F276" i="1" s="1"/>
  <c r="G272" i="1"/>
  <c r="G261" i="1" s="1"/>
  <c r="F272" i="1"/>
  <c r="F270" i="1"/>
  <c r="F264" i="1" s="1"/>
  <c r="F262" i="1"/>
  <c r="G255" i="1"/>
  <c r="G234" i="1" s="1"/>
  <c r="F255" i="1"/>
  <c r="G231" i="1"/>
  <c r="F231" i="1"/>
  <c r="G190" i="1"/>
  <c r="G189" i="1" s="1"/>
  <c r="F190" i="1"/>
  <c r="F189" i="1" s="1"/>
  <c r="G183" i="1"/>
  <c r="F183" i="1"/>
  <c r="G179" i="1"/>
  <c r="G176" i="1" s="1"/>
  <c r="F179" i="1"/>
  <c r="F176" i="1" s="1"/>
  <c r="G154" i="1"/>
  <c r="F155" i="1"/>
  <c r="F144" i="1"/>
  <c r="F143" i="1" s="1"/>
  <c r="G133" i="1"/>
  <c r="G132" i="1" s="1"/>
  <c r="G131" i="1" s="1"/>
  <c r="G130" i="1" s="1"/>
  <c r="F132" i="1"/>
  <c r="F131" i="1" s="1"/>
  <c r="F130" i="1" s="1"/>
  <c r="G129" i="1"/>
  <c r="G128" i="1" s="1"/>
  <c r="G127" i="1" s="1"/>
  <c r="G126" i="1" s="1"/>
  <c r="G125" i="1" s="1"/>
  <c r="F129" i="1"/>
  <c r="F128" i="1" s="1"/>
  <c r="F127" i="1" s="1"/>
  <c r="F126" i="1" s="1"/>
  <c r="F125" i="1" s="1"/>
  <c r="G123" i="1"/>
  <c r="G122" i="1" s="1"/>
  <c r="F123" i="1"/>
  <c r="F122" i="1" s="1"/>
  <c r="G114" i="1"/>
  <c r="F114" i="1"/>
  <c r="F109" i="1"/>
  <c r="G109" i="1"/>
  <c r="G105" i="1"/>
  <c r="G104" i="1" s="1"/>
  <c r="G103" i="1" s="1"/>
  <c r="F105" i="1"/>
  <c r="F104" i="1" s="1"/>
  <c r="F103" i="1" s="1"/>
  <c r="F101" i="1"/>
  <c r="F99" i="1"/>
  <c r="G95" i="1"/>
  <c r="G93" i="1"/>
  <c r="F93" i="1"/>
  <c r="F89" i="1"/>
  <c r="F88" i="1" s="1"/>
  <c r="F87" i="1" s="1"/>
  <c r="F84" i="1"/>
  <c r="F81" i="1"/>
  <c r="G61" i="1"/>
  <c r="F51" i="1"/>
  <c r="F50" i="1" s="1"/>
  <c r="F47" i="1"/>
  <c r="F46" i="1" s="1"/>
  <c r="F45" i="1" s="1"/>
  <c r="G43" i="1"/>
  <c r="G42" i="1" s="1"/>
  <c r="G41" i="1" s="1"/>
  <c r="F43" i="1"/>
  <c r="F42" i="1" s="1"/>
  <c r="F41" i="1" s="1"/>
  <c r="F35" i="1"/>
  <c r="F34" i="1" s="1"/>
  <c r="F30" i="1"/>
  <c r="F29" i="1" s="1"/>
  <c r="F28" i="1" s="1"/>
  <c r="F22" i="1"/>
  <c r="F21" i="1" s="1"/>
  <c r="F19" i="1"/>
  <c r="F18" i="1" s="1"/>
  <c r="F17" i="1" s="1"/>
  <c r="G260" i="1" l="1"/>
  <c r="G259" i="1" s="1"/>
  <c r="G175" i="1"/>
  <c r="F175" i="1"/>
  <c r="H53" i="1"/>
  <c r="H49" i="1" s="1"/>
  <c r="H16" i="1" s="1"/>
  <c r="F261" i="1"/>
  <c r="G108" i="1"/>
  <c r="G107" i="1" s="1"/>
  <c r="F342" i="1"/>
  <c r="G92" i="1"/>
  <c r="G53" i="1"/>
  <c r="F154" i="1"/>
  <c r="F220" i="1"/>
  <c r="F219" i="1" s="1"/>
  <c r="F113" i="1"/>
  <c r="G310" i="1"/>
  <c r="G303" i="1" s="1"/>
  <c r="F360" i="1"/>
  <c r="G220" i="1"/>
  <c r="G219" i="1" s="1"/>
  <c r="F310" i="1"/>
  <c r="F303" i="1" s="1"/>
  <c r="F98" i="1"/>
  <c r="F150" i="1"/>
  <c r="F149" i="1" s="1"/>
  <c r="F142" i="1" s="1"/>
  <c r="F296" i="1"/>
  <c r="G360" i="1"/>
  <c r="F332" i="1"/>
  <c r="F331" i="1" s="1"/>
  <c r="F322" i="1"/>
  <c r="G153" i="1"/>
  <c r="G353" i="1"/>
  <c r="G336" i="1" s="1"/>
  <c r="F80" i="1"/>
  <c r="F79" i="1" s="1"/>
  <c r="F78" i="1" s="1"/>
  <c r="F66" i="1"/>
  <c r="G65" i="1"/>
  <c r="F280" i="1"/>
  <c r="G332" i="1"/>
  <c r="G331" i="1" s="1"/>
  <c r="F353" i="1"/>
  <c r="F369" i="1"/>
  <c r="G113" i="1"/>
  <c r="G296" i="1"/>
  <c r="F336" i="1" l="1"/>
  <c r="F260" i="1"/>
  <c r="F259" i="1" s="1"/>
  <c r="F153" i="1"/>
  <c r="G91" i="1"/>
  <c r="G86" i="1" s="1"/>
  <c r="F65" i="1"/>
  <c r="G316" i="1"/>
  <c r="G359" i="1"/>
  <c r="G358" i="1" s="1"/>
  <c r="F359" i="1"/>
  <c r="F358" i="1" s="1"/>
  <c r="G49" i="1" l="1"/>
  <c r="G16" i="1" s="1"/>
  <c r="G295" i="1"/>
  <c r="D87" i="2"/>
  <c r="D80" i="2" l="1"/>
  <c r="G91" i="14" l="1"/>
  <c r="G90" i="14" s="1"/>
  <c r="G67" i="14" s="1"/>
  <c r="G60" i="14" s="1"/>
  <c r="G16" i="14" s="1"/>
  <c r="F61" i="1"/>
  <c r="F53" i="1" s="1"/>
  <c r="F49" i="1" s="1"/>
  <c r="F16" i="1" s="1"/>
  <c r="D148" i="2"/>
  <c r="D140" i="2" s="1"/>
  <c r="D126" i="2"/>
  <c r="D125" i="2" s="1"/>
  <c r="D122" i="2" s="1"/>
  <c r="F95" i="1"/>
  <c r="F92" i="1" s="1"/>
  <c r="F91" i="1" s="1"/>
  <c r="G150" i="14"/>
  <c r="G149" i="14" s="1"/>
  <c r="G137" i="14" s="1"/>
  <c r="G136" i="14" s="1"/>
  <c r="F111" i="1"/>
  <c r="F108" i="1" s="1"/>
  <c r="F107" i="1" s="1"/>
  <c r="D112" i="2"/>
  <c r="D111" i="2" s="1"/>
  <c r="D105" i="2" s="1"/>
  <c r="G175" i="14"/>
  <c r="G174" i="14" s="1"/>
  <c r="G170" i="14" s="1"/>
  <c r="G169" i="14" s="1"/>
  <c r="G130" i="14" l="1"/>
  <c r="F86" i="1"/>
  <c r="I226" i="14"/>
  <c r="I225" i="14" s="1"/>
  <c r="I224" i="14" s="1"/>
  <c r="I223" i="14" s="1"/>
  <c r="I222" i="14" s="1"/>
  <c r="I15" i="14" s="1"/>
  <c r="H144" i="1"/>
  <c r="H143" i="1" s="1"/>
  <c r="H142" i="1" s="1"/>
  <c r="H141" i="1" s="1"/>
  <c r="H15" i="1" s="1"/>
  <c r="H226" i="14"/>
  <c r="H225" i="14" s="1"/>
  <c r="H224" i="14" s="1"/>
  <c r="H223" i="14" s="1"/>
  <c r="H222" i="14" s="1"/>
  <c r="H15" i="14" s="1"/>
  <c r="G144" i="1"/>
  <c r="G143" i="1" s="1"/>
  <c r="G142" i="1" s="1"/>
  <c r="G141" i="1" s="1"/>
  <c r="G15" i="1" s="1"/>
  <c r="E26" i="9" l="1"/>
  <c r="E24" i="9" s="1"/>
  <c r="E14" i="9" s="1"/>
  <c r="D26" i="9"/>
  <c r="D24" i="9" s="1"/>
  <c r="D14" i="9" s="1"/>
  <c r="D51" i="2" l="1"/>
  <c r="D32" i="2" s="1"/>
  <c r="G305" i="14"/>
  <c r="G304" i="14" s="1"/>
  <c r="G303" i="14" s="1"/>
  <c r="G294" i="14" s="1"/>
  <c r="F201" i="1"/>
  <c r="F200" i="1" s="1"/>
  <c r="F196" i="1" s="1"/>
  <c r="G386" i="14"/>
  <c r="F235" i="1"/>
  <c r="F234" i="1" s="1"/>
  <c r="D117" i="2"/>
  <c r="D114" i="2" s="1"/>
  <c r="D113" i="2" s="1"/>
  <c r="F329" i="1"/>
  <c r="F328" i="1" s="1"/>
  <c r="F316" i="1" s="1"/>
  <c r="F295" i="1" s="1"/>
  <c r="G496" i="14"/>
  <c r="G495" i="14" s="1"/>
  <c r="G494" i="14" s="1"/>
  <c r="G479" i="14" s="1"/>
  <c r="G448" i="14" s="1"/>
  <c r="F141" i="1" l="1"/>
  <c r="F15" i="1" s="1"/>
  <c r="G383" i="14"/>
  <c r="G366" i="14" s="1"/>
  <c r="D15" i="2"/>
  <c r="G365" i="14" l="1"/>
  <c r="G222" i="14" s="1"/>
  <c r="G15" i="14" s="1"/>
  <c r="C26" i="9" l="1"/>
  <c r="C24" i="9" s="1"/>
  <c r="C14" i="9" s="1"/>
  <c r="F181" i="3" l="1"/>
  <c r="F180" i="3" s="1"/>
  <c r="F149" i="3" s="1"/>
  <c r="F13" i="3" s="1"/>
</calcChain>
</file>

<file path=xl/sharedStrings.xml><?xml version="1.0" encoding="utf-8"?>
<sst xmlns="http://schemas.openxmlformats.org/spreadsheetml/2006/main" count="7186" uniqueCount="850">
  <si>
    <t>Приложение № 4</t>
  </si>
  <si>
    <t>Совета депутатов</t>
  </si>
  <si>
    <t>муниципального образования</t>
  </si>
  <si>
    <t>"Ленский район"</t>
  </si>
  <si>
    <t>(в руб.)</t>
  </si>
  <si>
    <t>Наименование</t>
  </si>
  <si>
    <t>Рз</t>
  </si>
  <si>
    <t>Пр</t>
  </si>
  <si>
    <t>ЦСР</t>
  </si>
  <si>
    <t>ВР</t>
  </si>
  <si>
    <t>Сумма на 2024 год</t>
  </si>
  <si>
    <t>Сумма на 2025 год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</si>
  <si>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</si>
  <si>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</si>
  <si>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</si>
  <si>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</si>
  <si>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</si>
  <si>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</si>
  <si>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</si>
  <si>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</si>
  <si>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</si>
  <si>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</si>
  <si>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</si>
  <si>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</si>
  <si>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</si>
  <si>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</si>
  <si>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</si>
  <si>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</si>
  <si>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</si>
  <si>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</si>
  <si>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</si>
  <si>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</si>
  <si>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</si>
  <si>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</si>
  <si>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</si>
  <si>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</si>
  <si>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Резервные фонды местных администраций</t>
  </si>
  <si>
    <t>9950000000</t>
  </si>
  <si>
    <t>Другие общегосударственные вопросы</t>
  </si>
  <si>
    <t>13</t>
  </si>
  <si>
    <t>Обеспечение качественным жильем и повышение качества жилищно-коммунальных услуг в Ленском районе</t>
  </si>
  <si>
    <t>6100000000</t>
  </si>
  <si>
    <t>Ведомственные проекты</t>
  </si>
  <si>
    <t>6130000000</t>
  </si>
  <si>
    <t>7300000000</t>
  </si>
  <si>
    <t>7330000000</t>
  </si>
  <si>
    <t>Капитальные вложения в объекты государственной (муниципальной) собственности</t>
  </si>
  <si>
    <t>400</t>
  </si>
  <si>
    <t>Комплексы процессных мероприятий</t>
  </si>
  <si>
    <t>7340000000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</si>
  <si>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</si>
  <si>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</si>
  <si>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</si>
  <si>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</si>
  <si>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Прочие непрограммные расходы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</si>
  <si>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</si>
  <si>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</si>
  <si>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</si>
  <si>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</si>
  <si>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</si>
  <si>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</si>
  <si>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</si>
  <si>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</si>
  <si>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6700000000</t>
  </si>
  <si>
    <t>6730000000</t>
  </si>
  <si>
    <t>6740000000</t>
  </si>
  <si>
    <t>Транспорт</t>
  </si>
  <si>
    <t>08</t>
  </si>
  <si>
    <t>Развитие транспортного комплекса муниципального образования  «Ленский район»</t>
  </si>
  <si>
    <t>6000000000</t>
  </si>
  <si>
    <t>6030000000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</si>
  <si>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</si>
  <si>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</si>
  <si>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</si>
  <si>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</si>
  <si>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6800000000</t>
  </si>
  <si>
    <t>6830000000</t>
  </si>
  <si>
    <t>ЖИЛИЩНО-КОММУНАЛЬНОЕ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</si>
  <si>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</si>
  <si>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</si>
  <si>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</si>
  <si>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</si>
  <si>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>Межбюджетные трансферты</t>
  </si>
  <si>
    <t>ОБРАЗОВАНИЕ</t>
  </si>
  <si>
    <t>Дошкольное образование</t>
  </si>
  <si>
    <t xml:space="preserve">Развитие образования в Ленском районе </t>
  </si>
  <si>
    <t>5800000000</t>
  </si>
  <si>
    <t>5840000000</t>
  </si>
  <si>
    <t>Общее образование</t>
  </si>
  <si>
    <t>Региональные проекты, входящие в национальные проекты</t>
  </si>
  <si>
    <t>5810000000</t>
  </si>
  <si>
    <t>5820000000</t>
  </si>
  <si>
    <t>Дополнительное образование детей</t>
  </si>
  <si>
    <t xml:space="preserve">Развитие культуры Ленского района </t>
  </si>
  <si>
    <t>5000000000</t>
  </si>
  <si>
    <t>'Комплексы процессных мероприятий</t>
  </si>
  <si>
    <t>5040000000</t>
  </si>
  <si>
    <t xml:space="preserve">Молодежная политика 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</si>
  <si>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</si>
  <si>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</si>
  <si>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</si>
  <si>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</si>
  <si>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Другие вопросы в области образования</t>
  </si>
  <si>
    <t>5830000000</t>
  </si>
  <si>
    <t>КУЛЬТУРА И КИНЕМАТОГРАФИЯ</t>
  </si>
  <si>
    <t>Культура</t>
  </si>
  <si>
    <t>5010000000</t>
  </si>
  <si>
    <t>5030000000</t>
  </si>
  <si>
    <t>Комплексное развитие сельских территорий</t>
  </si>
  <si>
    <t>6500000000</t>
  </si>
  <si>
    <t>6530000000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</si>
  <si>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</si>
  <si>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</si>
  <si>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</si>
  <si>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5600000000</t>
  </si>
  <si>
    <t>5630000000</t>
  </si>
  <si>
    <t>СОЦИАЛЬНАЯ ПОЛИТИКА</t>
  </si>
  <si>
    <t>Пенсионное обеспечение</t>
  </si>
  <si>
    <t>Социальная поддержка граждан Ленского района</t>
  </si>
  <si>
    <t>5500000000</t>
  </si>
  <si>
    <t>5540000000</t>
  </si>
  <si>
    <t>Социальное обеспечение населения</t>
  </si>
  <si>
    <t>Капитальные вложения в объекты 
государственной (муниципальной) собственности</t>
  </si>
  <si>
    <t>6140000000</t>
  </si>
  <si>
    <t>Охрана семьи и детства</t>
  </si>
  <si>
    <t>5530000000</t>
  </si>
  <si>
    <t>Другие вопросы в области социальной политики</t>
  </si>
  <si>
    <t xml:space="preserve">Профилактика правонарушений в Ленском районе </t>
  </si>
  <si>
    <t>5400000000</t>
  </si>
  <si>
    <t>5430000000</t>
  </si>
  <si>
    <t>ФИЗИЧЕСКАЯ КУЛЬТУРА И СПОРТ</t>
  </si>
  <si>
    <t>Физическая культура</t>
  </si>
  <si>
    <t>Развитие физической культуры и спорта в Ленском районе</t>
  </si>
  <si>
    <t>5700000000</t>
  </si>
  <si>
    <t>5730000000</t>
  </si>
  <si>
    <t>5740000000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</si>
  <si>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</si>
  <si>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</si>
  <si>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</si>
  <si>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9960000000</t>
  </si>
  <si>
    <t>500</t>
  </si>
  <si>
    <t>Сумма на 2026 год</t>
  </si>
  <si>
    <t>Ведомственный проект "Управление недвижимостью"</t>
  </si>
  <si>
    <t>Ведомственный проект "Управление земельными ресурсами"</t>
  </si>
  <si>
    <t>Ведомственный проект  «Мотивирование населения на ведение трезвого здорового образа жизни»</t>
  </si>
  <si>
    <t>Ведомственный проект «Воспитание патриотизма у граждан – национальная идея государства»</t>
  </si>
  <si>
    <t>Ведомственный проект «Создание условий для развития потенциала подрастающего поколения, молодежи»</t>
  </si>
  <si>
    <t>Ведомственный проект «Содействие развитию гражданского общества»</t>
  </si>
  <si>
    <t>Ведомственный проект  «Семейная политика»</t>
  </si>
  <si>
    <t>Развитие  предпринимательства  Ленского района</t>
  </si>
  <si>
    <t>Спорт высших достижений</t>
  </si>
  <si>
    <t>Профилактика правонарушений в Ленском районе</t>
  </si>
  <si>
    <t>Развитие  предпринимательства в Ленском районе</t>
  </si>
  <si>
    <t>Охрана окружающей среды и природных ресурсов в Ленском районе</t>
  </si>
  <si>
    <t>Всего</t>
  </si>
  <si>
    <t>Глава муниципального образования</t>
  </si>
  <si>
    <t>9910011600</t>
  </si>
  <si>
    <t>Депутаты представительного органа муниципального образования</t>
  </si>
  <si>
    <t>9910011720</t>
  </si>
  <si>
    <t>Расходы на содержание органов местного самоуправления</t>
  </si>
  <si>
    <t>9910011410</t>
  </si>
  <si>
    <t>Председатель контрольно-счетной палаты муниципального образования и его заместители</t>
  </si>
  <si>
    <t>9910011740</t>
  </si>
  <si>
    <t>Резервный фонд местной администрации</t>
  </si>
  <si>
    <t>9950071100</t>
  </si>
  <si>
    <t>Расходы на обеспечение деятельности (оказание услуг) муниципальных учреждений</t>
  </si>
  <si>
    <t>Выполнение других обязательств муниципальных образований</t>
  </si>
  <si>
    <t>9950091019</t>
  </si>
  <si>
    <t>Единовременная выплата к знаку отличия "За заслуги перед Ленским районом"</t>
  </si>
  <si>
    <t>99500Р1012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</si>
  <si>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</si>
  <si>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</si>
  <si>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Расходы по обеспечению противопожарной и антитеррористической безопасности</t>
  </si>
  <si>
    <t>9950091004</t>
  </si>
  <si>
    <t>9910022001</t>
  </si>
  <si>
    <t>Жилищное хозяйство</t>
  </si>
  <si>
    <t>Расходы в области жилищно-коммунального хозяйства</t>
  </si>
  <si>
    <t>9950091009</t>
  </si>
  <si>
    <t>Расходы по благоустройству</t>
  </si>
  <si>
    <t>9950091011</t>
  </si>
  <si>
    <t>КУЛЬТУРА,  КИНЕМАТОГРАФИЯ</t>
  </si>
  <si>
    <t>Расходы в области культурно-досуговой деятельности</t>
  </si>
  <si>
    <t>9950091013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</si>
  <si>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</si>
  <si>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</si>
  <si>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Расходы в области социального обеспечения населения</t>
  </si>
  <si>
    <t>9950091012</t>
  </si>
  <si>
    <t>Ежемесячное денежное вознаграждение Почетным гражданам Ленского района</t>
  </si>
  <si>
    <t>99500Р1011</t>
  </si>
  <si>
    <t>Расходы в области спорта и физической культуры</t>
  </si>
  <si>
    <t>9950091014</t>
  </si>
  <si>
    <t>Субсидии, передаваемые в государственный бюджет  (отрицательный трансферт)</t>
  </si>
  <si>
    <t>9960088300</t>
  </si>
  <si>
    <t>Иные  межбюджетные трансферты за счет местного бюджета</t>
  </si>
  <si>
    <r>
      <t xml:space="preserve">Распределение
бюджетных ассигнований по целевым статьям муниципальных программ и группам видов расходов бюджета муниципального образования "Ленский район" на 2024 год и плановый период  2025 и  2026 годов
</t>
    </r>
    <r>
      <rPr>
        <sz val="12"/>
        <rFont val="Arial"/>
        <family val="2"/>
        <charset val="204"/>
      </rPr>
      <t xml:space="preserve">(без федеральных и республиканских средств)
</t>
    </r>
  </si>
  <si>
    <t>Ведомственный проект «Спорт доступный каждому»</t>
  </si>
  <si>
    <t>Ведомственный проект «Реализация мер по социальной поддержке и по обеспечению безопасных условий труда»</t>
  </si>
  <si>
    <t xml:space="preserve">Ведомственный проект «Повышение эффективности работы в сфере профилактики правонарушений»
</t>
  </si>
  <si>
    <t>Ведомственный проект «Поощрение лучших педагогических работников»</t>
  </si>
  <si>
    <t>Ведомственный проект «Дорожное хозяйство</t>
  </si>
  <si>
    <t>Ведомственный проект «Развитие маршрутной сети и инфраструктуры пассажирского транспорта»</t>
  </si>
  <si>
    <t>6040000000</t>
  </si>
  <si>
    <t>Ведомственный проект «Обеспечение граждан доступным и комфортным жильем»</t>
  </si>
  <si>
    <t>Ведомственный проект «Градостроительная деятельность, развитие и освоение территорий Ленского района»</t>
  </si>
  <si>
    <t>Ведомственный проект «Развитие отраслей агропромышленного комплекса Ленского района»</t>
  </si>
  <si>
    <t>Ведомственный проект «Создание благоприятных условий для развития предпринимательства»</t>
  </si>
  <si>
    <t>Ведомственный проект "Сохранение качества окружающей среды и улучшение экологической ситуации в районе"</t>
  </si>
  <si>
    <t xml:space="preserve">Ведомственный проект «Управление недвижимостью»
</t>
  </si>
  <si>
    <t>Ведомственный проект «Управление земельными ресурсами»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</si>
  <si>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</si>
  <si>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>Ведомственный проект «Развитие системы поддержки талантливых детей»</t>
  </si>
  <si>
    <t>Ведомственный проект «Организация и обеспечение отдыха и оздоровления детей»</t>
  </si>
  <si>
    <t>Ведомственный проект «Развитие педагогического потенциала»</t>
  </si>
  <si>
    <t xml:space="preserve">Ведомственный проект «Градостроительная деятельность, развитие и освоение территорий Ленского района» </t>
  </si>
  <si>
    <t xml:space="preserve">Ведомственные проекты
« Обеспечение граждан доступным и комфортным жильем» 
</t>
  </si>
  <si>
    <t>Ведомственный проект «Повышение эффективности работы в сфере профилактики правонарушений»</t>
  </si>
  <si>
    <t>Ведомственный проект "Воспитание и дополнительное образование"</t>
  </si>
  <si>
    <t>Ведомственные проекты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</si>
  <si>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</si>
  <si>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«Обеспечение прав граждан на участие в культурной жизни»</t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</si>
  <si>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</si>
  <si>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t xml:space="preserve">Ведомственная структура расходов  бюджета муниципального образования "Ленский район" на 2024 год и плановый период на 2025 и 2026 годов 
(без федеральных и республиканских средств)
</t>
  </si>
  <si>
    <t>Приложение № 5</t>
  </si>
  <si>
    <t>Администрация муниципального образования "Ленский район" Республики Саха (Якутия)</t>
  </si>
  <si>
    <t>701</t>
  </si>
  <si>
    <t>(руб.)</t>
  </si>
  <si>
    <t>Вед</t>
  </si>
  <si>
    <t>ПР</t>
  </si>
  <si>
    <t>ЦС</t>
  </si>
  <si>
    <t>Источники финансирования (РБ, ПБ)*</t>
  </si>
  <si>
    <t>ВСЕГО РАСХОДОВ</t>
  </si>
  <si>
    <t xml:space="preserve">Руководство и управление в сфере установленных функций органов местного самоуправления </t>
  </si>
  <si>
    <t>ПБ</t>
  </si>
  <si>
    <t>Закупка товаров, работ и услуг для государственных (муниципальных) нужд</t>
  </si>
  <si>
    <t>Судебная система</t>
  </si>
  <si>
    <t>Осуществление полномочий по составлению (изменений) списков кандидатов в присяжные заседатели федеральных судов общей юрисдикции в Российской Федерации</t>
  </si>
  <si>
    <t>9950051200</t>
  </si>
  <si>
    <t>РБ</t>
  </si>
  <si>
    <t>Выполнение отдельных государственных полномочий по созданию административных комиссий</t>
  </si>
  <si>
    <t>Выполнение отдельных государственных полномочий по комплектованию, хранению, учету и использованию документов Архивного фонда РС (Я) и других архивных документов, относящихся к государственной собственности РС (Я)</t>
  </si>
  <si>
    <t>Выполнение отдельных государственных полномочий по государственному регулированию цен (тарифов)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</si>
  <si>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</si>
  <si>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Выполнение ОМСУ МР и ГО отдельных государственных полномочий по поддержке скотоводства в личных подсобных хозяйствах граждан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</si>
  <si>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</si>
  <si>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9960069360</t>
  </si>
  <si>
    <t xml:space="preserve">Развитие образования в Ленском районе  </t>
  </si>
  <si>
    <t>Организация отдыха детей в каникулярное время (за счет средств ГБ)</t>
  </si>
  <si>
    <t>Руководство и управление в сфере установленных функций</t>
  </si>
  <si>
    <t>Обеспечение граждан доступным и комфортным жильем</t>
  </si>
  <si>
    <t>Реализация мероприятий по обеспечению жильем молодых семей</t>
  </si>
  <si>
    <t>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</si>
  <si>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9950063370</t>
  </si>
  <si>
    <t>Выполнение отдельных государственных полномочий по опеке и попечительству в отношении лиц, признанных судом недееспособным или ограниченно дееспособными</t>
  </si>
  <si>
    <t>Выполнение отдельных государственных полномочий по опеке и попечительству в отношении несовершеннолетних</t>
  </si>
  <si>
    <t>Выполнение отдельных государственных полномочий по исполнению функций комиссий по делам несовершеннолетних и защите их прав</t>
  </si>
  <si>
    <t>Дотация на выравнивание бюджетной обеспеченности субъектов Российской Федерации и муниципальных образований</t>
  </si>
  <si>
    <t>Предоставление дотации на выравнивание бюджетной обеспеченности муниципальных образований (за счет средств ГБ)</t>
  </si>
  <si>
    <t>9960061010</t>
  </si>
  <si>
    <t>* РБ - средства, поступившие из Государственного бюджета РС (Я) , ПБ- средства, поступившие из бюджетов поселений Ленского района</t>
  </si>
  <si>
    <t>Распределение бюджетных ассигнований за счет средств, получаемых из других бюджетов бюджетной системы Российской Федерации муниципальным образованием "Ленский район" на 2024 год и плановый период 2025 и 2026 годов</t>
  </si>
  <si>
    <t>в рублях</t>
  </si>
  <si>
    <t>№</t>
  </si>
  <si>
    <t>Наименование, наименование поселения</t>
  </si>
  <si>
    <t>Дотация на выравнивание уровня бюджетной обеспеченности, в том числе:</t>
  </si>
  <si>
    <t>1.1.</t>
  </si>
  <si>
    <t>МО "Город Ленск"</t>
  </si>
  <si>
    <t>1.2.</t>
  </si>
  <si>
    <t>МО "Поселок Витим"</t>
  </si>
  <si>
    <t>1.3.</t>
  </si>
  <si>
    <t>МО "Поселок Пеледуй"</t>
  </si>
  <si>
    <t>1.4.</t>
  </si>
  <si>
    <t>МО "Беченчинский наслег"</t>
  </si>
  <si>
    <t>1.5.</t>
  </si>
  <si>
    <t>МО "Мурбайский наслег"</t>
  </si>
  <si>
    <t>1.6.</t>
  </si>
  <si>
    <t>МО "Наторинский наслег"</t>
  </si>
  <si>
    <t>1.7.</t>
  </si>
  <si>
    <t>МО "Нюйский наслег"</t>
  </si>
  <si>
    <t>1.8.</t>
  </si>
  <si>
    <t>МО "Орто-Нахаринский наслег"</t>
  </si>
  <si>
    <t>1.9.</t>
  </si>
  <si>
    <t>МО "Салдыкельский наслег"</t>
  </si>
  <si>
    <t>1.10.</t>
  </si>
  <si>
    <t>МО "Толонский наслег"</t>
  </si>
  <si>
    <t>1.11.</t>
  </si>
  <si>
    <t>МО "Ярославский наслег"</t>
  </si>
  <si>
    <t>Субвенция на выполнение отдельных государственных полномочий на организацию мероприятий по предупреждению и ликвидации болезней животных, их лечению, защите населения от болезней, общих для человека и животных</t>
  </si>
  <si>
    <t>2.1.</t>
  </si>
  <si>
    <t>3.</t>
  </si>
  <si>
    <t>Межбюджетные трансферты общего характера бюджетам субъектов Российской Федерации и муниципальным образованиям</t>
  </si>
  <si>
    <t>3.1.</t>
  </si>
  <si>
    <t>Государственный бюджет Республики Саха (Якутия)</t>
  </si>
  <si>
    <t xml:space="preserve">Объем межбюджетных трансфертов предоставляемых другим бюджетам бюджетной системы Российской Федерации из бюджета муниципального образования "Ленский район" на 2024 год и плановый период 2025 и 2026 годов </t>
  </si>
  <si>
    <t>Муниципальные ценные бумаги</t>
  </si>
  <si>
    <t>Прочие источники внутреннего финансирования дефицита</t>
  </si>
  <si>
    <t>погашение задолженности</t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</si>
  <si>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</si>
  <si>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</si>
  <si>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</si>
  <si>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</si>
  <si>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</si>
  <si>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</si>
  <si>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</si>
  <si>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</si>
  <si>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</si>
  <si>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</si>
  <si>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</si>
  <si>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</si>
  <si>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</si>
  <si>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</si>
  <si>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</si>
  <si>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</si>
  <si>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4.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</si>
  <si>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</si>
  <si>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</si>
  <si>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</si>
  <si>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</si>
  <si>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</si>
  <si>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5.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</si>
  <si>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</si>
  <si>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</si>
  <si>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</si>
  <si>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</si>
  <si>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</si>
  <si>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</si>
  <si>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</si>
  <si>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</si>
  <si>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</si>
  <si>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</si>
  <si>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</si>
  <si>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</si>
  <si>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</si>
  <si>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</si>
  <si>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</si>
  <si>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</si>
  <si>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</si>
  <si>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</si>
  <si>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</si>
  <si>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</si>
  <si>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</si>
  <si>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</si>
  <si>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</si>
  <si>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t xml:space="preserve">Источники финансирования дефицита бюджета муниципального образования "Ленский район" на 2024 год и плановый период 2025 и 2026 годов  </t>
  </si>
  <si>
    <t>Капитальные вложения в объекты муниципальной собственности</t>
  </si>
  <si>
    <t>№ п/п</t>
  </si>
  <si>
    <t>Наименование объекта</t>
  </si>
  <si>
    <t>Итого</t>
  </si>
  <si>
    <t>ВСЕГО:</t>
  </si>
  <si>
    <t>Cофинансирование за счет местного бюджета строительство объекта: Школа  на  50  учащихся  в с. Натора Ленского района Республики Саха (Якутия)</t>
  </si>
  <si>
    <t>Софинансирование за счет местного бюджета строительство объекта:  Физкультурно-оздоровительный комплекс в городе Ленск</t>
  </si>
  <si>
    <t>Софинансирование за счет местного бюджета строительство объекта: Стройка: "Детская школа искусств г. Ленск" Республики Саха (Якутия)"</t>
  </si>
  <si>
    <t>Приобретение квартир для бюджетной сферы</t>
  </si>
  <si>
    <t>Предоставление квартир отдельным категориям граждан</t>
  </si>
  <si>
    <t>Строительство 37-ми квартирного жилого дома для работников бюджетной сферы</t>
  </si>
  <si>
    <t>КБК</t>
  </si>
  <si>
    <t>182 1 05 00000 00 0000 000</t>
  </si>
  <si>
    <t xml:space="preserve">Налог на добычу общераспространенных полезных ископаемых
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</si>
  <si>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</si>
  <si>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</si>
  <si>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</si>
  <si>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</si>
  <si>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</t>
  </si>
  <si>
    <t>Плата за размещение твердых коммунальных отходов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</si>
  <si>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</si>
  <si>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000 1 14 06013 13 0000 430</t>
  </si>
  <si>
    <t>Прогнозируемые доходы  бюджета муниципального образования "Ленский район" по группам, подгруппам, статьям, подстатьям и элементам видов доходов, группам и аналитическим группам подвидов доходов на 2024 год и на плановый период 2025 и 2026 годов</t>
  </si>
  <si>
    <t>182 1 01 02000 01 0000 110</t>
  </si>
  <si>
    <t>Налог на доходы физических лиц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</si>
  <si>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</si>
  <si>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</si>
  <si>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</si>
  <si>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</si>
  <si>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</si>
  <si>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</si>
  <si>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</si>
  <si>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</si>
  <si>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182 1 01 02080 01 0000 110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</si>
  <si>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</si>
  <si>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НАЛОГИ НА ТОВАРЫ (РАБОТЫ, УСЛУГИ), РЕАЛИЗУЕМЫЕ НА ТЕРРИТОРИИ РОССИЙСКОЙ ФЕДЕРАЦИИ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</si>
  <si>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</si>
  <si>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</si>
  <si>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</si>
  <si>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</si>
  <si>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</si>
  <si>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</si>
  <si>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</si>
  <si>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</si>
  <si>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</si>
  <si>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</si>
  <si>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</si>
  <si>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182 1 05 03010 01 0000 110</t>
  </si>
  <si>
    <t xml:space="preserve">Единый сельскохозяйственный налог
</t>
  </si>
  <si>
    <t xml:space="preserve">182 1 05 04020 02 0000 110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</si>
  <si>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</si>
  <si>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182 1 06 00000 00 0000 000</t>
  </si>
  <si>
    <t>НАЛОГИ НА ИМУЩЕСТВО</t>
  </si>
  <si>
    <t>182 1 06 06033 05 0000 110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</si>
  <si>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</si>
  <si>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>182 1 06 06043 05 0000 110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</si>
  <si>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</si>
  <si>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>182 1 07 00000 00 0000 000</t>
  </si>
  <si>
    <t>НАЛОГИ, СБОРЫ И РЕГУЛЯРНЫЕ ПЛАТЕЖИ ЗА ПОЛЬЗОВАНИЕ ПРИРОДНЫМИ РЕСУРСАМИ</t>
  </si>
  <si>
    <t>182 1 07 01020 01 0000 110</t>
  </si>
  <si>
    <t>000 1 08 0000000 0000 000</t>
  </si>
  <si>
    <t>ГОСУДАРСТВЕННАЯ ПОШЛИНА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</si>
  <si>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</si>
  <si>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</si>
  <si>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701 1 08 07150 01 0000 110</t>
  </si>
  <si>
    <t xml:space="preserve">Государственная пошлина за выдачу разрешения на установку рекламной конструкции
</t>
  </si>
  <si>
    <t>000 1 11 0000000 0000 000</t>
  </si>
  <si>
    <t xml:space="preserve">ДОХОДЫ ОТ ИСПОЛЬЗОВАНИЯ ИМУЩЕСТВА, НАХОДЯЩЕГОСЯ В ГОСУДАРСТВЕННОЙ И МУНИЦИПАЛЬНОЙ СОБСТВЕННОСТИ
</t>
  </si>
  <si>
    <t>701 1 11 01050 05 0000 120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</si>
  <si>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</si>
  <si>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</si>
  <si>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</si>
  <si>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</si>
  <si>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</si>
  <si>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701 1 11 05025 05 0000 120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</si>
  <si>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</si>
  <si>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701 1 11 05035 05 0000 120</t>
  </si>
  <si>
    <t>701 1 11 05075 05 0000 120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</si>
  <si>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</si>
  <si>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701 1 11 09045 05 0000 120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</si>
  <si>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</si>
  <si>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000 112 0000000 0000 000</t>
  </si>
  <si>
    <t>ПЛАТЕЖИ ПРИ ПОЛЬЗОВАНИИ ПРИРОДНЫМИ РЕСУРСАМИ</t>
  </si>
  <si>
    <t>048 1 12 01010 01 6000 120</t>
  </si>
  <si>
    <t xml:space="preserve">Плата за выбросы загрязняющих веществ в атмосферный воздух стационарными объектами 
</t>
  </si>
  <si>
    <t>048 1 12 01030 01 6000 120</t>
  </si>
  <si>
    <t xml:space="preserve">Плата за сбросы загрязняющих веществ в водные объекты
</t>
  </si>
  <si>
    <t>048 1 12 01041 01 6000 120</t>
  </si>
  <si>
    <t>048 1 12 01042 01 6000 120</t>
  </si>
  <si>
    <t>048 1 12 01070 01 6000 120</t>
  </si>
  <si>
    <t>000 113 00000 00 0000 000</t>
  </si>
  <si>
    <t>ПРОЧИЕ ДОХОДЫ ОТ ОКАЗАНИЯ ПЛАТНЫХ УСЛУГ (РАБОТ) ПОЛУЧАТЕЛЯМИ СРЕДСТВ БЮДЖЕТОВ МУНИЦИПАЛЬНЫХ РАЙОНОВ</t>
  </si>
  <si>
    <t>701 1 13 01000 00 0000 130</t>
  </si>
  <si>
    <t xml:space="preserve">Доходы от оказания платных услуг (работ)
</t>
  </si>
  <si>
    <t>701 1 13 01995 05 0014 130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</si>
  <si>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"Ёлочка" СОШ с.Толон)</t>
  </si>
  <si>
    <t>701 1 13 01995 05 0016 130</t>
  </si>
  <si>
    <t>Прочие доходы от оказания платных услуг (работ) получателями средств бюджетов муниципальных районов  (Дошкольная группа ООШ ООШ с.Дорожный)</t>
  </si>
  <si>
    <t>701 1 13 01995 05 0017 130</t>
  </si>
  <si>
    <t>Прочие доходы от оказания платных услуг (работ) получателями средств бюджетов муниципальных районов (МКДОУ "Золотой ключик")</t>
  </si>
  <si>
    <t>701 1 13 01995 05 0018 130</t>
  </si>
  <si>
    <t>Прочие доходы от оказания платных услуг (работ) получателями средств бюджетов муниципальных районов  (ДОБ "АЛМАЗ")</t>
  </si>
  <si>
    <t>701 1 13 01995 05 0021 130</t>
  </si>
  <si>
    <t>Прочие доходы от оказания платных услуг (работ) получателями средств бюджетов муниципальных районов  (Дошкольная группа МКОУ СОШ с.Турукта)</t>
  </si>
  <si>
    <t>701 1 13 01995 05 0022 130</t>
  </si>
  <si>
    <t>Прочие доходы от оказания платных услуг (работ) получателями средств бюджетов муниципальных районов  (ДС на базе филиала НШ с.Батамай МКОУ ООШ с.Мурья)</t>
  </si>
  <si>
    <t>701 1 13 01995 05 0034 130</t>
  </si>
  <si>
    <t>Прочие доходы от оказания платных услуг (работ) получателями средств бюджетов муниципальных районов( МКДОУ "Белочка")</t>
  </si>
  <si>
    <t>701 1 13 01995 05 0035 130</t>
  </si>
  <si>
    <t>Прочие доходы от оказания платных услуг (работ) получателями средств бюджетов муниципальных районов (Структурное подразделение "Детский сад "Туллукчаан" МКОУ СОШ с.Натора)</t>
  </si>
  <si>
    <t>701 1 13 01995 05 0036 130</t>
  </si>
  <si>
    <t>Прочие доходы от оказания платных услуг (работ) получателями средств бюджетов муниципальных районов  (структурное подразделение детский сад "Сардаана" МКОУ СОШ с.Чамча)</t>
  </si>
  <si>
    <t>701 1 13 01995 05 0037 130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</si>
  <si>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"Кэнчээри" МКОУ "Орто-Нахаринская СОШ")</t>
  </si>
  <si>
    <t>701 1 13 01995 05 0039 130</t>
  </si>
  <si>
    <t>Прочие доходы от оказания платных услуг (работ) получателями средств бюджетов муниципальных районов (МКО ДО «ДШИ г. Ленска»)</t>
  </si>
  <si>
    <t>701 1 13 01995 05 0040 130</t>
  </si>
  <si>
    <t>Прочие доходы от оказания платных услуг (работ) получателями средств бюджетов муниципальных районов ( МКДОУ "Звездочка")</t>
  </si>
  <si>
    <t>701 1 13 01995 05 0042 130</t>
  </si>
  <si>
    <t>Прочие доходы от оказания платных услуг (работ) получателями средств бюджетов муниципальных районов (МКДОУ ЦРР "Сказка")</t>
  </si>
  <si>
    <t>701 1 13 01995 05 0051 130</t>
  </si>
  <si>
    <t>Прочие доходы от оказания платных услуг (работ) получателями средств бюджетов муниципальных районов (МКДОУ "Искорка")</t>
  </si>
  <si>
    <t>701 1 13 01995 05 0012 130</t>
  </si>
  <si>
    <t>Прочие доходы от оказания платных услуг (работ) получателями средств бюджетов муниципальных районов (Структурное подразделение  детский сад МКДОУ "Сардаана" с.Беченча  СОШ Беченча)</t>
  </si>
  <si>
    <t>701 1 13 01995 05 0053 130</t>
  </si>
  <si>
    <t>Прочие доходы от оказания платных услуг (работ) получателями средств бюджетов муниципальных районов (МКДОУ детский сад "Теремок" г.Ленск "ЛР")</t>
  </si>
  <si>
    <t>701 1 13 01995 05 0055 130</t>
  </si>
  <si>
    <t>Прочие доходы от оказания платных услуг (работ) получателями средств бюджетов муниципальных районов ( МКДОУ детский сад "Чебурашка")</t>
  </si>
  <si>
    <t>701 1 13 01995 05 0056 130</t>
  </si>
  <si>
    <t>Прочие доходы от оказания платных услуг (работ) получателями средств бюджетов муниципальных районов (МКДОУ ЦРР-д/с "Колокольчик" п.Витим )</t>
  </si>
  <si>
    <t>701 1 13 01995 05 0057 130</t>
  </si>
  <si>
    <t>Прочие доходы от оказания платных услуг (работ) получателями средств бюджетов муниципальных районов (МКДОУ Детский сад "Светлячок" п.Пеледуй)</t>
  </si>
  <si>
    <t>701 1 13 01995 05 0058 130</t>
  </si>
  <si>
    <t>Прочие доходы от оказания платных услуг (работ) получателями средств бюджетов муниципальных районов СП "детский сад "Василёк" МКОУ  СОШ с.Нюя"</t>
  </si>
  <si>
    <t>701 1 13 01995 05 0059 130</t>
  </si>
  <si>
    <t>Прочие доходы от оказания платных услуг (работ) получателями средств бюджетов муниципальных районов (МКДОУ  Детский сад "Солнышко")</t>
  </si>
  <si>
    <t>701 1 13 01995 05 0060 130</t>
  </si>
  <si>
    <t>Прочие доходы от оказания платных услуг (работ) получателями средств бюджетов муниципальных районов (МКДОУ  "ЦРР-д/с "Сардаана")</t>
  </si>
  <si>
    <t>000 1 14 00000 00 0000 000</t>
  </si>
  <si>
    <t xml:space="preserve">ДОХОДЫ ОТ ПРОДАЖИ МАТЕРИАЛЬНЫХ И НЕМАТЕРИАЛЬНЫХ АКТИВОВ
</t>
  </si>
  <si>
    <t>701 1 14 02000 05 0000 410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</si>
  <si>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</si>
  <si>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</si>
  <si>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</si>
  <si>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000 1 14 06000 05 0000 430</t>
  </si>
  <si>
    <t xml:space="preserve">Доходы от продажи земельных участков, находящихся в государственной и муниципальной собственности
</t>
  </si>
  <si>
    <t>701 1 14 06013 05 0000 430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</si>
  <si>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</si>
  <si>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</si>
  <si>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701 1 14 06025 05 0000 430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</si>
  <si>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</si>
  <si>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</si>
  <si>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</si>
  <si>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701 1 16 11064 01 0000 140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</si>
  <si>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</si>
  <si>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итого собственных доходов:</t>
  </si>
  <si>
    <t>701 2 00 00000 00 0000 000</t>
  </si>
  <si>
    <t>БЕЗВОЗМЕЗДНЫЕ ПОСТУПЛЕНИЯ</t>
  </si>
  <si>
    <t>701 2 02 00000 00 0000 000</t>
  </si>
  <si>
    <t>Безвозмездные поступления от других бюджетов бюджетной системы Российской Федерации</t>
  </si>
  <si>
    <t>701 2 02 15000 00 0000 150</t>
  </si>
  <si>
    <t>Дотации бюджетам субъектов Российской Федерации и муниципальных образований, в т.ч.</t>
  </si>
  <si>
    <t>701 2 02 15002 05 0000 150</t>
  </si>
  <si>
    <t>Дотации бюджетам муниципальных районов на поддержку мер по обеспечению сбалансированности бюджетов</t>
  </si>
  <si>
    <t>701 2 02 20000 00 0000 150</t>
  </si>
  <si>
    <t>Субсидии бюджетам бюджетной системы Российской Федерации (межбюджетные субсидии)</t>
  </si>
  <si>
    <t>701 2 02 25304 05 0000 150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</si>
  <si>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</si>
  <si>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701 2 02 25497 05 0000 150</t>
  </si>
  <si>
    <t xml:space="preserve">Субсидии бюджетам муниципальных районов на реализацию мероприятий по обеспечению жильем молодых семей
</t>
  </si>
  <si>
    <t>701 2 02 25590 05 0000 150</t>
  </si>
  <si>
    <t>Субсидия на техническое оснащение региональных и муниципальных музеев</t>
  </si>
  <si>
    <t>701 2 02 25750 05 0000 150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</si>
  <si>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</si>
  <si>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701 2 02 29999 05 6201 150</t>
  </si>
  <si>
    <t>Софинансирование расходных обязательств на организацию отдыха детей в каникулярное время (за счет средств МБ)</t>
  </si>
  <si>
    <t>701 2 02 29999 05 6212 150</t>
  </si>
  <si>
    <t>701 2 02 29999 05 6269 150</t>
  </si>
  <si>
    <t>Субсидия на софинансирование реализации мероприятий муниципальных программ
(подпрограмм) развития кормопроизводства</t>
  </si>
  <si>
    <t>701 2 02 30000 00 0000 150</t>
  </si>
  <si>
    <t>Субвенции бюджетам субъектов Российской Федерации и муниципальных образований, в т.ч.</t>
  </si>
  <si>
    <t>701 2 02 30024 05 6302 150</t>
  </si>
  <si>
    <t>Субвенция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</si>
  <si>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701 2 02 30024 05 6303 150</t>
  </si>
  <si>
    <t>Субвенция на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</si>
  <si>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701 2 02 30024 05 6325 150</t>
  </si>
  <si>
    <t>Субвенции бюджетам муниципальных районов на выполнение передаваемых полномочий субъектов Российской Федерации, связанные с обеспечением осуществления отдельных государственных полномочий по поддержке сельскохозяйственного производства</t>
  </si>
  <si>
    <t>701 2 02 30024 05 6327 150</t>
  </si>
  <si>
    <t xml:space="preserve"> Субвенции бюджетам муниципальных районов на выполнение передаваемых полномочий по выравниванию бюджетной обеспеченности поселений</t>
  </si>
  <si>
    <t>701 2 02 30024 05 6335 150</t>
  </si>
  <si>
    <t>Субвенция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</si>
  <si>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701 2 02 30024 05 6337 150</t>
  </si>
  <si>
    <t>701 2 02 30024 05 6345 150</t>
  </si>
  <si>
    <t>Субвенция на выполнение ОМСУ МР и ГО отдельных государственных полномочий по поддержке скотоводства в личных подсобных хозяйствах граждан</t>
  </si>
  <si>
    <t>701 2 02 30024 05 6346 150</t>
  </si>
  <si>
    <t>Субвенция на 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</si>
  <si>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701 2 02 30024 05 6347 150</t>
  </si>
  <si>
    <t>Субвенция на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</si>
  <si>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701 2 02 30024 05 6348 150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</si>
  <si>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образовательные программы</t>
  </si>
  <si>
    <t>701 2 02 30029 05 6305 150</t>
  </si>
  <si>
    <t>Субвенция на выплатау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</si>
  <si>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701 2 02 35303 05 0000 150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</si>
  <si>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общего, основного общего и среднего общегообразования, в тос числе адаптивные основные общеобразовательные прораммы</t>
  </si>
  <si>
    <t>701 2 02 36900 05 6900 150</t>
  </si>
  <si>
    <t>Единая субвенция бюджетам муниципальных районов из бюджета субъекта Российской Федерации</t>
  </si>
  <si>
    <t>701 2 02 40000 00 0000 150</t>
  </si>
  <si>
    <t>Иные межбюджетные трансферты</t>
  </si>
  <si>
    <t>701 2 02 40014 05 0000 150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</si>
  <si>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</si>
  <si>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701 2 07 00000 00 0000 150</t>
  </si>
  <si>
    <t>Прочие безвозмездные поступления</t>
  </si>
  <si>
    <t>701 2 07 05030 05 0000 150</t>
  </si>
  <si>
    <t>Прочие безвозмездные поступления в бюджеты муниципальных районов</t>
  </si>
  <si>
    <t>701 2 18 05010 05 0000 150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</si>
  <si>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</si>
  <si>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701 2 18 60010 05 0000 150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</si>
  <si>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</si>
  <si>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701 2 19 60010 05 0000 150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</si>
  <si>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</si>
  <si>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182 1 03 00000 00 0000 000</t>
  </si>
  <si>
    <t xml:space="preserve">182 1 03 02231 01 0000 110
</t>
  </si>
  <si>
    <t xml:space="preserve">182 1 03 02241 01 0000 110
</t>
  </si>
  <si>
    <t xml:space="preserve">182 1 03 02251 01 0000 110
</t>
  </si>
  <si>
    <t xml:space="preserve">182 1 03 02261 01 0000 110
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</si>
  <si>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</si>
  <si>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Профессиональная подготовка, переподготовка и повышение квалификации</t>
  </si>
  <si>
    <t>9950091023</t>
  </si>
  <si>
    <t>Расходы на капитальное строительство и на обеспечение капитального строительства объектов собственности муниципальных образований , не включенные в муниципальные программы</t>
  </si>
  <si>
    <t>Строительство спортивного зала при МКОУ «Основная образовательная школа с. Дорожный»</t>
  </si>
  <si>
    <t>Строительство объекта: Дом культуры в селе Беченча</t>
  </si>
  <si>
    <t xml:space="preserve"> Строительство объекта: Культурно-спортивный комплекс в селе Южная Нюя</t>
  </si>
  <si>
    <t>Региональные проекты, не входящие в национальные проекты</t>
  </si>
  <si>
    <t>Ведомственный проект "Создание условий для сохранения и укрепления здоровья человека "</t>
  </si>
  <si>
    <t>9950091026</t>
  </si>
  <si>
    <t>Резервирование средств на обеспечение отдельных мероприятий по решению вопросов местного значения</t>
  </si>
  <si>
    <t>6840000000</t>
  </si>
  <si>
    <t>9910011710</t>
  </si>
  <si>
    <t>Председатель представительного органа муниципального образования</t>
  </si>
  <si>
    <t>701 1 11 03050 05 0000 120</t>
  </si>
  <si>
    <t>5630010020</t>
  </si>
  <si>
    <t>Создание условий для оказания медицинской помощи населению на территории муниципального образования</t>
  </si>
  <si>
    <t>7340022001</t>
  </si>
  <si>
    <t>5840022003</t>
  </si>
  <si>
    <t>Расходы на обеспечение деятельности (оказание услуг) муниципальных учреждений дополнительного образования</t>
  </si>
  <si>
    <t>6730010010</t>
  </si>
  <si>
    <t>Развитие растиеневодства</t>
  </si>
  <si>
    <t>Поддержка табунного коневодства</t>
  </si>
  <si>
    <t>Поддержка скотоводства</t>
  </si>
  <si>
    <t>Развитие скороспелых отраслей животноводства и пчеловодства</t>
  </si>
  <si>
    <t>67300S2690</t>
  </si>
  <si>
    <t>Софинансирование реализации мероприятий муниципальных программ (подпрограмм) развития кормопроизводства</t>
  </si>
  <si>
    <t>Организация пассажирских перевозок внутри муниципального образования водным транспортом</t>
  </si>
  <si>
    <t>6030010060</t>
  </si>
  <si>
    <t>Обеспечение транспортной доступности на социально значимых внутриулусных авиалиниях</t>
  </si>
  <si>
    <t>603001000С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</si>
  <si>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</si>
  <si>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 xml:space="preserve">60400S2120 </t>
  </si>
  <si>
    <t>Содержание, текущий и капитальный ремонт автомобильных дорог общего пользования местного значения</t>
  </si>
  <si>
    <t xml:space="preserve">6030010030 </t>
  </si>
  <si>
    <t>6840022001</t>
  </si>
  <si>
    <t>Субсидии на оказание поддержки субъектов малого предпринимательства</t>
  </si>
  <si>
    <t>6830010001</t>
  </si>
  <si>
    <t>683001000Г</t>
  </si>
  <si>
    <t>Предоставление грантов начинающим субъектам малого предпринимательства</t>
  </si>
  <si>
    <t>Поддержка бизнес-инкубаторов</t>
  </si>
  <si>
    <t>6830010010</t>
  </si>
  <si>
    <t>6830010020</t>
  </si>
  <si>
    <t>6830010040</t>
  </si>
  <si>
    <t>Субсидирование части расходов субъектов малого и среднего предпринимательства, занятых производством местной продукции</t>
  </si>
  <si>
    <t>Мероприятия, направленные на развитие малого и среднего предпринимательства (конференции, семинары, круглые столы, совещания и др.)</t>
  </si>
  <si>
    <t>Организация мероприятий по охране окружающей среды</t>
  </si>
  <si>
    <t>Обеспечение функционирования особо охраняемых природных территорий в муниципальных образованиях</t>
  </si>
  <si>
    <t>Изготовление и выпуск рекламно-информационных материалов: буклеты, плакаты, баннеры</t>
  </si>
  <si>
    <t>Организация и проведение акций и конкурсов</t>
  </si>
  <si>
    <t>7330010021</t>
  </si>
  <si>
    <t>7330010022</t>
  </si>
  <si>
    <t>7330010024</t>
  </si>
  <si>
    <t>Оценка земельных участков</t>
  </si>
  <si>
    <t>Организация учета использования земель</t>
  </si>
  <si>
    <t>Проведение комплексных кадастровых работ на территориях населенных пунктов</t>
  </si>
  <si>
    <t>Формирование муниципальной собственности на объекты капитального строительства</t>
  </si>
  <si>
    <t xml:space="preserve">Учет и мониторинг муниципальной собственности </t>
  </si>
  <si>
    <t>Оценка имущества для принятия управленческих решений</t>
  </si>
  <si>
    <t>Страхование объектов муниципальной собственности</t>
  </si>
  <si>
    <t>7330010001</t>
  </si>
  <si>
    <t>7330010002</t>
  </si>
  <si>
    <t>7330010003</t>
  </si>
  <si>
    <t>7330010004</t>
  </si>
  <si>
    <t>7330010006</t>
  </si>
  <si>
    <t>Содержание муниципального жилищного фонда</t>
  </si>
  <si>
    <t>Содержание, текущий и капитальный ремонт нежилых помещений</t>
  </si>
  <si>
    <t>7330010007</t>
  </si>
  <si>
    <t>Модернизация муниципальных детских школ искусств по видам искусств</t>
  </si>
  <si>
    <t>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</si>
  <si>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</si>
  <si>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Расходы на обеспечение деятельности (оказание услуг) муниципальных учреждений (библиотеки)</t>
  </si>
  <si>
    <t>Расходы на обеспечение деятельности (оказание услуг) муниципальных учреждений (музеи)</t>
  </si>
  <si>
    <t>5040022002</t>
  </si>
  <si>
    <t>5040022001</t>
  </si>
  <si>
    <t>Расходы на обеспечение деятельности (оказание услуг) муниципальных управлений культур</t>
  </si>
  <si>
    <t>5040022005</t>
  </si>
  <si>
    <t>Техническое оснащение муниципальных музее</t>
  </si>
  <si>
    <t>5030010060</t>
  </si>
  <si>
    <t>Культурно-массовые и информационно-просветительские мероприятия</t>
  </si>
  <si>
    <t>5030010000</t>
  </si>
  <si>
    <t>Развитие и гармонизация межнациональных и межконфессиональных отношений</t>
  </si>
  <si>
    <t>5030010090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</si>
  <si>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</si>
  <si>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Строительство объекта "Дом культуры в селе Беченча"</t>
  </si>
  <si>
    <t>50300П4012</t>
  </si>
  <si>
    <t>50300П4013</t>
  </si>
  <si>
    <t>Строительство объекта "Культурно-спортивный комплекс в селе Южная Нюя"</t>
  </si>
  <si>
    <t>Организация и проведение физкультурно-оздоровительных и спортивно-массовых мероприятий</t>
  </si>
  <si>
    <t>Подготовка и участие в республиканских, российских и международных соревнованиях</t>
  </si>
  <si>
    <t>Развитие адаптивной физической культуры спорта</t>
  </si>
  <si>
    <t>Формирование здорового образа жизни</t>
  </si>
  <si>
    <t>Мероприятия патриотической направленности</t>
  </si>
  <si>
    <t>5230010003</t>
  </si>
  <si>
    <t xml:space="preserve">Организация мероприятий в области молодежной политики </t>
  </si>
  <si>
    <t>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</si>
  <si>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Организация профориентационной работы среди молодежи и дальнейшее трудоустройство</t>
  </si>
  <si>
    <t>Поддержка проектов молодых талантов</t>
  </si>
  <si>
    <t>Реализации социально-психологических мероприятий по предупреждению асоциальных явлений в молодежной среде</t>
  </si>
  <si>
    <t xml:space="preserve">Организация мероприятий в области развития гражданского общества </t>
  </si>
  <si>
    <t>Субсидии из местного бюджета на поддержку социально ориентированным некоммерческим организациям</t>
  </si>
  <si>
    <t xml:space="preserve">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</si>
  <si>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Расходы на обеспечение деятельности (оказание услуг) муниципальных дошкольных учреждений</t>
  </si>
  <si>
    <t xml:space="preserve">Региональный проект «Патриотическое воспитание граждан», входящий в национальный проект «Образование»
</t>
  </si>
  <si>
    <t>581ЕВ51790</t>
  </si>
  <si>
    <t>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</si>
  <si>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58201L7500</t>
  </si>
  <si>
    <t>Реализация мероприятий по модернизации школьных систем образования</t>
  </si>
  <si>
    <t>Расходы на обеспечение деятельности (оказание услуг) муниципальных общеобразовательных учреждений</t>
  </si>
  <si>
    <t>58403L3040</t>
  </si>
  <si>
    <t>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</si>
  <si>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обеспечение деятельности (оказание услуг) муниципальных управлений образования</t>
  </si>
  <si>
    <t>58400S2010</t>
  </si>
  <si>
    <t>Поддержка на конкурсной основе территориальных общественных самоуправлений (за счет средств МБ)</t>
  </si>
  <si>
    <t>52300S5120</t>
  </si>
  <si>
    <t>Развитие системы поддержки талантливых детей</t>
  </si>
  <si>
    <t>5830010060</t>
  </si>
  <si>
    <t>Развитие педагогического потенциала</t>
  </si>
  <si>
    <t>5830010130</t>
  </si>
  <si>
    <t>Поощрение лучших педагогических работников</t>
  </si>
  <si>
    <t>5830010042</t>
  </si>
  <si>
    <t>Организация и обеспечение отдыха детей и их оздоровления - Детская оздоровительная база "Алмаз"</t>
  </si>
  <si>
    <t>Подготовка документов территориального планирования муниципальных образований</t>
  </si>
  <si>
    <t>Разработка проектов развития общественной инфраструктуры в целях развития и освоения территорий</t>
  </si>
  <si>
    <t>6130010011</t>
  </si>
  <si>
    <t>Обеспечение жильем работников муниципальной бюджетной сферы</t>
  </si>
  <si>
    <t>Приобретение квартир специализированного жилого фонда для отдельных категорий граждан</t>
  </si>
  <si>
    <t>6130010051</t>
  </si>
  <si>
    <t>Софинансирование подключения к газовым сетям низкого давления индивидуальных жилых домов работников муниципальной бюджетной сферы и иных бюджетных учреждений</t>
  </si>
  <si>
    <t>6140010030</t>
  </si>
  <si>
    <t>Предоставление социальных выплат работникам бюджетной сферы на повышение качества жилищно-бытовых услуг</t>
  </si>
  <si>
    <t>61300L4970</t>
  </si>
  <si>
    <t>Иные социальные выплаты отдельным категориям граждан по муниципальным правовым актам муниципальных образований</t>
  </si>
  <si>
    <t>Организация жизнеустройства детей сирот, детей, оставшихся без попечения родителей, недееспособных граждан</t>
  </si>
  <si>
    <t>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</si>
  <si>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Организация и проведение профилактических мероприятий</t>
  </si>
  <si>
    <t>Информационное обеспечение профилактических мероприятий</t>
  </si>
  <si>
    <t>Организация профилактических мероприятий по пропаганде безопасности дорожного движения</t>
  </si>
  <si>
    <t>5840022000</t>
  </si>
  <si>
    <t xml:space="preserve">Создание условий для оказания медицинской помощи населению и охраны здоровья граждан Ленского района </t>
  </si>
  <si>
    <t>Приложение № 1</t>
  </si>
  <si>
    <t>Субвенция на 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</si>
  <si>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701 2 02 35120 05 0000 150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</si>
  <si>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</si>
  <si>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</si>
  <si>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701 2 02 45179 05 0000 150</t>
  </si>
  <si>
    <t>9950069260</t>
  </si>
  <si>
    <t>9950069300</t>
  </si>
  <si>
    <t>9950069330</t>
  </si>
  <si>
    <t>9950069320</t>
  </si>
  <si>
    <t>6730063450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</si>
  <si>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</t>
  </si>
  <si>
    <t>6730063462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</si>
  <si>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</t>
  </si>
  <si>
    <t>6730063463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</si>
  <si>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</t>
  </si>
  <si>
    <t>6730063464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</si>
  <si>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</t>
  </si>
  <si>
    <t>6730063465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</si>
  <si>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</si>
  <si>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</t>
  </si>
  <si>
    <t>6730063471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</si>
  <si>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КРС)</t>
  </si>
  <si>
    <t>6730063472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</si>
  <si>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лошадей)</t>
  </si>
  <si>
    <t>6730063473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</si>
  <si>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</t>
  </si>
  <si>
    <t>6730063474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</si>
  <si>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</t>
  </si>
  <si>
    <t>6730063475</t>
  </si>
  <si>
    <t>6740063250</t>
  </si>
  <si>
    <t>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(за счет средств ГБ)</t>
  </si>
  <si>
    <t>5840069380</t>
  </si>
  <si>
    <t>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</si>
  <si>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5840463350</t>
  </si>
  <si>
    <t>581EВ51790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</si>
  <si>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</si>
  <si>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5840453030</t>
  </si>
  <si>
    <t>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</si>
  <si>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5840463020</t>
  </si>
  <si>
    <t>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</si>
  <si>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5840463030</t>
  </si>
  <si>
    <t>5840463480</t>
  </si>
  <si>
    <t>5040069380</t>
  </si>
  <si>
    <t>9950069110</t>
  </si>
  <si>
    <t>9950069290</t>
  </si>
  <si>
    <t>Выполнение отдельных государственных полномочий в области охраны труда</t>
  </si>
  <si>
    <t>5840662010</t>
  </si>
  <si>
    <t>Выплата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</si>
  <si>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5840463050</t>
  </si>
  <si>
    <t>9950069401</t>
  </si>
  <si>
    <t>9950069404</t>
  </si>
  <si>
    <t>9950069406</t>
  </si>
  <si>
    <t>Выполнение отдельных государственных полномочий по предоставлению ежемесячной компенсационной выплаты на содержание детей-сирот и детей, оставшихся без попечения родителей и находящихся под опекой (попечительством) и в приемных семьях, ежемесячного денежного вознаграждения приемному родителю, патронатному воспитателю по договору о передаче ребенка на воспитание в приемную, патронатную семью.</t>
  </si>
  <si>
    <t>Выполнение отдельных государственных полномочий по предоставлению единовременной дополнительной выплаты на каждого ребенка, принятого в семью опекуна (попечителя), в приемную семью</t>
  </si>
  <si>
    <t>Выполнение отдельных государственных полномочий на предоставление детям-сиротам и детям, оставшимся без попечения родителей, воспитывающимся в государственных учреждениях Республики Саха (Якутия), опекунских и приемных семьях, лицам из числа детей-сирот и детей, оставшихся без попечения родителей, путевок в организации отдыха детей и их оздоровления, в санаторно-курортные организации (при наличии медицинских показаний) с оплатой проезда к месту лечения (отдыха) и обратно в порядке, установленном Правительством Республики Саха (Якутия)</t>
  </si>
  <si>
    <t>9950069010</t>
  </si>
  <si>
    <t>9950069310</t>
  </si>
  <si>
    <t>Выполнение отдельных государственных полномочий по осуществлению деятельности по реализации Федеральных законов "О жилищных субсидиях гражданам, выезжающим из районов Крайнего Севера и приравненных к ним местностей" и "О жилищных субсидиях гражданам, выезжающим из закрывающихся населенных пунктов в районах Крайнего Севера и приравненных к ним местностей"</t>
  </si>
  <si>
    <t>остатки на 01.01.24</t>
  </si>
  <si>
    <t>доходы</t>
  </si>
  <si>
    <t>Устройство наружного пандуса спортивный зал "Карат"</t>
  </si>
  <si>
    <t>9950011050</t>
  </si>
  <si>
    <t>Материальная помощь участникам, членам семьи участников СВО</t>
  </si>
  <si>
    <t>Расходы на исполнение судебных решений о взыскании из бюджета по искам юридических и физических лиц</t>
  </si>
  <si>
    <t xml:space="preserve">Субсидия на 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дорог 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</si>
  <si>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ГБ)</t>
  </si>
  <si>
    <t>6040062120</t>
  </si>
  <si>
    <t xml:space="preserve">      Возврат прочих остатков субвенции на выполнение отдельных государственных полномочий по предоставлению жилых помещений детям-сиротам и детям, оставшимся без попечения родителей, лизам из их числа по договорам найма специализированных жилых помещений</t>
  </si>
  <si>
    <t>701 2 19 60010 05 6337 150</t>
  </si>
  <si>
    <t xml:space="preserve">Осуществление технологического присоединения к электрическим сетям объекта: "Детская школа искусств" </t>
  </si>
  <si>
    <t>5430010001</t>
  </si>
  <si>
    <t>Приложение № 2</t>
  </si>
  <si>
    <t xml:space="preserve"> Прочие доходы от компенсации затрат бюджетов муниципальных районов</t>
  </si>
  <si>
    <t>701 1 13 02995 05 0000 130</t>
  </si>
  <si>
    <t>5840011600</t>
  </si>
  <si>
    <t>5730010073</t>
  </si>
  <si>
    <t>5040000005</t>
  </si>
  <si>
    <t>Технологическое присоединение к электрическим сетям ПАО «Якутскэнерго» объекта «Культурно-спортивный комплекс в с.Нюя Ленского района Республики Саха (Якутия»)</t>
  </si>
  <si>
    <t>701 2 02 29999 05 6221 150</t>
  </si>
  <si>
    <t xml:space="preserve"> Субсидия из государственного бюджета Республики Саха (Якутия) на разработку и внесение изменений в документы территориального планирования, градостроительного зонирования, планировки территорий</t>
  </si>
  <si>
    <t>Управление муниципальной собственностью муниципального образования «Ленский район»</t>
  </si>
  <si>
    <t>Разработка и внесение изменений в документы территориального планирования (за счет средств ГБ)</t>
  </si>
  <si>
    <t>9950062210</t>
  </si>
  <si>
    <t>6730062690</t>
  </si>
  <si>
    <t>6740011600</t>
  </si>
  <si>
    <t>9960061020</t>
  </si>
  <si>
    <t>Предоставление дотации на поддержку мер по обеспечению сбалансированности местных бюджетов (за счет средств ГБ)</t>
  </si>
  <si>
    <t>Иные дотации</t>
  </si>
  <si>
    <t>2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</si>
  <si>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</si>
  <si>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</si>
  <si>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</si>
  <si>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</si>
  <si>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</si>
  <si>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</si>
  <si>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</si>
  <si>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</si>
  <si>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</si>
  <si>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</si>
  <si>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4.1.</t>
  </si>
  <si>
    <t>4.1.1.</t>
  </si>
  <si>
    <t>4.2.</t>
  </si>
  <si>
    <t>4.2.1.</t>
  </si>
  <si>
    <t>4.2.2.</t>
  </si>
  <si>
    <t>4.2.3.</t>
  </si>
  <si>
    <t>4.2.4.</t>
  </si>
  <si>
    <t>4.2.5.</t>
  </si>
  <si>
    <t>4.2.6.</t>
  </si>
  <si>
    <t>4.2.7.</t>
  </si>
  <si>
    <t>4.2.8.</t>
  </si>
  <si>
    <t>4.2.10.</t>
  </si>
  <si>
    <t>4.2.11.</t>
  </si>
  <si>
    <t>4.2.9.</t>
  </si>
  <si>
    <t>Прикладные научные исследования в области охраны окружающей среды</t>
  </si>
  <si>
    <t>99500S2210</t>
  </si>
  <si>
    <t>Разработка и внесение изменений в документы территориального планирования (за счет средств МБ)</t>
  </si>
  <si>
    <t>Технологическое присоединение к электрическим сетям с ПАО «Якутскэнерго» для прохождения государственной экспертизы проектно-сметной документации по объекту «Физкультурно-оздоровительный комплекс с плавательным бассейном и хоккейным кортом в г.Ленске Ленского улуса (района) Республики Саха (Якутия)»</t>
  </si>
  <si>
    <t xml:space="preserve">технологическое присоединение к электрическим сетям по объекту
«Дом культуры с. Беченча».
</t>
  </si>
  <si>
    <t>6730010053</t>
  </si>
  <si>
    <t>6030010061</t>
  </si>
  <si>
    <t>Создание условий для организации пассажирских перевозок внутри муниципального образования водным транспортом</t>
  </si>
  <si>
    <t>Единовременная выплата врачам, прибывшим для работы в ГБУ РС(Я) "Ленская ЦРБ"</t>
  </si>
  <si>
    <t>5630010030</t>
  </si>
  <si>
    <t xml:space="preserve"> от 30 августа 2024 г. </t>
  </si>
  <si>
    <t>№ 01-05/2-13</t>
  </si>
  <si>
    <t>к  решению Районного</t>
  </si>
  <si>
    <t xml:space="preserve">                           от 30 августа 2024 г.                               </t>
  </si>
  <si>
    <t xml:space="preserve">            № 01-05/2-13</t>
  </si>
  <si>
    <t xml:space="preserve">    от 30 августа 2024 г.                   </t>
  </si>
  <si>
    <t>Приложение № 3</t>
  </si>
  <si>
    <t xml:space="preserve"> от 30 августа 2024 г.                                </t>
  </si>
  <si>
    <t>к решению Районного</t>
  </si>
  <si>
    <t xml:space="preserve">от 30 августа 2024 г.                              </t>
  </si>
  <si>
    <t>Приложение № 6</t>
  </si>
  <si>
    <t xml:space="preserve">от 30 августа 2024 г.                          </t>
  </si>
  <si>
    <t>Приложение № 7</t>
  </si>
  <si>
    <t xml:space="preserve">от 30 августа 2024 г.                                </t>
  </si>
  <si>
    <t>Приложение № 8</t>
  </si>
  <si>
    <t xml:space="preserve">от 30 августа 2024 г.                                  </t>
  </si>
  <si>
    <t>Приложение № 9</t>
  </si>
  <si>
    <r>
      <t xml:space="preserve">от 30 августа 2024 г. </t>
    </r>
    <r>
      <rPr>
        <u/>
        <sz val="12"/>
        <rFont val="Times New Roman"/>
        <family val="1"/>
        <charset val="204"/>
      </rPr>
      <t xml:space="preserve">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</si>
</sst>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2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0"/>
      <color rgb="FF000000"/>
      <name val="Arial Cyr"/>
      <family val="2"/>
    </font>
    <font>
      <b/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12"/>
      <name val="Arial Cyr"/>
      <family val="2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color rgb="FFFF0000"/>
      <name val="Arial Cyr"/>
      <charset val="204"/>
    </font>
    <font>
      <sz val="12"/>
      <color rgb="FFFF0000"/>
      <name val="Arial Cyr"/>
      <family val="2"/>
    </font>
    <font>
      <b/>
      <sz val="12"/>
      <color rgb="FFFF0000"/>
      <name val="Arial Cyr"/>
      <charset val="204"/>
    </font>
    <font>
      <sz val="12"/>
      <name val="Arial Cy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6" fillId="0" borderId="0"/>
    <xf numFmtId="49" fontId="17" fillId="0" borderId="2">
      <alignment horizontal="center" vertical="top" shrinkToFit="1"/>
    </xf>
    <xf numFmtId="164" fontId="23" fillId="0" borderId="0" applyFont="0" applyFill="0" applyBorder="0" applyAlignment="0" applyProtection="0"/>
    <xf numFmtId="0" fontId="24" fillId="2" borderId="0" applyNumberFormat="0" applyBorder="0" applyAlignment="0" applyProtection="0"/>
    <xf numFmtId="49" fontId="26" fillId="0" borderId="2">
      <alignment horizontal="left" vertical="top" shrinkToFit="1"/>
    </xf>
    <xf numFmtId="0" fontId="17" fillId="0" borderId="2">
      <alignment horizontal="center" vertical="center" wrapText="1"/>
    </xf>
    <xf numFmtId="0" fontId="16" fillId="0" borderId="0"/>
    <xf numFmtId="0" fontId="16" fillId="0" borderId="0"/>
    <xf numFmtId="0" fontId="16" fillId="0" borderId="0"/>
    <xf numFmtId="4" fontId="17" fillId="0" borderId="2">
      <alignment horizontal="right" vertical="top" shrinkToFi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40" fillId="0" borderId="0" applyFont="0" applyFill="0" applyBorder="0" applyAlignment="0" applyProtection="0"/>
    <xf numFmtId="0" fontId="16" fillId="0" borderId="0"/>
    <xf numFmtId="4" fontId="26" fillId="5" borderId="2">
      <alignment horizontal="right" vertical="top" shrinkToFit="1"/>
    </xf>
    <xf numFmtId="1" fontId="41" fillId="0" borderId="2">
      <alignment horizontal="center" vertical="top" shrinkToFit="1"/>
    </xf>
    <xf numFmtId="0" fontId="17" fillId="0" borderId="2">
      <alignment horizontal="left" vertical="top" wrapText="1"/>
    </xf>
    <xf numFmtId="49" fontId="17" fillId="0" borderId="2">
      <alignment horizontal="center" vertical="top" shrinkToFit="1"/>
    </xf>
    <xf numFmtId="0" fontId="17" fillId="0" borderId="2">
      <alignment horizontal="left" vertical="top" wrapText="1"/>
    </xf>
    <xf numFmtId="0" fontId="1" fillId="6" borderId="0"/>
    <xf numFmtId="1" fontId="17" fillId="0" borderId="2">
      <alignment horizontal="center" vertical="top" shrinkToFit="1"/>
    </xf>
    <xf numFmtId="0" fontId="42" fillId="0" borderId="2">
      <alignment horizontal="left" vertical="top" wrapText="1"/>
    </xf>
  </cellStyleXfs>
  <cellXfs count="439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3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5" fillId="0" borderId="1" xfId="0" applyFont="1" applyFill="1" applyBorder="1" applyAlignment="1">
      <alignment vertical="top" wrapText="1" shrinkToFi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49" fontId="5" fillId="0" borderId="1" xfId="0" applyNumberFormat="1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49" fontId="6" fillId="0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shrinkToFit="1"/>
    </xf>
    <xf numFmtId="0" fontId="5" fillId="0" borderId="1" xfId="0" applyNumberFormat="1" applyFont="1" applyFill="1" applyBorder="1" applyAlignment="1">
      <alignment wrapText="1" shrinkToFit="1"/>
    </xf>
    <xf numFmtId="0" fontId="11" fillId="0" borderId="0" xfId="0" applyFont="1" applyFill="1"/>
    <xf numFmtId="4" fontId="6" fillId="0" borderId="1" xfId="0" applyNumberFormat="1" applyFont="1" applyFill="1" applyBorder="1"/>
    <xf numFmtId="0" fontId="13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 shrinkToFit="1"/>
    </xf>
    <xf numFmtId="0" fontId="14" fillId="0" borderId="0" xfId="0" applyFont="1" applyFill="1"/>
    <xf numFmtId="0" fontId="5" fillId="0" borderId="1" xfId="0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left" vertical="top" wrapText="1" shrinkToFit="1"/>
    </xf>
    <xf numFmtId="0" fontId="15" fillId="0" borderId="0" xfId="0" applyFont="1" applyFill="1"/>
    <xf numFmtId="49" fontId="5" fillId="0" borderId="1" xfId="2" applyNumberFormat="1" applyFont="1" applyFill="1" applyBorder="1" applyAlignment="1" applyProtection="1">
      <alignment horizontal="center" shrinkToFit="1"/>
      <protection locked="0"/>
    </xf>
    <xf numFmtId="49" fontId="6" fillId="0" borderId="1" xfId="2" applyNumberFormat="1" applyFont="1" applyFill="1" applyBorder="1" applyAlignment="1" applyProtection="1">
      <alignment horizontal="center" shrinkToFit="1"/>
      <protection locked="0"/>
    </xf>
    <xf numFmtId="4" fontId="6" fillId="0" borderId="0" xfId="0" applyNumberFormat="1" applyFont="1" applyFill="1"/>
    <xf numFmtId="4" fontId="5" fillId="0" borderId="1" xfId="0" applyNumberFormat="1" applyFont="1" applyFill="1" applyBorder="1"/>
    <xf numFmtId="0" fontId="19" fillId="0" borderId="0" xfId="0" applyFont="1" applyFill="1" applyAlignment="1"/>
    <xf numFmtId="0" fontId="18" fillId="0" borderId="0" xfId="0" applyFont="1" applyFill="1"/>
    <xf numFmtId="0" fontId="19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1" xfId="0" applyNumberFormat="1" applyFont="1" applyFill="1" applyBorder="1" applyAlignment="1">
      <alignment horizontal="left" vertical="top" wrapText="1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49" fontId="6" fillId="0" borderId="4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7" fillId="0" borderId="0" xfId="0" applyNumberFormat="1" applyFont="1" applyFill="1"/>
    <xf numFmtId="0" fontId="21" fillId="0" borderId="0" xfId="0" applyFont="1" applyFill="1"/>
    <xf numFmtId="49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right"/>
    </xf>
    <xf numFmtId="0" fontId="14" fillId="0" borderId="0" xfId="0" applyFont="1" applyFill="1" applyAlignment="1">
      <alignment wrapText="1"/>
    </xf>
    <xf numFmtId="0" fontId="5" fillId="0" borderId="6" xfId="0" applyFont="1" applyFill="1" applyBorder="1" applyAlignment="1">
      <alignment wrapText="1" shrinkToFit="1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vertical="top" shrinkToFit="1"/>
    </xf>
    <xf numFmtId="49" fontId="5" fillId="0" borderId="7" xfId="0" applyNumberFormat="1" applyFont="1" applyFill="1" applyBorder="1" applyAlignment="1">
      <alignment horizontal="center" vertical="top" shrinkToFit="1"/>
    </xf>
    <xf numFmtId="4" fontId="5" fillId="0" borderId="6" xfId="0" applyNumberFormat="1" applyFont="1" applyFill="1" applyBorder="1" applyAlignment="1" applyProtection="1">
      <alignment horizontal="right" vertical="top" shrinkToFit="1"/>
      <protection locked="0"/>
    </xf>
    <xf numFmtId="4" fontId="6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/>
    <xf numFmtId="0" fontId="25" fillId="0" borderId="0" xfId="0" applyFont="1" applyFill="1"/>
    <xf numFmtId="4" fontId="1" fillId="0" borderId="0" xfId="0" applyNumberFormat="1" applyFont="1" applyFill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/>
    <xf numFmtId="0" fontId="11" fillId="0" borderId="0" xfId="0" applyFont="1"/>
    <xf numFmtId="0" fontId="5" fillId="4" borderId="1" xfId="0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2" fillId="3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 shrinkToFit="1"/>
    </xf>
    <xf numFmtId="4" fontId="5" fillId="0" borderId="1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/>
    <xf numFmtId="0" fontId="5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49" fontId="6" fillId="0" borderId="4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8" fillId="0" borderId="0" xfId="0" applyNumberFormat="1" applyFont="1" applyFill="1" applyBorder="1"/>
    <xf numFmtId="4" fontId="14" fillId="0" borderId="0" xfId="0" applyNumberFormat="1" applyFont="1" applyFill="1" applyBorder="1"/>
    <xf numFmtId="4" fontId="19" fillId="0" borderId="0" xfId="0" applyNumberFormat="1" applyFont="1" applyFill="1" applyBorder="1"/>
    <xf numFmtId="4" fontId="18" fillId="0" borderId="0" xfId="0" applyNumberFormat="1" applyFont="1" applyFill="1" applyBorder="1" applyAlignment="1">
      <alignment wrapText="1" shrinkToFit="1"/>
    </xf>
    <xf numFmtId="4" fontId="19" fillId="0" borderId="0" xfId="0" applyNumberFormat="1" applyFont="1" applyFill="1" applyBorder="1" applyAlignment="1"/>
    <xf numFmtId="4" fontId="13" fillId="0" borderId="0" xfId="0" applyNumberFormat="1" applyFont="1" applyFill="1" applyBorder="1"/>
    <xf numFmtId="0" fontId="14" fillId="0" borderId="0" xfId="0" applyFont="1" applyFill="1" applyBorder="1"/>
    <xf numFmtId="4" fontId="8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29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/>
    </xf>
    <xf numFmtId="4" fontId="29" fillId="0" borderId="1" xfId="0" applyNumberFormat="1" applyFont="1" applyFill="1" applyBorder="1" applyAlignment="1">
      <alignment vertical="center"/>
    </xf>
    <xf numFmtId="0" fontId="31" fillId="0" borderId="0" xfId="0" applyFont="1" applyFill="1"/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1" xfId="0" quotePrefix="1" applyNumberFormat="1" applyFont="1" applyFill="1" applyBorder="1" applyAlignment="1">
      <alignment wrapText="1" shrinkToFit="1"/>
    </xf>
    <xf numFmtId="0" fontId="29" fillId="0" borderId="0" xfId="0" applyFont="1" applyFill="1" applyAlignment="1"/>
    <xf numFmtId="4" fontId="10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33" fillId="0" borderId="0" xfId="0" applyFont="1"/>
    <xf numFmtId="0" fontId="34" fillId="0" borderId="0" xfId="0" applyFont="1"/>
    <xf numFmtId="3" fontId="34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33" fillId="0" borderId="0" xfId="0" applyNumberFormat="1" applyFont="1" applyAlignment="1">
      <alignment horizontal="right"/>
    </xf>
    <xf numFmtId="0" fontId="36" fillId="0" borderId="1" xfId="0" applyFont="1" applyBorder="1" applyAlignment="1">
      <alignment horizontal="center" vertical="top" wrapText="1"/>
    </xf>
    <xf numFmtId="3" fontId="36" fillId="0" borderId="1" xfId="0" applyNumberFormat="1" applyFont="1" applyBorder="1" applyAlignment="1">
      <alignment horizontal="center" vertical="top" wrapText="1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49" fontId="36" fillId="0" borderId="1" xfId="0" applyNumberFormat="1" applyFont="1" applyBorder="1" applyAlignment="1">
      <alignment horizontal="center" wrapText="1"/>
    </xf>
    <xf numFmtId="0" fontId="36" fillId="0" borderId="1" xfId="0" applyFont="1" applyBorder="1" applyAlignment="1">
      <alignment wrapText="1"/>
    </xf>
    <xf numFmtId="4" fontId="36" fillId="0" borderId="1" xfId="0" applyNumberFormat="1" applyFont="1" applyBorder="1" applyAlignment="1">
      <alignment horizontal="right" wrapText="1"/>
    </xf>
    <xf numFmtId="4" fontId="37" fillId="0" borderId="1" xfId="0" applyNumberFormat="1" applyFont="1" applyBorder="1"/>
    <xf numFmtId="49" fontId="35" fillId="0" borderId="1" xfId="0" applyNumberFormat="1" applyFont="1" applyBorder="1" applyAlignment="1">
      <alignment horizontal="center" wrapText="1"/>
    </xf>
    <xf numFmtId="4" fontId="35" fillId="0" borderId="1" xfId="0" applyNumberFormat="1" applyFont="1" applyBorder="1" applyAlignment="1">
      <alignment horizontal="right" wrapText="1"/>
    </xf>
    <xf numFmtId="4" fontId="35" fillId="0" borderId="1" xfId="0" applyNumberFormat="1" applyFont="1" applyBorder="1" applyAlignment="1">
      <alignment horizontal="right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36" fillId="0" borderId="4" xfId="0" applyFont="1" applyBorder="1" applyAlignment="1">
      <alignment wrapText="1"/>
    </xf>
    <xf numFmtId="0" fontId="36" fillId="0" borderId="0" xfId="0" applyFont="1"/>
    <xf numFmtId="0" fontId="35" fillId="0" borderId="1" xfId="0" applyFont="1" applyBorder="1"/>
    <xf numFmtId="4" fontId="38" fillId="0" borderId="1" xfId="0" applyNumberFormat="1" applyFont="1" applyBorder="1"/>
    <xf numFmtId="0" fontId="38" fillId="0" borderId="0" xfId="0" applyFont="1"/>
    <xf numFmtId="3" fontId="37" fillId="0" borderId="0" xfId="0" applyNumberFormat="1" applyFont="1"/>
    <xf numFmtId="4" fontId="36" fillId="0" borderId="1" xfId="0" applyNumberFormat="1" applyFont="1" applyBorder="1" applyAlignment="1">
      <alignment vertical="top" wrapText="1"/>
    </xf>
    <xf numFmtId="0" fontId="39" fillId="0" borderId="0" xfId="0" applyFo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9" fontId="36" fillId="0" borderId="1" xfId="0" applyNumberFormat="1" applyFont="1" applyBorder="1" applyAlignment="1">
      <alignment horizontal="center"/>
    </xf>
    <xf numFmtId="4" fontId="39" fillId="0" borderId="1" xfId="0" applyNumberFormat="1" applyFont="1" applyBorder="1" applyAlignment="1">
      <alignment wrapText="1"/>
    </xf>
    <xf numFmtId="4" fontId="37" fillId="0" borderId="1" xfId="0" applyNumberFormat="1" applyFont="1" applyFill="1" applyBorder="1" applyAlignment="1">
      <alignment vertical="center" wrapText="1"/>
    </xf>
    <xf numFmtId="3" fontId="27" fillId="0" borderId="0" xfId="0" applyNumberFormat="1" applyFont="1"/>
    <xf numFmtId="0" fontId="6" fillId="0" borderId="0" xfId="0" applyFont="1"/>
    <xf numFmtId="0" fontId="7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 shrinkToFit="1"/>
    </xf>
    <xf numFmtId="4" fontId="5" fillId="0" borderId="1" xfId="0" applyNumberFormat="1" applyFont="1" applyFill="1" applyBorder="1" applyAlignment="1">
      <alignment vertical="center" wrapText="1" shrinkToFi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5" fillId="0" borderId="1" xfId="18" applyFont="1" applyFill="1" applyBorder="1" applyAlignment="1">
      <alignment horizontal="left" vertical="top" shrinkToFit="1"/>
    </xf>
    <xf numFmtId="0" fontId="5" fillId="0" borderId="1" xfId="18" applyFont="1" applyFill="1" applyBorder="1" applyAlignment="1">
      <alignment horizontal="left" vertical="top" wrapText="1"/>
    </xf>
    <xf numFmtId="4" fontId="5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6" fillId="0" borderId="1" xfId="18" applyFont="1" applyFill="1" applyBorder="1" applyAlignment="1">
      <alignment vertical="top" wrapText="1"/>
    </xf>
    <xf numFmtId="0" fontId="6" fillId="0" borderId="1" xfId="18" applyFont="1" applyFill="1" applyBorder="1" applyAlignment="1">
      <alignment horizontal="justify" vertical="top" wrapText="1"/>
    </xf>
    <xf numFmtId="4" fontId="4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5" fillId="0" borderId="1" xfId="18" applyFont="1" applyFill="1" applyBorder="1" applyAlignment="1">
      <alignment vertical="top" wrapText="1"/>
    </xf>
    <xf numFmtId="0" fontId="5" fillId="0" borderId="1" xfId="18" applyFont="1" applyFill="1" applyBorder="1" applyAlignment="1">
      <alignment horizontal="justify" vertical="top" wrapText="1"/>
    </xf>
    <xf numFmtId="49" fontId="6" fillId="0" borderId="1" xfId="18" applyNumberFormat="1" applyFont="1" applyFill="1" applyBorder="1" applyAlignment="1">
      <alignment vertical="top" wrapText="1"/>
    </xf>
    <xf numFmtId="4" fontId="10" fillId="0" borderId="2" xfId="19" applyFont="1" applyFill="1" applyProtection="1">
      <alignment horizontal="right" vertical="top" shrinkToFit="1"/>
    </xf>
    <xf numFmtId="0" fontId="6" fillId="0" borderId="1" xfId="18" applyFont="1" applyFill="1" applyBorder="1" applyAlignment="1">
      <alignment horizontal="left" vertical="top" shrinkToFit="1"/>
    </xf>
    <xf numFmtId="0" fontId="6" fillId="0" borderId="1" xfId="18" applyFont="1" applyFill="1" applyBorder="1" applyAlignment="1">
      <alignment horizontal="left" vertical="top" wrapText="1"/>
    </xf>
    <xf numFmtId="4" fontId="6" fillId="0" borderId="1" xfId="18" applyNumberFormat="1" applyFont="1" applyFill="1" applyBorder="1" applyAlignment="1" applyProtection="1">
      <alignment horizontal="right" vertical="top" shrinkToFit="1"/>
      <protection locked="0"/>
    </xf>
    <xf numFmtId="4" fontId="4" fillId="0" borderId="1" xfId="18" applyNumberFormat="1" applyFont="1" applyFill="1" applyBorder="1" applyAlignment="1" applyProtection="1">
      <alignment vertical="top" shrinkToFit="1"/>
      <protection locked="0"/>
    </xf>
    <xf numFmtId="0" fontId="6" fillId="0" borderId="5" xfId="18" applyFont="1" applyFill="1" applyBorder="1" applyAlignment="1">
      <alignment vertical="top" wrapText="1"/>
    </xf>
    <xf numFmtId="4" fontId="4" fillId="0" borderId="5" xfId="18" applyNumberFormat="1" applyFont="1" applyFill="1" applyBorder="1" applyAlignment="1" applyProtection="1">
      <alignment vertical="top" shrinkToFit="1"/>
      <protection locked="0"/>
    </xf>
    <xf numFmtId="4" fontId="6" fillId="0" borderId="0" xfId="18" applyNumberFormat="1" applyFont="1" applyFill="1" applyBorder="1" applyAlignment="1" applyProtection="1">
      <alignment horizontal="right" vertical="top" shrinkToFit="1"/>
      <protection locked="0"/>
    </xf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5" fillId="0" borderId="1" xfId="18" applyFont="1" applyFill="1" applyBorder="1" applyAlignment="1">
      <alignment horizontal="right" vertical="top" wrapText="1"/>
    </xf>
    <xf numFmtId="49" fontId="5" fillId="0" borderId="1" xfId="18" applyNumberFormat="1" applyFont="1" applyFill="1" applyBorder="1" applyAlignment="1">
      <alignment horizontal="left" vertical="top" shrinkToFit="1"/>
    </xf>
    <xf numFmtId="49" fontId="6" fillId="0" borderId="1" xfId="18" applyNumberFormat="1" applyFont="1" applyFill="1" applyBorder="1" applyAlignment="1">
      <alignment horizontal="left" vertical="top" shrinkToFi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49" fontId="6" fillId="0" borderId="1" xfId="1" quotePrefix="1" applyNumberFormat="1" applyFont="1" applyFill="1" applyBorder="1" applyAlignment="1">
      <alignment horizontal="left" vertical="center" wrapText="1" shrinkToFit="1"/>
    </xf>
    <xf numFmtId="49" fontId="6" fillId="0" borderId="3" xfId="0" applyNumberFormat="1" applyFont="1" applyFill="1" applyBorder="1" applyAlignment="1">
      <alignment horizontal="left" vertical="center" wrapText="1" shrinkToFit="1"/>
    </xf>
    <xf numFmtId="4" fontId="30" fillId="0" borderId="1" xfId="0" applyNumberFormat="1" applyFont="1" applyFill="1" applyBorder="1" applyAlignment="1">
      <alignment horizontal="right" shrinkToFit="1"/>
    </xf>
    <xf numFmtId="4" fontId="6" fillId="0" borderId="1" xfId="0" applyNumberFormat="1" applyFont="1" applyFill="1" applyBorder="1" applyAlignment="1">
      <alignment wrapText="1" shrinkToFi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4" fontId="14" fillId="0" borderId="0" xfId="0" applyNumberFormat="1" applyFont="1" applyFill="1"/>
    <xf numFmtId="4" fontId="13" fillId="0" borderId="0" xfId="0" applyNumberFormat="1" applyFont="1" applyFill="1"/>
    <xf numFmtId="2" fontId="6" fillId="0" borderId="1" xfId="0" applyNumberFormat="1" applyFont="1" applyBorder="1" applyAlignment="1">
      <alignment wrapText="1" shrinkToFit="1"/>
    </xf>
    <xf numFmtId="4" fontId="2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/>
    <xf numFmtId="4" fontId="22" fillId="0" borderId="1" xfId="0" applyNumberFormat="1" applyFont="1" applyFill="1" applyBorder="1"/>
    <xf numFmtId="4" fontId="15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0" fillId="0" borderId="1" xfId="7" applyNumberFormat="1" applyFont="1" applyFill="1" applyBorder="1" applyAlignment="1">
      <alignment vertical="top"/>
    </xf>
    <xf numFmtId="49" fontId="30" fillId="0" borderId="1" xfId="7" applyNumberFormat="1" applyFont="1" applyFill="1" applyBorder="1" applyAlignment="1">
      <alignment horizontal="center" vertical="center"/>
    </xf>
    <xf numFmtId="49" fontId="30" fillId="0" borderId="1" xfId="8" applyNumberFormat="1" applyFont="1" applyFill="1" applyBorder="1" applyAlignment="1">
      <alignment vertical="top" wrapText="1" shrinkToFit="1"/>
    </xf>
    <xf numFmtId="49" fontId="30" fillId="0" borderId="1" xfId="8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 wrapText="1" shrinkToFit="1"/>
    </xf>
    <xf numFmtId="49" fontId="30" fillId="0" borderId="1" xfId="9" applyNumberFormat="1" applyFont="1" applyFill="1" applyBorder="1" applyAlignment="1">
      <alignment vertical="top"/>
    </xf>
    <xf numFmtId="49" fontId="30" fillId="0" borderId="1" xfId="0" applyNumberFormat="1" applyFont="1" applyFill="1" applyBorder="1" applyAlignment="1">
      <alignment horizontal="center" vertical="center" shrinkToFit="1"/>
    </xf>
    <xf numFmtId="49" fontId="30" fillId="0" borderId="4" xfId="0" applyNumberFormat="1" applyFont="1" applyFill="1" applyBorder="1" applyAlignment="1">
      <alignment horizontal="center" vertical="center" shrinkToFit="1"/>
    </xf>
    <xf numFmtId="4" fontId="30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2" xfId="2" applyNumberFormat="1" applyFont="1" applyFill="1" applyAlignment="1" applyProtection="1">
      <alignment horizontal="center" vertical="center" shrinkToFit="1"/>
      <protection locked="0"/>
    </xf>
    <xf numFmtId="0" fontId="30" fillId="0" borderId="1" xfId="0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vertical="center"/>
    </xf>
    <xf numFmtId="0" fontId="30" fillId="0" borderId="1" xfId="0" applyNumberFormat="1" applyFont="1" applyFill="1" applyBorder="1" applyAlignment="1">
      <alignment horizontal="left" vertical="top" wrapText="1" shrinkToFit="1"/>
    </xf>
    <xf numFmtId="49" fontId="5" fillId="0" borderId="1" xfId="11" applyNumberFormat="1" applyFont="1" applyFill="1" applyBorder="1" applyAlignment="1">
      <alignment vertical="top"/>
    </xf>
    <xf numFmtId="49" fontId="6" fillId="0" borderId="5" xfId="11" applyNumberFormat="1" applyFont="1" applyFill="1" applyBorder="1" applyAlignment="1">
      <alignment vertical="top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9" fontId="6" fillId="0" borderId="1" xfId="11" applyNumberFormat="1" applyFont="1" applyFill="1" applyBorder="1" applyAlignment="1">
      <alignment vertical="top" wrapText="1" shrinkToFit="1"/>
    </xf>
    <xf numFmtId="49" fontId="30" fillId="0" borderId="1" xfId="12" applyNumberFormat="1" applyFont="1" applyFill="1" applyBorder="1" applyAlignment="1">
      <alignment vertical="top"/>
    </xf>
    <xf numFmtId="0" fontId="10" fillId="0" borderId="1" xfId="0" quotePrefix="1" applyNumberFormat="1" applyFont="1" applyFill="1" applyBorder="1" applyAlignment="1">
      <alignment horizontal="left" vertical="top" wrapText="1" shrinkToFit="1"/>
    </xf>
    <xf numFmtId="49" fontId="6" fillId="0" borderId="1" xfId="11" applyNumberFormat="1" applyFont="1" applyFill="1" applyBorder="1" applyAlignment="1">
      <alignment wrapText="1" shrinkToFit="1"/>
    </xf>
    <xf numFmtId="49" fontId="32" fillId="0" borderId="2" xfId="2" applyNumberFormat="1" applyFont="1" applyFill="1" applyAlignment="1" applyProtection="1">
      <alignment horizontal="center" vertical="center" shrinkToFit="1"/>
      <protection locked="0"/>
    </xf>
    <xf numFmtId="49" fontId="30" fillId="0" borderId="2" xfId="2" applyNumberFormat="1" applyFont="1" applyFill="1" applyAlignment="1" applyProtection="1">
      <alignment horizontal="center" vertical="center" shrinkToFit="1"/>
      <protection locked="0"/>
    </xf>
    <xf numFmtId="49" fontId="5" fillId="0" borderId="1" xfId="13" applyNumberFormat="1" applyFont="1" applyFill="1" applyBorder="1" applyAlignment="1">
      <alignment vertical="top"/>
    </xf>
    <xf numFmtId="49" fontId="30" fillId="0" borderId="1" xfId="14" applyNumberFormat="1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wrapText="1" shrinkToFit="1"/>
    </xf>
    <xf numFmtId="49" fontId="30" fillId="0" borderId="1" xfId="15" applyNumberFormat="1" applyFont="1" applyFill="1" applyBorder="1" applyAlignment="1">
      <alignment vertical="top"/>
    </xf>
    <xf numFmtId="49" fontId="30" fillId="0" borderId="1" xfId="16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horizontal="center" vertical="top" wrapText="1" shrinkToFit="1"/>
    </xf>
    <xf numFmtId="49" fontId="6" fillId="0" borderId="1" xfId="0" applyNumberFormat="1" applyFont="1" applyFill="1" applyBorder="1" applyAlignment="1">
      <alignment horizontal="center" vertical="top" wrapText="1" shrinkToFit="1"/>
    </xf>
    <xf numFmtId="0" fontId="6" fillId="0" borderId="1" xfId="0" quotePrefix="1" applyNumberFormat="1" applyFont="1" applyFill="1" applyBorder="1" applyAlignment="1">
      <alignment horizontal="left" vertical="top" wrapText="1" shrinkToFit="1"/>
    </xf>
    <xf numFmtId="4" fontId="10" fillId="0" borderId="0" xfId="19" applyNumberFormat="1" applyFont="1" applyFill="1" applyBorder="1" applyProtection="1">
      <alignment horizontal="right" vertical="top" shrinkToFit="1"/>
    </xf>
    <xf numFmtId="4" fontId="10" fillId="0" borderId="0" xfId="19" applyNumberFormat="1" applyFont="1" applyFill="1" applyBorder="1" applyAlignment="1" applyProtection="1">
      <alignment horizontal="right" vertical="center" shrinkToFit="1"/>
    </xf>
    <xf numFmtId="4" fontId="10" fillId="0" borderId="9" xfId="24" applyNumberFormat="1" applyFont="1" applyFill="1" applyBorder="1" applyAlignment="1">
      <alignment horizontal="right" vertical="top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4" fontId="30" fillId="4" borderId="1" xfId="0" applyNumberFormat="1" applyFont="1" applyFill="1" applyBorder="1" applyAlignment="1">
      <alignment horizontal="right" vertical="center" shrinkToFit="1"/>
    </xf>
    <xf numFmtId="0" fontId="20" fillId="0" borderId="1" xfId="0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6" fillId="0" borderId="1" xfId="3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left" vertical="top" wrapText="1" shrinkToFit="1"/>
    </xf>
    <xf numFmtId="0" fontId="6" fillId="0" borderId="0" xfId="0" applyFont="1" applyFill="1" applyAlignment="1">
      <alignment wrapText="1" shrinkToFit="1"/>
    </xf>
    <xf numFmtId="49" fontId="5" fillId="0" borderId="6" xfId="0" applyNumberFormat="1" applyFont="1" applyFill="1" applyBorder="1" applyAlignment="1">
      <alignment wrapText="1" shrinkToFit="1"/>
    </xf>
    <xf numFmtId="49" fontId="6" fillId="0" borderId="6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wrapText="1" shrinkToFit="1"/>
    </xf>
    <xf numFmtId="0" fontId="6" fillId="7" borderId="0" xfId="0" applyFont="1" applyFill="1"/>
    <xf numFmtId="0" fontId="6" fillId="8" borderId="0" xfId="0" applyFont="1" applyFill="1"/>
    <xf numFmtId="0" fontId="6" fillId="0" borderId="1" xfId="0" applyFont="1" applyBorder="1"/>
    <xf numFmtId="0" fontId="29" fillId="0" borderId="0" xfId="0" quotePrefix="1" applyFont="1" applyFill="1" applyAlignment="1">
      <alignment wrapText="1"/>
    </xf>
    <xf numFmtId="0" fontId="10" fillId="0" borderId="1" xfId="0" applyNumberFormat="1" applyFont="1" applyFill="1" applyBorder="1" applyAlignment="1">
      <alignment horizontal="left" wrapText="1" shrinkToFit="1"/>
    </xf>
    <xf numFmtId="49" fontId="10" fillId="0" borderId="1" xfId="15" quotePrefix="1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/>
    <xf numFmtId="4" fontId="6" fillId="0" borderId="1" xfId="18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horizontal="right" vertical="center" wrapText="1"/>
    </xf>
    <xf numFmtId="4" fontId="32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horizontal="right" vertical="center" shrinkToFit="1"/>
    </xf>
    <xf numFmtId="4" fontId="10" fillId="0" borderId="1" xfId="0" applyNumberFormat="1" applyFont="1" applyFill="1" applyBorder="1" applyAlignment="1">
      <alignment horizontal="right" vertical="center" shrinkToFit="1"/>
    </xf>
    <xf numFmtId="4" fontId="30" fillId="0" borderId="1" xfId="0" applyNumberFormat="1" applyFont="1" applyFill="1" applyBorder="1" applyAlignment="1">
      <alignment horizontal="right" vertical="center" shrinkToFit="1"/>
    </xf>
    <xf numFmtId="4" fontId="10" fillId="0" borderId="5" xfId="0" applyNumberFormat="1" applyFont="1" applyFill="1" applyBorder="1" applyAlignment="1" applyProtection="1">
      <alignment horizontal="right" vertical="center" shrinkToFit="1"/>
      <protection locked="0"/>
    </xf>
    <xf numFmtId="3" fontId="1" fillId="0" borderId="0" xfId="0" applyNumberFormat="1" applyFont="1" applyFill="1"/>
    <xf numFmtId="3" fontId="6" fillId="0" borderId="1" xfId="0" applyNumberFormat="1" applyFont="1" applyFill="1" applyBorder="1" applyAlignment="1">
      <alignment horizontal="center" vertical="top" wrapText="1"/>
    </xf>
    <xf numFmtId="4" fontId="10" fillId="0" borderId="2" xfId="24" applyNumberFormat="1" applyFont="1" applyFill="1" applyBorder="1" applyAlignment="1">
      <alignment horizontal="right" vertical="top" shrinkToFit="1"/>
    </xf>
    <xf numFmtId="4" fontId="10" fillId="0" borderId="2" xfId="24" applyNumberFormat="1" applyFont="1" applyFill="1" applyBorder="1" applyAlignment="1">
      <alignment horizontal="right" vertical="center" shrinkToFit="1"/>
    </xf>
    <xf numFmtId="4" fontId="15" fillId="0" borderId="0" xfId="0" applyNumberFormat="1" applyFont="1" applyFill="1" applyAlignment="1"/>
    <xf numFmtId="4" fontId="1" fillId="0" borderId="0" xfId="0" applyNumberFormat="1" applyFont="1" applyFill="1" applyAlignment="1"/>
    <xf numFmtId="49" fontId="6" fillId="0" borderId="4" xfId="0" applyNumberFormat="1" applyFont="1" applyFill="1" applyBorder="1" applyAlignment="1">
      <alignment horizontal="left" vertical="center" wrapText="1" shrinkToFit="1"/>
    </xf>
    <xf numFmtId="0" fontId="10" fillId="0" borderId="5" xfId="0" applyNumberFormat="1" applyFont="1" applyFill="1" applyBorder="1" applyAlignment="1">
      <alignment horizontal="left" vertical="top" wrapText="1" shrinkToFit="1"/>
    </xf>
    <xf numFmtId="49" fontId="6" fillId="0" borderId="5" xfId="0" applyNumberFormat="1" applyFont="1" applyFill="1" applyBorder="1" applyAlignment="1">
      <alignment horizontal="center" vertical="top" shrinkToFit="1"/>
    </xf>
    <xf numFmtId="4" fontId="9" fillId="0" borderId="0" xfId="0" applyNumberFormat="1" applyFont="1" applyFill="1"/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4" fontId="2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43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43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44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45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2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2" fillId="0" borderId="1" xfId="0" applyNumberFormat="1" applyFont="1" applyFill="1" applyBorder="1" applyAlignment="1">
      <alignment horizontal="right" vertical="center" shrinkToFit="1"/>
    </xf>
    <xf numFmtId="4" fontId="43" fillId="0" borderId="1" xfId="0" applyNumberFormat="1" applyFont="1" applyFill="1" applyBorder="1" applyAlignment="1">
      <alignment horizontal="right" vertical="center" shrinkToFit="1"/>
    </xf>
    <xf numFmtId="4" fontId="45" fillId="0" borderId="1" xfId="0" applyNumberFormat="1" applyFont="1" applyFill="1" applyBorder="1" applyAlignment="1">
      <alignment horizontal="right" vertical="center" shrinkToFit="1"/>
    </xf>
    <xf numFmtId="4" fontId="43" fillId="0" borderId="5" xfId="0" applyNumberFormat="1" applyFont="1" applyFill="1" applyBorder="1" applyAlignment="1" applyProtection="1">
      <alignment horizontal="right" vertical="center" shrinkToFit="1"/>
      <protection locked="0"/>
    </xf>
    <xf numFmtId="4" fontId="43" fillId="0" borderId="1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" xfId="3" applyFont="1" applyFill="1" applyBorder="1" applyAlignment="1" applyProtection="1">
      <alignment horizontal="right" vertical="center"/>
      <protection locked="0"/>
    </xf>
    <xf numFmtId="4" fontId="6" fillId="0" borderId="1" xfId="3" applyNumberFormat="1" applyFont="1" applyFill="1" applyBorder="1" applyAlignment="1" applyProtection="1">
      <alignment horizontal="right" vertical="center"/>
      <protection locked="0"/>
    </xf>
    <xf numFmtId="4" fontId="6" fillId="0" borderId="1" xfId="0" applyNumberFormat="1" applyFont="1" applyFill="1" applyBorder="1" applyAlignment="1">
      <alignment vertical="center" shrinkToFit="1"/>
    </xf>
    <xf numFmtId="4" fontId="4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/>
    <xf numFmtId="4" fontId="6" fillId="0" borderId="0" xfId="0" applyNumberFormat="1" applyFont="1" applyFill="1" applyAlignment="1">
      <alignment vertical="top"/>
    </xf>
    <xf numFmtId="3" fontId="1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vertical="top"/>
    </xf>
    <xf numFmtId="4" fontId="5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center" wrapText="1"/>
    </xf>
    <xf numFmtId="1" fontId="6" fillId="0" borderId="2" xfId="20" applyNumberFormat="1" applyFont="1" applyFill="1" applyProtection="1">
      <alignment horizontal="center" vertical="top" shrinkToFit="1"/>
    </xf>
    <xf numFmtId="4" fontId="2" fillId="0" borderId="0" xfId="0" applyNumberFormat="1" applyFont="1" applyFill="1" applyAlignment="1">
      <alignment wrapText="1"/>
    </xf>
    <xf numFmtId="0" fontId="10" fillId="0" borderId="2" xfId="24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vertical="top"/>
    </xf>
    <xf numFmtId="4" fontId="6" fillId="0" borderId="9" xfId="24" applyNumberFormat="1" applyFont="1" applyFill="1" applyBorder="1" applyAlignment="1">
      <alignment horizontal="right" vertical="top" shrinkToFit="1"/>
    </xf>
    <xf numFmtId="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right"/>
    </xf>
    <xf numFmtId="0" fontId="15" fillId="0" borderId="0" xfId="0" applyFont="1" applyFill="1" applyAlignment="1">
      <alignment horizontal="left"/>
    </xf>
    <xf numFmtId="0" fontId="6" fillId="0" borderId="2" xfId="21" applyNumberFormat="1" applyFont="1" applyFill="1" applyAlignment="1" applyProtection="1">
      <alignment vertical="top" wrapText="1"/>
    </xf>
    <xf numFmtId="49" fontId="6" fillId="0" borderId="2" xfId="22" applyFont="1" applyFill="1" applyAlignment="1" applyProtection="1">
      <alignment horizontal="left" vertical="top" shrinkToFit="1"/>
    </xf>
    <xf numFmtId="0" fontId="6" fillId="0" borderId="2" xfId="23" applyNumberFormat="1" applyFont="1" applyFill="1" applyAlignment="1" applyProtection="1">
      <alignment horizontal="left" vertical="top" wrapText="1"/>
    </xf>
    <xf numFmtId="1" fontId="46" fillId="0" borderId="2" xfId="20" applyNumberFormat="1" applyFont="1" applyFill="1" applyAlignment="1" applyProtection="1">
      <alignment horizontal="left" vertical="top" shrinkToFit="1"/>
    </xf>
    <xf numFmtId="4" fontId="6" fillId="0" borderId="2" xfId="24" applyNumberFormat="1" applyFont="1" applyFill="1" applyBorder="1" applyAlignment="1">
      <alignment horizontal="right" vertical="top" shrinkToFit="1"/>
    </xf>
    <xf numFmtId="1" fontId="46" fillId="0" borderId="2" xfId="20" applyNumberFormat="1" applyFont="1" applyFill="1" applyProtection="1">
      <alignment horizontal="center" vertical="top" shrinkToFit="1"/>
    </xf>
    <xf numFmtId="0" fontId="32" fillId="0" borderId="2" xfId="21" applyNumberFormat="1" applyFont="1" applyFill="1" applyProtection="1">
      <alignment horizontal="left" vertical="top" wrapText="1"/>
    </xf>
    <xf numFmtId="49" fontId="30" fillId="0" borderId="1" xfId="9" applyNumberFormat="1" applyFont="1" applyFill="1" applyBorder="1" applyAlignment="1">
      <alignment vertical="top" wrapText="1"/>
    </xf>
    <xf numFmtId="49" fontId="10" fillId="0" borderId="1" xfId="9" applyNumberFormat="1" applyFont="1" applyFill="1" applyBorder="1" applyAlignment="1">
      <alignment vertical="top" wrapText="1"/>
    </xf>
    <xf numFmtId="49" fontId="10" fillId="0" borderId="6" xfId="0" applyNumberFormat="1" applyFont="1" applyFill="1" applyBorder="1" applyAlignment="1">
      <alignment horizontal="center" vertical="center" shrinkToFit="1"/>
    </xf>
    <xf numFmtId="49" fontId="10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Fill="1" applyBorder="1" applyAlignment="1">
      <alignment horizontal="center" vertical="center" shrinkToFit="1"/>
    </xf>
    <xf numFmtId="4" fontId="10" fillId="0" borderId="6" xfId="0" applyNumberFormat="1" applyFont="1" applyFill="1" applyBorder="1" applyAlignment="1" applyProtection="1">
      <alignment horizontal="right" vertical="center" shrinkToFit="1"/>
      <protection locked="0"/>
    </xf>
    <xf numFmtId="4" fontId="43" fillId="0" borderId="6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1" xfId="0" applyNumberFormat="1" applyFont="1" applyFill="1" applyBorder="1" applyAlignment="1">
      <alignment shrinkToFit="1"/>
    </xf>
    <xf numFmtId="4" fontId="30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31" fillId="0" borderId="0" xfId="0" applyFont="1" applyFill="1" applyAlignment="1"/>
    <xf numFmtId="4" fontId="45" fillId="0" borderId="1" xfId="0" applyNumberFormat="1" applyFont="1" applyFill="1" applyBorder="1" applyAlignment="1" applyProtection="1">
      <alignment horizontal="right" vertical="top" shrinkToFit="1"/>
      <protection locked="0"/>
    </xf>
    <xf numFmtId="49" fontId="5" fillId="0" borderId="6" xfId="11" applyNumberFormat="1" applyFont="1" applyFill="1" applyBorder="1" applyAlignment="1">
      <alignment wrapText="1" shrinkToFit="1"/>
    </xf>
    <xf numFmtId="49" fontId="5" fillId="0" borderId="6" xfId="0" applyNumberFormat="1" applyFont="1" applyFill="1" applyBorder="1" applyAlignment="1">
      <alignment horizontal="center" vertical="center" wrapText="1" shrinkToFit="1"/>
    </xf>
    <xf numFmtId="49" fontId="30" fillId="0" borderId="6" xfId="0" applyNumberFormat="1" applyFont="1" applyFill="1" applyBorder="1" applyAlignment="1">
      <alignment horizontal="center" vertical="center" shrinkToFit="1"/>
    </xf>
    <xf numFmtId="49" fontId="30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30" fillId="0" borderId="7" xfId="0" applyNumberFormat="1" applyFont="1" applyFill="1" applyBorder="1" applyAlignment="1">
      <alignment horizontal="center" vertical="center" shrinkToFit="1"/>
    </xf>
    <xf numFmtId="4" fontId="30" fillId="0" borderId="6" xfId="0" applyNumberFormat="1" applyFont="1" applyFill="1" applyBorder="1" applyAlignment="1" applyProtection="1">
      <alignment horizontal="right" vertical="center" shrinkToFit="1"/>
      <protection locked="0"/>
    </xf>
    <xf numFmtId="4" fontId="45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27" fillId="0" borderId="0" xfId="0" applyFont="1"/>
    <xf numFmtId="4" fontId="30" fillId="0" borderId="1" xfId="0" applyNumberFormat="1" applyFont="1" applyFill="1" applyBorder="1" applyAlignment="1" applyProtection="1">
      <alignment horizontal="right" shrinkToFit="1"/>
      <protection locked="0"/>
    </xf>
    <xf numFmtId="4" fontId="5" fillId="0" borderId="1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 shrinkToFit="1"/>
    </xf>
    <xf numFmtId="1" fontId="5" fillId="0" borderId="1" xfId="0" applyNumberFormat="1" applyFont="1" applyFill="1" applyBorder="1" applyAlignment="1">
      <alignment horizontal="center" wrapText="1" shrinkToFit="1"/>
    </xf>
    <xf numFmtId="1" fontId="5" fillId="0" borderId="1" xfId="0" applyNumberFormat="1" applyFont="1" applyFill="1" applyBorder="1" applyAlignment="1">
      <alignment horizontal="center" wrapText="1"/>
    </xf>
    <xf numFmtId="1" fontId="6" fillId="0" borderId="5" xfId="0" applyNumberFormat="1" applyFont="1" applyFill="1" applyBorder="1" applyAlignment="1">
      <alignment horizontal="center" wrapText="1" shrinkToFit="1"/>
    </xf>
    <xf numFmtId="1" fontId="6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 wrapText="1" shrinkToFit="1"/>
    </xf>
    <xf numFmtId="1" fontId="1" fillId="0" borderId="0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/>
    <xf numFmtId="4" fontId="12" fillId="0" borderId="8" xfId="0" applyNumberFormat="1" applyFont="1" applyFill="1" applyBorder="1"/>
    <xf numFmtId="164" fontId="12" fillId="0" borderId="1" xfId="3" applyFont="1" applyFill="1" applyBorder="1" applyAlignment="1" applyProtection="1">
      <alignment horizontal="right" vertical="center"/>
      <protection locked="0"/>
    </xf>
    <xf numFmtId="4" fontId="12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2" fillId="7" borderId="0" xfId="0" applyNumberFormat="1" applyFont="1" applyFill="1"/>
    <xf numFmtId="4" fontId="12" fillId="0" borderId="5" xfId="0" applyNumberFormat="1" applyFont="1" applyFill="1" applyBorder="1" applyAlignment="1">
      <alignment horizontal="right"/>
    </xf>
    <xf numFmtId="4" fontId="2" fillId="9" borderId="0" xfId="0" applyNumberFormat="1" applyFont="1" applyFill="1"/>
    <xf numFmtId="4" fontId="12" fillId="0" borderId="1" xfId="0" applyNumberFormat="1" applyFont="1" applyFill="1" applyBorder="1" applyAlignment="1">
      <alignment vertical="center" shrinkToFit="1"/>
    </xf>
    <xf numFmtId="4" fontId="22" fillId="0" borderId="1" xfId="0" applyNumberFormat="1" applyFont="1" applyFill="1" applyBorder="1" applyAlignment="1">
      <alignment vertical="center" shrinkToFit="1"/>
    </xf>
    <xf numFmtId="4" fontId="43" fillId="0" borderId="1" xfId="0" applyNumberFormat="1" applyFont="1" applyFill="1" applyBorder="1" applyAlignment="1">
      <alignment horizontal="right" shrinkToFit="1"/>
    </xf>
    <xf numFmtId="4" fontId="2" fillId="10" borderId="0" xfId="0" applyNumberFormat="1" applyFont="1" applyFill="1"/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/>
    <xf numFmtId="3" fontId="0" fillId="0" borderId="0" xfId="0" applyNumberFormat="1" applyFont="1"/>
    <xf numFmtId="3" fontId="3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/>
    <xf numFmtId="0" fontId="2" fillId="0" borderId="0" xfId="0" applyFont="1" applyAlignment="1"/>
    <xf numFmtId="4" fontId="6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wrapText="1" shrinkToFit="1"/>
    </xf>
    <xf numFmtId="0" fontId="35" fillId="0" borderId="0" xfId="0" applyFont="1" applyAlignment="1">
      <alignment horizontal="center" wrapText="1" shrinkToFit="1"/>
    </xf>
    <xf numFmtId="0" fontId="3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7">
    <cellStyle name="xl22" xfId="6"/>
    <cellStyle name="xl23 2" xfId="20"/>
    <cellStyle name="xl29" xfId="22"/>
    <cellStyle name="xl34 2" xfId="2"/>
    <cellStyle name="xl35" xfId="25"/>
    <cellStyle name="xl35 2" xfId="10"/>
    <cellStyle name="xl36" xfId="5"/>
    <cellStyle name="xl39 3" xfId="23"/>
    <cellStyle name="xl42" xfId="26"/>
    <cellStyle name="xl44" xfId="21"/>
    <cellStyle name="xl45" xfId="19"/>
    <cellStyle name="Обычный" xfId="0" builtinId="0"/>
    <cellStyle name="Обычный 10" xfId="18"/>
    <cellStyle name="Обычный 172" xfId="12"/>
    <cellStyle name="Обычный 174" xfId="11"/>
    <cellStyle name="Обычный 181" xfId="9"/>
    <cellStyle name="Обычный 189" xfId="16"/>
    <cellStyle name="Обычный 194" xfId="13"/>
    <cellStyle name="Обычный 195" xfId="15"/>
    <cellStyle name="Обычный 196" xfId="7"/>
    <cellStyle name="Обычный 21" xfId="8"/>
    <cellStyle name="Обычный 29" xfId="14"/>
    <cellStyle name="Обычный 3" xfId="1"/>
    <cellStyle name="Обычный 90" xfId="24"/>
    <cellStyle name="Процентный 2" xfId="17"/>
    <cellStyle name="Финансовый" xfId="3" builtinId="3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7;&#1096;&#1077;&#1085;&#1080;&#1103;%20&#1073;&#1102;&#1076;&#1078;&#1077;&#1090;%202023-2025/1-&#1103;%20&#1089;&#1077;&#1089;&#1089;&#1080;&#1103;%20&#1072;&#1074;&#1075;&#1091;&#1089;&#1090;/&#1055;&#1088;&#1080;&#1083;&#1086;&#1078;&#1077;&#1085;&#1080;&#1103;%20&#1082;%20&#1074;&#1085;&#1077;&#1089;&#1077;&#1085;&#1080;&#1102;%20&#1080;&#1079;&#1084;&#1077;&#1085;&#1077;&#1085;&#1080;&#1081;%202023-2025%20&#1087;&#1086;%2026&#1080;&#1102;&#1083;&#1103;%20&#1087;&#1086;&#1089;&#1083;&#1077;%20&#1088;&#1077;&#1076;&#1072;&#1082;&#1094;&#1080;&#1086;&#1085;&#1085;&#1086;&#1081;%20&#1085;&#1072;%202%20&#1075;&#1086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0;&#1083;&#1086;&#1078;&#1077;&#1085;&#1080;&#1103;%20&#1082;%20&#1087;&#1088;&#1086;&#1077;&#1082;&#1090;&#1091;%20&#1073;&#1102;&#1076;&#1078;&#1077;&#1090;&#1072;%202023-2025%20&#1089;%20&#1087;&#1088;&#1086;&#1090;&#1086;&#1082;&#1086;&#1083;&#1086;&#1084;%20&#1055;&#1057;%20&#1087;&#1086;&#1089;&#1083;&#1077;%20&#1088;&#1077;&#1076;&#1072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</sheetNames>
    <sheetDataSet>
      <sheetData sheetId="0"/>
      <sheetData sheetId="1">
        <row r="15">
          <cell r="D15">
            <v>2102959380.4100001</v>
          </cell>
        </row>
      </sheetData>
      <sheetData sheetId="2">
        <row r="13">
          <cell r="F13">
            <v>1426983766.74</v>
          </cell>
        </row>
        <row r="144">
          <cell r="G144">
            <v>0</v>
          </cell>
          <cell r="H144">
            <v>0</v>
          </cell>
        </row>
      </sheetData>
      <sheetData sheetId="3">
        <row r="15">
          <cell r="F15">
            <v>3529943147.1500001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 "/>
      <sheetName val="Приложение_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Приложение 12"/>
    </sheetNames>
    <sheetDataSet>
      <sheetData sheetId="0" refreshError="1"/>
      <sheetData sheetId="1">
        <row r="141">
          <cell r="C141">
            <v>2786608772.9499998</v>
          </cell>
        </row>
      </sheetData>
      <sheetData sheetId="2" refreshError="1"/>
      <sheetData sheetId="3">
        <row r="217">
          <cell r="G217">
            <v>0</v>
          </cell>
          <cell r="H217">
            <v>0</v>
          </cell>
        </row>
      </sheetData>
      <sheetData sheetId="4" refreshError="1"/>
      <sheetData sheetId="5">
        <row r="16">
          <cell r="G16">
            <v>3271218493.838119</v>
          </cell>
        </row>
      </sheetData>
      <sheetData sheetId="6">
        <row r="13">
          <cell r="H13">
            <v>308656576.75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36"/>
  <sheetViews>
    <sheetView zoomScaleNormal="100" workbookViewId="0">
      <selection activeCell="G7" sqref="G7"/>
    </sheetView>
  </sheetViews>
  <sheetFormatPr defaultColWidth="9.140625" defaultRowHeight="15" x14ac:dyDescent="0.25"/>
  <cols>
    <col min="1" max="1" width="31.140625" style="1" bestFit="1" customWidth="1"/>
    <col min="2" max="2" width="60" style="1" customWidth="1"/>
    <col min="3" max="4" width="21.7109375" style="331" customWidth="1"/>
    <col min="5" max="5" width="22.42578125" style="331" customWidth="1"/>
    <col min="6" max="6" width="9.140625" style="4" customWidth="1"/>
    <col min="7" max="9" width="20.7109375" style="73" customWidth="1"/>
    <col min="10" max="10" width="17" style="4" customWidth="1"/>
    <col min="11" max="11" width="11.5703125" style="4" customWidth="1"/>
    <col min="12" max="17" width="9.140625" style="4" customWidth="1"/>
    <col min="18" max="18" width="16" style="361" customWidth="1"/>
    <col min="19" max="19" width="11.42578125" style="4" customWidth="1"/>
    <col min="20" max="20" width="19" style="73" customWidth="1"/>
    <col min="21" max="27" width="9.140625" style="4" customWidth="1"/>
    <col min="28" max="28" width="14.85546875" style="4" customWidth="1"/>
    <col min="29" max="16384" width="9.140625" style="4"/>
  </cols>
  <sheetData>
    <row r="2" spans="1:20" ht="18.75" x14ac:dyDescent="0.3">
      <c r="D2" s="426" t="s">
        <v>708</v>
      </c>
      <c r="E2" s="426"/>
    </row>
    <row r="3" spans="1:20" ht="18.75" x14ac:dyDescent="0.3">
      <c r="D3" s="426" t="s">
        <v>840</v>
      </c>
      <c r="E3" s="426"/>
    </row>
    <row r="4" spans="1:20" ht="18.75" x14ac:dyDescent="0.3">
      <c r="D4" s="426" t="s">
        <v>1</v>
      </c>
      <c r="E4" s="426"/>
    </row>
    <row r="5" spans="1:20" ht="18.75" x14ac:dyDescent="0.3">
      <c r="D5" s="426" t="s">
        <v>2</v>
      </c>
      <c r="E5" s="426"/>
    </row>
    <row r="6" spans="1:20" ht="18.75" x14ac:dyDescent="0.3">
      <c r="D6" s="426" t="s">
        <v>3</v>
      </c>
      <c r="E6" s="426"/>
    </row>
    <row r="7" spans="1:20" ht="18.75" x14ac:dyDescent="0.3">
      <c r="D7" s="426" t="s">
        <v>832</v>
      </c>
      <c r="E7" s="426"/>
    </row>
    <row r="8" spans="1:20" ht="18.75" x14ac:dyDescent="0.3">
      <c r="D8" s="426" t="s">
        <v>833</v>
      </c>
      <c r="E8" s="426"/>
    </row>
    <row r="11" spans="1:20" ht="36" customHeight="1" x14ac:dyDescent="0.25">
      <c r="A11" s="427" t="s">
        <v>365</v>
      </c>
      <c r="B11" s="427"/>
      <c r="C11" s="427"/>
      <c r="D11" s="427"/>
      <c r="E11" s="427"/>
    </row>
    <row r="13" spans="1:20" x14ac:dyDescent="0.25">
      <c r="E13" s="362"/>
    </row>
    <row r="14" spans="1:20" s="12" customFormat="1" ht="27" customHeight="1" x14ac:dyDescent="0.25">
      <c r="A14" s="9" t="s">
        <v>354</v>
      </c>
      <c r="B14" s="9" t="s">
        <v>5</v>
      </c>
      <c r="C14" s="332" t="s">
        <v>10</v>
      </c>
      <c r="D14" s="332" t="s">
        <v>11</v>
      </c>
      <c r="E14" s="332" t="s">
        <v>141</v>
      </c>
      <c r="G14" s="55"/>
      <c r="H14" s="55"/>
      <c r="I14" s="55"/>
      <c r="R14" s="361"/>
      <c r="T14" s="55"/>
    </row>
    <row r="15" spans="1:20" ht="15.75" x14ac:dyDescent="0.25">
      <c r="A15" s="191" t="s">
        <v>366</v>
      </c>
      <c r="B15" s="192" t="s">
        <v>367</v>
      </c>
      <c r="C15" s="193">
        <f>SUM(C16:C20)</f>
        <v>2509900000</v>
      </c>
      <c r="D15" s="193">
        <f>SUM(D16:D20)</f>
        <v>2676900000</v>
      </c>
      <c r="E15" s="193">
        <f>SUM(E16:E20)</f>
        <v>2853400000</v>
      </c>
    </row>
    <row r="16" spans="1:20" ht="112.5" customHeight="1" x14ac:dyDescent="0.25">
      <c r="A16" s="194" t="s">
        <v>368</v>
      </c>
      <c r="B16" s="195" t="s">
        <v>369</v>
      </c>
      <c r="C16" s="196">
        <v>2469800000</v>
      </c>
      <c r="D16" s="196">
        <v>2636800000</v>
      </c>
      <c r="E16" s="196">
        <v>2813300000</v>
      </c>
    </row>
    <row r="17" spans="1:28" ht="135" x14ac:dyDescent="0.25">
      <c r="A17" s="194" t="s">
        <v>370</v>
      </c>
      <c r="B17" s="195" t="s">
        <v>371</v>
      </c>
      <c r="C17" s="196">
        <v>2000000</v>
      </c>
      <c r="D17" s="196">
        <v>2000000</v>
      </c>
      <c r="E17" s="196">
        <v>2000000</v>
      </c>
    </row>
    <row r="18" spans="1:28" ht="60" x14ac:dyDescent="0.25">
      <c r="A18" s="194" t="s">
        <v>372</v>
      </c>
      <c r="B18" s="195" t="s">
        <v>373</v>
      </c>
      <c r="C18" s="196">
        <v>2200000</v>
      </c>
      <c r="D18" s="196">
        <v>2200000</v>
      </c>
      <c r="E18" s="196">
        <v>2200000</v>
      </c>
    </row>
    <row r="19" spans="1:28" ht="135" x14ac:dyDescent="0.25">
      <c r="A19" s="194" t="s">
        <v>374</v>
      </c>
      <c r="B19" s="195" t="s">
        <v>375</v>
      </c>
      <c r="C19" s="196">
        <v>27000000</v>
      </c>
      <c r="D19" s="196">
        <v>27000000</v>
      </c>
      <c r="E19" s="196">
        <v>27000000</v>
      </c>
      <c r="S19" s="363"/>
    </row>
    <row r="20" spans="1:28" ht="165" x14ac:dyDescent="0.25">
      <c r="A20" s="194" t="s">
        <v>376</v>
      </c>
      <c r="B20" s="195" t="s">
        <v>377</v>
      </c>
      <c r="C20" s="196">
        <v>8900000</v>
      </c>
      <c r="D20" s="196">
        <v>8900000</v>
      </c>
      <c r="E20" s="196">
        <v>8900000</v>
      </c>
      <c r="S20" s="363"/>
    </row>
    <row r="21" spans="1:28" s="27" customFormat="1" ht="47.25" x14ac:dyDescent="0.25">
      <c r="A21" s="197" t="s">
        <v>563</v>
      </c>
      <c r="B21" s="198" t="s">
        <v>378</v>
      </c>
      <c r="C21" s="193">
        <f>SUM(C22:C25)</f>
        <v>14710417.09</v>
      </c>
      <c r="D21" s="193">
        <f>SUM(D22:D25)</f>
        <v>18228014.07</v>
      </c>
      <c r="E21" s="193">
        <f>SUM(E22:E25)</f>
        <v>19025082.149999999</v>
      </c>
      <c r="G21" s="80"/>
      <c r="H21" s="80"/>
      <c r="I21" s="80"/>
      <c r="R21" s="364"/>
      <c r="S21" s="80"/>
      <c r="T21" s="80"/>
    </row>
    <row r="22" spans="1:28" ht="150" x14ac:dyDescent="0.25">
      <c r="A22" s="199" t="s">
        <v>564</v>
      </c>
      <c r="B22" s="195" t="s">
        <v>379</v>
      </c>
      <c r="C22" s="200">
        <v>7672093.9400000004</v>
      </c>
      <c r="D22" s="200">
        <v>9483258.3900000006</v>
      </c>
      <c r="E22" s="200">
        <v>9910127.1899999995</v>
      </c>
      <c r="G22" s="294"/>
      <c r="H22" s="294"/>
      <c r="I22" s="294"/>
      <c r="S22" s="363"/>
      <c r="AB22" s="365"/>
    </row>
    <row r="23" spans="1:28" ht="165" x14ac:dyDescent="0.25">
      <c r="A23" s="199" t="s">
        <v>565</v>
      </c>
      <c r="B23" s="195" t="s">
        <v>380</v>
      </c>
      <c r="C23" s="200">
        <v>36555.129999999997</v>
      </c>
      <c r="D23" s="200">
        <v>49826.26</v>
      </c>
      <c r="E23" s="200">
        <v>52640.04</v>
      </c>
      <c r="G23" s="294"/>
      <c r="H23" s="294"/>
      <c r="I23" s="294"/>
      <c r="S23" s="363"/>
      <c r="AB23" s="365"/>
    </row>
    <row r="24" spans="1:28" ht="165" x14ac:dyDescent="0.25">
      <c r="A24" s="199" t="s">
        <v>566</v>
      </c>
      <c r="B24" s="195" t="s">
        <v>381</v>
      </c>
      <c r="C24" s="200">
        <v>7955100.0599999996</v>
      </c>
      <c r="D24" s="200">
        <v>9873764.7799999993</v>
      </c>
      <c r="E24" s="200">
        <v>10321427.140000001</v>
      </c>
      <c r="G24" s="294"/>
      <c r="H24" s="294"/>
      <c r="I24" s="294"/>
      <c r="S24" s="363"/>
      <c r="AB24" s="365"/>
    </row>
    <row r="25" spans="1:28" ht="150" x14ac:dyDescent="0.25">
      <c r="A25" s="199" t="s">
        <v>567</v>
      </c>
      <c r="B25" s="195" t="s">
        <v>382</v>
      </c>
      <c r="C25" s="200">
        <v>-953332.04</v>
      </c>
      <c r="D25" s="200">
        <v>-1178835.3600000001</v>
      </c>
      <c r="E25" s="200">
        <v>-1259112.22</v>
      </c>
      <c r="G25" s="294"/>
      <c r="H25" s="294"/>
      <c r="I25" s="294"/>
      <c r="S25" s="363"/>
      <c r="AB25" s="365"/>
    </row>
    <row r="26" spans="1:28" ht="15.75" x14ac:dyDescent="0.25">
      <c r="A26" s="191" t="s">
        <v>355</v>
      </c>
      <c r="B26" s="192" t="s">
        <v>383</v>
      </c>
      <c r="C26" s="193">
        <f>C27+C30+C31</f>
        <v>206124100</v>
      </c>
      <c r="D26" s="193">
        <f>D27+D30+D31</f>
        <v>214385100</v>
      </c>
      <c r="E26" s="193">
        <f>E27+E30+E31</f>
        <v>222919100</v>
      </c>
    </row>
    <row r="27" spans="1:28" ht="30" x14ac:dyDescent="0.25">
      <c r="A27" s="201" t="s">
        <v>384</v>
      </c>
      <c r="B27" s="202" t="s">
        <v>385</v>
      </c>
      <c r="C27" s="203">
        <f>SUM(C28:C29)</f>
        <v>195771000</v>
      </c>
      <c r="D27" s="203">
        <f>SUM(D28:D29)</f>
        <v>203600000</v>
      </c>
      <c r="E27" s="203">
        <f>SUM(E28:E29)</f>
        <v>211730000</v>
      </c>
    </row>
    <row r="28" spans="1:28" ht="45" x14ac:dyDescent="0.25">
      <c r="A28" s="194" t="s">
        <v>386</v>
      </c>
      <c r="B28" s="195" t="s">
        <v>387</v>
      </c>
      <c r="C28" s="204">
        <v>117731000</v>
      </c>
      <c r="D28" s="204">
        <v>122440000</v>
      </c>
      <c r="E28" s="204">
        <v>127330000</v>
      </c>
      <c r="G28" s="92"/>
      <c r="H28" s="294"/>
      <c r="I28" s="294"/>
      <c r="J28" s="101"/>
    </row>
    <row r="29" spans="1:28" ht="88.5" customHeight="1" x14ac:dyDescent="0.25">
      <c r="A29" s="205" t="s">
        <v>388</v>
      </c>
      <c r="B29" s="205" t="s">
        <v>389</v>
      </c>
      <c r="C29" s="206">
        <v>78040000</v>
      </c>
      <c r="D29" s="206">
        <v>81160000</v>
      </c>
      <c r="E29" s="206">
        <v>84400000</v>
      </c>
      <c r="G29" s="359"/>
      <c r="H29" s="295"/>
      <c r="I29" s="295"/>
      <c r="J29" s="101"/>
    </row>
    <row r="30" spans="1:28" ht="30" x14ac:dyDescent="0.25">
      <c r="A30" s="194" t="s">
        <v>390</v>
      </c>
      <c r="B30" s="195" t="s">
        <v>391</v>
      </c>
      <c r="C30" s="203">
        <v>1156100</v>
      </c>
      <c r="D30" s="203">
        <v>1156100</v>
      </c>
      <c r="E30" s="203">
        <v>1156100</v>
      </c>
      <c r="G30" s="92"/>
      <c r="H30" s="92"/>
      <c r="I30" s="92"/>
      <c r="J30" s="101"/>
    </row>
    <row r="31" spans="1:28" ht="75" x14ac:dyDescent="0.25">
      <c r="A31" s="194" t="s">
        <v>392</v>
      </c>
      <c r="B31" s="195" t="s">
        <v>393</v>
      </c>
      <c r="C31" s="203">
        <v>9197000</v>
      </c>
      <c r="D31" s="203">
        <v>9629000</v>
      </c>
      <c r="E31" s="203">
        <v>10033000</v>
      </c>
    </row>
    <row r="32" spans="1:28" ht="15.75" x14ac:dyDescent="0.25">
      <c r="A32" s="197" t="s">
        <v>394</v>
      </c>
      <c r="B32" s="198" t="s">
        <v>395</v>
      </c>
      <c r="C32" s="193">
        <f>C33+C34</f>
        <v>205000</v>
      </c>
      <c r="D32" s="193">
        <f>D33+D34</f>
        <v>205000</v>
      </c>
      <c r="E32" s="193">
        <f>E33+E34</f>
        <v>205000</v>
      </c>
    </row>
    <row r="33" spans="1:11" ht="60" x14ac:dyDescent="0.25">
      <c r="A33" s="366" t="s">
        <v>396</v>
      </c>
      <c r="B33" s="195" t="s">
        <v>397</v>
      </c>
      <c r="C33" s="203">
        <v>143000</v>
      </c>
      <c r="D33" s="203">
        <v>143000</v>
      </c>
      <c r="E33" s="203">
        <v>143000</v>
      </c>
    </row>
    <row r="34" spans="1:11" ht="60" x14ac:dyDescent="0.25">
      <c r="A34" s="366" t="s">
        <v>398</v>
      </c>
      <c r="B34" s="195" t="s">
        <v>399</v>
      </c>
      <c r="C34" s="203">
        <v>62000</v>
      </c>
      <c r="D34" s="203">
        <v>62000</v>
      </c>
      <c r="E34" s="203">
        <v>62000</v>
      </c>
    </row>
    <row r="35" spans="1:11" ht="31.5" x14ac:dyDescent="0.25">
      <c r="A35" s="191" t="s">
        <v>400</v>
      </c>
      <c r="B35" s="192" t="s">
        <v>401</v>
      </c>
      <c r="C35" s="193">
        <f>C36</f>
        <v>71030000</v>
      </c>
      <c r="D35" s="193">
        <f>D36</f>
        <v>69189000</v>
      </c>
      <c r="E35" s="193">
        <f>E36</f>
        <v>77269000</v>
      </c>
    </row>
    <row r="36" spans="1:11" ht="45" x14ac:dyDescent="0.25">
      <c r="A36" s="194" t="s">
        <v>402</v>
      </c>
      <c r="B36" s="195" t="s">
        <v>356</v>
      </c>
      <c r="C36" s="203">
        <v>71030000</v>
      </c>
      <c r="D36" s="203">
        <v>69189000</v>
      </c>
      <c r="E36" s="203">
        <v>77269000</v>
      </c>
    </row>
    <row r="37" spans="1:11" ht="15.75" x14ac:dyDescent="0.25">
      <c r="A37" s="191" t="s">
        <v>403</v>
      </c>
      <c r="B37" s="192" t="s">
        <v>404</v>
      </c>
      <c r="C37" s="193">
        <f>C38+C39</f>
        <v>8415000</v>
      </c>
      <c r="D37" s="193">
        <f>D38+D39</f>
        <v>8615000</v>
      </c>
      <c r="E37" s="193">
        <f>E38+E39</f>
        <v>8815000</v>
      </c>
    </row>
    <row r="38" spans="1:11" ht="90" x14ac:dyDescent="0.25">
      <c r="A38" s="194" t="s">
        <v>405</v>
      </c>
      <c r="B38" s="195" t="s">
        <v>406</v>
      </c>
      <c r="C38" s="203">
        <v>8400000</v>
      </c>
      <c r="D38" s="203">
        <v>8600000</v>
      </c>
      <c r="E38" s="203">
        <v>8800000</v>
      </c>
    </row>
    <row r="39" spans="1:11" ht="60" x14ac:dyDescent="0.25">
      <c r="A39" s="194" t="s">
        <v>407</v>
      </c>
      <c r="B39" s="195" t="s">
        <v>408</v>
      </c>
      <c r="C39" s="203">
        <v>15000</v>
      </c>
      <c r="D39" s="203">
        <v>15000</v>
      </c>
      <c r="E39" s="203">
        <v>15000</v>
      </c>
    </row>
    <row r="40" spans="1:11" ht="63" x14ac:dyDescent="0.25">
      <c r="A40" s="191" t="s">
        <v>409</v>
      </c>
      <c r="B40" s="192" t="s">
        <v>410</v>
      </c>
      <c r="C40" s="193">
        <f>C41+C43+C49+C42</f>
        <v>362191138.11000001</v>
      </c>
      <c r="D40" s="193">
        <f>D41+D43+D49+D42</f>
        <v>220892700</v>
      </c>
      <c r="E40" s="193">
        <f>E41+E43+E49+E42</f>
        <v>220892700</v>
      </c>
      <c r="F40" s="73"/>
    </row>
    <row r="41" spans="1:11" ht="75" x14ac:dyDescent="0.25">
      <c r="A41" s="194" t="s">
        <v>411</v>
      </c>
      <c r="B41" s="195" t="s">
        <v>412</v>
      </c>
      <c r="C41" s="203">
        <f>185600000+40867096.73+58747946.16+8687811.33+25975460.44+20360085.62-5029000-12347751.52+1597861.72+597700</f>
        <v>325057210.48000002</v>
      </c>
      <c r="D41" s="203">
        <v>185600000</v>
      </c>
      <c r="E41" s="203">
        <v>185600000</v>
      </c>
      <c r="G41" s="417"/>
      <c r="J41" s="73"/>
      <c r="K41" s="73"/>
    </row>
    <row r="42" spans="1:11" ht="45" x14ac:dyDescent="0.25">
      <c r="A42" s="194" t="s">
        <v>582</v>
      </c>
      <c r="B42" s="195" t="s">
        <v>357</v>
      </c>
      <c r="C42" s="203">
        <f>1753125.23+88102.4</f>
        <v>1841227.63</v>
      </c>
      <c r="D42" s="203">
        <v>0</v>
      </c>
      <c r="E42" s="203">
        <v>0</v>
      </c>
    </row>
    <row r="43" spans="1:11" ht="126" x14ac:dyDescent="0.25">
      <c r="A43" s="191" t="s">
        <v>413</v>
      </c>
      <c r="B43" s="192" t="s">
        <v>414</v>
      </c>
      <c r="C43" s="193">
        <f>C44+C45+C46+C48+C47</f>
        <v>35267700</v>
      </c>
      <c r="D43" s="193">
        <f>D44+D45+D46+D48+D47</f>
        <v>35267700</v>
      </c>
      <c r="E43" s="193">
        <f>E44+E45+E46+E48+E47</f>
        <v>35267700</v>
      </c>
    </row>
    <row r="44" spans="1:11" ht="116.25" customHeight="1" x14ac:dyDescent="0.25">
      <c r="A44" s="194" t="s">
        <v>415</v>
      </c>
      <c r="B44" s="195" t="s">
        <v>358</v>
      </c>
      <c r="C44" s="203">
        <v>8869300</v>
      </c>
      <c r="D44" s="203">
        <v>8869300</v>
      </c>
      <c r="E44" s="203">
        <v>8869300</v>
      </c>
    </row>
    <row r="45" spans="1:11" ht="105" x14ac:dyDescent="0.25">
      <c r="A45" s="194" t="s">
        <v>359</v>
      </c>
      <c r="B45" s="195" t="s">
        <v>416</v>
      </c>
      <c r="C45" s="203">
        <v>21708400</v>
      </c>
      <c r="D45" s="203">
        <v>21708400</v>
      </c>
      <c r="E45" s="203">
        <v>21708400</v>
      </c>
    </row>
    <row r="46" spans="1:11" ht="92.25" customHeight="1" x14ac:dyDescent="0.25">
      <c r="A46" s="194" t="s">
        <v>417</v>
      </c>
      <c r="B46" s="195" t="s">
        <v>418</v>
      </c>
      <c r="C46" s="203">
        <v>1100000</v>
      </c>
      <c r="D46" s="203">
        <v>1100000</v>
      </c>
      <c r="E46" s="203">
        <v>1100000</v>
      </c>
    </row>
    <row r="47" spans="1:11" ht="75" x14ac:dyDescent="0.25">
      <c r="A47" s="194" t="s">
        <v>419</v>
      </c>
      <c r="B47" s="195" t="s">
        <v>360</v>
      </c>
      <c r="C47" s="203">
        <v>190000</v>
      </c>
      <c r="D47" s="203">
        <v>190000</v>
      </c>
      <c r="E47" s="203">
        <v>190000</v>
      </c>
    </row>
    <row r="48" spans="1:11" ht="60" x14ac:dyDescent="0.25">
      <c r="A48" s="194" t="s">
        <v>420</v>
      </c>
      <c r="B48" s="195" t="s">
        <v>421</v>
      </c>
      <c r="C48" s="203">
        <v>3400000</v>
      </c>
      <c r="D48" s="203">
        <v>3400000</v>
      </c>
      <c r="E48" s="203">
        <v>3400000</v>
      </c>
    </row>
    <row r="49" spans="1:20" ht="90" x14ac:dyDescent="0.25">
      <c r="A49" s="194" t="s">
        <v>422</v>
      </c>
      <c r="B49" s="195" t="s">
        <v>423</v>
      </c>
      <c r="C49" s="203">
        <v>25000</v>
      </c>
      <c r="D49" s="203">
        <v>25000</v>
      </c>
      <c r="E49" s="203">
        <v>25000</v>
      </c>
    </row>
    <row r="50" spans="1:20" ht="31.5" x14ac:dyDescent="0.25">
      <c r="A50" s="191" t="s">
        <v>424</v>
      </c>
      <c r="B50" s="192" t="s">
        <v>425</v>
      </c>
      <c r="C50" s="193">
        <f>SUM(C51:C55)</f>
        <v>30654124.240000002</v>
      </c>
      <c r="D50" s="193">
        <f>SUM(D51:D55)</f>
        <v>31880289.210000001</v>
      </c>
      <c r="E50" s="193">
        <f>SUM(E51:E55)</f>
        <v>33155500.780000001</v>
      </c>
      <c r="G50" s="92"/>
      <c r="H50" s="92"/>
      <c r="I50" s="92"/>
      <c r="J50" s="101"/>
      <c r="T50" s="367"/>
    </row>
    <row r="51" spans="1:20" ht="45" x14ac:dyDescent="0.25">
      <c r="A51" s="194" t="s">
        <v>426</v>
      </c>
      <c r="B51" s="195" t="s">
        <v>427</v>
      </c>
      <c r="C51" s="196">
        <v>2038408.41</v>
      </c>
      <c r="D51" s="196">
        <v>2119944.7400000002</v>
      </c>
      <c r="E51" s="196">
        <v>2204742.5299999998</v>
      </c>
      <c r="G51" s="207"/>
      <c r="H51" s="207"/>
      <c r="I51" s="207"/>
      <c r="J51" s="101"/>
      <c r="T51" s="367"/>
    </row>
    <row r="52" spans="1:20" ht="45" x14ac:dyDescent="0.25">
      <c r="A52" s="194" t="s">
        <v>428</v>
      </c>
      <c r="B52" s="195" t="s">
        <v>429</v>
      </c>
      <c r="C52" s="196">
        <v>26942.28</v>
      </c>
      <c r="D52" s="196">
        <v>28019.97</v>
      </c>
      <c r="E52" s="196">
        <v>29140.77</v>
      </c>
      <c r="G52" s="207"/>
      <c r="H52" s="207"/>
      <c r="I52" s="207"/>
      <c r="J52" s="101"/>
      <c r="T52" s="367"/>
    </row>
    <row r="53" spans="1:20" ht="37.5" customHeight="1" x14ac:dyDescent="0.25">
      <c r="A53" s="194" t="s">
        <v>430</v>
      </c>
      <c r="B53" s="195" t="s">
        <v>361</v>
      </c>
      <c r="C53" s="196">
        <v>19306954.25</v>
      </c>
      <c r="D53" s="196">
        <v>20079232.420000002</v>
      </c>
      <c r="E53" s="196">
        <v>20882401.710000001</v>
      </c>
      <c r="G53" s="207"/>
      <c r="H53" s="207"/>
      <c r="I53" s="207"/>
      <c r="J53" s="101"/>
      <c r="T53" s="367"/>
    </row>
    <row r="54" spans="1:20" ht="24" customHeight="1" x14ac:dyDescent="0.25">
      <c r="A54" s="194" t="s">
        <v>431</v>
      </c>
      <c r="B54" s="195" t="s">
        <v>362</v>
      </c>
      <c r="C54" s="196">
        <v>160018.76</v>
      </c>
      <c r="D54" s="196">
        <v>166419.51999999999</v>
      </c>
      <c r="E54" s="196">
        <v>173076.3</v>
      </c>
      <c r="G54" s="92"/>
      <c r="H54" s="92"/>
      <c r="I54" s="92"/>
      <c r="J54" s="101"/>
      <c r="T54" s="367"/>
    </row>
    <row r="55" spans="1:20" ht="45" x14ac:dyDescent="0.25">
      <c r="A55" s="194" t="s">
        <v>432</v>
      </c>
      <c r="B55" s="374" t="s">
        <v>363</v>
      </c>
      <c r="C55" s="196">
        <v>9121800.5399999991</v>
      </c>
      <c r="D55" s="196">
        <v>9486672.5600000005</v>
      </c>
      <c r="E55" s="196">
        <v>9866139.4700000007</v>
      </c>
      <c r="G55" s="207"/>
      <c r="H55" s="207"/>
      <c r="I55" s="207"/>
      <c r="J55" s="101"/>
      <c r="T55" s="367"/>
    </row>
    <row r="56" spans="1:20" ht="47.25" x14ac:dyDescent="0.25">
      <c r="A56" s="191" t="s">
        <v>433</v>
      </c>
      <c r="B56" s="192" t="s">
        <v>434</v>
      </c>
      <c r="C56" s="193">
        <f>C57+C80</f>
        <v>58104486.450000003</v>
      </c>
      <c r="D56" s="193">
        <f t="shared" ref="D56:E56" si="0">D57+D80</f>
        <v>57481452</v>
      </c>
      <c r="E56" s="193">
        <f t="shared" si="0"/>
        <v>57481452</v>
      </c>
      <c r="G56" s="92"/>
      <c r="H56" s="92"/>
      <c r="I56" s="92"/>
      <c r="J56" s="101"/>
      <c r="T56" s="367"/>
    </row>
    <row r="57" spans="1:20" ht="31.5" x14ac:dyDescent="0.25">
      <c r="A57" s="191" t="s">
        <v>435</v>
      </c>
      <c r="B57" s="192" t="s">
        <v>436</v>
      </c>
      <c r="C57" s="193">
        <f>SUM(C58:C79)</f>
        <v>57481452</v>
      </c>
      <c r="D57" s="193">
        <f>SUM(D58:D79)</f>
        <v>57481452</v>
      </c>
      <c r="E57" s="193">
        <f>SUM(E58:E79)</f>
        <v>57481452</v>
      </c>
      <c r="T57" s="367"/>
    </row>
    <row r="58" spans="1:20" ht="60" x14ac:dyDescent="0.25">
      <c r="A58" s="194" t="s">
        <v>437</v>
      </c>
      <c r="B58" s="208" t="s">
        <v>438</v>
      </c>
      <c r="C58" s="203">
        <v>122400</v>
      </c>
      <c r="D58" s="203">
        <v>122400</v>
      </c>
      <c r="E58" s="203">
        <v>122400</v>
      </c>
      <c r="T58" s="367"/>
    </row>
    <row r="59" spans="1:20" ht="45" x14ac:dyDescent="0.25">
      <c r="A59" s="194" t="s">
        <v>439</v>
      </c>
      <c r="B59" s="208" t="s">
        <v>440</v>
      </c>
      <c r="C59" s="203">
        <v>79200</v>
      </c>
      <c r="D59" s="203">
        <v>79200</v>
      </c>
      <c r="E59" s="203">
        <v>79200</v>
      </c>
      <c r="T59" s="367"/>
    </row>
    <row r="60" spans="1:20" ht="45" x14ac:dyDescent="0.25">
      <c r="A60" s="194" t="s">
        <v>441</v>
      </c>
      <c r="B60" s="195" t="s">
        <v>442</v>
      </c>
      <c r="C60" s="203">
        <v>3855360</v>
      </c>
      <c r="D60" s="203">
        <v>3855360</v>
      </c>
      <c r="E60" s="203">
        <v>3855360</v>
      </c>
      <c r="T60" s="367"/>
    </row>
    <row r="61" spans="1:20" ht="45" x14ac:dyDescent="0.25">
      <c r="A61" s="194" t="s">
        <v>443</v>
      </c>
      <c r="B61" s="209" t="s">
        <v>444</v>
      </c>
      <c r="C61" s="203">
        <v>16300000</v>
      </c>
      <c r="D61" s="203">
        <v>16300000</v>
      </c>
      <c r="E61" s="203">
        <v>16300000</v>
      </c>
      <c r="T61" s="367"/>
    </row>
    <row r="62" spans="1:20" ht="45" x14ac:dyDescent="0.25">
      <c r="A62" s="194" t="s">
        <v>445</v>
      </c>
      <c r="B62" s="208" t="s">
        <v>446</v>
      </c>
      <c r="C62" s="203">
        <v>43200</v>
      </c>
      <c r="D62" s="203">
        <v>43200</v>
      </c>
      <c r="E62" s="203">
        <v>43200</v>
      </c>
      <c r="T62" s="367"/>
    </row>
    <row r="63" spans="1:20" ht="60" x14ac:dyDescent="0.25">
      <c r="A63" s="194" t="s">
        <v>447</v>
      </c>
      <c r="B63" s="208" t="s">
        <v>448</v>
      </c>
      <c r="C63" s="203">
        <v>43200</v>
      </c>
      <c r="D63" s="203">
        <v>43200</v>
      </c>
      <c r="E63" s="203">
        <v>43200</v>
      </c>
      <c r="T63" s="367"/>
    </row>
    <row r="64" spans="1:20" ht="45" x14ac:dyDescent="0.25">
      <c r="A64" s="194" t="s">
        <v>449</v>
      </c>
      <c r="B64" s="195" t="s">
        <v>450</v>
      </c>
      <c r="C64" s="203">
        <v>3630080</v>
      </c>
      <c r="D64" s="203">
        <v>3630080</v>
      </c>
      <c r="E64" s="203">
        <v>3630080</v>
      </c>
      <c r="T64" s="367"/>
    </row>
    <row r="65" spans="1:20" ht="60" x14ac:dyDescent="0.25">
      <c r="A65" s="194" t="s">
        <v>451</v>
      </c>
      <c r="B65" s="195" t="s">
        <v>452</v>
      </c>
      <c r="C65" s="203">
        <v>158400</v>
      </c>
      <c r="D65" s="203">
        <v>158400</v>
      </c>
      <c r="E65" s="203">
        <v>158400</v>
      </c>
      <c r="T65" s="367"/>
    </row>
    <row r="66" spans="1:20" ht="60" x14ac:dyDescent="0.25">
      <c r="A66" s="194" t="s">
        <v>453</v>
      </c>
      <c r="B66" s="195" t="s">
        <v>454</v>
      </c>
      <c r="C66" s="203">
        <v>129600</v>
      </c>
      <c r="D66" s="203">
        <v>129600</v>
      </c>
      <c r="E66" s="203">
        <v>129600</v>
      </c>
      <c r="T66" s="367"/>
    </row>
    <row r="67" spans="1:20" ht="60" x14ac:dyDescent="0.25">
      <c r="A67" s="194" t="s">
        <v>455</v>
      </c>
      <c r="B67" s="195" t="s">
        <v>456</v>
      </c>
      <c r="C67" s="203">
        <v>115200</v>
      </c>
      <c r="D67" s="203">
        <v>115200</v>
      </c>
      <c r="E67" s="203">
        <v>115200</v>
      </c>
      <c r="T67" s="367"/>
    </row>
    <row r="68" spans="1:20" ht="45" x14ac:dyDescent="0.25">
      <c r="A68" s="194" t="s">
        <v>457</v>
      </c>
      <c r="B68" s="195" t="s">
        <v>458</v>
      </c>
      <c r="C68" s="203">
        <v>416332</v>
      </c>
      <c r="D68" s="203">
        <v>416332</v>
      </c>
      <c r="E68" s="203">
        <v>416332</v>
      </c>
      <c r="T68" s="367"/>
    </row>
    <row r="69" spans="1:20" ht="45" x14ac:dyDescent="0.25">
      <c r="A69" s="194" t="s">
        <v>459</v>
      </c>
      <c r="B69" s="195" t="s">
        <v>460</v>
      </c>
      <c r="C69" s="203">
        <v>4108800</v>
      </c>
      <c r="D69" s="203">
        <v>4108800</v>
      </c>
      <c r="E69" s="203">
        <v>4108800</v>
      </c>
      <c r="T69" s="367"/>
    </row>
    <row r="70" spans="1:20" ht="45" x14ac:dyDescent="0.25">
      <c r="A70" s="194" t="s">
        <v>461</v>
      </c>
      <c r="B70" s="195" t="s">
        <v>462</v>
      </c>
      <c r="C70" s="203">
        <v>3366400</v>
      </c>
      <c r="D70" s="203">
        <v>3366400</v>
      </c>
      <c r="E70" s="203">
        <v>3366400</v>
      </c>
      <c r="T70" s="367"/>
    </row>
    <row r="71" spans="1:20" ht="45" x14ac:dyDescent="0.25">
      <c r="A71" s="194" t="s">
        <v>463</v>
      </c>
      <c r="B71" s="195" t="s">
        <v>464</v>
      </c>
      <c r="C71" s="203">
        <v>977920</v>
      </c>
      <c r="D71" s="203">
        <v>977920</v>
      </c>
      <c r="E71" s="203">
        <v>977920</v>
      </c>
      <c r="T71" s="367"/>
    </row>
    <row r="72" spans="1:20" ht="60" x14ac:dyDescent="0.25">
      <c r="A72" s="194" t="s">
        <v>465</v>
      </c>
      <c r="B72" s="195" t="s">
        <v>466</v>
      </c>
      <c r="C72" s="203">
        <v>349440</v>
      </c>
      <c r="D72" s="203">
        <v>349440</v>
      </c>
      <c r="E72" s="203">
        <v>349440</v>
      </c>
      <c r="T72" s="367"/>
    </row>
    <row r="73" spans="1:20" ht="45" x14ac:dyDescent="0.25">
      <c r="A73" s="194" t="s">
        <v>467</v>
      </c>
      <c r="B73" s="195" t="s">
        <v>468</v>
      </c>
      <c r="C73" s="203">
        <v>5384960</v>
      </c>
      <c r="D73" s="203">
        <v>5384960</v>
      </c>
      <c r="E73" s="203">
        <v>5384960</v>
      </c>
      <c r="T73" s="367"/>
    </row>
    <row r="74" spans="1:20" ht="45" x14ac:dyDescent="0.25">
      <c r="A74" s="194" t="s">
        <v>469</v>
      </c>
      <c r="B74" s="195" t="s">
        <v>470</v>
      </c>
      <c r="C74" s="203">
        <v>1401600</v>
      </c>
      <c r="D74" s="203">
        <v>1401600</v>
      </c>
      <c r="E74" s="203">
        <v>1401600</v>
      </c>
      <c r="T74" s="367"/>
    </row>
    <row r="75" spans="1:20" ht="45" x14ac:dyDescent="0.25">
      <c r="A75" s="194" t="s">
        <v>471</v>
      </c>
      <c r="B75" s="195" t="s">
        <v>472</v>
      </c>
      <c r="C75" s="203">
        <v>4102400</v>
      </c>
      <c r="D75" s="203">
        <v>4102400</v>
      </c>
      <c r="E75" s="203">
        <v>4102400</v>
      </c>
      <c r="T75" s="367"/>
    </row>
    <row r="76" spans="1:20" ht="45" x14ac:dyDescent="0.25">
      <c r="A76" s="194" t="s">
        <v>473</v>
      </c>
      <c r="B76" s="195" t="s">
        <v>474</v>
      </c>
      <c r="C76" s="203">
        <v>4944640</v>
      </c>
      <c r="D76" s="203">
        <v>4944640</v>
      </c>
      <c r="E76" s="203">
        <v>4944640</v>
      </c>
      <c r="T76" s="367"/>
    </row>
    <row r="77" spans="1:20" ht="60" x14ac:dyDescent="0.25">
      <c r="A77" s="194" t="s">
        <v>475</v>
      </c>
      <c r="B77" s="195" t="s">
        <v>476</v>
      </c>
      <c r="C77" s="203">
        <v>431040</v>
      </c>
      <c r="D77" s="203">
        <v>431040</v>
      </c>
      <c r="E77" s="203">
        <v>431040</v>
      </c>
      <c r="T77" s="367"/>
    </row>
    <row r="78" spans="1:20" ht="45" x14ac:dyDescent="0.25">
      <c r="A78" s="194" t="s">
        <v>477</v>
      </c>
      <c r="B78" s="195" t="s">
        <v>478</v>
      </c>
      <c r="C78" s="203">
        <v>3333120</v>
      </c>
      <c r="D78" s="203">
        <v>3333120</v>
      </c>
      <c r="E78" s="203">
        <v>3333120</v>
      </c>
      <c r="T78" s="367"/>
    </row>
    <row r="79" spans="1:20" ht="45" x14ac:dyDescent="0.25">
      <c r="A79" s="194" t="s">
        <v>479</v>
      </c>
      <c r="B79" s="195" t="s">
        <v>480</v>
      </c>
      <c r="C79" s="203">
        <v>4188160</v>
      </c>
      <c r="D79" s="203">
        <v>4188160</v>
      </c>
      <c r="E79" s="203">
        <v>4188160</v>
      </c>
      <c r="T79" s="367"/>
    </row>
    <row r="80" spans="1:20" ht="30" x14ac:dyDescent="0.25">
      <c r="A80" s="194" t="s">
        <v>782</v>
      </c>
      <c r="B80" s="195" t="s">
        <v>781</v>
      </c>
      <c r="C80" s="203">
        <f>238884.45+384150</f>
        <v>623034.44999999995</v>
      </c>
      <c r="D80" s="203">
        <v>0</v>
      </c>
      <c r="E80" s="203">
        <v>0</v>
      </c>
      <c r="G80" s="421"/>
      <c r="T80" s="367"/>
    </row>
    <row r="81" spans="1:20" ht="47.25" x14ac:dyDescent="0.25">
      <c r="A81" s="191" t="s">
        <v>481</v>
      </c>
      <c r="B81" s="192" t="s">
        <v>482</v>
      </c>
      <c r="C81" s="193">
        <f>C82+C84</f>
        <v>4315000</v>
      </c>
      <c r="D81" s="193">
        <f>D82+D84</f>
        <v>4315000</v>
      </c>
      <c r="E81" s="193">
        <f>E82+E84</f>
        <v>4315000</v>
      </c>
    </row>
    <row r="82" spans="1:20" ht="126" x14ac:dyDescent="0.25">
      <c r="A82" s="191" t="s">
        <v>483</v>
      </c>
      <c r="B82" s="192" t="s">
        <v>484</v>
      </c>
      <c r="C82" s="193">
        <f>C83</f>
        <v>1655000</v>
      </c>
      <c r="D82" s="193">
        <f>D83</f>
        <v>1655000</v>
      </c>
      <c r="E82" s="193">
        <f>E83</f>
        <v>1655000</v>
      </c>
    </row>
    <row r="83" spans="1:20" ht="120.75" customHeight="1" x14ac:dyDescent="0.25">
      <c r="A83" s="375" t="s">
        <v>485</v>
      </c>
      <c r="B83" s="376" t="s">
        <v>486</v>
      </c>
      <c r="C83" s="203">
        <v>1655000</v>
      </c>
      <c r="D83" s="203">
        <v>1655000</v>
      </c>
      <c r="E83" s="203">
        <v>1655000</v>
      </c>
    </row>
    <row r="84" spans="1:20" ht="63" x14ac:dyDescent="0.25">
      <c r="A84" s="197" t="s">
        <v>487</v>
      </c>
      <c r="B84" s="192" t="s">
        <v>488</v>
      </c>
      <c r="C84" s="193">
        <f>C85+C86+C87</f>
        <v>2660000</v>
      </c>
      <c r="D84" s="193">
        <f>D85+D86+D87</f>
        <v>2660000</v>
      </c>
      <c r="E84" s="193">
        <f>E85+E86+E87</f>
        <v>2660000</v>
      </c>
    </row>
    <row r="85" spans="1:20" ht="80.25" customHeight="1" x14ac:dyDescent="0.25">
      <c r="A85" s="194" t="s">
        <v>489</v>
      </c>
      <c r="B85" s="195" t="s">
        <v>490</v>
      </c>
      <c r="C85" s="203">
        <v>150000</v>
      </c>
      <c r="D85" s="203">
        <v>150000</v>
      </c>
      <c r="E85" s="203">
        <v>150000</v>
      </c>
    </row>
    <row r="86" spans="1:20" ht="75" x14ac:dyDescent="0.25">
      <c r="A86" s="194" t="s">
        <v>364</v>
      </c>
      <c r="B86" s="195" t="s">
        <v>491</v>
      </c>
      <c r="C86" s="203">
        <v>2410000</v>
      </c>
      <c r="D86" s="203">
        <v>2410000</v>
      </c>
      <c r="E86" s="203">
        <v>2410000</v>
      </c>
    </row>
    <row r="87" spans="1:20" ht="60" x14ac:dyDescent="0.25">
      <c r="A87" s="194" t="s">
        <v>492</v>
      </c>
      <c r="B87" s="195" t="s">
        <v>493</v>
      </c>
      <c r="C87" s="203">
        <v>100000</v>
      </c>
      <c r="D87" s="203">
        <v>100000</v>
      </c>
      <c r="E87" s="203">
        <v>100000</v>
      </c>
    </row>
    <row r="88" spans="1:20" ht="15.75" x14ac:dyDescent="0.25">
      <c r="A88" s="197" t="s">
        <v>494</v>
      </c>
      <c r="B88" s="198" t="s">
        <v>495</v>
      </c>
      <c r="C88" s="203">
        <f>C89</f>
        <v>50000000</v>
      </c>
      <c r="D88" s="203">
        <f>D89</f>
        <v>0</v>
      </c>
      <c r="E88" s="203">
        <f>E89</f>
        <v>0</v>
      </c>
    </row>
    <row r="89" spans="1:20" ht="75" x14ac:dyDescent="0.25">
      <c r="A89" s="377" t="s">
        <v>496</v>
      </c>
      <c r="B89" s="195" t="s">
        <v>497</v>
      </c>
      <c r="C89" s="203">
        <v>50000000</v>
      </c>
      <c r="D89" s="203">
        <v>0</v>
      </c>
      <c r="E89" s="203">
        <v>0</v>
      </c>
    </row>
    <row r="90" spans="1:20" ht="15.75" x14ac:dyDescent="0.25">
      <c r="A90" s="194"/>
      <c r="B90" s="210" t="s">
        <v>498</v>
      </c>
      <c r="C90" s="193">
        <f>C81+C56+C50+C32+C40+C37+C35+C26+C15+C21+C88</f>
        <v>3315649265.8900003</v>
      </c>
      <c r="D90" s="193">
        <f>D81+D56+D50+D32+D40+D37+D35+D26+D15+D21+D88</f>
        <v>3302091555.2800002</v>
      </c>
      <c r="E90" s="193">
        <f>E81+E56+E50+E32+E40+E37+E35+E26+E15+E21+E88</f>
        <v>3497477834.9299998</v>
      </c>
      <c r="J90" s="73"/>
    </row>
    <row r="91" spans="1:20" ht="15.75" customHeight="1" x14ac:dyDescent="0.25">
      <c r="A91" s="211" t="s">
        <v>499</v>
      </c>
      <c r="B91" s="192" t="s">
        <v>500</v>
      </c>
      <c r="C91" s="193">
        <f>C92+C122+C124+C125+C126+C127</f>
        <v>2126708452.8700001</v>
      </c>
      <c r="D91" s="193">
        <f>D92+D122+D124+D125+D126+D127</f>
        <v>1625635258.0999999</v>
      </c>
      <c r="E91" s="193">
        <f>E92+E122+E124+E125+E126+E127</f>
        <v>1641698509.0999999</v>
      </c>
    </row>
    <row r="92" spans="1:20" ht="47.25" customHeight="1" x14ac:dyDescent="0.25">
      <c r="A92" s="211" t="s">
        <v>501</v>
      </c>
      <c r="B92" s="192" t="s">
        <v>502</v>
      </c>
      <c r="C92" s="193">
        <f>C93+C95+C104+C119</f>
        <v>2109729612.3</v>
      </c>
      <c r="D92" s="193">
        <f>D93+D95+D104+D119</f>
        <v>1625635258.0999999</v>
      </c>
      <c r="E92" s="193">
        <f>E93+E95+E104+E119</f>
        <v>1641698509.0999999</v>
      </c>
    </row>
    <row r="93" spans="1:20" ht="31.5" customHeight="1" x14ac:dyDescent="0.25">
      <c r="A93" s="211" t="s">
        <v>503</v>
      </c>
      <c r="B93" s="192" t="s">
        <v>504</v>
      </c>
      <c r="C93" s="193">
        <f>C94</f>
        <v>110059506.06</v>
      </c>
      <c r="D93" s="193">
        <f>D94</f>
        <v>0</v>
      </c>
      <c r="E93" s="193">
        <f>E94</f>
        <v>0</v>
      </c>
    </row>
    <row r="94" spans="1:20" ht="30" customHeight="1" x14ac:dyDescent="0.25">
      <c r="A94" s="212" t="s">
        <v>505</v>
      </c>
      <c r="B94" s="202" t="s">
        <v>506</v>
      </c>
      <c r="C94" s="129">
        <f>13653600+41380391.7+52226256.54+2799257.82</f>
        <v>110059506.06</v>
      </c>
      <c r="D94" s="129">
        <v>0</v>
      </c>
      <c r="E94" s="127">
        <v>0</v>
      </c>
    </row>
    <row r="95" spans="1:20" s="27" customFormat="1" ht="31.5" customHeight="1" x14ac:dyDescent="0.25">
      <c r="A95" s="211" t="s">
        <v>507</v>
      </c>
      <c r="B95" s="192" t="s">
        <v>508</v>
      </c>
      <c r="C95" s="193">
        <f>SUM(C96:C103)</f>
        <v>63703328.609999992</v>
      </c>
      <c r="D95" s="193">
        <f>SUM(D96:D103)</f>
        <v>22916800</v>
      </c>
      <c r="E95" s="193">
        <f>SUM(E96:E103)</f>
        <v>22436011</v>
      </c>
      <c r="G95" s="80"/>
      <c r="H95" s="80"/>
      <c r="I95" s="80"/>
      <c r="R95" s="364"/>
      <c r="T95" s="80"/>
    </row>
    <row r="96" spans="1:20" ht="75" x14ac:dyDescent="0.25">
      <c r="A96" s="213" t="s">
        <v>509</v>
      </c>
      <c r="B96" s="202" t="s">
        <v>510</v>
      </c>
      <c r="C96" s="203">
        <v>22916800</v>
      </c>
      <c r="D96" s="203">
        <v>22916800</v>
      </c>
      <c r="E96" s="203">
        <v>22436011</v>
      </c>
    </row>
    <row r="97" spans="1:20" ht="60" x14ac:dyDescent="0.25">
      <c r="A97" s="213" t="s">
        <v>511</v>
      </c>
      <c r="B97" s="202" t="s">
        <v>512</v>
      </c>
      <c r="C97" s="203">
        <v>10683479.02</v>
      </c>
      <c r="D97" s="203">
        <v>0</v>
      </c>
      <c r="E97" s="203">
        <v>0</v>
      </c>
    </row>
    <row r="98" spans="1:20" ht="30" hidden="1" x14ac:dyDescent="0.25">
      <c r="A98" s="213" t="s">
        <v>513</v>
      </c>
      <c r="B98" s="202" t="s">
        <v>514</v>
      </c>
      <c r="C98" s="203"/>
      <c r="D98" s="203"/>
      <c r="E98" s="203"/>
    </row>
    <row r="99" spans="1:20" ht="45" hidden="1" x14ac:dyDescent="0.25">
      <c r="A99" s="213" t="s">
        <v>515</v>
      </c>
      <c r="B99" s="368" t="s">
        <v>516</v>
      </c>
      <c r="C99" s="333"/>
      <c r="D99" s="203"/>
      <c r="E99" s="203"/>
    </row>
    <row r="100" spans="1:20" ht="45" customHeight="1" x14ac:dyDescent="0.25">
      <c r="A100" s="213" t="s">
        <v>517</v>
      </c>
      <c r="B100" s="214" t="s">
        <v>518</v>
      </c>
      <c r="C100" s="333">
        <v>4195804</v>
      </c>
      <c r="D100" s="203">
        <v>0</v>
      </c>
      <c r="E100" s="203">
        <v>0</v>
      </c>
    </row>
    <row r="101" spans="1:20" ht="60" customHeight="1" x14ac:dyDescent="0.25">
      <c r="A101" s="213" t="s">
        <v>519</v>
      </c>
      <c r="B101" s="215" t="s">
        <v>773</v>
      </c>
      <c r="C101" s="334">
        <v>16457599.869999999</v>
      </c>
      <c r="D101" s="203">
        <v>0</v>
      </c>
      <c r="E101" s="203">
        <v>0</v>
      </c>
      <c r="G101" s="118"/>
    </row>
    <row r="102" spans="1:20" ht="60" customHeight="1" x14ac:dyDescent="0.25">
      <c r="A102" s="213" t="s">
        <v>787</v>
      </c>
      <c r="B102" s="215" t="s">
        <v>788</v>
      </c>
      <c r="C102" s="334">
        <v>1587030.72</v>
      </c>
      <c r="D102" s="203">
        <v>0</v>
      </c>
      <c r="E102" s="203">
        <v>0</v>
      </c>
      <c r="G102" s="118"/>
    </row>
    <row r="103" spans="1:20" ht="45" customHeight="1" x14ac:dyDescent="0.25">
      <c r="A103" s="213" t="s">
        <v>520</v>
      </c>
      <c r="B103" s="214" t="s">
        <v>521</v>
      </c>
      <c r="C103" s="333">
        <v>7862615</v>
      </c>
      <c r="D103" s="203">
        <v>0</v>
      </c>
      <c r="E103" s="203">
        <v>0</v>
      </c>
    </row>
    <row r="104" spans="1:20" s="21" customFormat="1" ht="31.5" x14ac:dyDescent="0.25">
      <c r="A104" s="211" t="s">
        <v>522</v>
      </c>
      <c r="B104" s="192" t="s">
        <v>523</v>
      </c>
      <c r="C104" s="193">
        <f>SUM(C105:C118)</f>
        <v>1920129543.4899998</v>
      </c>
      <c r="D104" s="193">
        <f>SUM(D105:D118)</f>
        <v>1593963512.0999999</v>
      </c>
      <c r="E104" s="193">
        <f>SUM(E105:E118)</f>
        <v>1609534612.0999999</v>
      </c>
      <c r="G104" s="360"/>
      <c r="H104" s="360"/>
      <c r="I104" s="360"/>
      <c r="J104" s="238"/>
      <c r="K104" s="238"/>
      <c r="R104" s="364"/>
      <c r="T104" s="340"/>
    </row>
    <row r="105" spans="1:20" ht="105" x14ac:dyDescent="0.25">
      <c r="A105" s="213" t="s">
        <v>524</v>
      </c>
      <c r="B105" s="216" t="s">
        <v>525</v>
      </c>
      <c r="C105" s="132">
        <f>761866332.91+26952687.38+35062481.4</f>
        <v>823881501.68999994</v>
      </c>
      <c r="D105" s="54">
        <v>761866332.90999997</v>
      </c>
      <c r="E105" s="369">
        <v>761866332.90999997</v>
      </c>
      <c r="G105" s="92"/>
      <c r="H105" s="92"/>
      <c r="I105" s="92"/>
      <c r="J105" s="101"/>
      <c r="K105" s="101"/>
    </row>
    <row r="106" spans="1:20" ht="120" x14ac:dyDescent="0.25">
      <c r="A106" s="213" t="s">
        <v>526</v>
      </c>
      <c r="B106" s="214" t="s">
        <v>527</v>
      </c>
      <c r="C106" s="132">
        <f>65266411.49+2443851.46+3000809.4</f>
        <v>70711072.350000009</v>
      </c>
      <c r="D106" s="54">
        <v>65266411.490000002</v>
      </c>
      <c r="E106" s="369">
        <v>65266411.490000002</v>
      </c>
      <c r="G106" s="92"/>
      <c r="H106" s="92"/>
      <c r="I106" s="92"/>
      <c r="J106" s="101"/>
      <c r="K106" s="101"/>
    </row>
    <row r="107" spans="1:20" ht="90" x14ac:dyDescent="0.25">
      <c r="A107" s="213" t="s">
        <v>528</v>
      </c>
      <c r="B107" s="214" t="s">
        <v>529</v>
      </c>
      <c r="C107" s="132">
        <f>16697968.6+848502.6</f>
        <v>17546471.199999999</v>
      </c>
      <c r="D107" s="132">
        <v>16611400</v>
      </c>
      <c r="E107" s="132">
        <v>16611400</v>
      </c>
      <c r="G107" s="92"/>
      <c r="H107" s="92"/>
      <c r="I107" s="92"/>
      <c r="J107" s="101"/>
      <c r="K107" s="101"/>
    </row>
    <row r="108" spans="1:20" ht="45" x14ac:dyDescent="0.25">
      <c r="A108" s="213" t="s">
        <v>530</v>
      </c>
      <c r="B108" s="214" t="s">
        <v>531</v>
      </c>
      <c r="C108" s="132">
        <v>312250870</v>
      </c>
      <c r="D108" s="132">
        <v>185751300</v>
      </c>
      <c r="E108" s="132">
        <v>201199400</v>
      </c>
      <c r="G108" s="92"/>
      <c r="H108" s="92"/>
      <c r="I108" s="92"/>
      <c r="J108" s="101"/>
      <c r="K108" s="101"/>
    </row>
    <row r="109" spans="1:20" ht="60" x14ac:dyDescent="0.25">
      <c r="A109" s="213" t="s">
        <v>532</v>
      </c>
      <c r="B109" s="214" t="s">
        <v>533</v>
      </c>
      <c r="C109" s="132">
        <f>403206556.18+13664978.91+21040782.77</f>
        <v>437912317.86000001</v>
      </c>
      <c r="D109" s="54">
        <v>403206556.18000001</v>
      </c>
      <c r="E109" s="54">
        <v>403206556.18000001</v>
      </c>
      <c r="G109" s="92"/>
      <c r="H109" s="92"/>
      <c r="I109" s="92"/>
      <c r="J109" s="101"/>
      <c r="K109" s="101"/>
    </row>
    <row r="110" spans="1:20" ht="90" x14ac:dyDescent="0.25">
      <c r="A110" s="213" t="s">
        <v>534</v>
      </c>
      <c r="B110" s="214" t="s">
        <v>709</v>
      </c>
      <c r="C110" s="132">
        <f>41899440-32704782</f>
        <v>9194658</v>
      </c>
      <c r="D110" s="132">
        <v>45855379.189999998</v>
      </c>
      <c r="E110" s="132">
        <v>45855379.189999998</v>
      </c>
      <c r="G110" s="92"/>
      <c r="H110" s="92"/>
      <c r="I110" s="92"/>
      <c r="J110" s="101"/>
      <c r="K110" s="101"/>
    </row>
    <row r="111" spans="1:20" ht="45" x14ac:dyDescent="0.25">
      <c r="A111" s="213" t="s">
        <v>535</v>
      </c>
      <c r="B111" s="217" t="s">
        <v>536</v>
      </c>
      <c r="C111" s="132">
        <v>10179000</v>
      </c>
      <c r="D111" s="132"/>
      <c r="E111" s="132"/>
      <c r="G111" s="92"/>
      <c r="H111" s="92"/>
      <c r="I111" s="92"/>
      <c r="J111" s="101"/>
      <c r="K111" s="101"/>
    </row>
    <row r="112" spans="1:20" ht="60" x14ac:dyDescent="0.25">
      <c r="A112" s="213" t="s">
        <v>537</v>
      </c>
      <c r="B112" s="217" t="s">
        <v>538</v>
      </c>
      <c r="C112" s="333">
        <v>15283500</v>
      </c>
      <c r="D112" s="378">
        <v>0</v>
      </c>
      <c r="E112" s="369">
        <v>0</v>
      </c>
      <c r="G112" s="92"/>
      <c r="H112" s="92"/>
      <c r="I112" s="92"/>
      <c r="J112" s="101"/>
      <c r="K112" s="101"/>
    </row>
    <row r="113" spans="1:28" ht="60" x14ac:dyDescent="0.25">
      <c r="A113" s="213" t="s">
        <v>539</v>
      </c>
      <c r="B113" s="217" t="s">
        <v>540</v>
      </c>
      <c r="C113" s="333">
        <v>84977961.049999997</v>
      </c>
      <c r="D113" s="54">
        <v>20000000</v>
      </c>
      <c r="E113" s="369">
        <v>20000000</v>
      </c>
      <c r="G113" s="92"/>
      <c r="H113" s="92"/>
      <c r="I113" s="92"/>
      <c r="J113" s="101"/>
      <c r="K113" s="101"/>
    </row>
    <row r="114" spans="1:28" ht="135" x14ac:dyDescent="0.25">
      <c r="A114" s="213" t="s">
        <v>541</v>
      </c>
      <c r="B114" s="217" t="s">
        <v>542</v>
      </c>
      <c r="C114" s="132">
        <v>6983928</v>
      </c>
      <c r="D114" s="54">
        <v>0</v>
      </c>
      <c r="E114" s="369">
        <v>0</v>
      </c>
      <c r="G114" s="92"/>
      <c r="H114" s="92"/>
      <c r="I114" s="92"/>
      <c r="J114" s="101"/>
      <c r="K114" s="101"/>
    </row>
    <row r="115" spans="1:28" s="73" customFormat="1" ht="75" x14ac:dyDescent="0.25">
      <c r="A115" s="213" t="s">
        <v>543</v>
      </c>
      <c r="B115" s="215" t="s">
        <v>544</v>
      </c>
      <c r="C115" s="132">
        <v>3154100</v>
      </c>
      <c r="D115" s="132">
        <v>3154100</v>
      </c>
      <c r="E115" s="132">
        <v>3154100</v>
      </c>
      <c r="F115" s="4"/>
      <c r="G115" s="92"/>
      <c r="H115" s="92"/>
      <c r="I115" s="92"/>
      <c r="J115" s="101"/>
      <c r="K115" s="101"/>
      <c r="L115" s="4"/>
      <c r="M115" s="4"/>
      <c r="N115" s="4"/>
      <c r="O115" s="4"/>
      <c r="P115" s="4"/>
      <c r="Q115" s="4"/>
      <c r="R115" s="361"/>
      <c r="S115" s="4"/>
      <c r="U115" s="4"/>
      <c r="V115" s="4"/>
      <c r="W115" s="4"/>
      <c r="X115" s="4"/>
      <c r="Y115" s="4"/>
      <c r="Z115" s="4"/>
      <c r="AA115" s="4"/>
      <c r="AB115" s="4"/>
    </row>
    <row r="116" spans="1:28" s="73" customFormat="1" ht="75" x14ac:dyDescent="0.25">
      <c r="A116" s="213" t="s">
        <v>710</v>
      </c>
      <c r="B116" s="215" t="s">
        <v>711</v>
      </c>
      <c r="C116" s="132">
        <v>0</v>
      </c>
      <c r="D116" s="132">
        <v>0</v>
      </c>
      <c r="E116" s="132">
        <v>117600</v>
      </c>
      <c r="F116" s="4"/>
      <c r="G116" s="92"/>
      <c r="H116" s="92"/>
      <c r="I116" s="92"/>
      <c r="J116" s="101"/>
      <c r="K116" s="101"/>
      <c r="L116" s="4"/>
      <c r="M116" s="4"/>
      <c r="N116" s="4"/>
      <c r="O116" s="4"/>
      <c r="P116" s="4"/>
      <c r="Q116" s="4"/>
      <c r="R116" s="361"/>
      <c r="S116" s="4"/>
      <c r="U116" s="4"/>
      <c r="V116" s="4"/>
      <c r="W116" s="4"/>
      <c r="X116" s="4"/>
      <c r="Y116" s="4"/>
      <c r="Z116" s="4"/>
      <c r="AA116" s="4"/>
      <c r="AB116" s="4"/>
    </row>
    <row r="117" spans="1:28" s="73" customFormat="1" ht="135" x14ac:dyDescent="0.25">
      <c r="A117" s="213" t="s">
        <v>545</v>
      </c>
      <c r="B117" s="215" t="s">
        <v>546</v>
      </c>
      <c r="C117" s="296">
        <v>49541972</v>
      </c>
      <c r="D117" s="370">
        <v>47305700</v>
      </c>
      <c r="E117" s="370">
        <v>47311100</v>
      </c>
      <c r="F117" s="4"/>
      <c r="G117" s="92"/>
      <c r="H117" s="92"/>
      <c r="I117" s="92"/>
      <c r="J117" s="101"/>
      <c r="K117" s="101"/>
      <c r="L117" s="4"/>
      <c r="M117" s="4"/>
      <c r="N117" s="4"/>
      <c r="O117" s="4"/>
      <c r="P117" s="4"/>
      <c r="Q117" s="4"/>
      <c r="R117" s="361"/>
      <c r="S117" s="4"/>
      <c r="U117" s="4"/>
      <c r="V117" s="4"/>
      <c r="W117" s="4"/>
      <c r="X117" s="4"/>
      <c r="Y117" s="4"/>
      <c r="Z117" s="4"/>
      <c r="AA117" s="4"/>
      <c r="AB117" s="4"/>
    </row>
    <row r="118" spans="1:28" s="73" customFormat="1" ht="30" x14ac:dyDescent="0.25">
      <c r="A118" s="379" t="s">
        <v>547</v>
      </c>
      <c r="B118" s="380" t="s">
        <v>548</v>
      </c>
      <c r="C118" s="333">
        <f>78394066.71+118124.63</f>
        <v>78512191.339999989</v>
      </c>
      <c r="D118" s="54">
        <v>44946332.329999998</v>
      </c>
      <c r="E118" s="54">
        <v>44946332.329999998</v>
      </c>
      <c r="F118" s="4"/>
      <c r="G118" s="92"/>
      <c r="H118" s="92"/>
      <c r="I118" s="92"/>
      <c r="J118" s="101"/>
      <c r="K118" s="101"/>
      <c r="L118" s="4"/>
      <c r="M118" s="4"/>
      <c r="N118" s="4"/>
      <c r="O118" s="4"/>
      <c r="P118" s="4"/>
      <c r="Q118" s="4"/>
      <c r="R118" s="361"/>
      <c r="S118" s="4"/>
      <c r="U118" s="4"/>
      <c r="V118" s="4"/>
      <c r="W118" s="4"/>
      <c r="X118" s="4"/>
      <c r="Y118" s="4"/>
      <c r="Z118" s="4"/>
      <c r="AA118" s="4"/>
      <c r="AB118" s="4"/>
    </row>
    <row r="119" spans="1:28" s="21" customFormat="1" ht="15.75" customHeight="1" x14ac:dyDescent="0.25">
      <c r="A119" s="211" t="s">
        <v>549</v>
      </c>
      <c r="B119" s="192" t="s">
        <v>550</v>
      </c>
      <c r="C119" s="193">
        <f>SUM(C120:C121)</f>
        <v>15837234.140000001</v>
      </c>
      <c r="D119" s="193">
        <f t="shared" ref="D119:E119" si="1">SUM(D120:D121)</f>
        <v>8754946</v>
      </c>
      <c r="E119" s="193">
        <f t="shared" si="1"/>
        <v>9727886</v>
      </c>
      <c r="G119" s="360"/>
      <c r="H119" s="360"/>
      <c r="I119" s="360"/>
      <c r="J119" s="238"/>
      <c r="K119" s="238"/>
      <c r="R119" s="364"/>
      <c r="T119" s="340"/>
    </row>
    <row r="120" spans="1:28" ht="75.75" customHeight="1" x14ac:dyDescent="0.25">
      <c r="A120" s="212" t="s">
        <v>551</v>
      </c>
      <c r="B120" s="202" t="s">
        <v>552</v>
      </c>
      <c r="C120" s="203">
        <f>6572715.27+509572.87</f>
        <v>7082288.1399999997</v>
      </c>
      <c r="D120" s="203">
        <v>0</v>
      </c>
      <c r="E120" s="369">
        <v>0</v>
      </c>
      <c r="G120" s="92"/>
      <c r="H120" s="92"/>
      <c r="I120" s="92"/>
      <c r="J120" s="101"/>
      <c r="K120" s="101"/>
    </row>
    <row r="121" spans="1:28" ht="75.75" customHeight="1" x14ac:dyDescent="0.25">
      <c r="A121" s="212" t="s">
        <v>713</v>
      </c>
      <c r="B121" s="202" t="s">
        <v>712</v>
      </c>
      <c r="C121" s="203">
        <v>8754946</v>
      </c>
      <c r="D121" s="203">
        <v>8754946</v>
      </c>
      <c r="E121" s="369">
        <v>9727886</v>
      </c>
      <c r="G121" s="92"/>
      <c r="H121" s="92"/>
      <c r="I121" s="92"/>
      <c r="J121" s="101"/>
      <c r="K121" s="101"/>
    </row>
    <row r="122" spans="1:28" s="27" customFormat="1" ht="15.75" customHeight="1" x14ac:dyDescent="0.25">
      <c r="A122" s="211" t="s">
        <v>553</v>
      </c>
      <c r="B122" s="192" t="s">
        <v>554</v>
      </c>
      <c r="C122" s="193">
        <f>C123</f>
        <v>18749294</v>
      </c>
      <c r="D122" s="193">
        <f>D123</f>
        <v>0</v>
      </c>
      <c r="E122" s="193">
        <f>E123</f>
        <v>0</v>
      </c>
      <c r="G122" s="80"/>
      <c r="H122" s="80"/>
      <c r="I122" s="80"/>
      <c r="R122" s="364"/>
      <c r="T122" s="80"/>
    </row>
    <row r="123" spans="1:28" ht="30" customHeight="1" x14ac:dyDescent="0.25">
      <c r="A123" s="212" t="s">
        <v>555</v>
      </c>
      <c r="B123" s="202" t="s">
        <v>556</v>
      </c>
      <c r="C123" s="203">
        <f>8000000+4500000+160000-706+598000+5000000+492000</f>
        <v>18749294</v>
      </c>
      <c r="D123" s="203">
        <v>0</v>
      </c>
      <c r="E123" s="369">
        <v>0</v>
      </c>
      <c r="J123" s="92"/>
      <c r="K123" s="92"/>
      <c r="S123" s="73"/>
    </row>
    <row r="124" spans="1:28" ht="46.5" customHeight="1" x14ac:dyDescent="0.25">
      <c r="A124" s="211" t="s">
        <v>557</v>
      </c>
      <c r="B124" s="192" t="s">
        <v>558</v>
      </c>
      <c r="C124" s="203">
        <f>1530000+237718.37+4846645.02</f>
        <v>6614363.3899999997</v>
      </c>
      <c r="D124" s="193">
        <v>0</v>
      </c>
      <c r="E124" s="371">
        <v>0</v>
      </c>
      <c r="S124" s="73"/>
    </row>
    <row r="125" spans="1:28" s="27" customFormat="1" ht="78.75" hidden="1" x14ac:dyDescent="0.25">
      <c r="A125" s="211" t="s">
        <v>559</v>
      </c>
      <c r="B125" s="192" t="s">
        <v>560</v>
      </c>
      <c r="C125" s="324"/>
      <c r="D125" s="324"/>
      <c r="E125" s="273"/>
      <c r="G125" s="80"/>
      <c r="H125" s="80"/>
      <c r="I125" s="80"/>
      <c r="R125" s="364"/>
      <c r="T125" s="80"/>
    </row>
    <row r="126" spans="1:28" s="27" customFormat="1" ht="63" customHeight="1" x14ac:dyDescent="0.25">
      <c r="A126" s="211" t="s">
        <v>561</v>
      </c>
      <c r="B126" s="192" t="s">
        <v>562</v>
      </c>
      <c r="C126" s="273">
        <f>-713644.79-2702356.06-4846645.02-114285.71</f>
        <v>-8376931.5799999991</v>
      </c>
      <c r="D126" s="324">
        <v>0</v>
      </c>
      <c r="E126" s="324">
        <v>0</v>
      </c>
      <c r="G126" s="415"/>
      <c r="H126" s="80"/>
      <c r="I126" s="80"/>
      <c r="R126" s="364"/>
      <c r="T126" s="80"/>
    </row>
    <row r="127" spans="1:28" s="27" customFormat="1" ht="63" customHeight="1" x14ac:dyDescent="0.25">
      <c r="A127" s="211" t="s">
        <v>777</v>
      </c>
      <c r="B127" s="192" t="s">
        <v>776</v>
      </c>
      <c r="C127" s="273">
        <f>2713953-2721838.24</f>
        <v>-7885.2400000002235</v>
      </c>
      <c r="D127" s="324">
        <v>0</v>
      </c>
      <c r="E127" s="324">
        <v>0</v>
      </c>
      <c r="G127" s="73"/>
      <c r="H127" s="80"/>
      <c r="I127" s="80"/>
      <c r="R127" s="364"/>
      <c r="T127" s="80"/>
    </row>
    <row r="128" spans="1:28" s="21" customFormat="1" ht="15.75" x14ac:dyDescent="0.25">
      <c r="A128" s="179"/>
      <c r="B128" s="372" t="s">
        <v>347</v>
      </c>
      <c r="C128" s="42">
        <f>C90+C91</f>
        <v>5442357718.7600002</v>
      </c>
      <c r="D128" s="42">
        <f>D90+D91</f>
        <v>4927726813.3800001</v>
      </c>
      <c r="E128" s="42">
        <f>E90+E91</f>
        <v>5139176344.0299997</v>
      </c>
      <c r="G128" s="340"/>
      <c r="H128" s="340"/>
      <c r="I128" s="340"/>
      <c r="J128" s="340"/>
      <c r="R128" s="364"/>
      <c r="T128" s="340"/>
    </row>
    <row r="130" spans="1:10" x14ac:dyDescent="0.25">
      <c r="J130" s="73"/>
    </row>
    <row r="131" spans="1:10" x14ac:dyDescent="0.25">
      <c r="C131" s="3"/>
      <c r="D131" s="3"/>
      <c r="E131" s="3"/>
    </row>
    <row r="132" spans="1:10" x14ac:dyDescent="0.25">
      <c r="A132" s="38"/>
      <c r="B132" s="373"/>
      <c r="C132" s="335"/>
      <c r="D132" s="335"/>
      <c r="E132" s="335"/>
    </row>
    <row r="133" spans="1:10" x14ac:dyDescent="0.25">
      <c r="C133" s="336"/>
      <c r="D133" s="336"/>
      <c r="E133" s="336"/>
    </row>
    <row r="134" spans="1:10" x14ac:dyDescent="0.25">
      <c r="C134" s="336"/>
      <c r="D134" s="336"/>
      <c r="E134" s="336"/>
    </row>
    <row r="135" spans="1:10" x14ac:dyDescent="0.25">
      <c r="C135" s="336"/>
      <c r="D135" s="336"/>
      <c r="E135" s="336"/>
    </row>
    <row r="136" spans="1:10" x14ac:dyDescent="0.25">
      <c r="C136" s="3"/>
      <c r="D136" s="3"/>
      <c r="E136" s="3"/>
    </row>
  </sheetData>
  <mergeCells count="8">
    <mergeCell ref="D8:E8"/>
    <mergeCell ref="A11:E11"/>
    <mergeCell ref="D2:E2"/>
    <mergeCell ref="D3:E3"/>
    <mergeCell ref="D4:E4"/>
    <mergeCell ref="D5:E5"/>
    <mergeCell ref="D6:E6"/>
    <mergeCell ref="D7:E7"/>
  </mergeCells>
  <pageMargins left="0.63" right="0.24" top="0.35433070866141736" bottom="0.35433070866141736" header="0.31496062992125984" footer="0.31496062992125984"/>
  <pageSetup paperSize="9" scale="6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DE157"/>
  <sheetViews>
    <sheetView zoomScaleNormal="100" workbookViewId="0">
      <selection activeCell="A11" sqref="A11:F11"/>
    </sheetView>
  </sheetViews>
  <sheetFormatPr defaultRowHeight="15" x14ac:dyDescent="0.25"/>
  <cols>
    <col min="1" max="1" width="65.7109375" style="1" customWidth="1"/>
    <col min="2" max="2" width="19.42578125" style="70" customWidth="1"/>
    <col min="3" max="3" width="7.7109375" style="70" customWidth="1"/>
    <col min="4" max="4" width="22.5703125" style="71" customWidth="1"/>
    <col min="5" max="5" width="20.5703125" style="71" customWidth="1"/>
    <col min="6" max="6" width="22.7109375" style="71" customWidth="1"/>
    <col min="7" max="7" width="23.5703125" style="73" customWidth="1"/>
    <col min="8" max="8" width="19.85546875" style="92" customWidth="1"/>
    <col min="9" max="9" width="14.28515625" style="92" customWidth="1"/>
    <col min="10" max="10" width="14.85546875" style="92" customWidth="1"/>
    <col min="11" max="11" width="12.5703125" style="92" customWidth="1"/>
    <col min="12" max="12" width="13.85546875" style="101" bestFit="1" customWidth="1"/>
    <col min="13" max="13" width="13.7109375" style="101" customWidth="1"/>
    <col min="14" max="14" width="13.85546875" style="101" customWidth="1"/>
    <col min="15" max="15" width="12.28515625" style="101" customWidth="1"/>
    <col min="16" max="16" width="12.140625" style="101" bestFit="1" customWidth="1"/>
    <col min="17" max="17" width="12" style="101" customWidth="1"/>
    <col min="18" max="18" width="10.5703125" style="101" customWidth="1"/>
    <col min="19" max="19" width="12.5703125" style="101" customWidth="1"/>
    <col min="20" max="20" width="11" style="101" customWidth="1"/>
    <col min="21" max="21" width="11.85546875" style="101" customWidth="1"/>
    <col min="22" max="22" width="10.5703125" style="101" customWidth="1"/>
    <col min="23" max="23" width="11.7109375" style="101" customWidth="1"/>
    <col min="24" max="24" width="11.42578125" style="101" customWidth="1"/>
    <col min="25" max="25" width="10" style="101" bestFit="1" customWidth="1"/>
    <col min="26" max="39" width="8.85546875" style="101"/>
    <col min="40" max="206" width="8.85546875" style="4"/>
    <col min="207" max="207" width="65.7109375" style="4" customWidth="1"/>
    <col min="208" max="208" width="19.42578125" style="4" customWidth="1"/>
    <col min="209" max="209" width="7.7109375" style="4" customWidth="1"/>
    <col min="210" max="210" width="19.28515625" style="4" bestFit="1" customWidth="1"/>
    <col min="211" max="216" width="0" style="74" hidden="1" customWidth="1"/>
    <col min="217" max="218" width="13.5703125" style="4" bestFit="1" customWidth="1"/>
    <col min="219" max="219" width="12.42578125" style="4" bestFit="1" customWidth="1"/>
    <col min="220" max="220" width="10.7109375" style="4" bestFit="1" customWidth="1"/>
    <col min="221" max="221" width="12.42578125" style="4" bestFit="1" customWidth="1"/>
    <col min="222" max="462" width="8.85546875" style="4"/>
    <col min="463" max="463" width="65.7109375" style="4" customWidth="1"/>
    <col min="464" max="464" width="19.42578125" style="4" customWidth="1"/>
    <col min="465" max="465" width="7.7109375" style="4" customWidth="1"/>
    <col min="466" max="466" width="19.28515625" style="4" bestFit="1" customWidth="1"/>
    <col min="467" max="472" width="0" style="74" hidden="1" customWidth="1"/>
    <col min="473" max="474" width="13.5703125" style="4" bestFit="1" customWidth="1"/>
    <col min="475" max="475" width="12.42578125" style="4" bestFit="1" customWidth="1"/>
    <col min="476" max="476" width="10.7109375" style="4" bestFit="1" customWidth="1"/>
    <col min="477" max="477" width="12.42578125" style="4" bestFit="1" customWidth="1"/>
    <col min="478" max="718" width="8.85546875" style="4"/>
    <col min="719" max="719" width="65.7109375" style="4" customWidth="1"/>
    <col min="720" max="720" width="19.42578125" style="4" customWidth="1"/>
    <col min="721" max="721" width="7.7109375" style="4" customWidth="1"/>
    <col min="722" max="722" width="19.28515625" style="4" bestFit="1" customWidth="1"/>
    <col min="723" max="728" width="0" style="74" hidden="1" customWidth="1"/>
    <col min="729" max="730" width="13.5703125" style="4" bestFit="1" customWidth="1"/>
    <col min="731" max="731" width="12.42578125" style="4" bestFit="1" customWidth="1"/>
    <col min="732" max="732" width="10.7109375" style="4" bestFit="1" customWidth="1"/>
    <col min="733" max="733" width="12.42578125" style="4" bestFit="1" customWidth="1"/>
    <col min="734" max="974" width="8.85546875" style="4"/>
    <col min="975" max="975" width="65.7109375" style="4" customWidth="1"/>
    <col min="976" max="976" width="19.42578125" style="4" customWidth="1"/>
    <col min="977" max="977" width="7.7109375" style="4" customWidth="1"/>
    <col min="978" max="978" width="19.28515625" style="4" bestFit="1" customWidth="1"/>
    <col min="979" max="984" width="0" style="74" hidden="1" customWidth="1"/>
    <col min="985" max="986" width="13.5703125" style="4" bestFit="1" customWidth="1"/>
    <col min="987" max="987" width="12.42578125" style="4" bestFit="1" customWidth="1"/>
    <col min="988" max="988" width="10.7109375" style="4" bestFit="1" customWidth="1"/>
    <col min="989" max="989" width="12.42578125" style="4" bestFit="1" customWidth="1"/>
    <col min="990" max="1230" width="8.85546875" style="4"/>
    <col min="1231" max="1231" width="65.7109375" style="4" customWidth="1"/>
    <col min="1232" max="1232" width="19.42578125" style="4" customWidth="1"/>
    <col min="1233" max="1233" width="7.7109375" style="4" customWidth="1"/>
    <col min="1234" max="1234" width="19.28515625" style="4" bestFit="1" customWidth="1"/>
    <col min="1235" max="1240" width="0" style="74" hidden="1" customWidth="1"/>
    <col min="1241" max="1242" width="13.5703125" style="4" bestFit="1" customWidth="1"/>
    <col min="1243" max="1243" width="12.42578125" style="4" bestFit="1" customWidth="1"/>
    <col min="1244" max="1244" width="10.7109375" style="4" bestFit="1" customWidth="1"/>
    <col min="1245" max="1245" width="12.42578125" style="4" bestFit="1" customWidth="1"/>
    <col min="1246" max="1486" width="8.85546875" style="4"/>
    <col min="1487" max="1487" width="65.7109375" style="4" customWidth="1"/>
    <col min="1488" max="1488" width="19.42578125" style="4" customWidth="1"/>
    <col min="1489" max="1489" width="7.7109375" style="4" customWidth="1"/>
    <col min="1490" max="1490" width="19.28515625" style="4" bestFit="1" customWidth="1"/>
    <col min="1491" max="1496" width="0" style="74" hidden="1" customWidth="1"/>
    <col min="1497" max="1498" width="13.5703125" style="4" bestFit="1" customWidth="1"/>
    <col min="1499" max="1499" width="12.42578125" style="4" bestFit="1" customWidth="1"/>
    <col min="1500" max="1500" width="10.7109375" style="4" bestFit="1" customWidth="1"/>
    <col min="1501" max="1501" width="12.42578125" style="4" bestFit="1" customWidth="1"/>
    <col min="1502" max="1742" width="8.85546875" style="4"/>
    <col min="1743" max="1743" width="65.7109375" style="4" customWidth="1"/>
    <col min="1744" max="1744" width="19.42578125" style="4" customWidth="1"/>
    <col min="1745" max="1745" width="7.7109375" style="4" customWidth="1"/>
    <col min="1746" max="1746" width="19.28515625" style="4" bestFit="1" customWidth="1"/>
    <col min="1747" max="1752" width="0" style="74" hidden="1" customWidth="1"/>
    <col min="1753" max="1754" width="13.5703125" style="4" bestFit="1" customWidth="1"/>
    <col min="1755" max="1755" width="12.42578125" style="4" bestFit="1" customWidth="1"/>
    <col min="1756" max="1756" width="10.7109375" style="4" bestFit="1" customWidth="1"/>
    <col min="1757" max="1757" width="12.42578125" style="4" bestFit="1" customWidth="1"/>
    <col min="1758" max="1998" width="8.85546875" style="4"/>
    <col min="1999" max="1999" width="65.7109375" style="4" customWidth="1"/>
    <col min="2000" max="2000" width="19.42578125" style="4" customWidth="1"/>
    <col min="2001" max="2001" width="7.7109375" style="4" customWidth="1"/>
    <col min="2002" max="2002" width="19.28515625" style="4" bestFit="1" customWidth="1"/>
    <col min="2003" max="2008" width="0" style="74" hidden="1" customWidth="1"/>
    <col min="2009" max="2010" width="13.5703125" style="4" bestFit="1" customWidth="1"/>
    <col min="2011" max="2011" width="12.42578125" style="4" bestFit="1" customWidth="1"/>
    <col min="2012" max="2012" width="10.7109375" style="4" bestFit="1" customWidth="1"/>
    <col min="2013" max="2013" width="12.42578125" style="4" bestFit="1" customWidth="1"/>
    <col min="2014" max="2254" width="8.85546875" style="4"/>
    <col min="2255" max="2255" width="65.7109375" style="4" customWidth="1"/>
    <col min="2256" max="2256" width="19.42578125" style="4" customWidth="1"/>
    <col min="2257" max="2257" width="7.7109375" style="4" customWidth="1"/>
    <col min="2258" max="2258" width="19.28515625" style="4" bestFit="1" customWidth="1"/>
    <col min="2259" max="2264" width="0" style="74" hidden="1" customWidth="1"/>
    <col min="2265" max="2266" width="13.5703125" style="4" bestFit="1" customWidth="1"/>
    <col min="2267" max="2267" width="12.42578125" style="4" bestFit="1" customWidth="1"/>
    <col min="2268" max="2268" width="10.7109375" style="4" bestFit="1" customWidth="1"/>
    <col min="2269" max="2269" width="12.42578125" style="4" bestFit="1" customWidth="1"/>
    <col min="2270" max="2510" width="8.85546875" style="4"/>
    <col min="2511" max="2511" width="65.7109375" style="4" customWidth="1"/>
    <col min="2512" max="2512" width="19.42578125" style="4" customWidth="1"/>
    <col min="2513" max="2513" width="7.7109375" style="4" customWidth="1"/>
    <col min="2514" max="2514" width="19.28515625" style="4" bestFit="1" customWidth="1"/>
    <col min="2515" max="2520" width="0" style="74" hidden="1" customWidth="1"/>
    <col min="2521" max="2522" width="13.5703125" style="4" bestFit="1" customWidth="1"/>
    <col min="2523" max="2523" width="12.42578125" style="4" bestFit="1" customWidth="1"/>
    <col min="2524" max="2524" width="10.7109375" style="4" bestFit="1" customWidth="1"/>
    <col min="2525" max="2525" width="12.42578125" style="4" bestFit="1" customWidth="1"/>
    <col min="2526" max="2766" width="8.85546875" style="4"/>
    <col min="2767" max="2767" width="65.7109375" style="4" customWidth="1"/>
    <col min="2768" max="2768" width="19.42578125" style="4" customWidth="1"/>
    <col min="2769" max="2769" width="7.7109375" style="4" customWidth="1"/>
    <col min="2770" max="2770" width="19.28515625" style="4" bestFit="1" customWidth="1"/>
    <col min="2771" max="2776" width="0" style="74" hidden="1" customWidth="1"/>
    <col min="2777" max="2778" width="13.5703125" style="4" bestFit="1" customWidth="1"/>
    <col min="2779" max="2779" width="12.42578125" style="4" bestFit="1" customWidth="1"/>
    <col min="2780" max="2780" width="10.7109375" style="4" bestFit="1" customWidth="1"/>
    <col min="2781" max="2781" width="12.42578125" style="4" bestFit="1" customWidth="1"/>
    <col min="2782" max="3022" width="8.85546875" style="4"/>
    <col min="3023" max="3023" width="65.7109375" style="4" customWidth="1"/>
    <col min="3024" max="3024" width="19.42578125" style="4" customWidth="1"/>
    <col min="3025" max="3025" width="7.7109375" style="4" customWidth="1"/>
    <col min="3026" max="3026" width="19.28515625" style="4" bestFit="1" customWidth="1"/>
    <col min="3027" max="3032" width="0" style="74" hidden="1" customWidth="1"/>
    <col min="3033" max="3034" width="13.5703125" style="4" bestFit="1" customWidth="1"/>
    <col min="3035" max="3035" width="12.42578125" style="4" bestFit="1" customWidth="1"/>
    <col min="3036" max="3036" width="10.7109375" style="4" bestFit="1" customWidth="1"/>
    <col min="3037" max="3037" width="12.42578125" style="4" bestFit="1" customWidth="1"/>
    <col min="3038" max="3278" width="8.85546875" style="4"/>
    <col min="3279" max="3279" width="65.7109375" style="4" customWidth="1"/>
    <col min="3280" max="3280" width="19.42578125" style="4" customWidth="1"/>
    <col min="3281" max="3281" width="7.7109375" style="4" customWidth="1"/>
    <col min="3282" max="3282" width="19.28515625" style="4" bestFit="1" customWidth="1"/>
    <col min="3283" max="3288" width="0" style="74" hidden="1" customWidth="1"/>
    <col min="3289" max="3290" width="13.5703125" style="4" bestFit="1" customWidth="1"/>
    <col min="3291" max="3291" width="12.42578125" style="4" bestFit="1" customWidth="1"/>
    <col min="3292" max="3292" width="10.7109375" style="4" bestFit="1" customWidth="1"/>
    <col min="3293" max="3293" width="12.42578125" style="4" bestFit="1" customWidth="1"/>
    <col min="3294" max="3534" width="8.85546875" style="4"/>
    <col min="3535" max="3535" width="65.7109375" style="4" customWidth="1"/>
    <col min="3536" max="3536" width="19.42578125" style="4" customWidth="1"/>
    <col min="3537" max="3537" width="7.7109375" style="4" customWidth="1"/>
    <col min="3538" max="3538" width="19.28515625" style="4" bestFit="1" customWidth="1"/>
    <col min="3539" max="3544" width="0" style="74" hidden="1" customWidth="1"/>
    <col min="3545" max="3546" width="13.5703125" style="4" bestFit="1" customWidth="1"/>
    <col min="3547" max="3547" width="12.42578125" style="4" bestFit="1" customWidth="1"/>
    <col min="3548" max="3548" width="10.7109375" style="4" bestFit="1" customWidth="1"/>
    <col min="3549" max="3549" width="12.42578125" style="4" bestFit="1" customWidth="1"/>
    <col min="3550" max="3790" width="8.85546875" style="4"/>
    <col min="3791" max="3791" width="65.7109375" style="4" customWidth="1"/>
    <col min="3792" max="3792" width="19.42578125" style="4" customWidth="1"/>
    <col min="3793" max="3793" width="7.7109375" style="4" customWidth="1"/>
    <col min="3794" max="3794" width="19.28515625" style="4" bestFit="1" customWidth="1"/>
    <col min="3795" max="3800" width="0" style="74" hidden="1" customWidth="1"/>
    <col min="3801" max="3802" width="13.5703125" style="4" bestFit="1" customWidth="1"/>
    <col min="3803" max="3803" width="12.42578125" style="4" bestFit="1" customWidth="1"/>
    <col min="3804" max="3804" width="10.7109375" style="4" bestFit="1" customWidth="1"/>
    <col min="3805" max="3805" width="12.42578125" style="4" bestFit="1" customWidth="1"/>
    <col min="3806" max="4046" width="8.85546875" style="4"/>
    <col min="4047" max="4047" width="65.7109375" style="4" customWidth="1"/>
    <col min="4048" max="4048" width="19.42578125" style="4" customWidth="1"/>
    <col min="4049" max="4049" width="7.7109375" style="4" customWidth="1"/>
    <col min="4050" max="4050" width="19.28515625" style="4" bestFit="1" customWidth="1"/>
    <col min="4051" max="4056" width="0" style="74" hidden="1" customWidth="1"/>
    <col min="4057" max="4058" width="13.5703125" style="4" bestFit="1" customWidth="1"/>
    <col min="4059" max="4059" width="12.42578125" style="4" bestFit="1" customWidth="1"/>
    <col min="4060" max="4060" width="10.7109375" style="4" bestFit="1" customWidth="1"/>
    <col min="4061" max="4061" width="12.42578125" style="4" bestFit="1" customWidth="1"/>
    <col min="4062" max="4302" width="8.85546875" style="4"/>
    <col min="4303" max="4303" width="65.7109375" style="4" customWidth="1"/>
    <col min="4304" max="4304" width="19.42578125" style="4" customWidth="1"/>
    <col min="4305" max="4305" width="7.7109375" style="4" customWidth="1"/>
    <col min="4306" max="4306" width="19.28515625" style="4" bestFit="1" customWidth="1"/>
    <col min="4307" max="4312" width="0" style="74" hidden="1" customWidth="1"/>
    <col min="4313" max="4314" width="13.5703125" style="4" bestFit="1" customWidth="1"/>
    <col min="4315" max="4315" width="12.42578125" style="4" bestFit="1" customWidth="1"/>
    <col min="4316" max="4316" width="10.7109375" style="4" bestFit="1" customWidth="1"/>
    <col min="4317" max="4317" width="12.42578125" style="4" bestFit="1" customWidth="1"/>
    <col min="4318" max="4558" width="8.85546875" style="4"/>
    <col min="4559" max="4559" width="65.7109375" style="4" customWidth="1"/>
    <col min="4560" max="4560" width="19.42578125" style="4" customWidth="1"/>
    <col min="4561" max="4561" width="7.7109375" style="4" customWidth="1"/>
    <col min="4562" max="4562" width="19.28515625" style="4" bestFit="1" customWidth="1"/>
    <col min="4563" max="4568" width="0" style="74" hidden="1" customWidth="1"/>
    <col min="4569" max="4570" width="13.5703125" style="4" bestFit="1" customWidth="1"/>
    <col min="4571" max="4571" width="12.42578125" style="4" bestFit="1" customWidth="1"/>
    <col min="4572" max="4572" width="10.7109375" style="4" bestFit="1" customWidth="1"/>
    <col min="4573" max="4573" width="12.42578125" style="4" bestFit="1" customWidth="1"/>
    <col min="4574" max="4814" width="8.85546875" style="4"/>
    <col min="4815" max="4815" width="65.7109375" style="4" customWidth="1"/>
    <col min="4816" max="4816" width="19.42578125" style="4" customWidth="1"/>
    <col min="4817" max="4817" width="7.7109375" style="4" customWidth="1"/>
    <col min="4818" max="4818" width="19.28515625" style="4" bestFit="1" customWidth="1"/>
    <col min="4819" max="4824" width="0" style="74" hidden="1" customWidth="1"/>
    <col min="4825" max="4826" width="13.5703125" style="4" bestFit="1" customWidth="1"/>
    <col min="4827" max="4827" width="12.42578125" style="4" bestFit="1" customWidth="1"/>
    <col min="4828" max="4828" width="10.7109375" style="4" bestFit="1" customWidth="1"/>
    <col min="4829" max="4829" width="12.42578125" style="4" bestFit="1" customWidth="1"/>
    <col min="4830" max="5070" width="8.85546875" style="4"/>
    <col min="5071" max="5071" width="65.7109375" style="4" customWidth="1"/>
    <col min="5072" max="5072" width="19.42578125" style="4" customWidth="1"/>
    <col min="5073" max="5073" width="7.7109375" style="4" customWidth="1"/>
    <col min="5074" max="5074" width="19.28515625" style="4" bestFit="1" customWidth="1"/>
    <col min="5075" max="5080" width="0" style="74" hidden="1" customWidth="1"/>
    <col min="5081" max="5082" width="13.5703125" style="4" bestFit="1" customWidth="1"/>
    <col min="5083" max="5083" width="12.42578125" style="4" bestFit="1" customWidth="1"/>
    <col min="5084" max="5084" width="10.7109375" style="4" bestFit="1" customWidth="1"/>
    <col min="5085" max="5085" width="12.42578125" style="4" bestFit="1" customWidth="1"/>
    <col min="5086" max="5326" width="8.85546875" style="4"/>
    <col min="5327" max="5327" width="65.7109375" style="4" customWidth="1"/>
    <col min="5328" max="5328" width="19.42578125" style="4" customWidth="1"/>
    <col min="5329" max="5329" width="7.7109375" style="4" customWidth="1"/>
    <col min="5330" max="5330" width="19.28515625" style="4" bestFit="1" customWidth="1"/>
    <col min="5331" max="5336" width="0" style="74" hidden="1" customWidth="1"/>
    <col min="5337" max="5338" width="13.5703125" style="4" bestFit="1" customWidth="1"/>
    <col min="5339" max="5339" width="12.42578125" style="4" bestFit="1" customWidth="1"/>
    <col min="5340" max="5340" width="10.7109375" style="4" bestFit="1" customWidth="1"/>
    <col min="5341" max="5341" width="12.42578125" style="4" bestFit="1" customWidth="1"/>
    <col min="5342" max="5582" width="8.85546875" style="4"/>
    <col min="5583" max="5583" width="65.7109375" style="4" customWidth="1"/>
    <col min="5584" max="5584" width="19.42578125" style="4" customWidth="1"/>
    <col min="5585" max="5585" width="7.7109375" style="4" customWidth="1"/>
    <col min="5586" max="5586" width="19.28515625" style="4" bestFit="1" customWidth="1"/>
    <col min="5587" max="5592" width="0" style="74" hidden="1" customWidth="1"/>
    <col min="5593" max="5594" width="13.5703125" style="4" bestFit="1" customWidth="1"/>
    <col min="5595" max="5595" width="12.42578125" style="4" bestFit="1" customWidth="1"/>
    <col min="5596" max="5596" width="10.7109375" style="4" bestFit="1" customWidth="1"/>
    <col min="5597" max="5597" width="12.42578125" style="4" bestFit="1" customWidth="1"/>
    <col min="5598" max="5838" width="8.85546875" style="4"/>
    <col min="5839" max="5839" width="65.7109375" style="4" customWidth="1"/>
    <col min="5840" max="5840" width="19.42578125" style="4" customWidth="1"/>
    <col min="5841" max="5841" width="7.7109375" style="4" customWidth="1"/>
    <col min="5842" max="5842" width="19.28515625" style="4" bestFit="1" customWidth="1"/>
    <col min="5843" max="5848" width="0" style="74" hidden="1" customWidth="1"/>
    <col min="5849" max="5850" width="13.5703125" style="4" bestFit="1" customWidth="1"/>
    <col min="5851" max="5851" width="12.42578125" style="4" bestFit="1" customWidth="1"/>
    <col min="5852" max="5852" width="10.7109375" style="4" bestFit="1" customWidth="1"/>
    <col min="5853" max="5853" width="12.42578125" style="4" bestFit="1" customWidth="1"/>
    <col min="5854" max="6094" width="8.85546875" style="4"/>
    <col min="6095" max="6095" width="65.7109375" style="4" customWidth="1"/>
    <col min="6096" max="6096" width="19.42578125" style="4" customWidth="1"/>
    <col min="6097" max="6097" width="7.7109375" style="4" customWidth="1"/>
    <col min="6098" max="6098" width="19.28515625" style="4" bestFit="1" customWidth="1"/>
    <col min="6099" max="6104" width="0" style="74" hidden="1" customWidth="1"/>
    <col min="6105" max="6106" width="13.5703125" style="4" bestFit="1" customWidth="1"/>
    <col min="6107" max="6107" width="12.42578125" style="4" bestFit="1" customWidth="1"/>
    <col min="6108" max="6108" width="10.7109375" style="4" bestFit="1" customWidth="1"/>
    <col min="6109" max="6109" width="12.42578125" style="4" bestFit="1" customWidth="1"/>
    <col min="6110" max="6350" width="8.85546875" style="4"/>
    <col min="6351" max="6351" width="65.7109375" style="4" customWidth="1"/>
    <col min="6352" max="6352" width="19.42578125" style="4" customWidth="1"/>
    <col min="6353" max="6353" width="7.7109375" style="4" customWidth="1"/>
    <col min="6354" max="6354" width="19.28515625" style="4" bestFit="1" customWidth="1"/>
    <col min="6355" max="6360" width="0" style="74" hidden="1" customWidth="1"/>
    <col min="6361" max="6362" width="13.5703125" style="4" bestFit="1" customWidth="1"/>
    <col min="6363" max="6363" width="12.42578125" style="4" bestFit="1" customWidth="1"/>
    <col min="6364" max="6364" width="10.7109375" style="4" bestFit="1" customWidth="1"/>
    <col min="6365" max="6365" width="12.42578125" style="4" bestFit="1" customWidth="1"/>
    <col min="6366" max="6606" width="8.85546875" style="4"/>
    <col min="6607" max="6607" width="65.7109375" style="4" customWidth="1"/>
    <col min="6608" max="6608" width="19.42578125" style="4" customWidth="1"/>
    <col min="6609" max="6609" width="7.7109375" style="4" customWidth="1"/>
    <col min="6610" max="6610" width="19.28515625" style="4" bestFit="1" customWidth="1"/>
    <col min="6611" max="6616" width="0" style="74" hidden="1" customWidth="1"/>
    <col min="6617" max="6618" width="13.5703125" style="4" bestFit="1" customWidth="1"/>
    <col min="6619" max="6619" width="12.42578125" style="4" bestFit="1" customWidth="1"/>
    <col min="6620" max="6620" width="10.7109375" style="4" bestFit="1" customWidth="1"/>
    <col min="6621" max="6621" width="12.42578125" style="4" bestFit="1" customWidth="1"/>
    <col min="6622" max="6862" width="8.85546875" style="4"/>
    <col min="6863" max="6863" width="65.7109375" style="4" customWidth="1"/>
    <col min="6864" max="6864" width="19.42578125" style="4" customWidth="1"/>
    <col min="6865" max="6865" width="7.7109375" style="4" customWidth="1"/>
    <col min="6866" max="6866" width="19.28515625" style="4" bestFit="1" customWidth="1"/>
    <col min="6867" max="6872" width="0" style="74" hidden="1" customWidth="1"/>
    <col min="6873" max="6874" width="13.5703125" style="4" bestFit="1" customWidth="1"/>
    <col min="6875" max="6875" width="12.42578125" style="4" bestFit="1" customWidth="1"/>
    <col min="6876" max="6876" width="10.7109375" style="4" bestFit="1" customWidth="1"/>
    <col min="6877" max="6877" width="12.42578125" style="4" bestFit="1" customWidth="1"/>
    <col min="6878" max="7118" width="8.85546875" style="4"/>
    <col min="7119" max="7119" width="65.7109375" style="4" customWidth="1"/>
    <col min="7120" max="7120" width="19.42578125" style="4" customWidth="1"/>
    <col min="7121" max="7121" width="7.7109375" style="4" customWidth="1"/>
    <col min="7122" max="7122" width="19.28515625" style="4" bestFit="1" customWidth="1"/>
    <col min="7123" max="7128" width="0" style="74" hidden="1" customWidth="1"/>
    <col min="7129" max="7130" width="13.5703125" style="4" bestFit="1" customWidth="1"/>
    <col min="7131" max="7131" width="12.42578125" style="4" bestFit="1" customWidth="1"/>
    <col min="7132" max="7132" width="10.7109375" style="4" bestFit="1" customWidth="1"/>
    <col min="7133" max="7133" width="12.42578125" style="4" bestFit="1" customWidth="1"/>
    <col min="7134" max="7374" width="8.85546875" style="4"/>
    <col min="7375" max="7375" width="65.7109375" style="4" customWidth="1"/>
    <col min="7376" max="7376" width="19.42578125" style="4" customWidth="1"/>
    <col min="7377" max="7377" width="7.7109375" style="4" customWidth="1"/>
    <col min="7378" max="7378" width="19.28515625" style="4" bestFit="1" customWidth="1"/>
    <col min="7379" max="7384" width="0" style="74" hidden="1" customWidth="1"/>
    <col min="7385" max="7386" width="13.5703125" style="4" bestFit="1" customWidth="1"/>
    <col min="7387" max="7387" width="12.42578125" style="4" bestFit="1" customWidth="1"/>
    <col min="7388" max="7388" width="10.7109375" style="4" bestFit="1" customWidth="1"/>
    <col min="7389" max="7389" width="12.42578125" style="4" bestFit="1" customWidth="1"/>
    <col min="7390" max="7630" width="8.85546875" style="4"/>
    <col min="7631" max="7631" width="65.7109375" style="4" customWidth="1"/>
    <col min="7632" max="7632" width="19.42578125" style="4" customWidth="1"/>
    <col min="7633" max="7633" width="7.7109375" style="4" customWidth="1"/>
    <col min="7634" max="7634" width="19.28515625" style="4" bestFit="1" customWidth="1"/>
    <col min="7635" max="7640" width="0" style="74" hidden="1" customWidth="1"/>
    <col min="7641" max="7642" width="13.5703125" style="4" bestFit="1" customWidth="1"/>
    <col min="7643" max="7643" width="12.42578125" style="4" bestFit="1" customWidth="1"/>
    <col min="7644" max="7644" width="10.7109375" style="4" bestFit="1" customWidth="1"/>
    <col min="7645" max="7645" width="12.42578125" style="4" bestFit="1" customWidth="1"/>
    <col min="7646" max="7886" width="8.85546875" style="4"/>
    <col min="7887" max="7887" width="65.7109375" style="4" customWidth="1"/>
    <col min="7888" max="7888" width="19.42578125" style="4" customWidth="1"/>
    <col min="7889" max="7889" width="7.7109375" style="4" customWidth="1"/>
    <col min="7890" max="7890" width="19.28515625" style="4" bestFit="1" customWidth="1"/>
    <col min="7891" max="7896" width="0" style="74" hidden="1" customWidth="1"/>
    <col min="7897" max="7898" width="13.5703125" style="4" bestFit="1" customWidth="1"/>
    <col min="7899" max="7899" width="12.42578125" style="4" bestFit="1" customWidth="1"/>
    <col min="7900" max="7900" width="10.7109375" style="4" bestFit="1" customWidth="1"/>
    <col min="7901" max="7901" width="12.42578125" style="4" bestFit="1" customWidth="1"/>
    <col min="7902" max="8142" width="8.85546875" style="4"/>
    <col min="8143" max="8143" width="65.7109375" style="4" customWidth="1"/>
    <col min="8144" max="8144" width="19.42578125" style="4" customWidth="1"/>
    <col min="8145" max="8145" width="7.7109375" style="4" customWidth="1"/>
    <col min="8146" max="8146" width="19.28515625" style="4" bestFit="1" customWidth="1"/>
    <col min="8147" max="8152" width="0" style="74" hidden="1" customWidth="1"/>
    <col min="8153" max="8154" width="13.5703125" style="4" bestFit="1" customWidth="1"/>
    <col min="8155" max="8155" width="12.42578125" style="4" bestFit="1" customWidth="1"/>
    <col min="8156" max="8156" width="10.7109375" style="4" bestFit="1" customWidth="1"/>
    <col min="8157" max="8157" width="12.42578125" style="4" bestFit="1" customWidth="1"/>
    <col min="8158" max="8398" width="8.85546875" style="4"/>
    <col min="8399" max="8399" width="65.7109375" style="4" customWidth="1"/>
    <col min="8400" max="8400" width="19.42578125" style="4" customWidth="1"/>
    <col min="8401" max="8401" width="7.7109375" style="4" customWidth="1"/>
    <col min="8402" max="8402" width="19.28515625" style="4" bestFit="1" customWidth="1"/>
    <col min="8403" max="8408" width="0" style="74" hidden="1" customWidth="1"/>
    <col min="8409" max="8410" width="13.5703125" style="4" bestFit="1" customWidth="1"/>
    <col min="8411" max="8411" width="12.42578125" style="4" bestFit="1" customWidth="1"/>
    <col min="8412" max="8412" width="10.7109375" style="4" bestFit="1" customWidth="1"/>
    <col min="8413" max="8413" width="12.42578125" style="4" bestFit="1" customWidth="1"/>
    <col min="8414" max="8654" width="8.85546875" style="4"/>
    <col min="8655" max="8655" width="65.7109375" style="4" customWidth="1"/>
    <col min="8656" max="8656" width="19.42578125" style="4" customWidth="1"/>
    <col min="8657" max="8657" width="7.7109375" style="4" customWidth="1"/>
    <col min="8658" max="8658" width="19.28515625" style="4" bestFit="1" customWidth="1"/>
    <col min="8659" max="8664" width="0" style="74" hidden="1" customWidth="1"/>
    <col min="8665" max="8666" width="13.5703125" style="4" bestFit="1" customWidth="1"/>
    <col min="8667" max="8667" width="12.42578125" style="4" bestFit="1" customWidth="1"/>
    <col min="8668" max="8668" width="10.7109375" style="4" bestFit="1" customWidth="1"/>
    <col min="8669" max="8669" width="12.42578125" style="4" bestFit="1" customWidth="1"/>
    <col min="8670" max="8910" width="8.85546875" style="4"/>
    <col min="8911" max="8911" width="65.7109375" style="4" customWidth="1"/>
    <col min="8912" max="8912" width="19.42578125" style="4" customWidth="1"/>
    <col min="8913" max="8913" width="7.7109375" style="4" customWidth="1"/>
    <col min="8914" max="8914" width="19.28515625" style="4" bestFit="1" customWidth="1"/>
    <col min="8915" max="8920" width="0" style="74" hidden="1" customWidth="1"/>
    <col min="8921" max="8922" width="13.5703125" style="4" bestFit="1" customWidth="1"/>
    <col min="8923" max="8923" width="12.42578125" style="4" bestFit="1" customWidth="1"/>
    <col min="8924" max="8924" width="10.7109375" style="4" bestFit="1" customWidth="1"/>
    <col min="8925" max="8925" width="12.42578125" style="4" bestFit="1" customWidth="1"/>
    <col min="8926" max="9166" width="8.85546875" style="4"/>
    <col min="9167" max="9167" width="65.7109375" style="4" customWidth="1"/>
    <col min="9168" max="9168" width="19.42578125" style="4" customWidth="1"/>
    <col min="9169" max="9169" width="7.7109375" style="4" customWidth="1"/>
    <col min="9170" max="9170" width="19.28515625" style="4" bestFit="1" customWidth="1"/>
    <col min="9171" max="9176" width="0" style="74" hidden="1" customWidth="1"/>
    <col min="9177" max="9178" width="13.5703125" style="4" bestFit="1" customWidth="1"/>
    <col min="9179" max="9179" width="12.42578125" style="4" bestFit="1" customWidth="1"/>
    <col min="9180" max="9180" width="10.7109375" style="4" bestFit="1" customWidth="1"/>
    <col min="9181" max="9181" width="12.42578125" style="4" bestFit="1" customWidth="1"/>
    <col min="9182" max="9422" width="8.85546875" style="4"/>
    <col min="9423" max="9423" width="65.7109375" style="4" customWidth="1"/>
    <col min="9424" max="9424" width="19.42578125" style="4" customWidth="1"/>
    <col min="9425" max="9425" width="7.7109375" style="4" customWidth="1"/>
    <col min="9426" max="9426" width="19.28515625" style="4" bestFit="1" customWidth="1"/>
    <col min="9427" max="9432" width="0" style="74" hidden="1" customWidth="1"/>
    <col min="9433" max="9434" width="13.5703125" style="4" bestFit="1" customWidth="1"/>
    <col min="9435" max="9435" width="12.42578125" style="4" bestFit="1" customWidth="1"/>
    <col min="9436" max="9436" width="10.7109375" style="4" bestFit="1" customWidth="1"/>
    <col min="9437" max="9437" width="12.42578125" style="4" bestFit="1" customWidth="1"/>
    <col min="9438" max="9678" width="8.85546875" style="4"/>
    <col min="9679" max="9679" width="65.7109375" style="4" customWidth="1"/>
    <col min="9680" max="9680" width="19.42578125" style="4" customWidth="1"/>
    <col min="9681" max="9681" width="7.7109375" style="4" customWidth="1"/>
    <col min="9682" max="9682" width="19.28515625" style="4" bestFit="1" customWidth="1"/>
    <col min="9683" max="9688" width="0" style="74" hidden="1" customWidth="1"/>
    <col min="9689" max="9690" width="13.5703125" style="4" bestFit="1" customWidth="1"/>
    <col min="9691" max="9691" width="12.42578125" style="4" bestFit="1" customWidth="1"/>
    <col min="9692" max="9692" width="10.7109375" style="4" bestFit="1" customWidth="1"/>
    <col min="9693" max="9693" width="12.42578125" style="4" bestFit="1" customWidth="1"/>
    <col min="9694" max="9934" width="8.85546875" style="4"/>
    <col min="9935" max="9935" width="65.7109375" style="4" customWidth="1"/>
    <col min="9936" max="9936" width="19.42578125" style="4" customWidth="1"/>
    <col min="9937" max="9937" width="7.7109375" style="4" customWidth="1"/>
    <col min="9938" max="9938" width="19.28515625" style="4" bestFit="1" customWidth="1"/>
    <col min="9939" max="9944" width="0" style="74" hidden="1" customWidth="1"/>
    <col min="9945" max="9946" width="13.5703125" style="4" bestFit="1" customWidth="1"/>
    <col min="9947" max="9947" width="12.42578125" style="4" bestFit="1" customWidth="1"/>
    <col min="9948" max="9948" width="10.7109375" style="4" bestFit="1" customWidth="1"/>
    <col min="9949" max="9949" width="12.42578125" style="4" bestFit="1" customWidth="1"/>
    <col min="9950" max="10190" width="8.85546875" style="4"/>
    <col min="10191" max="10191" width="65.7109375" style="4" customWidth="1"/>
    <col min="10192" max="10192" width="19.42578125" style="4" customWidth="1"/>
    <col min="10193" max="10193" width="7.7109375" style="4" customWidth="1"/>
    <col min="10194" max="10194" width="19.28515625" style="4" bestFit="1" customWidth="1"/>
    <col min="10195" max="10200" width="0" style="74" hidden="1" customWidth="1"/>
    <col min="10201" max="10202" width="13.5703125" style="4" bestFit="1" customWidth="1"/>
    <col min="10203" max="10203" width="12.42578125" style="4" bestFit="1" customWidth="1"/>
    <col min="10204" max="10204" width="10.7109375" style="4" bestFit="1" customWidth="1"/>
    <col min="10205" max="10205" width="12.42578125" style="4" bestFit="1" customWidth="1"/>
    <col min="10206" max="10446" width="8.85546875" style="4"/>
    <col min="10447" max="10447" width="65.7109375" style="4" customWidth="1"/>
    <col min="10448" max="10448" width="19.42578125" style="4" customWidth="1"/>
    <col min="10449" max="10449" width="7.7109375" style="4" customWidth="1"/>
    <col min="10450" max="10450" width="19.28515625" style="4" bestFit="1" customWidth="1"/>
    <col min="10451" max="10456" width="0" style="74" hidden="1" customWidth="1"/>
    <col min="10457" max="10458" width="13.5703125" style="4" bestFit="1" customWidth="1"/>
    <col min="10459" max="10459" width="12.42578125" style="4" bestFit="1" customWidth="1"/>
    <col min="10460" max="10460" width="10.7109375" style="4" bestFit="1" customWidth="1"/>
    <col min="10461" max="10461" width="12.42578125" style="4" bestFit="1" customWidth="1"/>
    <col min="10462" max="10702" width="8.85546875" style="4"/>
    <col min="10703" max="10703" width="65.7109375" style="4" customWidth="1"/>
    <col min="10704" max="10704" width="19.42578125" style="4" customWidth="1"/>
    <col min="10705" max="10705" width="7.7109375" style="4" customWidth="1"/>
    <col min="10706" max="10706" width="19.28515625" style="4" bestFit="1" customWidth="1"/>
    <col min="10707" max="10712" width="0" style="74" hidden="1" customWidth="1"/>
    <col min="10713" max="10714" width="13.5703125" style="4" bestFit="1" customWidth="1"/>
    <col min="10715" max="10715" width="12.42578125" style="4" bestFit="1" customWidth="1"/>
    <col min="10716" max="10716" width="10.7109375" style="4" bestFit="1" customWidth="1"/>
    <col min="10717" max="10717" width="12.42578125" style="4" bestFit="1" customWidth="1"/>
    <col min="10718" max="10958" width="8.85546875" style="4"/>
    <col min="10959" max="10959" width="65.7109375" style="4" customWidth="1"/>
    <col min="10960" max="10960" width="19.42578125" style="4" customWidth="1"/>
    <col min="10961" max="10961" width="7.7109375" style="4" customWidth="1"/>
    <col min="10962" max="10962" width="19.28515625" style="4" bestFit="1" customWidth="1"/>
    <col min="10963" max="10968" width="0" style="74" hidden="1" customWidth="1"/>
    <col min="10969" max="10970" width="13.5703125" style="4" bestFit="1" customWidth="1"/>
    <col min="10971" max="10971" width="12.42578125" style="4" bestFit="1" customWidth="1"/>
    <col min="10972" max="10972" width="10.7109375" style="4" bestFit="1" customWidth="1"/>
    <col min="10973" max="10973" width="12.42578125" style="4" bestFit="1" customWidth="1"/>
    <col min="10974" max="11214" width="8.85546875" style="4"/>
    <col min="11215" max="11215" width="65.7109375" style="4" customWidth="1"/>
    <col min="11216" max="11216" width="19.42578125" style="4" customWidth="1"/>
    <col min="11217" max="11217" width="7.7109375" style="4" customWidth="1"/>
    <col min="11218" max="11218" width="19.28515625" style="4" bestFit="1" customWidth="1"/>
    <col min="11219" max="11224" width="0" style="74" hidden="1" customWidth="1"/>
    <col min="11225" max="11226" width="13.5703125" style="4" bestFit="1" customWidth="1"/>
    <col min="11227" max="11227" width="12.42578125" style="4" bestFit="1" customWidth="1"/>
    <col min="11228" max="11228" width="10.7109375" style="4" bestFit="1" customWidth="1"/>
    <col min="11229" max="11229" width="12.42578125" style="4" bestFit="1" customWidth="1"/>
    <col min="11230" max="11470" width="8.85546875" style="4"/>
    <col min="11471" max="11471" width="65.7109375" style="4" customWidth="1"/>
    <col min="11472" max="11472" width="19.42578125" style="4" customWidth="1"/>
    <col min="11473" max="11473" width="7.7109375" style="4" customWidth="1"/>
    <col min="11474" max="11474" width="19.28515625" style="4" bestFit="1" customWidth="1"/>
    <col min="11475" max="11480" width="0" style="74" hidden="1" customWidth="1"/>
    <col min="11481" max="11482" width="13.5703125" style="4" bestFit="1" customWidth="1"/>
    <col min="11483" max="11483" width="12.42578125" style="4" bestFit="1" customWidth="1"/>
    <col min="11484" max="11484" width="10.7109375" style="4" bestFit="1" customWidth="1"/>
    <col min="11485" max="11485" width="12.42578125" style="4" bestFit="1" customWidth="1"/>
    <col min="11486" max="11726" width="8.85546875" style="4"/>
    <col min="11727" max="11727" width="65.7109375" style="4" customWidth="1"/>
    <col min="11728" max="11728" width="19.42578125" style="4" customWidth="1"/>
    <col min="11729" max="11729" width="7.7109375" style="4" customWidth="1"/>
    <col min="11730" max="11730" width="19.28515625" style="4" bestFit="1" customWidth="1"/>
    <col min="11731" max="11736" width="0" style="74" hidden="1" customWidth="1"/>
    <col min="11737" max="11738" width="13.5703125" style="4" bestFit="1" customWidth="1"/>
    <col min="11739" max="11739" width="12.42578125" style="4" bestFit="1" customWidth="1"/>
    <col min="11740" max="11740" width="10.7109375" style="4" bestFit="1" customWidth="1"/>
    <col min="11741" max="11741" width="12.42578125" style="4" bestFit="1" customWidth="1"/>
    <col min="11742" max="11982" width="8.85546875" style="4"/>
    <col min="11983" max="11983" width="65.7109375" style="4" customWidth="1"/>
    <col min="11984" max="11984" width="19.42578125" style="4" customWidth="1"/>
    <col min="11985" max="11985" width="7.7109375" style="4" customWidth="1"/>
    <col min="11986" max="11986" width="19.28515625" style="4" bestFit="1" customWidth="1"/>
    <col min="11987" max="11992" width="0" style="74" hidden="1" customWidth="1"/>
    <col min="11993" max="11994" width="13.5703125" style="4" bestFit="1" customWidth="1"/>
    <col min="11995" max="11995" width="12.42578125" style="4" bestFit="1" customWidth="1"/>
    <col min="11996" max="11996" width="10.7109375" style="4" bestFit="1" customWidth="1"/>
    <col min="11997" max="11997" width="12.42578125" style="4" bestFit="1" customWidth="1"/>
    <col min="11998" max="12238" width="8.85546875" style="4"/>
    <col min="12239" max="12239" width="65.7109375" style="4" customWidth="1"/>
    <col min="12240" max="12240" width="19.42578125" style="4" customWidth="1"/>
    <col min="12241" max="12241" width="7.7109375" style="4" customWidth="1"/>
    <col min="12242" max="12242" width="19.28515625" style="4" bestFit="1" customWidth="1"/>
    <col min="12243" max="12248" width="0" style="74" hidden="1" customWidth="1"/>
    <col min="12249" max="12250" width="13.5703125" style="4" bestFit="1" customWidth="1"/>
    <col min="12251" max="12251" width="12.42578125" style="4" bestFit="1" customWidth="1"/>
    <col min="12252" max="12252" width="10.7109375" style="4" bestFit="1" customWidth="1"/>
    <col min="12253" max="12253" width="12.42578125" style="4" bestFit="1" customWidth="1"/>
    <col min="12254" max="12494" width="8.85546875" style="4"/>
    <col min="12495" max="12495" width="65.7109375" style="4" customWidth="1"/>
    <col min="12496" max="12496" width="19.42578125" style="4" customWidth="1"/>
    <col min="12497" max="12497" width="7.7109375" style="4" customWidth="1"/>
    <col min="12498" max="12498" width="19.28515625" style="4" bestFit="1" customWidth="1"/>
    <col min="12499" max="12504" width="0" style="74" hidden="1" customWidth="1"/>
    <col min="12505" max="12506" width="13.5703125" style="4" bestFit="1" customWidth="1"/>
    <col min="12507" max="12507" width="12.42578125" style="4" bestFit="1" customWidth="1"/>
    <col min="12508" max="12508" width="10.7109375" style="4" bestFit="1" customWidth="1"/>
    <col min="12509" max="12509" width="12.42578125" style="4" bestFit="1" customWidth="1"/>
    <col min="12510" max="12750" width="8.85546875" style="4"/>
    <col min="12751" max="12751" width="65.7109375" style="4" customWidth="1"/>
    <col min="12752" max="12752" width="19.42578125" style="4" customWidth="1"/>
    <col min="12753" max="12753" width="7.7109375" style="4" customWidth="1"/>
    <col min="12754" max="12754" width="19.28515625" style="4" bestFit="1" customWidth="1"/>
    <col min="12755" max="12760" width="0" style="74" hidden="1" customWidth="1"/>
    <col min="12761" max="12762" width="13.5703125" style="4" bestFit="1" customWidth="1"/>
    <col min="12763" max="12763" width="12.42578125" style="4" bestFit="1" customWidth="1"/>
    <col min="12764" max="12764" width="10.7109375" style="4" bestFit="1" customWidth="1"/>
    <col min="12765" max="12765" width="12.42578125" style="4" bestFit="1" customWidth="1"/>
    <col min="12766" max="13006" width="8.85546875" style="4"/>
    <col min="13007" max="13007" width="65.7109375" style="4" customWidth="1"/>
    <col min="13008" max="13008" width="19.42578125" style="4" customWidth="1"/>
    <col min="13009" max="13009" width="7.7109375" style="4" customWidth="1"/>
    <col min="13010" max="13010" width="19.28515625" style="4" bestFit="1" customWidth="1"/>
    <col min="13011" max="13016" width="0" style="74" hidden="1" customWidth="1"/>
    <col min="13017" max="13018" width="13.5703125" style="4" bestFit="1" customWidth="1"/>
    <col min="13019" max="13019" width="12.42578125" style="4" bestFit="1" customWidth="1"/>
    <col min="13020" max="13020" width="10.7109375" style="4" bestFit="1" customWidth="1"/>
    <col min="13021" max="13021" width="12.42578125" style="4" bestFit="1" customWidth="1"/>
    <col min="13022" max="13262" width="8.85546875" style="4"/>
    <col min="13263" max="13263" width="65.7109375" style="4" customWidth="1"/>
    <col min="13264" max="13264" width="19.42578125" style="4" customWidth="1"/>
    <col min="13265" max="13265" width="7.7109375" style="4" customWidth="1"/>
    <col min="13266" max="13266" width="19.28515625" style="4" bestFit="1" customWidth="1"/>
    <col min="13267" max="13272" width="0" style="74" hidden="1" customWidth="1"/>
    <col min="13273" max="13274" width="13.5703125" style="4" bestFit="1" customWidth="1"/>
    <col min="13275" max="13275" width="12.42578125" style="4" bestFit="1" customWidth="1"/>
    <col min="13276" max="13276" width="10.7109375" style="4" bestFit="1" customWidth="1"/>
    <col min="13277" max="13277" width="12.42578125" style="4" bestFit="1" customWidth="1"/>
    <col min="13278" max="13518" width="8.85546875" style="4"/>
    <col min="13519" max="13519" width="65.7109375" style="4" customWidth="1"/>
    <col min="13520" max="13520" width="19.42578125" style="4" customWidth="1"/>
    <col min="13521" max="13521" width="7.7109375" style="4" customWidth="1"/>
    <col min="13522" max="13522" width="19.28515625" style="4" bestFit="1" customWidth="1"/>
    <col min="13523" max="13528" width="0" style="74" hidden="1" customWidth="1"/>
    <col min="13529" max="13530" width="13.5703125" style="4" bestFit="1" customWidth="1"/>
    <col min="13531" max="13531" width="12.42578125" style="4" bestFit="1" customWidth="1"/>
    <col min="13532" max="13532" width="10.7109375" style="4" bestFit="1" customWidth="1"/>
    <col min="13533" max="13533" width="12.42578125" style="4" bestFit="1" customWidth="1"/>
    <col min="13534" max="13774" width="8.85546875" style="4"/>
    <col min="13775" max="13775" width="65.7109375" style="4" customWidth="1"/>
    <col min="13776" max="13776" width="19.42578125" style="4" customWidth="1"/>
    <col min="13777" max="13777" width="7.7109375" style="4" customWidth="1"/>
    <col min="13778" max="13778" width="19.28515625" style="4" bestFit="1" customWidth="1"/>
    <col min="13779" max="13784" width="0" style="74" hidden="1" customWidth="1"/>
    <col min="13785" max="13786" width="13.5703125" style="4" bestFit="1" customWidth="1"/>
    <col min="13787" max="13787" width="12.42578125" style="4" bestFit="1" customWidth="1"/>
    <col min="13788" max="13788" width="10.7109375" style="4" bestFit="1" customWidth="1"/>
    <col min="13789" max="13789" width="12.42578125" style="4" bestFit="1" customWidth="1"/>
    <col min="13790" max="14030" width="8.85546875" style="4"/>
    <col min="14031" max="14031" width="65.7109375" style="4" customWidth="1"/>
    <col min="14032" max="14032" width="19.42578125" style="4" customWidth="1"/>
    <col min="14033" max="14033" width="7.7109375" style="4" customWidth="1"/>
    <col min="14034" max="14034" width="19.28515625" style="4" bestFit="1" customWidth="1"/>
    <col min="14035" max="14040" width="0" style="74" hidden="1" customWidth="1"/>
    <col min="14041" max="14042" width="13.5703125" style="4" bestFit="1" customWidth="1"/>
    <col min="14043" max="14043" width="12.42578125" style="4" bestFit="1" customWidth="1"/>
    <col min="14044" max="14044" width="10.7109375" style="4" bestFit="1" customWidth="1"/>
    <col min="14045" max="14045" width="12.42578125" style="4" bestFit="1" customWidth="1"/>
    <col min="14046" max="14286" width="8.85546875" style="4"/>
    <col min="14287" max="14287" width="65.7109375" style="4" customWidth="1"/>
    <col min="14288" max="14288" width="19.42578125" style="4" customWidth="1"/>
    <col min="14289" max="14289" width="7.7109375" style="4" customWidth="1"/>
    <col min="14290" max="14290" width="19.28515625" style="4" bestFit="1" customWidth="1"/>
    <col min="14291" max="14296" width="0" style="74" hidden="1" customWidth="1"/>
    <col min="14297" max="14298" width="13.5703125" style="4" bestFit="1" customWidth="1"/>
    <col min="14299" max="14299" width="12.42578125" style="4" bestFit="1" customWidth="1"/>
    <col min="14300" max="14300" width="10.7109375" style="4" bestFit="1" customWidth="1"/>
    <col min="14301" max="14301" width="12.42578125" style="4" bestFit="1" customWidth="1"/>
    <col min="14302" max="14542" width="8.85546875" style="4"/>
    <col min="14543" max="14543" width="65.7109375" style="4" customWidth="1"/>
    <col min="14544" max="14544" width="19.42578125" style="4" customWidth="1"/>
    <col min="14545" max="14545" width="7.7109375" style="4" customWidth="1"/>
    <col min="14546" max="14546" width="19.28515625" style="4" bestFit="1" customWidth="1"/>
    <col min="14547" max="14552" width="0" style="74" hidden="1" customWidth="1"/>
    <col min="14553" max="14554" width="13.5703125" style="4" bestFit="1" customWidth="1"/>
    <col min="14555" max="14555" width="12.42578125" style="4" bestFit="1" customWidth="1"/>
    <col min="14556" max="14556" width="10.7109375" style="4" bestFit="1" customWidth="1"/>
    <col min="14557" max="14557" width="12.42578125" style="4" bestFit="1" customWidth="1"/>
    <col min="14558" max="14798" width="8.85546875" style="4"/>
    <col min="14799" max="14799" width="65.7109375" style="4" customWidth="1"/>
    <col min="14800" max="14800" width="19.42578125" style="4" customWidth="1"/>
    <col min="14801" max="14801" width="7.7109375" style="4" customWidth="1"/>
    <col min="14802" max="14802" width="19.28515625" style="4" bestFit="1" customWidth="1"/>
    <col min="14803" max="14808" width="0" style="74" hidden="1" customWidth="1"/>
    <col min="14809" max="14810" width="13.5703125" style="4" bestFit="1" customWidth="1"/>
    <col min="14811" max="14811" width="12.42578125" style="4" bestFit="1" customWidth="1"/>
    <col min="14812" max="14812" width="10.7109375" style="4" bestFit="1" customWidth="1"/>
    <col min="14813" max="14813" width="12.42578125" style="4" bestFit="1" customWidth="1"/>
    <col min="14814" max="15054" width="8.85546875" style="4"/>
    <col min="15055" max="15055" width="65.7109375" style="4" customWidth="1"/>
    <col min="15056" max="15056" width="19.42578125" style="4" customWidth="1"/>
    <col min="15057" max="15057" width="7.7109375" style="4" customWidth="1"/>
    <col min="15058" max="15058" width="19.28515625" style="4" bestFit="1" customWidth="1"/>
    <col min="15059" max="15064" width="0" style="74" hidden="1" customWidth="1"/>
    <col min="15065" max="15066" width="13.5703125" style="4" bestFit="1" customWidth="1"/>
    <col min="15067" max="15067" width="12.42578125" style="4" bestFit="1" customWidth="1"/>
    <col min="15068" max="15068" width="10.7109375" style="4" bestFit="1" customWidth="1"/>
    <col min="15069" max="15069" width="12.42578125" style="4" bestFit="1" customWidth="1"/>
    <col min="15070" max="15310" width="8.85546875" style="4"/>
    <col min="15311" max="15311" width="65.7109375" style="4" customWidth="1"/>
    <col min="15312" max="15312" width="19.42578125" style="4" customWidth="1"/>
    <col min="15313" max="15313" width="7.7109375" style="4" customWidth="1"/>
    <col min="15314" max="15314" width="19.28515625" style="4" bestFit="1" customWidth="1"/>
    <col min="15315" max="15320" width="0" style="74" hidden="1" customWidth="1"/>
    <col min="15321" max="15322" width="13.5703125" style="4" bestFit="1" customWidth="1"/>
    <col min="15323" max="15323" width="12.42578125" style="4" bestFit="1" customWidth="1"/>
    <col min="15324" max="15324" width="10.7109375" style="4" bestFit="1" customWidth="1"/>
    <col min="15325" max="15325" width="12.42578125" style="4" bestFit="1" customWidth="1"/>
    <col min="15326" max="15566" width="8.85546875" style="4"/>
    <col min="15567" max="15567" width="65.7109375" style="4" customWidth="1"/>
    <col min="15568" max="15568" width="19.42578125" style="4" customWidth="1"/>
    <col min="15569" max="15569" width="7.7109375" style="4" customWidth="1"/>
    <col min="15570" max="15570" width="19.28515625" style="4" bestFit="1" customWidth="1"/>
    <col min="15571" max="15576" width="0" style="74" hidden="1" customWidth="1"/>
    <col min="15577" max="15578" width="13.5703125" style="4" bestFit="1" customWidth="1"/>
    <col min="15579" max="15579" width="12.42578125" style="4" bestFit="1" customWidth="1"/>
    <col min="15580" max="15580" width="10.7109375" style="4" bestFit="1" customWidth="1"/>
    <col min="15581" max="15581" width="12.42578125" style="4" bestFit="1" customWidth="1"/>
    <col min="15582" max="15822" width="8.85546875" style="4"/>
    <col min="15823" max="15823" width="65.7109375" style="4" customWidth="1"/>
    <col min="15824" max="15824" width="19.42578125" style="4" customWidth="1"/>
    <col min="15825" max="15825" width="7.7109375" style="4" customWidth="1"/>
    <col min="15826" max="15826" width="19.28515625" style="4" bestFit="1" customWidth="1"/>
    <col min="15827" max="15832" width="0" style="74" hidden="1" customWidth="1"/>
    <col min="15833" max="15834" width="13.5703125" style="4" bestFit="1" customWidth="1"/>
    <col min="15835" max="15835" width="12.42578125" style="4" bestFit="1" customWidth="1"/>
    <col min="15836" max="15836" width="10.7109375" style="4" bestFit="1" customWidth="1"/>
    <col min="15837" max="15837" width="12.42578125" style="4" bestFit="1" customWidth="1"/>
    <col min="15838" max="16078" width="8.85546875" style="4"/>
    <col min="16079" max="16079" width="65.7109375" style="4" customWidth="1"/>
    <col min="16080" max="16080" width="19.42578125" style="4" customWidth="1"/>
    <col min="16081" max="16081" width="7.7109375" style="4" customWidth="1"/>
    <col min="16082" max="16082" width="19.28515625" style="4" bestFit="1" customWidth="1"/>
    <col min="16083" max="16088" width="0" style="74" hidden="1" customWidth="1"/>
    <col min="16089" max="16090" width="13.5703125" style="4" bestFit="1" customWidth="1"/>
    <col min="16091" max="16091" width="12.42578125" style="4" bestFit="1" customWidth="1"/>
    <col min="16092" max="16092" width="10.7109375" style="4" bestFit="1" customWidth="1"/>
    <col min="16093" max="16093" width="12.42578125" style="4" bestFit="1" customWidth="1"/>
    <col min="16094" max="16384" width="8.85546875" style="4"/>
  </cols>
  <sheetData>
    <row r="2" spans="1:16333" ht="18.75" x14ac:dyDescent="0.25">
      <c r="B2" s="69"/>
      <c r="E2" s="72" t="s">
        <v>780</v>
      </c>
      <c r="F2" s="72"/>
    </row>
    <row r="3" spans="1:16333" ht="18.75" x14ac:dyDescent="0.25">
      <c r="B3" s="69"/>
      <c r="E3" s="72" t="s">
        <v>834</v>
      </c>
      <c r="F3" s="72"/>
    </row>
    <row r="4" spans="1:16333" ht="18.75" x14ac:dyDescent="0.25">
      <c r="B4" s="69"/>
      <c r="E4" s="72" t="s">
        <v>1</v>
      </c>
      <c r="F4" s="72"/>
    </row>
    <row r="5" spans="1:16333" ht="18.75" x14ac:dyDescent="0.25">
      <c r="B5" s="69"/>
      <c r="E5" s="72" t="s">
        <v>2</v>
      </c>
      <c r="F5" s="72"/>
    </row>
    <row r="6" spans="1:16333" ht="18.75" x14ac:dyDescent="0.25">
      <c r="B6" s="69"/>
      <c r="E6" s="72" t="s">
        <v>3</v>
      </c>
      <c r="F6" s="72"/>
    </row>
    <row r="7" spans="1:16333" ht="18.75" x14ac:dyDescent="0.3">
      <c r="B7" s="69"/>
      <c r="D7" s="428" t="s">
        <v>835</v>
      </c>
      <c r="E7" s="429"/>
      <c r="F7" s="72"/>
    </row>
    <row r="8" spans="1:16333" ht="18.75" x14ac:dyDescent="0.25">
      <c r="B8" s="69"/>
      <c r="D8" s="430" t="s">
        <v>833</v>
      </c>
      <c r="E8" s="431"/>
      <c r="F8" s="72"/>
    </row>
    <row r="11" spans="1:16333" ht="103.5" customHeight="1" x14ac:dyDescent="0.25">
      <c r="A11" s="432" t="s">
        <v>194</v>
      </c>
      <c r="B11" s="432"/>
      <c r="C11" s="432"/>
      <c r="D11" s="433"/>
      <c r="E11" s="433"/>
      <c r="F11" s="433"/>
    </row>
    <row r="12" spans="1:16333" ht="18" x14ac:dyDescent="0.25">
      <c r="A12" s="75"/>
    </row>
    <row r="13" spans="1:16333" x14ac:dyDescent="0.25">
      <c r="F13" s="76" t="s">
        <v>4</v>
      </c>
    </row>
    <row r="14" spans="1:16333" ht="55.5" customHeight="1" x14ac:dyDescent="0.25">
      <c r="A14" s="9" t="s">
        <v>5</v>
      </c>
      <c r="B14" s="46" t="s">
        <v>8</v>
      </c>
      <c r="C14" s="46" t="s">
        <v>9</v>
      </c>
      <c r="D14" s="77" t="s">
        <v>10</v>
      </c>
      <c r="E14" s="77" t="s">
        <v>11</v>
      </c>
      <c r="F14" s="77" t="s">
        <v>141</v>
      </c>
    </row>
    <row r="15" spans="1:16333" s="81" customFormat="1" ht="15.75" x14ac:dyDescent="0.25">
      <c r="A15" s="15" t="s">
        <v>12</v>
      </c>
      <c r="B15" s="78"/>
      <c r="C15" s="78"/>
      <c r="D15" s="79">
        <f>D16+D32+D54+D59+D71+D80+D105+D113+D122+D128+D136+D140+D67</f>
        <v>2575505361.6500001</v>
      </c>
      <c r="E15" s="79">
        <f>E16+E32+E54+E59+E71+E80+E105+E113+E122+E128+E136+E140+E67</f>
        <v>2520674051.1444001</v>
      </c>
      <c r="F15" s="79">
        <f>F16+F32+F54+F59+F71+F80+F105+F113+F122+F128+F136+F140+F67</f>
        <v>2258113969.6658826</v>
      </c>
      <c r="G15" s="80"/>
      <c r="H15" s="99"/>
      <c r="I15" s="99"/>
      <c r="J15" s="99"/>
      <c r="K15" s="99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</row>
    <row r="16" spans="1:16333" ht="25.5" customHeight="1" x14ac:dyDescent="0.25">
      <c r="A16" s="82" t="s">
        <v>93</v>
      </c>
      <c r="B16" s="83" t="s">
        <v>94</v>
      </c>
      <c r="C16" s="84"/>
      <c r="D16" s="85">
        <f>D17+D27</f>
        <v>387204005.79999995</v>
      </c>
      <c r="E16" s="85">
        <f>E17+E27</f>
        <v>648529538.53999996</v>
      </c>
      <c r="F16" s="85">
        <f>F17+F27</f>
        <v>379730765.66508234</v>
      </c>
    </row>
    <row r="17" spans="1:984 1235:2008 2259:3032 3283:4056 4307:5080 5331:6104 6355:7128 7379:8152 8403:9176 9427:10200 10451:11224 11475:12248 12499:13272 13523:14296 14547:15320 15571:16088" s="27" customFormat="1" ht="15.75" x14ac:dyDescent="0.25">
      <c r="A17" s="34" t="s">
        <v>42</v>
      </c>
      <c r="B17" s="86" t="s">
        <v>107</v>
      </c>
      <c r="C17" s="78"/>
      <c r="D17" s="87">
        <f>D18+D20+D22+D25</f>
        <v>113324750.40000001</v>
      </c>
      <c r="E17" s="87">
        <f t="shared" ref="E17:F17" si="0">E18+E20+E22+E25</f>
        <v>369392214.5</v>
      </c>
      <c r="F17" s="87">
        <f t="shared" si="0"/>
        <v>98272972.030000001</v>
      </c>
      <c r="G17" s="80"/>
      <c r="H17" s="99"/>
      <c r="I17" s="99"/>
      <c r="J17" s="99"/>
      <c r="K17" s="99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HC17" s="81"/>
      <c r="HD17" s="81"/>
      <c r="HE17" s="81"/>
      <c r="HF17" s="81"/>
      <c r="HG17" s="81"/>
      <c r="HH17" s="81"/>
      <c r="QY17" s="81"/>
      <c r="QZ17" s="81"/>
      <c r="RA17" s="81"/>
      <c r="RB17" s="81"/>
      <c r="RC17" s="81"/>
      <c r="RD17" s="81"/>
      <c r="AAU17" s="81"/>
      <c r="AAV17" s="81"/>
      <c r="AAW17" s="81"/>
      <c r="AAX17" s="81"/>
      <c r="AAY17" s="81"/>
      <c r="AAZ17" s="81"/>
      <c r="AKQ17" s="81"/>
      <c r="AKR17" s="81"/>
      <c r="AKS17" s="81"/>
      <c r="AKT17" s="81"/>
      <c r="AKU17" s="81"/>
      <c r="AKV17" s="81"/>
      <c r="AUM17" s="81"/>
      <c r="AUN17" s="81"/>
      <c r="AUO17" s="81"/>
      <c r="AUP17" s="81"/>
      <c r="AUQ17" s="81"/>
      <c r="AUR17" s="81"/>
      <c r="BEI17" s="81"/>
      <c r="BEJ17" s="81"/>
      <c r="BEK17" s="81"/>
      <c r="BEL17" s="81"/>
      <c r="BEM17" s="81"/>
      <c r="BEN17" s="81"/>
      <c r="BOE17" s="81"/>
      <c r="BOF17" s="81"/>
      <c r="BOG17" s="81"/>
      <c r="BOH17" s="81"/>
      <c r="BOI17" s="81"/>
      <c r="BOJ17" s="81"/>
      <c r="BYA17" s="81"/>
      <c r="BYB17" s="81"/>
      <c r="BYC17" s="81"/>
      <c r="BYD17" s="81"/>
      <c r="BYE17" s="81"/>
      <c r="BYF17" s="81"/>
      <c r="CHW17" s="81"/>
      <c r="CHX17" s="81"/>
      <c r="CHY17" s="81"/>
      <c r="CHZ17" s="81"/>
      <c r="CIA17" s="81"/>
      <c r="CIB17" s="81"/>
      <c r="CRS17" s="81"/>
      <c r="CRT17" s="81"/>
      <c r="CRU17" s="81"/>
      <c r="CRV17" s="81"/>
      <c r="CRW17" s="81"/>
      <c r="CRX17" s="81"/>
      <c r="DBO17" s="81"/>
      <c r="DBP17" s="81"/>
      <c r="DBQ17" s="81"/>
      <c r="DBR17" s="81"/>
      <c r="DBS17" s="81"/>
      <c r="DBT17" s="81"/>
      <c r="DLK17" s="81"/>
      <c r="DLL17" s="81"/>
      <c r="DLM17" s="81"/>
      <c r="DLN17" s="81"/>
      <c r="DLO17" s="81"/>
      <c r="DLP17" s="81"/>
      <c r="DVG17" s="81"/>
      <c r="DVH17" s="81"/>
      <c r="DVI17" s="81"/>
      <c r="DVJ17" s="81"/>
      <c r="DVK17" s="81"/>
      <c r="DVL17" s="81"/>
      <c r="EFC17" s="81"/>
      <c r="EFD17" s="81"/>
      <c r="EFE17" s="81"/>
      <c r="EFF17" s="81"/>
      <c r="EFG17" s="81"/>
      <c r="EFH17" s="81"/>
      <c r="EOY17" s="81"/>
      <c r="EOZ17" s="81"/>
      <c r="EPA17" s="81"/>
      <c r="EPB17" s="81"/>
      <c r="EPC17" s="81"/>
      <c r="EPD17" s="81"/>
      <c r="EYU17" s="81"/>
      <c r="EYV17" s="81"/>
      <c r="EYW17" s="81"/>
      <c r="EYX17" s="81"/>
      <c r="EYY17" s="81"/>
      <c r="EYZ17" s="81"/>
      <c r="FIQ17" s="81"/>
      <c r="FIR17" s="81"/>
      <c r="FIS17" s="81"/>
      <c r="FIT17" s="81"/>
      <c r="FIU17" s="81"/>
      <c r="FIV17" s="81"/>
      <c r="FSM17" s="81"/>
      <c r="FSN17" s="81"/>
      <c r="FSO17" s="81"/>
      <c r="FSP17" s="81"/>
      <c r="FSQ17" s="81"/>
      <c r="FSR17" s="81"/>
      <c r="GCI17" s="81"/>
      <c r="GCJ17" s="81"/>
      <c r="GCK17" s="81"/>
      <c r="GCL17" s="81"/>
      <c r="GCM17" s="81"/>
      <c r="GCN17" s="81"/>
      <c r="GME17" s="81"/>
      <c r="GMF17" s="81"/>
      <c r="GMG17" s="81"/>
      <c r="GMH17" s="81"/>
      <c r="GMI17" s="81"/>
      <c r="GMJ17" s="81"/>
      <c r="GWA17" s="81"/>
      <c r="GWB17" s="81"/>
      <c r="GWC17" s="81"/>
      <c r="GWD17" s="81"/>
      <c r="GWE17" s="81"/>
      <c r="GWF17" s="81"/>
      <c r="HFW17" s="81"/>
      <c r="HFX17" s="81"/>
      <c r="HFY17" s="81"/>
      <c r="HFZ17" s="81"/>
      <c r="HGA17" s="81"/>
      <c r="HGB17" s="81"/>
      <c r="HPS17" s="81"/>
      <c r="HPT17" s="81"/>
      <c r="HPU17" s="81"/>
      <c r="HPV17" s="81"/>
      <c r="HPW17" s="81"/>
      <c r="HPX17" s="81"/>
      <c r="HZO17" s="81"/>
      <c r="HZP17" s="81"/>
      <c r="HZQ17" s="81"/>
      <c r="HZR17" s="81"/>
      <c r="HZS17" s="81"/>
      <c r="HZT17" s="81"/>
      <c r="IJK17" s="81"/>
      <c r="IJL17" s="81"/>
      <c r="IJM17" s="81"/>
      <c r="IJN17" s="81"/>
      <c r="IJO17" s="81"/>
      <c r="IJP17" s="81"/>
      <c r="ITG17" s="81"/>
      <c r="ITH17" s="81"/>
      <c r="ITI17" s="81"/>
      <c r="ITJ17" s="81"/>
      <c r="ITK17" s="81"/>
      <c r="ITL17" s="81"/>
      <c r="JDC17" s="81"/>
      <c r="JDD17" s="81"/>
      <c r="JDE17" s="81"/>
      <c r="JDF17" s="81"/>
      <c r="JDG17" s="81"/>
      <c r="JDH17" s="81"/>
      <c r="JMY17" s="81"/>
      <c r="JMZ17" s="81"/>
      <c r="JNA17" s="81"/>
      <c r="JNB17" s="81"/>
      <c r="JNC17" s="81"/>
      <c r="JND17" s="81"/>
      <c r="JWU17" s="81"/>
      <c r="JWV17" s="81"/>
      <c r="JWW17" s="81"/>
      <c r="JWX17" s="81"/>
      <c r="JWY17" s="81"/>
      <c r="JWZ17" s="81"/>
      <c r="KGQ17" s="81"/>
      <c r="KGR17" s="81"/>
      <c r="KGS17" s="81"/>
      <c r="KGT17" s="81"/>
      <c r="KGU17" s="81"/>
      <c r="KGV17" s="81"/>
      <c r="KQM17" s="81"/>
      <c r="KQN17" s="81"/>
      <c r="KQO17" s="81"/>
      <c r="KQP17" s="81"/>
      <c r="KQQ17" s="81"/>
      <c r="KQR17" s="81"/>
      <c r="LAI17" s="81"/>
      <c r="LAJ17" s="81"/>
      <c r="LAK17" s="81"/>
      <c r="LAL17" s="81"/>
      <c r="LAM17" s="81"/>
      <c r="LAN17" s="81"/>
      <c r="LKE17" s="81"/>
      <c r="LKF17" s="81"/>
      <c r="LKG17" s="81"/>
      <c r="LKH17" s="81"/>
      <c r="LKI17" s="81"/>
      <c r="LKJ17" s="81"/>
      <c r="LUA17" s="81"/>
      <c r="LUB17" s="81"/>
      <c r="LUC17" s="81"/>
      <c r="LUD17" s="81"/>
      <c r="LUE17" s="81"/>
      <c r="LUF17" s="81"/>
      <c r="MDW17" s="81"/>
      <c r="MDX17" s="81"/>
      <c r="MDY17" s="81"/>
      <c r="MDZ17" s="81"/>
      <c r="MEA17" s="81"/>
      <c r="MEB17" s="81"/>
      <c r="MNS17" s="81"/>
      <c r="MNT17" s="81"/>
      <c r="MNU17" s="81"/>
      <c r="MNV17" s="81"/>
      <c r="MNW17" s="81"/>
      <c r="MNX17" s="81"/>
      <c r="MXO17" s="81"/>
      <c r="MXP17" s="81"/>
      <c r="MXQ17" s="81"/>
      <c r="MXR17" s="81"/>
      <c r="MXS17" s="81"/>
      <c r="MXT17" s="81"/>
      <c r="NHK17" s="81"/>
      <c r="NHL17" s="81"/>
      <c r="NHM17" s="81"/>
      <c r="NHN17" s="81"/>
      <c r="NHO17" s="81"/>
      <c r="NHP17" s="81"/>
      <c r="NRG17" s="81"/>
      <c r="NRH17" s="81"/>
      <c r="NRI17" s="81"/>
      <c r="NRJ17" s="81"/>
      <c r="NRK17" s="81"/>
      <c r="NRL17" s="81"/>
      <c r="OBC17" s="81"/>
      <c r="OBD17" s="81"/>
      <c r="OBE17" s="81"/>
      <c r="OBF17" s="81"/>
      <c r="OBG17" s="81"/>
      <c r="OBH17" s="81"/>
      <c r="OKY17" s="81"/>
      <c r="OKZ17" s="81"/>
      <c r="OLA17" s="81"/>
      <c r="OLB17" s="81"/>
      <c r="OLC17" s="81"/>
      <c r="OLD17" s="81"/>
      <c r="OUU17" s="81"/>
      <c r="OUV17" s="81"/>
      <c r="OUW17" s="81"/>
      <c r="OUX17" s="81"/>
      <c r="OUY17" s="81"/>
      <c r="OUZ17" s="81"/>
      <c r="PEQ17" s="81"/>
      <c r="PER17" s="81"/>
      <c r="PES17" s="81"/>
      <c r="PET17" s="81"/>
      <c r="PEU17" s="81"/>
      <c r="PEV17" s="81"/>
      <c r="POM17" s="81"/>
      <c r="PON17" s="81"/>
      <c r="POO17" s="81"/>
      <c r="POP17" s="81"/>
      <c r="POQ17" s="81"/>
      <c r="POR17" s="81"/>
      <c r="PYI17" s="81"/>
      <c r="PYJ17" s="81"/>
      <c r="PYK17" s="81"/>
      <c r="PYL17" s="81"/>
      <c r="PYM17" s="81"/>
      <c r="PYN17" s="81"/>
      <c r="QIE17" s="81"/>
      <c r="QIF17" s="81"/>
      <c r="QIG17" s="81"/>
      <c r="QIH17" s="81"/>
      <c r="QII17" s="81"/>
      <c r="QIJ17" s="81"/>
      <c r="QSA17" s="81"/>
      <c r="QSB17" s="81"/>
      <c r="QSC17" s="81"/>
      <c r="QSD17" s="81"/>
      <c r="QSE17" s="81"/>
      <c r="QSF17" s="81"/>
      <c r="RBW17" s="81"/>
      <c r="RBX17" s="81"/>
      <c r="RBY17" s="81"/>
      <c r="RBZ17" s="81"/>
      <c r="RCA17" s="81"/>
      <c r="RCB17" s="81"/>
      <c r="RLS17" s="81"/>
      <c r="RLT17" s="81"/>
      <c r="RLU17" s="81"/>
      <c r="RLV17" s="81"/>
      <c r="RLW17" s="81"/>
      <c r="RLX17" s="81"/>
      <c r="RVO17" s="81"/>
      <c r="RVP17" s="81"/>
      <c r="RVQ17" s="81"/>
      <c r="RVR17" s="81"/>
      <c r="RVS17" s="81"/>
      <c r="RVT17" s="81"/>
      <c r="SFK17" s="81"/>
      <c r="SFL17" s="81"/>
      <c r="SFM17" s="81"/>
      <c r="SFN17" s="81"/>
      <c r="SFO17" s="81"/>
      <c r="SFP17" s="81"/>
      <c r="SPG17" s="81"/>
      <c r="SPH17" s="81"/>
      <c r="SPI17" s="81"/>
      <c r="SPJ17" s="81"/>
      <c r="SPK17" s="81"/>
      <c r="SPL17" s="81"/>
      <c r="SZC17" s="81"/>
      <c r="SZD17" s="81"/>
      <c r="SZE17" s="81"/>
      <c r="SZF17" s="81"/>
      <c r="SZG17" s="81"/>
      <c r="SZH17" s="81"/>
      <c r="TIY17" s="81"/>
      <c r="TIZ17" s="81"/>
      <c r="TJA17" s="81"/>
      <c r="TJB17" s="81"/>
      <c r="TJC17" s="81"/>
      <c r="TJD17" s="81"/>
      <c r="TSU17" s="81"/>
      <c r="TSV17" s="81"/>
      <c r="TSW17" s="81"/>
      <c r="TSX17" s="81"/>
      <c r="TSY17" s="81"/>
      <c r="TSZ17" s="81"/>
      <c r="UCQ17" s="81"/>
      <c r="UCR17" s="81"/>
      <c r="UCS17" s="81"/>
      <c r="UCT17" s="81"/>
      <c r="UCU17" s="81"/>
      <c r="UCV17" s="81"/>
      <c r="UMM17" s="81"/>
      <c r="UMN17" s="81"/>
      <c r="UMO17" s="81"/>
      <c r="UMP17" s="81"/>
      <c r="UMQ17" s="81"/>
      <c r="UMR17" s="81"/>
      <c r="UWI17" s="81"/>
      <c r="UWJ17" s="81"/>
      <c r="UWK17" s="81"/>
      <c r="UWL17" s="81"/>
      <c r="UWM17" s="81"/>
      <c r="UWN17" s="81"/>
      <c r="VGE17" s="81"/>
      <c r="VGF17" s="81"/>
      <c r="VGG17" s="81"/>
      <c r="VGH17" s="81"/>
      <c r="VGI17" s="81"/>
      <c r="VGJ17" s="81"/>
      <c r="VQA17" s="81"/>
      <c r="VQB17" s="81"/>
      <c r="VQC17" s="81"/>
      <c r="VQD17" s="81"/>
      <c r="VQE17" s="81"/>
      <c r="VQF17" s="81"/>
      <c r="VZW17" s="81"/>
      <c r="VZX17" s="81"/>
      <c r="VZY17" s="81"/>
      <c r="VZZ17" s="81"/>
      <c r="WAA17" s="81"/>
      <c r="WAB17" s="81"/>
      <c r="WJS17" s="81"/>
      <c r="WJT17" s="81"/>
      <c r="WJU17" s="81"/>
      <c r="WJV17" s="81"/>
      <c r="WJW17" s="81"/>
      <c r="WJX17" s="81"/>
      <c r="WTO17" s="81"/>
      <c r="WTP17" s="81"/>
      <c r="WTQ17" s="81"/>
      <c r="WTR17" s="81"/>
      <c r="WTS17" s="81"/>
      <c r="WTT17" s="81"/>
    </row>
    <row r="18" spans="1:984 1235:2008 2259:3032 3283:4056 4307:5080 5331:6104 6355:7128 7379:8152 8403:9176 9427:10200 10451:11224 11475:12248 12499:13272 13523:14296 14547:15320 15571:16088" s="27" customFormat="1" ht="30.75" x14ac:dyDescent="0.25">
      <c r="A18" s="32" t="s">
        <v>216</v>
      </c>
      <c r="B18" s="124" t="s">
        <v>107</v>
      </c>
      <c r="C18" s="46"/>
      <c r="D18" s="218">
        <f>D19</f>
        <v>880000</v>
      </c>
      <c r="E18" s="218">
        <f>E19</f>
        <v>909039.99999999988</v>
      </c>
      <c r="F18" s="218">
        <f>F19</f>
        <v>939038.31999999983</v>
      </c>
      <c r="G18" s="80"/>
      <c r="H18" s="99"/>
      <c r="I18" s="99"/>
      <c r="J18" s="99"/>
      <c r="K18" s="99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HC18" s="81"/>
      <c r="HD18" s="81"/>
      <c r="HE18" s="81"/>
      <c r="HF18" s="81"/>
      <c r="HG18" s="81"/>
      <c r="HH18" s="81"/>
      <c r="QY18" s="81"/>
      <c r="QZ18" s="81"/>
      <c r="RA18" s="81"/>
      <c r="RB18" s="81"/>
      <c r="RC18" s="81"/>
      <c r="RD18" s="81"/>
      <c r="AAU18" s="81"/>
      <c r="AAV18" s="81"/>
      <c r="AAW18" s="81"/>
      <c r="AAX18" s="81"/>
      <c r="AAY18" s="81"/>
      <c r="AAZ18" s="81"/>
      <c r="AKQ18" s="81"/>
      <c r="AKR18" s="81"/>
      <c r="AKS18" s="81"/>
      <c r="AKT18" s="81"/>
      <c r="AKU18" s="81"/>
      <c r="AKV18" s="81"/>
      <c r="AUM18" s="81"/>
      <c r="AUN18" s="81"/>
      <c r="AUO18" s="81"/>
      <c r="AUP18" s="81"/>
      <c r="AUQ18" s="81"/>
      <c r="AUR18" s="81"/>
      <c r="BEI18" s="81"/>
      <c r="BEJ18" s="81"/>
      <c r="BEK18" s="81"/>
      <c r="BEL18" s="81"/>
      <c r="BEM18" s="81"/>
      <c r="BEN18" s="81"/>
      <c r="BOE18" s="81"/>
      <c r="BOF18" s="81"/>
      <c r="BOG18" s="81"/>
      <c r="BOH18" s="81"/>
      <c r="BOI18" s="81"/>
      <c r="BOJ18" s="81"/>
      <c r="BYA18" s="81"/>
      <c r="BYB18" s="81"/>
      <c r="BYC18" s="81"/>
      <c r="BYD18" s="81"/>
      <c r="BYE18" s="81"/>
      <c r="BYF18" s="81"/>
      <c r="CHW18" s="81"/>
      <c r="CHX18" s="81"/>
      <c r="CHY18" s="81"/>
      <c r="CHZ18" s="81"/>
      <c r="CIA18" s="81"/>
      <c r="CIB18" s="81"/>
      <c r="CRS18" s="81"/>
      <c r="CRT18" s="81"/>
      <c r="CRU18" s="81"/>
      <c r="CRV18" s="81"/>
      <c r="CRW18" s="81"/>
      <c r="CRX18" s="81"/>
      <c r="DBO18" s="81"/>
      <c r="DBP18" s="81"/>
      <c r="DBQ18" s="81"/>
      <c r="DBR18" s="81"/>
      <c r="DBS18" s="81"/>
      <c r="DBT18" s="81"/>
      <c r="DLK18" s="81"/>
      <c r="DLL18" s="81"/>
      <c r="DLM18" s="81"/>
      <c r="DLN18" s="81"/>
      <c r="DLO18" s="81"/>
      <c r="DLP18" s="81"/>
      <c r="DVG18" s="81"/>
      <c r="DVH18" s="81"/>
      <c r="DVI18" s="81"/>
      <c r="DVJ18" s="81"/>
      <c r="DVK18" s="81"/>
      <c r="DVL18" s="81"/>
      <c r="EFC18" s="81"/>
      <c r="EFD18" s="81"/>
      <c r="EFE18" s="81"/>
      <c r="EFF18" s="81"/>
      <c r="EFG18" s="81"/>
      <c r="EFH18" s="81"/>
      <c r="EOY18" s="81"/>
      <c r="EOZ18" s="81"/>
      <c r="EPA18" s="81"/>
      <c r="EPB18" s="81"/>
      <c r="EPC18" s="81"/>
      <c r="EPD18" s="81"/>
      <c r="EYU18" s="81"/>
      <c r="EYV18" s="81"/>
      <c r="EYW18" s="81"/>
      <c r="EYX18" s="81"/>
      <c r="EYY18" s="81"/>
      <c r="EYZ18" s="81"/>
      <c r="FIQ18" s="81"/>
      <c r="FIR18" s="81"/>
      <c r="FIS18" s="81"/>
      <c r="FIT18" s="81"/>
      <c r="FIU18" s="81"/>
      <c r="FIV18" s="81"/>
      <c r="FSM18" s="81"/>
      <c r="FSN18" s="81"/>
      <c r="FSO18" s="81"/>
      <c r="FSP18" s="81"/>
      <c r="FSQ18" s="81"/>
      <c r="FSR18" s="81"/>
      <c r="GCI18" s="81"/>
      <c r="GCJ18" s="81"/>
      <c r="GCK18" s="81"/>
      <c r="GCL18" s="81"/>
      <c r="GCM18" s="81"/>
      <c r="GCN18" s="81"/>
      <c r="GME18" s="81"/>
      <c r="GMF18" s="81"/>
      <c r="GMG18" s="81"/>
      <c r="GMH18" s="81"/>
      <c r="GMI18" s="81"/>
      <c r="GMJ18" s="81"/>
      <c r="GWA18" s="81"/>
      <c r="GWB18" s="81"/>
      <c r="GWC18" s="81"/>
      <c r="GWD18" s="81"/>
      <c r="GWE18" s="81"/>
      <c r="GWF18" s="81"/>
      <c r="HFW18" s="81"/>
      <c r="HFX18" s="81"/>
      <c r="HFY18" s="81"/>
      <c r="HFZ18" s="81"/>
      <c r="HGA18" s="81"/>
      <c r="HGB18" s="81"/>
      <c r="HPS18" s="81"/>
      <c r="HPT18" s="81"/>
      <c r="HPU18" s="81"/>
      <c r="HPV18" s="81"/>
      <c r="HPW18" s="81"/>
      <c r="HPX18" s="81"/>
      <c r="HZO18" s="81"/>
      <c r="HZP18" s="81"/>
      <c r="HZQ18" s="81"/>
      <c r="HZR18" s="81"/>
      <c r="HZS18" s="81"/>
      <c r="HZT18" s="81"/>
      <c r="IJK18" s="81"/>
      <c r="IJL18" s="81"/>
      <c r="IJM18" s="81"/>
      <c r="IJN18" s="81"/>
      <c r="IJO18" s="81"/>
      <c r="IJP18" s="81"/>
      <c r="ITG18" s="81"/>
      <c r="ITH18" s="81"/>
      <c r="ITI18" s="81"/>
      <c r="ITJ18" s="81"/>
      <c r="ITK18" s="81"/>
      <c r="ITL18" s="81"/>
      <c r="JDC18" s="81"/>
      <c r="JDD18" s="81"/>
      <c r="JDE18" s="81"/>
      <c r="JDF18" s="81"/>
      <c r="JDG18" s="81"/>
      <c r="JDH18" s="81"/>
      <c r="JMY18" s="81"/>
      <c r="JMZ18" s="81"/>
      <c r="JNA18" s="81"/>
      <c r="JNB18" s="81"/>
      <c r="JNC18" s="81"/>
      <c r="JND18" s="81"/>
      <c r="JWU18" s="81"/>
      <c r="JWV18" s="81"/>
      <c r="JWW18" s="81"/>
      <c r="JWX18" s="81"/>
      <c r="JWY18" s="81"/>
      <c r="JWZ18" s="81"/>
      <c r="KGQ18" s="81"/>
      <c r="KGR18" s="81"/>
      <c r="KGS18" s="81"/>
      <c r="KGT18" s="81"/>
      <c r="KGU18" s="81"/>
      <c r="KGV18" s="81"/>
      <c r="KQM18" s="81"/>
      <c r="KQN18" s="81"/>
      <c r="KQO18" s="81"/>
      <c r="KQP18" s="81"/>
      <c r="KQQ18" s="81"/>
      <c r="KQR18" s="81"/>
      <c r="LAI18" s="81"/>
      <c r="LAJ18" s="81"/>
      <c r="LAK18" s="81"/>
      <c r="LAL18" s="81"/>
      <c r="LAM18" s="81"/>
      <c r="LAN18" s="81"/>
      <c r="LKE18" s="81"/>
      <c r="LKF18" s="81"/>
      <c r="LKG18" s="81"/>
      <c r="LKH18" s="81"/>
      <c r="LKI18" s="81"/>
      <c r="LKJ18" s="81"/>
      <c r="LUA18" s="81"/>
      <c r="LUB18" s="81"/>
      <c r="LUC18" s="81"/>
      <c r="LUD18" s="81"/>
      <c r="LUE18" s="81"/>
      <c r="LUF18" s="81"/>
      <c r="MDW18" s="81"/>
      <c r="MDX18" s="81"/>
      <c r="MDY18" s="81"/>
      <c r="MDZ18" s="81"/>
      <c r="MEA18" s="81"/>
      <c r="MEB18" s="81"/>
      <c r="MNS18" s="81"/>
      <c r="MNT18" s="81"/>
      <c r="MNU18" s="81"/>
      <c r="MNV18" s="81"/>
      <c r="MNW18" s="81"/>
      <c r="MNX18" s="81"/>
      <c r="MXO18" s="81"/>
      <c r="MXP18" s="81"/>
      <c r="MXQ18" s="81"/>
      <c r="MXR18" s="81"/>
      <c r="MXS18" s="81"/>
      <c r="MXT18" s="81"/>
      <c r="NHK18" s="81"/>
      <c r="NHL18" s="81"/>
      <c r="NHM18" s="81"/>
      <c r="NHN18" s="81"/>
      <c r="NHO18" s="81"/>
      <c r="NHP18" s="81"/>
      <c r="NRG18" s="81"/>
      <c r="NRH18" s="81"/>
      <c r="NRI18" s="81"/>
      <c r="NRJ18" s="81"/>
      <c r="NRK18" s="81"/>
      <c r="NRL18" s="81"/>
      <c r="OBC18" s="81"/>
      <c r="OBD18" s="81"/>
      <c r="OBE18" s="81"/>
      <c r="OBF18" s="81"/>
      <c r="OBG18" s="81"/>
      <c r="OBH18" s="81"/>
      <c r="OKY18" s="81"/>
      <c r="OKZ18" s="81"/>
      <c r="OLA18" s="81"/>
      <c r="OLB18" s="81"/>
      <c r="OLC18" s="81"/>
      <c r="OLD18" s="81"/>
      <c r="OUU18" s="81"/>
      <c r="OUV18" s="81"/>
      <c r="OUW18" s="81"/>
      <c r="OUX18" s="81"/>
      <c r="OUY18" s="81"/>
      <c r="OUZ18" s="81"/>
      <c r="PEQ18" s="81"/>
      <c r="PER18" s="81"/>
      <c r="PES18" s="81"/>
      <c r="PET18" s="81"/>
      <c r="PEU18" s="81"/>
      <c r="PEV18" s="81"/>
      <c r="POM18" s="81"/>
      <c r="PON18" s="81"/>
      <c r="POO18" s="81"/>
      <c r="POP18" s="81"/>
      <c r="POQ18" s="81"/>
      <c r="POR18" s="81"/>
      <c r="PYI18" s="81"/>
      <c r="PYJ18" s="81"/>
      <c r="PYK18" s="81"/>
      <c r="PYL18" s="81"/>
      <c r="PYM18" s="81"/>
      <c r="PYN18" s="81"/>
      <c r="QIE18" s="81"/>
      <c r="QIF18" s="81"/>
      <c r="QIG18" s="81"/>
      <c r="QIH18" s="81"/>
      <c r="QII18" s="81"/>
      <c r="QIJ18" s="81"/>
      <c r="QSA18" s="81"/>
      <c r="QSB18" s="81"/>
      <c r="QSC18" s="81"/>
      <c r="QSD18" s="81"/>
      <c r="QSE18" s="81"/>
      <c r="QSF18" s="81"/>
      <c r="RBW18" s="81"/>
      <c r="RBX18" s="81"/>
      <c r="RBY18" s="81"/>
      <c r="RBZ18" s="81"/>
      <c r="RCA18" s="81"/>
      <c r="RCB18" s="81"/>
      <c r="RLS18" s="81"/>
      <c r="RLT18" s="81"/>
      <c r="RLU18" s="81"/>
      <c r="RLV18" s="81"/>
      <c r="RLW18" s="81"/>
      <c r="RLX18" s="81"/>
      <c r="RVO18" s="81"/>
      <c r="RVP18" s="81"/>
      <c r="RVQ18" s="81"/>
      <c r="RVR18" s="81"/>
      <c r="RVS18" s="81"/>
      <c r="RVT18" s="81"/>
      <c r="SFK18" s="81"/>
      <c r="SFL18" s="81"/>
      <c r="SFM18" s="81"/>
      <c r="SFN18" s="81"/>
      <c r="SFO18" s="81"/>
      <c r="SFP18" s="81"/>
      <c r="SPG18" s="81"/>
      <c r="SPH18" s="81"/>
      <c r="SPI18" s="81"/>
      <c r="SPJ18" s="81"/>
      <c r="SPK18" s="81"/>
      <c r="SPL18" s="81"/>
      <c r="SZC18" s="81"/>
      <c r="SZD18" s="81"/>
      <c r="SZE18" s="81"/>
      <c r="SZF18" s="81"/>
      <c r="SZG18" s="81"/>
      <c r="SZH18" s="81"/>
      <c r="TIY18" s="81"/>
      <c r="TIZ18" s="81"/>
      <c r="TJA18" s="81"/>
      <c r="TJB18" s="81"/>
      <c r="TJC18" s="81"/>
      <c r="TJD18" s="81"/>
      <c r="TSU18" s="81"/>
      <c r="TSV18" s="81"/>
      <c r="TSW18" s="81"/>
      <c r="TSX18" s="81"/>
      <c r="TSY18" s="81"/>
      <c r="TSZ18" s="81"/>
      <c r="UCQ18" s="81"/>
      <c r="UCR18" s="81"/>
      <c r="UCS18" s="81"/>
      <c r="UCT18" s="81"/>
      <c r="UCU18" s="81"/>
      <c r="UCV18" s="81"/>
      <c r="UMM18" s="81"/>
      <c r="UMN18" s="81"/>
      <c r="UMO18" s="81"/>
      <c r="UMP18" s="81"/>
      <c r="UMQ18" s="81"/>
      <c r="UMR18" s="81"/>
      <c r="UWI18" s="81"/>
      <c r="UWJ18" s="81"/>
      <c r="UWK18" s="81"/>
      <c r="UWL18" s="81"/>
      <c r="UWM18" s="81"/>
      <c r="UWN18" s="81"/>
      <c r="VGE18" s="81"/>
      <c r="VGF18" s="81"/>
      <c r="VGG18" s="81"/>
      <c r="VGH18" s="81"/>
      <c r="VGI18" s="81"/>
      <c r="VGJ18" s="81"/>
      <c r="VQA18" s="81"/>
      <c r="VQB18" s="81"/>
      <c r="VQC18" s="81"/>
      <c r="VQD18" s="81"/>
      <c r="VQE18" s="81"/>
      <c r="VQF18" s="81"/>
      <c r="VZW18" s="81"/>
      <c r="VZX18" s="81"/>
      <c r="VZY18" s="81"/>
      <c r="VZZ18" s="81"/>
      <c r="WAA18" s="81"/>
      <c r="WAB18" s="81"/>
      <c r="WJS18" s="81"/>
      <c r="WJT18" s="81"/>
      <c r="WJU18" s="81"/>
      <c r="WJV18" s="81"/>
      <c r="WJW18" s="81"/>
      <c r="WJX18" s="81"/>
      <c r="WTO18" s="81"/>
      <c r="WTP18" s="81"/>
      <c r="WTQ18" s="81"/>
      <c r="WTR18" s="81"/>
      <c r="WTS18" s="81"/>
      <c r="WTT18" s="81"/>
    </row>
    <row r="19" spans="1:984 1235:2008 2259:3032 3283:4056 4307:5080 5331:6104 6355:7128 7379:8152 8403:9176 9427:10200 10451:11224 11475:12248 12499:13272 13523:14296 14547:15320 15571:16088" s="27" customFormat="1" ht="30.75" x14ac:dyDescent="0.25">
      <c r="A19" s="22" t="s">
        <v>25</v>
      </c>
      <c r="B19" s="124" t="s">
        <v>107</v>
      </c>
      <c r="C19" s="46">
        <v>200</v>
      </c>
      <c r="D19" s="218">
        <f>'Приложение 4'!F178</f>
        <v>880000</v>
      </c>
      <c r="E19" s="218">
        <f>'Приложение 4'!G178</f>
        <v>909039.99999999988</v>
      </c>
      <c r="F19" s="218">
        <f>'Приложение 4'!H178</f>
        <v>939038.31999999983</v>
      </c>
      <c r="G19" s="80"/>
      <c r="H19" s="99"/>
      <c r="I19" s="99"/>
      <c r="J19" s="99"/>
      <c r="K19" s="99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HC19" s="81"/>
      <c r="HD19" s="81"/>
      <c r="HE19" s="81"/>
      <c r="HF19" s="81"/>
      <c r="HG19" s="81"/>
      <c r="HH19" s="81"/>
      <c r="QY19" s="81"/>
      <c r="QZ19" s="81"/>
      <c r="RA19" s="81"/>
      <c r="RB19" s="81"/>
      <c r="RC19" s="81"/>
      <c r="RD19" s="81"/>
      <c r="AAU19" s="81"/>
      <c r="AAV19" s="81"/>
      <c r="AAW19" s="81"/>
      <c r="AAX19" s="81"/>
      <c r="AAY19" s="81"/>
      <c r="AAZ19" s="81"/>
      <c r="AKQ19" s="81"/>
      <c r="AKR19" s="81"/>
      <c r="AKS19" s="81"/>
      <c r="AKT19" s="81"/>
      <c r="AKU19" s="81"/>
      <c r="AKV19" s="81"/>
      <c r="AUM19" s="81"/>
      <c r="AUN19" s="81"/>
      <c r="AUO19" s="81"/>
      <c r="AUP19" s="81"/>
      <c r="AUQ19" s="81"/>
      <c r="AUR19" s="81"/>
      <c r="BEI19" s="81"/>
      <c r="BEJ19" s="81"/>
      <c r="BEK19" s="81"/>
      <c r="BEL19" s="81"/>
      <c r="BEM19" s="81"/>
      <c r="BEN19" s="81"/>
      <c r="BOE19" s="81"/>
      <c r="BOF19" s="81"/>
      <c r="BOG19" s="81"/>
      <c r="BOH19" s="81"/>
      <c r="BOI19" s="81"/>
      <c r="BOJ19" s="81"/>
      <c r="BYA19" s="81"/>
      <c r="BYB19" s="81"/>
      <c r="BYC19" s="81"/>
      <c r="BYD19" s="81"/>
      <c r="BYE19" s="81"/>
      <c r="BYF19" s="81"/>
      <c r="CHW19" s="81"/>
      <c r="CHX19" s="81"/>
      <c r="CHY19" s="81"/>
      <c r="CHZ19" s="81"/>
      <c r="CIA19" s="81"/>
      <c r="CIB19" s="81"/>
      <c r="CRS19" s="81"/>
      <c r="CRT19" s="81"/>
      <c r="CRU19" s="81"/>
      <c r="CRV19" s="81"/>
      <c r="CRW19" s="81"/>
      <c r="CRX19" s="81"/>
      <c r="DBO19" s="81"/>
      <c r="DBP19" s="81"/>
      <c r="DBQ19" s="81"/>
      <c r="DBR19" s="81"/>
      <c r="DBS19" s="81"/>
      <c r="DBT19" s="81"/>
      <c r="DLK19" s="81"/>
      <c r="DLL19" s="81"/>
      <c r="DLM19" s="81"/>
      <c r="DLN19" s="81"/>
      <c r="DLO19" s="81"/>
      <c r="DLP19" s="81"/>
      <c r="DVG19" s="81"/>
      <c r="DVH19" s="81"/>
      <c r="DVI19" s="81"/>
      <c r="DVJ19" s="81"/>
      <c r="DVK19" s="81"/>
      <c r="DVL19" s="81"/>
      <c r="EFC19" s="81"/>
      <c r="EFD19" s="81"/>
      <c r="EFE19" s="81"/>
      <c r="EFF19" s="81"/>
      <c r="EFG19" s="81"/>
      <c r="EFH19" s="81"/>
      <c r="EOY19" s="81"/>
      <c r="EOZ19" s="81"/>
      <c r="EPA19" s="81"/>
      <c r="EPB19" s="81"/>
      <c r="EPC19" s="81"/>
      <c r="EPD19" s="81"/>
      <c r="EYU19" s="81"/>
      <c r="EYV19" s="81"/>
      <c r="EYW19" s="81"/>
      <c r="EYX19" s="81"/>
      <c r="EYY19" s="81"/>
      <c r="EYZ19" s="81"/>
      <c r="FIQ19" s="81"/>
      <c r="FIR19" s="81"/>
      <c r="FIS19" s="81"/>
      <c r="FIT19" s="81"/>
      <c r="FIU19" s="81"/>
      <c r="FIV19" s="81"/>
      <c r="FSM19" s="81"/>
      <c r="FSN19" s="81"/>
      <c r="FSO19" s="81"/>
      <c r="FSP19" s="81"/>
      <c r="FSQ19" s="81"/>
      <c r="FSR19" s="81"/>
      <c r="GCI19" s="81"/>
      <c r="GCJ19" s="81"/>
      <c r="GCK19" s="81"/>
      <c r="GCL19" s="81"/>
      <c r="GCM19" s="81"/>
      <c r="GCN19" s="81"/>
      <c r="GME19" s="81"/>
      <c r="GMF19" s="81"/>
      <c r="GMG19" s="81"/>
      <c r="GMH19" s="81"/>
      <c r="GMI19" s="81"/>
      <c r="GMJ19" s="81"/>
      <c r="GWA19" s="81"/>
      <c r="GWB19" s="81"/>
      <c r="GWC19" s="81"/>
      <c r="GWD19" s="81"/>
      <c r="GWE19" s="81"/>
      <c r="GWF19" s="81"/>
      <c r="HFW19" s="81"/>
      <c r="HFX19" s="81"/>
      <c r="HFY19" s="81"/>
      <c r="HFZ19" s="81"/>
      <c r="HGA19" s="81"/>
      <c r="HGB19" s="81"/>
      <c r="HPS19" s="81"/>
      <c r="HPT19" s="81"/>
      <c r="HPU19" s="81"/>
      <c r="HPV19" s="81"/>
      <c r="HPW19" s="81"/>
      <c r="HPX19" s="81"/>
      <c r="HZO19" s="81"/>
      <c r="HZP19" s="81"/>
      <c r="HZQ19" s="81"/>
      <c r="HZR19" s="81"/>
      <c r="HZS19" s="81"/>
      <c r="HZT19" s="81"/>
      <c r="IJK19" s="81"/>
      <c r="IJL19" s="81"/>
      <c r="IJM19" s="81"/>
      <c r="IJN19" s="81"/>
      <c r="IJO19" s="81"/>
      <c r="IJP19" s="81"/>
      <c r="ITG19" s="81"/>
      <c r="ITH19" s="81"/>
      <c r="ITI19" s="81"/>
      <c r="ITJ19" s="81"/>
      <c r="ITK19" s="81"/>
      <c r="ITL19" s="81"/>
      <c r="JDC19" s="81"/>
      <c r="JDD19" s="81"/>
      <c r="JDE19" s="81"/>
      <c r="JDF19" s="81"/>
      <c r="JDG19" s="81"/>
      <c r="JDH19" s="81"/>
      <c r="JMY19" s="81"/>
      <c r="JMZ19" s="81"/>
      <c r="JNA19" s="81"/>
      <c r="JNB19" s="81"/>
      <c r="JNC19" s="81"/>
      <c r="JND19" s="81"/>
      <c r="JWU19" s="81"/>
      <c r="JWV19" s="81"/>
      <c r="JWW19" s="81"/>
      <c r="JWX19" s="81"/>
      <c r="JWY19" s="81"/>
      <c r="JWZ19" s="81"/>
      <c r="KGQ19" s="81"/>
      <c r="KGR19" s="81"/>
      <c r="KGS19" s="81"/>
      <c r="KGT19" s="81"/>
      <c r="KGU19" s="81"/>
      <c r="KGV19" s="81"/>
      <c r="KQM19" s="81"/>
      <c r="KQN19" s="81"/>
      <c r="KQO19" s="81"/>
      <c r="KQP19" s="81"/>
      <c r="KQQ19" s="81"/>
      <c r="KQR19" s="81"/>
      <c r="LAI19" s="81"/>
      <c r="LAJ19" s="81"/>
      <c r="LAK19" s="81"/>
      <c r="LAL19" s="81"/>
      <c r="LAM19" s="81"/>
      <c r="LAN19" s="81"/>
      <c r="LKE19" s="81"/>
      <c r="LKF19" s="81"/>
      <c r="LKG19" s="81"/>
      <c r="LKH19" s="81"/>
      <c r="LKI19" s="81"/>
      <c r="LKJ19" s="81"/>
      <c r="LUA19" s="81"/>
      <c r="LUB19" s="81"/>
      <c r="LUC19" s="81"/>
      <c r="LUD19" s="81"/>
      <c r="LUE19" s="81"/>
      <c r="LUF19" s="81"/>
      <c r="MDW19" s="81"/>
      <c r="MDX19" s="81"/>
      <c r="MDY19" s="81"/>
      <c r="MDZ19" s="81"/>
      <c r="MEA19" s="81"/>
      <c r="MEB19" s="81"/>
      <c r="MNS19" s="81"/>
      <c r="MNT19" s="81"/>
      <c r="MNU19" s="81"/>
      <c r="MNV19" s="81"/>
      <c r="MNW19" s="81"/>
      <c r="MNX19" s="81"/>
      <c r="MXO19" s="81"/>
      <c r="MXP19" s="81"/>
      <c r="MXQ19" s="81"/>
      <c r="MXR19" s="81"/>
      <c r="MXS19" s="81"/>
      <c r="MXT19" s="81"/>
      <c r="NHK19" s="81"/>
      <c r="NHL19" s="81"/>
      <c r="NHM19" s="81"/>
      <c r="NHN19" s="81"/>
      <c r="NHO19" s="81"/>
      <c r="NHP19" s="81"/>
      <c r="NRG19" s="81"/>
      <c r="NRH19" s="81"/>
      <c r="NRI19" s="81"/>
      <c r="NRJ19" s="81"/>
      <c r="NRK19" s="81"/>
      <c r="NRL19" s="81"/>
      <c r="OBC19" s="81"/>
      <c r="OBD19" s="81"/>
      <c r="OBE19" s="81"/>
      <c r="OBF19" s="81"/>
      <c r="OBG19" s="81"/>
      <c r="OBH19" s="81"/>
      <c r="OKY19" s="81"/>
      <c r="OKZ19" s="81"/>
      <c r="OLA19" s="81"/>
      <c r="OLB19" s="81"/>
      <c r="OLC19" s="81"/>
      <c r="OLD19" s="81"/>
      <c r="OUU19" s="81"/>
      <c r="OUV19" s="81"/>
      <c r="OUW19" s="81"/>
      <c r="OUX19" s="81"/>
      <c r="OUY19" s="81"/>
      <c r="OUZ19" s="81"/>
      <c r="PEQ19" s="81"/>
      <c r="PER19" s="81"/>
      <c r="PES19" s="81"/>
      <c r="PET19" s="81"/>
      <c r="PEU19" s="81"/>
      <c r="PEV19" s="81"/>
      <c r="POM19" s="81"/>
      <c r="PON19" s="81"/>
      <c r="POO19" s="81"/>
      <c r="POP19" s="81"/>
      <c r="POQ19" s="81"/>
      <c r="POR19" s="81"/>
      <c r="PYI19" s="81"/>
      <c r="PYJ19" s="81"/>
      <c r="PYK19" s="81"/>
      <c r="PYL19" s="81"/>
      <c r="PYM19" s="81"/>
      <c r="PYN19" s="81"/>
      <c r="QIE19" s="81"/>
      <c r="QIF19" s="81"/>
      <c r="QIG19" s="81"/>
      <c r="QIH19" s="81"/>
      <c r="QII19" s="81"/>
      <c r="QIJ19" s="81"/>
      <c r="QSA19" s="81"/>
      <c r="QSB19" s="81"/>
      <c r="QSC19" s="81"/>
      <c r="QSD19" s="81"/>
      <c r="QSE19" s="81"/>
      <c r="QSF19" s="81"/>
      <c r="RBW19" s="81"/>
      <c r="RBX19" s="81"/>
      <c r="RBY19" s="81"/>
      <c r="RBZ19" s="81"/>
      <c r="RCA19" s="81"/>
      <c r="RCB19" s="81"/>
      <c r="RLS19" s="81"/>
      <c r="RLT19" s="81"/>
      <c r="RLU19" s="81"/>
      <c r="RLV19" s="81"/>
      <c r="RLW19" s="81"/>
      <c r="RLX19" s="81"/>
      <c r="RVO19" s="81"/>
      <c r="RVP19" s="81"/>
      <c r="RVQ19" s="81"/>
      <c r="RVR19" s="81"/>
      <c r="RVS19" s="81"/>
      <c r="RVT19" s="81"/>
      <c r="SFK19" s="81"/>
      <c r="SFL19" s="81"/>
      <c r="SFM19" s="81"/>
      <c r="SFN19" s="81"/>
      <c r="SFO19" s="81"/>
      <c r="SFP19" s="81"/>
      <c r="SPG19" s="81"/>
      <c r="SPH19" s="81"/>
      <c r="SPI19" s="81"/>
      <c r="SPJ19" s="81"/>
      <c r="SPK19" s="81"/>
      <c r="SPL19" s="81"/>
      <c r="SZC19" s="81"/>
      <c r="SZD19" s="81"/>
      <c r="SZE19" s="81"/>
      <c r="SZF19" s="81"/>
      <c r="SZG19" s="81"/>
      <c r="SZH19" s="81"/>
      <c r="TIY19" s="81"/>
      <c r="TIZ19" s="81"/>
      <c r="TJA19" s="81"/>
      <c r="TJB19" s="81"/>
      <c r="TJC19" s="81"/>
      <c r="TJD19" s="81"/>
      <c r="TSU19" s="81"/>
      <c r="TSV19" s="81"/>
      <c r="TSW19" s="81"/>
      <c r="TSX19" s="81"/>
      <c r="TSY19" s="81"/>
      <c r="TSZ19" s="81"/>
      <c r="UCQ19" s="81"/>
      <c r="UCR19" s="81"/>
      <c r="UCS19" s="81"/>
      <c r="UCT19" s="81"/>
      <c r="UCU19" s="81"/>
      <c r="UCV19" s="81"/>
      <c r="UMM19" s="81"/>
      <c r="UMN19" s="81"/>
      <c r="UMO19" s="81"/>
      <c r="UMP19" s="81"/>
      <c r="UMQ19" s="81"/>
      <c r="UMR19" s="81"/>
      <c r="UWI19" s="81"/>
      <c r="UWJ19" s="81"/>
      <c r="UWK19" s="81"/>
      <c r="UWL19" s="81"/>
      <c r="UWM19" s="81"/>
      <c r="UWN19" s="81"/>
      <c r="VGE19" s="81"/>
      <c r="VGF19" s="81"/>
      <c r="VGG19" s="81"/>
      <c r="VGH19" s="81"/>
      <c r="VGI19" s="81"/>
      <c r="VGJ19" s="81"/>
      <c r="VQA19" s="81"/>
      <c r="VQB19" s="81"/>
      <c r="VQC19" s="81"/>
      <c r="VQD19" s="81"/>
      <c r="VQE19" s="81"/>
      <c r="VQF19" s="81"/>
      <c r="VZW19" s="81"/>
      <c r="VZX19" s="81"/>
      <c r="VZY19" s="81"/>
      <c r="VZZ19" s="81"/>
      <c r="WAA19" s="81"/>
      <c r="WAB19" s="81"/>
      <c r="WJS19" s="81"/>
      <c r="WJT19" s="81"/>
      <c r="WJU19" s="81"/>
      <c r="WJV19" s="81"/>
      <c r="WJW19" s="81"/>
      <c r="WJX19" s="81"/>
      <c r="WTO19" s="81"/>
      <c r="WTP19" s="81"/>
      <c r="WTQ19" s="81"/>
      <c r="WTR19" s="81"/>
      <c r="WTS19" s="81"/>
      <c r="WTT19" s="81"/>
    </row>
    <row r="20" spans="1:984 1235:2008 2259:3032 3283:4056 4307:5080 5331:6104 6355:7128 7379:8152 8403:9176 9427:10200 10451:11224 11475:12248 12499:13272 13523:14296 14547:15320 15571:16088" s="27" customFormat="1" ht="45.75" x14ac:dyDescent="0.25">
      <c r="A20" s="32" t="s">
        <v>217</v>
      </c>
      <c r="B20" s="124" t="s">
        <v>107</v>
      </c>
      <c r="C20" s="46"/>
      <c r="D20" s="218">
        <f>D21</f>
        <v>818000</v>
      </c>
      <c r="E20" s="218">
        <f>E21</f>
        <v>843960.99999999988</v>
      </c>
      <c r="F20" s="218">
        <f>F21</f>
        <v>871811.71</v>
      </c>
      <c r="G20" s="80"/>
      <c r="H20" s="99"/>
      <c r="I20" s="99"/>
      <c r="J20" s="99"/>
      <c r="K20" s="99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HC20" s="81"/>
      <c r="HD20" s="81"/>
      <c r="HE20" s="81"/>
      <c r="HF20" s="81"/>
      <c r="HG20" s="81"/>
      <c r="HH20" s="81"/>
      <c r="QY20" s="81"/>
      <c r="QZ20" s="81"/>
      <c r="RA20" s="81"/>
      <c r="RB20" s="81"/>
      <c r="RC20" s="81"/>
      <c r="RD20" s="81"/>
      <c r="AAU20" s="81"/>
      <c r="AAV20" s="81"/>
      <c r="AAW20" s="81"/>
      <c r="AAX20" s="81"/>
      <c r="AAY20" s="81"/>
      <c r="AAZ20" s="81"/>
      <c r="AKQ20" s="81"/>
      <c r="AKR20" s="81"/>
      <c r="AKS20" s="81"/>
      <c r="AKT20" s="81"/>
      <c r="AKU20" s="81"/>
      <c r="AKV20" s="81"/>
      <c r="AUM20" s="81"/>
      <c r="AUN20" s="81"/>
      <c r="AUO20" s="81"/>
      <c r="AUP20" s="81"/>
      <c r="AUQ20" s="81"/>
      <c r="AUR20" s="81"/>
      <c r="BEI20" s="81"/>
      <c r="BEJ20" s="81"/>
      <c r="BEK20" s="81"/>
      <c r="BEL20" s="81"/>
      <c r="BEM20" s="81"/>
      <c r="BEN20" s="81"/>
      <c r="BOE20" s="81"/>
      <c r="BOF20" s="81"/>
      <c r="BOG20" s="81"/>
      <c r="BOH20" s="81"/>
      <c r="BOI20" s="81"/>
      <c r="BOJ20" s="81"/>
      <c r="BYA20" s="81"/>
      <c r="BYB20" s="81"/>
      <c r="BYC20" s="81"/>
      <c r="BYD20" s="81"/>
      <c r="BYE20" s="81"/>
      <c r="BYF20" s="81"/>
      <c r="CHW20" s="81"/>
      <c r="CHX20" s="81"/>
      <c r="CHY20" s="81"/>
      <c r="CHZ20" s="81"/>
      <c r="CIA20" s="81"/>
      <c r="CIB20" s="81"/>
      <c r="CRS20" s="81"/>
      <c r="CRT20" s="81"/>
      <c r="CRU20" s="81"/>
      <c r="CRV20" s="81"/>
      <c r="CRW20" s="81"/>
      <c r="CRX20" s="81"/>
      <c r="DBO20" s="81"/>
      <c r="DBP20" s="81"/>
      <c r="DBQ20" s="81"/>
      <c r="DBR20" s="81"/>
      <c r="DBS20" s="81"/>
      <c r="DBT20" s="81"/>
      <c r="DLK20" s="81"/>
      <c r="DLL20" s="81"/>
      <c r="DLM20" s="81"/>
      <c r="DLN20" s="81"/>
      <c r="DLO20" s="81"/>
      <c r="DLP20" s="81"/>
      <c r="DVG20" s="81"/>
      <c r="DVH20" s="81"/>
      <c r="DVI20" s="81"/>
      <c r="DVJ20" s="81"/>
      <c r="DVK20" s="81"/>
      <c r="DVL20" s="81"/>
      <c r="EFC20" s="81"/>
      <c r="EFD20" s="81"/>
      <c r="EFE20" s="81"/>
      <c r="EFF20" s="81"/>
      <c r="EFG20" s="81"/>
      <c r="EFH20" s="81"/>
      <c r="EOY20" s="81"/>
      <c r="EOZ20" s="81"/>
      <c r="EPA20" s="81"/>
      <c r="EPB20" s="81"/>
      <c r="EPC20" s="81"/>
      <c r="EPD20" s="81"/>
      <c r="EYU20" s="81"/>
      <c r="EYV20" s="81"/>
      <c r="EYW20" s="81"/>
      <c r="EYX20" s="81"/>
      <c r="EYY20" s="81"/>
      <c r="EYZ20" s="81"/>
      <c r="FIQ20" s="81"/>
      <c r="FIR20" s="81"/>
      <c r="FIS20" s="81"/>
      <c r="FIT20" s="81"/>
      <c r="FIU20" s="81"/>
      <c r="FIV20" s="81"/>
      <c r="FSM20" s="81"/>
      <c r="FSN20" s="81"/>
      <c r="FSO20" s="81"/>
      <c r="FSP20" s="81"/>
      <c r="FSQ20" s="81"/>
      <c r="FSR20" s="81"/>
      <c r="GCI20" s="81"/>
      <c r="GCJ20" s="81"/>
      <c r="GCK20" s="81"/>
      <c r="GCL20" s="81"/>
      <c r="GCM20" s="81"/>
      <c r="GCN20" s="81"/>
      <c r="GME20" s="81"/>
      <c r="GMF20" s="81"/>
      <c r="GMG20" s="81"/>
      <c r="GMH20" s="81"/>
      <c r="GMI20" s="81"/>
      <c r="GMJ20" s="81"/>
      <c r="GWA20" s="81"/>
      <c r="GWB20" s="81"/>
      <c r="GWC20" s="81"/>
      <c r="GWD20" s="81"/>
      <c r="GWE20" s="81"/>
      <c r="GWF20" s="81"/>
      <c r="HFW20" s="81"/>
      <c r="HFX20" s="81"/>
      <c r="HFY20" s="81"/>
      <c r="HFZ20" s="81"/>
      <c r="HGA20" s="81"/>
      <c r="HGB20" s="81"/>
      <c r="HPS20" s="81"/>
      <c r="HPT20" s="81"/>
      <c r="HPU20" s="81"/>
      <c r="HPV20" s="81"/>
      <c r="HPW20" s="81"/>
      <c r="HPX20" s="81"/>
      <c r="HZO20" s="81"/>
      <c r="HZP20" s="81"/>
      <c r="HZQ20" s="81"/>
      <c r="HZR20" s="81"/>
      <c r="HZS20" s="81"/>
      <c r="HZT20" s="81"/>
      <c r="IJK20" s="81"/>
      <c r="IJL20" s="81"/>
      <c r="IJM20" s="81"/>
      <c r="IJN20" s="81"/>
      <c r="IJO20" s="81"/>
      <c r="IJP20" s="81"/>
      <c r="ITG20" s="81"/>
      <c r="ITH20" s="81"/>
      <c r="ITI20" s="81"/>
      <c r="ITJ20" s="81"/>
      <c r="ITK20" s="81"/>
      <c r="ITL20" s="81"/>
      <c r="JDC20" s="81"/>
      <c r="JDD20" s="81"/>
      <c r="JDE20" s="81"/>
      <c r="JDF20" s="81"/>
      <c r="JDG20" s="81"/>
      <c r="JDH20" s="81"/>
      <c r="JMY20" s="81"/>
      <c r="JMZ20" s="81"/>
      <c r="JNA20" s="81"/>
      <c r="JNB20" s="81"/>
      <c r="JNC20" s="81"/>
      <c r="JND20" s="81"/>
      <c r="JWU20" s="81"/>
      <c r="JWV20" s="81"/>
      <c r="JWW20" s="81"/>
      <c r="JWX20" s="81"/>
      <c r="JWY20" s="81"/>
      <c r="JWZ20" s="81"/>
      <c r="KGQ20" s="81"/>
      <c r="KGR20" s="81"/>
      <c r="KGS20" s="81"/>
      <c r="KGT20" s="81"/>
      <c r="KGU20" s="81"/>
      <c r="KGV20" s="81"/>
      <c r="KQM20" s="81"/>
      <c r="KQN20" s="81"/>
      <c r="KQO20" s="81"/>
      <c r="KQP20" s="81"/>
      <c r="KQQ20" s="81"/>
      <c r="KQR20" s="81"/>
      <c r="LAI20" s="81"/>
      <c r="LAJ20" s="81"/>
      <c r="LAK20" s="81"/>
      <c r="LAL20" s="81"/>
      <c r="LAM20" s="81"/>
      <c r="LAN20" s="81"/>
      <c r="LKE20" s="81"/>
      <c r="LKF20" s="81"/>
      <c r="LKG20" s="81"/>
      <c r="LKH20" s="81"/>
      <c r="LKI20" s="81"/>
      <c r="LKJ20" s="81"/>
      <c r="LUA20" s="81"/>
      <c r="LUB20" s="81"/>
      <c r="LUC20" s="81"/>
      <c r="LUD20" s="81"/>
      <c r="LUE20" s="81"/>
      <c r="LUF20" s="81"/>
      <c r="MDW20" s="81"/>
      <c r="MDX20" s="81"/>
      <c r="MDY20" s="81"/>
      <c r="MDZ20" s="81"/>
      <c r="MEA20" s="81"/>
      <c r="MEB20" s="81"/>
      <c r="MNS20" s="81"/>
      <c r="MNT20" s="81"/>
      <c r="MNU20" s="81"/>
      <c r="MNV20" s="81"/>
      <c r="MNW20" s="81"/>
      <c r="MNX20" s="81"/>
      <c r="MXO20" s="81"/>
      <c r="MXP20" s="81"/>
      <c r="MXQ20" s="81"/>
      <c r="MXR20" s="81"/>
      <c r="MXS20" s="81"/>
      <c r="MXT20" s="81"/>
      <c r="NHK20" s="81"/>
      <c r="NHL20" s="81"/>
      <c r="NHM20" s="81"/>
      <c r="NHN20" s="81"/>
      <c r="NHO20" s="81"/>
      <c r="NHP20" s="81"/>
      <c r="NRG20" s="81"/>
      <c r="NRH20" s="81"/>
      <c r="NRI20" s="81"/>
      <c r="NRJ20" s="81"/>
      <c r="NRK20" s="81"/>
      <c r="NRL20" s="81"/>
      <c r="OBC20" s="81"/>
      <c r="OBD20" s="81"/>
      <c r="OBE20" s="81"/>
      <c r="OBF20" s="81"/>
      <c r="OBG20" s="81"/>
      <c r="OBH20" s="81"/>
      <c r="OKY20" s="81"/>
      <c r="OKZ20" s="81"/>
      <c r="OLA20" s="81"/>
      <c r="OLB20" s="81"/>
      <c r="OLC20" s="81"/>
      <c r="OLD20" s="81"/>
      <c r="OUU20" s="81"/>
      <c r="OUV20" s="81"/>
      <c r="OUW20" s="81"/>
      <c r="OUX20" s="81"/>
      <c r="OUY20" s="81"/>
      <c r="OUZ20" s="81"/>
      <c r="PEQ20" s="81"/>
      <c r="PER20" s="81"/>
      <c r="PES20" s="81"/>
      <c r="PET20" s="81"/>
      <c r="PEU20" s="81"/>
      <c r="PEV20" s="81"/>
      <c r="POM20" s="81"/>
      <c r="PON20" s="81"/>
      <c r="POO20" s="81"/>
      <c r="POP20" s="81"/>
      <c r="POQ20" s="81"/>
      <c r="POR20" s="81"/>
      <c r="PYI20" s="81"/>
      <c r="PYJ20" s="81"/>
      <c r="PYK20" s="81"/>
      <c r="PYL20" s="81"/>
      <c r="PYM20" s="81"/>
      <c r="PYN20" s="81"/>
      <c r="QIE20" s="81"/>
      <c r="QIF20" s="81"/>
      <c r="QIG20" s="81"/>
      <c r="QIH20" s="81"/>
      <c r="QII20" s="81"/>
      <c r="QIJ20" s="81"/>
      <c r="QSA20" s="81"/>
      <c r="QSB20" s="81"/>
      <c r="QSC20" s="81"/>
      <c r="QSD20" s="81"/>
      <c r="QSE20" s="81"/>
      <c r="QSF20" s="81"/>
      <c r="RBW20" s="81"/>
      <c r="RBX20" s="81"/>
      <c r="RBY20" s="81"/>
      <c r="RBZ20" s="81"/>
      <c r="RCA20" s="81"/>
      <c r="RCB20" s="81"/>
      <c r="RLS20" s="81"/>
      <c r="RLT20" s="81"/>
      <c r="RLU20" s="81"/>
      <c r="RLV20" s="81"/>
      <c r="RLW20" s="81"/>
      <c r="RLX20" s="81"/>
      <c r="RVO20" s="81"/>
      <c r="RVP20" s="81"/>
      <c r="RVQ20" s="81"/>
      <c r="RVR20" s="81"/>
      <c r="RVS20" s="81"/>
      <c r="RVT20" s="81"/>
      <c r="SFK20" s="81"/>
      <c r="SFL20" s="81"/>
      <c r="SFM20" s="81"/>
      <c r="SFN20" s="81"/>
      <c r="SFO20" s="81"/>
      <c r="SFP20" s="81"/>
      <c r="SPG20" s="81"/>
      <c r="SPH20" s="81"/>
      <c r="SPI20" s="81"/>
      <c r="SPJ20" s="81"/>
      <c r="SPK20" s="81"/>
      <c r="SPL20" s="81"/>
      <c r="SZC20" s="81"/>
      <c r="SZD20" s="81"/>
      <c r="SZE20" s="81"/>
      <c r="SZF20" s="81"/>
      <c r="SZG20" s="81"/>
      <c r="SZH20" s="81"/>
      <c r="TIY20" s="81"/>
      <c r="TIZ20" s="81"/>
      <c r="TJA20" s="81"/>
      <c r="TJB20" s="81"/>
      <c r="TJC20" s="81"/>
      <c r="TJD20" s="81"/>
      <c r="TSU20" s="81"/>
      <c r="TSV20" s="81"/>
      <c r="TSW20" s="81"/>
      <c r="TSX20" s="81"/>
      <c r="TSY20" s="81"/>
      <c r="TSZ20" s="81"/>
      <c r="UCQ20" s="81"/>
      <c r="UCR20" s="81"/>
      <c r="UCS20" s="81"/>
      <c r="UCT20" s="81"/>
      <c r="UCU20" s="81"/>
      <c r="UCV20" s="81"/>
      <c r="UMM20" s="81"/>
      <c r="UMN20" s="81"/>
      <c r="UMO20" s="81"/>
      <c r="UMP20" s="81"/>
      <c r="UMQ20" s="81"/>
      <c r="UMR20" s="81"/>
      <c r="UWI20" s="81"/>
      <c r="UWJ20" s="81"/>
      <c r="UWK20" s="81"/>
      <c r="UWL20" s="81"/>
      <c r="UWM20" s="81"/>
      <c r="UWN20" s="81"/>
      <c r="VGE20" s="81"/>
      <c r="VGF20" s="81"/>
      <c r="VGG20" s="81"/>
      <c r="VGH20" s="81"/>
      <c r="VGI20" s="81"/>
      <c r="VGJ20" s="81"/>
      <c r="VQA20" s="81"/>
      <c r="VQB20" s="81"/>
      <c r="VQC20" s="81"/>
      <c r="VQD20" s="81"/>
      <c r="VQE20" s="81"/>
      <c r="VQF20" s="81"/>
      <c r="VZW20" s="81"/>
      <c r="VZX20" s="81"/>
      <c r="VZY20" s="81"/>
      <c r="VZZ20" s="81"/>
      <c r="WAA20" s="81"/>
      <c r="WAB20" s="81"/>
      <c r="WJS20" s="81"/>
      <c r="WJT20" s="81"/>
      <c r="WJU20" s="81"/>
      <c r="WJV20" s="81"/>
      <c r="WJW20" s="81"/>
      <c r="WJX20" s="81"/>
      <c r="WTO20" s="81"/>
      <c r="WTP20" s="81"/>
      <c r="WTQ20" s="81"/>
      <c r="WTR20" s="81"/>
      <c r="WTS20" s="81"/>
      <c r="WTT20" s="81"/>
    </row>
    <row r="21" spans="1:984 1235:2008 2259:3032 3283:4056 4307:5080 5331:6104 6355:7128 7379:8152 8403:9176 9427:10200 10451:11224 11475:12248 12499:13272 13523:14296 14547:15320 15571:16088" ht="30.75" x14ac:dyDescent="0.25">
      <c r="A21" s="22" t="s">
        <v>25</v>
      </c>
      <c r="B21" s="124" t="s">
        <v>107</v>
      </c>
      <c r="C21" s="46">
        <v>200</v>
      </c>
      <c r="D21" s="218">
        <f>'Приложение 4'!F271</f>
        <v>818000</v>
      </c>
      <c r="E21" s="218">
        <f>'Приложение 4'!G271</f>
        <v>843960.99999999988</v>
      </c>
      <c r="F21" s="218">
        <f>'Приложение 4'!H271</f>
        <v>871811.71</v>
      </c>
    </row>
    <row r="22" spans="1:984 1235:2008 2259:3032 3283:4056 4307:5080 5331:6104 6355:7128 7379:8152 8403:9176 9427:10200 10451:11224 11475:12248 12499:13272 13523:14296 14547:15320 15571:16088" ht="30.75" x14ac:dyDescent="0.25">
      <c r="A22" s="22" t="s">
        <v>219</v>
      </c>
      <c r="B22" s="124" t="s">
        <v>107</v>
      </c>
      <c r="C22" s="46"/>
      <c r="D22" s="219">
        <f>SUM(D23:D24)</f>
        <v>6840233.5999999996</v>
      </c>
      <c r="E22" s="219">
        <f t="shared" ref="E22:F22" si="1">SUM(E23:E24)</f>
        <v>7639213.5</v>
      </c>
      <c r="F22" s="219">
        <f t="shared" si="1"/>
        <v>7953872</v>
      </c>
    </row>
    <row r="23" spans="1:984 1235:2008 2259:3032 3283:4056 4307:5080 5331:6104 6355:7128 7379:8152 8403:9176 9427:10200 10451:11224 11475:12248 12499:13272 13523:14296 14547:15320 15571:16088" ht="30.75" x14ac:dyDescent="0.25">
      <c r="A23" s="22" t="s">
        <v>25</v>
      </c>
      <c r="B23" s="124" t="s">
        <v>107</v>
      </c>
      <c r="C23" s="46">
        <v>200</v>
      </c>
      <c r="D23" s="219">
        <f>'Приложение 4'!F266</f>
        <v>6285233.5999999996</v>
      </c>
      <c r="E23" s="219">
        <f>'Приложение 4'!G266</f>
        <v>7639213.5</v>
      </c>
      <c r="F23" s="219">
        <f>'Приложение 4'!H266</f>
        <v>7953872</v>
      </c>
    </row>
    <row r="24" spans="1:984 1235:2008 2259:3032 3283:4056 4307:5080 5331:6104 6355:7128 7379:8152 8403:9176 9427:10200 10451:11224 11475:12248 12499:13272 13523:14296 14547:15320 15571:16088" ht="15.75" x14ac:dyDescent="0.25">
      <c r="A24" s="22" t="s">
        <v>50</v>
      </c>
      <c r="B24" s="124" t="s">
        <v>107</v>
      </c>
      <c r="C24" s="46">
        <v>300</v>
      </c>
      <c r="D24" s="219">
        <f>'Приложение 4'!F267</f>
        <v>555000</v>
      </c>
      <c r="E24" s="219">
        <f>'Приложение 4'!G267</f>
        <v>0</v>
      </c>
      <c r="F24" s="219">
        <f>'Приложение 4'!H267</f>
        <v>0</v>
      </c>
    </row>
    <row r="25" spans="1:984 1235:2008 2259:3032 3283:4056 4307:5080 5331:6104 6355:7128 7379:8152 8403:9176 9427:10200 10451:11224 11475:12248 12499:13272 13523:14296 14547:15320 15571:16088" ht="45.75" x14ac:dyDescent="0.25">
      <c r="A25" s="22" t="s">
        <v>651</v>
      </c>
      <c r="B25" s="124" t="s">
        <v>107</v>
      </c>
      <c r="C25" s="46"/>
      <c r="D25" s="219">
        <f>D26</f>
        <v>104786516.80000001</v>
      </c>
      <c r="E25" s="219">
        <f t="shared" ref="E25:F25" si="2">E26</f>
        <v>360000000</v>
      </c>
      <c r="F25" s="219">
        <f t="shared" si="2"/>
        <v>88508250</v>
      </c>
    </row>
    <row r="26" spans="1:984 1235:2008 2259:3032 3283:4056 4307:5080 5331:6104 6355:7128 7379:8152 8403:9176 9427:10200 10451:11224 11475:12248 12499:13272 13523:14296 14547:15320 15571:16088" ht="30.75" x14ac:dyDescent="0.25">
      <c r="A26" s="22" t="s">
        <v>46</v>
      </c>
      <c r="B26" s="124" t="s">
        <v>107</v>
      </c>
      <c r="C26" s="46">
        <v>400</v>
      </c>
      <c r="D26" s="219">
        <f>'Приложение 4'!F269</f>
        <v>104786516.80000001</v>
      </c>
      <c r="E26" s="219">
        <f>'Приложение 4'!G269</f>
        <v>360000000</v>
      </c>
      <c r="F26" s="219">
        <f>'Приложение 4'!H269</f>
        <v>88508250</v>
      </c>
    </row>
    <row r="27" spans="1:984 1235:2008 2259:3032 3283:4056 4307:5080 5331:6104 6355:7128 7379:8152 8403:9176 9427:10200 10451:11224 11475:12248 12499:13272 13523:14296 14547:15320 15571:16088" ht="15.75" x14ac:dyDescent="0.25">
      <c r="A27" s="297" t="s">
        <v>48</v>
      </c>
      <c r="B27" s="86" t="s">
        <v>96</v>
      </c>
      <c r="C27" s="78"/>
      <c r="D27" s="87">
        <f>SUBTOTAL(9,D28:D31)</f>
        <v>273879255.39999998</v>
      </c>
      <c r="E27" s="87">
        <f>SUBTOTAL(9,E28:E31)</f>
        <v>279137324.04000002</v>
      </c>
      <c r="F27" s="87">
        <f>SUBTOTAL(9,F28:F31)</f>
        <v>281457793.6350823</v>
      </c>
    </row>
    <row r="28" spans="1:984 1235:2008 2259:3032 3283:4056 4307:5080 5331:6104 6355:7128 7379:8152 8403:9176 9427:10200 10451:11224 11475:12248 12499:13272 13523:14296 14547:15320 15571:16088" ht="60.75" x14ac:dyDescent="0.25">
      <c r="A28" s="32" t="s">
        <v>21</v>
      </c>
      <c r="B28" s="124" t="s">
        <v>96</v>
      </c>
      <c r="C28" s="46">
        <v>100</v>
      </c>
      <c r="D28" s="219">
        <f>'Приложение 4'!F180+'Приложение 4'!F273+'Приложение 4'!F283</f>
        <v>238194035.97</v>
      </c>
      <c r="E28" s="219">
        <f>'Приложение 4'!G180+'Приложение 4'!G273+'Приложение 4'!G283</f>
        <v>238857877.54000002</v>
      </c>
      <c r="F28" s="219">
        <f>'Приложение 4'!H180+'Приложение 4'!H273+'Приложение 4'!H283</f>
        <v>239520029.31672901</v>
      </c>
      <c r="H28" s="107"/>
      <c r="J28" s="107"/>
      <c r="K28" s="107"/>
      <c r="L28" s="108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73"/>
      <c r="AO28" s="73"/>
      <c r="AP28" s="73"/>
      <c r="AQ28" s="73"/>
      <c r="AR28" s="73"/>
      <c r="AS28" s="73"/>
      <c r="AT28" s="73"/>
    </row>
    <row r="29" spans="1:984 1235:2008 2259:3032 3283:4056 4307:5080 5331:6104 6355:7128 7379:8152 8403:9176 9427:10200 10451:11224 11475:12248 12499:13272 13523:14296 14547:15320 15571:16088" ht="30.75" x14ac:dyDescent="0.25">
      <c r="A29" s="22" t="s">
        <v>25</v>
      </c>
      <c r="B29" s="124" t="s">
        <v>96</v>
      </c>
      <c r="C29" s="46">
        <v>200</v>
      </c>
      <c r="D29" s="219">
        <f>'Приложение 4'!F181+'Приложение 4'!F199+'Приложение 4'!F274+'Приложение 4'!F284</f>
        <v>34644933.719999999</v>
      </c>
      <c r="E29" s="219">
        <f>'Приложение 4'!G181+'Приложение 4'!G199+'Приложение 4'!G274+'Приложение 4'!G284</f>
        <v>39361587.380000003</v>
      </c>
      <c r="F29" s="219">
        <f>'Приложение 4'!H181+'Приложение 4'!H199+'Приложение 4'!H274+'Приложение 4'!H284</f>
        <v>41019905.198353291</v>
      </c>
      <c r="H29" s="109"/>
      <c r="I29" s="109"/>
      <c r="K29" s="110"/>
      <c r="L29" s="108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73"/>
      <c r="AO29" s="73"/>
      <c r="AP29" s="73"/>
      <c r="AQ29" s="73"/>
      <c r="AR29" s="73"/>
      <c r="AS29" s="73"/>
      <c r="AT29" s="73"/>
    </row>
    <row r="30" spans="1:984 1235:2008 2259:3032 3283:4056 4307:5080 5331:6104 6355:7128 7379:8152 8403:9176 9427:10200 10451:11224 11475:12248 12499:13272 13523:14296 14547:15320 15571:16088" ht="15.75" hidden="1" x14ac:dyDescent="0.25">
      <c r="A30" s="32" t="s">
        <v>50</v>
      </c>
      <c r="B30" s="124" t="s">
        <v>96</v>
      </c>
      <c r="C30" s="46">
        <v>300</v>
      </c>
      <c r="D30" s="219">
        <v>0</v>
      </c>
      <c r="E30" s="219">
        <v>0</v>
      </c>
      <c r="F30" s="219">
        <v>0</v>
      </c>
      <c r="H30" s="109"/>
      <c r="I30" s="109"/>
      <c r="J30" s="110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73"/>
      <c r="AO30" s="73"/>
      <c r="AP30" s="73"/>
      <c r="AQ30" s="73"/>
      <c r="AR30" s="73"/>
      <c r="AS30" s="73"/>
      <c r="AT30" s="73"/>
    </row>
    <row r="31" spans="1:984 1235:2008 2259:3032 3283:4056 4307:5080 5331:6104 6355:7128 7379:8152 8403:9176 9427:10200 10451:11224 11475:12248 12499:13272 13523:14296 14547:15320 15571:16088" ht="15.75" x14ac:dyDescent="0.25">
      <c r="A31" s="32" t="s">
        <v>27</v>
      </c>
      <c r="B31" s="124" t="s">
        <v>96</v>
      </c>
      <c r="C31" s="46">
        <v>800</v>
      </c>
      <c r="D31" s="219">
        <f>'Приложение 4'!F182+'Приложение 4'!F275</f>
        <v>1040285.7100000001</v>
      </c>
      <c r="E31" s="219">
        <f>'Приложение 4'!G182+'Приложение 4'!G275</f>
        <v>917859.12000000011</v>
      </c>
      <c r="F31" s="219">
        <f>'Приложение 4'!H182+'Приложение 4'!H275</f>
        <v>917859.12000000011</v>
      </c>
      <c r="H31" s="109"/>
      <c r="I31" s="109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73"/>
      <c r="AO31" s="73"/>
      <c r="AP31" s="73"/>
      <c r="AQ31" s="73"/>
      <c r="AR31" s="73"/>
      <c r="AS31" s="73"/>
      <c r="AT31" s="73"/>
    </row>
    <row r="32" spans="1:984 1235:2008 2259:3032 3283:4056 4307:5080 5331:6104 6355:7128 7379:8152 8403:9176 9427:10200 10451:11224 11475:12248 12499:13272 13523:14296 14547:15320 15571:16088" ht="47.25" x14ac:dyDescent="0.25">
      <c r="A32" s="82" t="s">
        <v>98</v>
      </c>
      <c r="B32" s="83" t="s">
        <v>99</v>
      </c>
      <c r="C32" s="84"/>
      <c r="D32" s="298">
        <f>D33+D51</f>
        <v>54620545.5</v>
      </c>
      <c r="E32" s="298">
        <f>E33+E51</f>
        <v>43951508.6844</v>
      </c>
      <c r="F32" s="298">
        <f>F33+F51</f>
        <v>44469014.980800003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73"/>
      <c r="AO32" s="73"/>
      <c r="AP32" s="73"/>
      <c r="AQ32" s="73"/>
      <c r="AR32" s="73"/>
      <c r="AS32" s="73"/>
      <c r="AT32" s="73"/>
    </row>
    <row r="33" spans="1:984 1235:2008 2259:3032 3283:4056 4307:5080 5331:6104 6355:7128 7379:8152 8403:9176 9427:10200 10451:11224 11475:12248 12499:13272 13523:14296 14547:15320 15571:16088" s="27" customFormat="1" ht="15.75" x14ac:dyDescent="0.25">
      <c r="A33" s="34" t="s">
        <v>42</v>
      </c>
      <c r="B33" s="86" t="s">
        <v>100</v>
      </c>
      <c r="C33" s="78"/>
      <c r="D33" s="220">
        <f>D34+D38+D41+D43+D48</f>
        <v>32130651.59</v>
      </c>
      <c r="E33" s="220">
        <f>E34+E38+E41+E43+E48</f>
        <v>24786948.894400001</v>
      </c>
      <c r="F33" s="220">
        <f>F34+F38+F41+F43+F48</f>
        <v>25621768.820799999</v>
      </c>
      <c r="G33" s="80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80"/>
      <c r="AO33" s="80"/>
      <c r="AP33" s="80"/>
      <c r="AQ33" s="80"/>
      <c r="AR33" s="80"/>
      <c r="AS33" s="80"/>
      <c r="AT33" s="80"/>
      <c r="HC33" s="81"/>
      <c r="HD33" s="81"/>
      <c r="HE33" s="81"/>
      <c r="HF33" s="81"/>
      <c r="HG33" s="81"/>
      <c r="HH33" s="81"/>
      <c r="QY33" s="81"/>
      <c r="QZ33" s="81"/>
      <c r="RA33" s="81"/>
      <c r="RB33" s="81"/>
      <c r="RC33" s="81"/>
      <c r="RD33" s="81"/>
      <c r="AAU33" s="81"/>
      <c r="AAV33" s="81"/>
      <c r="AAW33" s="81"/>
      <c r="AAX33" s="81"/>
      <c r="AAY33" s="81"/>
      <c r="AAZ33" s="81"/>
      <c r="AKQ33" s="81"/>
      <c r="AKR33" s="81"/>
      <c r="AKS33" s="81"/>
      <c r="AKT33" s="81"/>
      <c r="AKU33" s="81"/>
      <c r="AKV33" s="81"/>
      <c r="AUM33" s="81"/>
      <c r="AUN33" s="81"/>
      <c r="AUO33" s="81"/>
      <c r="AUP33" s="81"/>
      <c r="AUQ33" s="81"/>
      <c r="AUR33" s="81"/>
      <c r="BEI33" s="81"/>
      <c r="BEJ33" s="81"/>
      <c r="BEK33" s="81"/>
      <c r="BEL33" s="81"/>
      <c r="BEM33" s="81"/>
      <c r="BEN33" s="81"/>
      <c r="BOE33" s="81"/>
      <c r="BOF33" s="81"/>
      <c r="BOG33" s="81"/>
      <c r="BOH33" s="81"/>
      <c r="BOI33" s="81"/>
      <c r="BOJ33" s="81"/>
      <c r="BYA33" s="81"/>
      <c r="BYB33" s="81"/>
      <c r="BYC33" s="81"/>
      <c r="BYD33" s="81"/>
      <c r="BYE33" s="81"/>
      <c r="BYF33" s="81"/>
      <c r="CHW33" s="81"/>
      <c r="CHX33" s="81"/>
      <c r="CHY33" s="81"/>
      <c r="CHZ33" s="81"/>
      <c r="CIA33" s="81"/>
      <c r="CIB33" s="81"/>
      <c r="CRS33" s="81"/>
      <c r="CRT33" s="81"/>
      <c r="CRU33" s="81"/>
      <c r="CRV33" s="81"/>
      <c r="CRW33" s="81"/>
      <c r="CRX33" s="81"/>
      <c r="DBO33" s="81"/>
      <c r="DBP33" s="81"/>
      <c r="DBQ33" s="81"/>
      <c r="DBR33" s="81"/>
      <c r="DBS33" s="81"/>
      <c r="DBT33" s="81"/>
      <c r="DLK33" s="81"/>
      <c r="DLL33" s="81"/>
      <c r="DLM33" s="81"/>
      <c r="DLN33" s="81"/>
      <c r="DLO33" s="81"/>
      <c r="DLP33" s="81"/>
      <c r="DVG33" s="81"/>
      <c r="DVH33" s="81"/>
      <c r="DVI33" s="81"/>
      <c r="DVJ33" s="81"/>
      <c r="DVK33" s="81"/>
      <c r="DVL33" s="81"/>
      <c r="EFC33" s="81"/>
      <c r="EFD33" s="81"/>
      <c r="EFE33" s="81"/>
      <c r="EFF33" s="81"/>
      <c r="EFG33" s="81"/>
      <c r="EFH33" s="81"/>
      <c r="EOY33" s="81"/>
      <c r="EOZ33" s="81"/>
      <c r="EPA33" s="81"/>
      <c r="EPB33" s="81"/>
      <c r="EPC33" s="81"/>
      <c r="EPD33" s="81"/>
      <c r="EYU33" s="81"/>
      <c r="EYV33" s="81"/>
      <c r="EYW33" s="81"/>
      <c r="EYX33" s="81"/>
      <c r="EYY33" s="81"/>
      <c r="EYZ33" s="81"/>
      <c r="FIQ33" s="81"/>
      <c r="FIR33" s="81"/>
      <c r="FIS33" s="81"/>
      <c r="FIT33" s="81"/>
      <c r="FIU33" s="81"/>
      <c r="FIV33" s="81"/>
      <c r="FSM33" s="81"/>
      <c r="FSN33" s="81"/>
      <c r="FSO33" s="81"/>
      <c r="FSP33" s="81"/>
      <c r="FSQ33" s="81"/>
      <c r="FSR33" s="81"/>
      <c r="GCI33" s="81"/>
      <c r="GCJ33" s="81"/>
      <c r="GCK33" s="81"/>
      <c r="GCL33" s="81"/>
      <c r="GCM33" s="81"/>
      <c r="GCN33" s="81"/>
      <c r="GME33" s="81"/>
      <c r="GMF33" s="81"/>
      <c r="GMG33" s="81"/>
      <c r="GMH33" s="81"/>
      <c r="GMI33" s="81"/>
      <c r="GMJ33" s="81"/>
      <c r="GWA33" s="81"/>
      <c r="GWB33" s="81"/>
      <c r="GWC33" s="81"/>
      <c r="GWD33" s="81"/>
      <c r="GWE33" s="81"/>
      <c r="GWF33" s="81"/>
      <c r="HFW33" s="81"/>
      <c r="HFX33" s="81"/>
      <c r="HFY33" s="81"/>
      <c r="HFZ33" s="81"/>
      <c r="HGA33" s="81"/>
      <c r="HGB33" s="81"/>
      <c r="HPS33" s="81"/>
      <c r="HPT33" s="81"/>
      <c r="HPU33" s="81"/>
      <c r="HPV33" s="81"/>
      <c r="HPW33" s="81"/>
      <c r="HPX33" s="81"/>
      <c r="HZO33" s="81"/>
      <c r="HZP33" s="81"/>
      <c r="HZQ33" s="81"/>
      <c r="HZR33" s="81"/>
      <c r="HZS33" s="81"/>
      <c r="HZT33" s="81"/>
      <c r="IJK33" s="81"/>
      <c r="IJL33" s="81"/>
      <c r="IJM33" s="81"/>
      <c r="IJN33" s="81"/>
      <c r="IJO33" s="81"/>
      <c r="IJP33" s="81"/>
      <c r="ITG33" s="81"/>
      <c r="ITH33" s="81"/>
      <c r="ITI33" s="81"/>
      <c r="ITJ33" s="81"/>
      <c r="ITK33" s="81"/>
      <c r="ITL33" s="81"/>
      <c r="JDC33" s="81"/>
      <c r="JDD33" s="81"/>
      <c r="JDE33" s="81"/>
      <c r="JDF33" s="81"/>
      <c r="JDG33" s="81"/>
      <c r="JDH33" s="81"/>
      <c r="JMY33" s="81"/>
      <c r="JMZ33" s="81"/>
      <c r="JNA33" s="81"/>
      <c r="JNB33" s="81"/>
      <c r="JNC33" s="81"/>
      <c r="JND33" s="81"/>
      <c r="JWU33" s="81"/>
      <c r="JWV33" s="81"/>
      <c r="JWW33" s="81"/>
      <c r="JWX33" s="81"/>
      <c r="JWY33" s="81"/>
      <c r="JWZ33" s="81"/>
      <c r="KGQ33" s="81"/>
      <c r="KGR33" s="81"/>
      <c r="KGS33" s="81"/>
      <c r="KGT33" s="81"/>
      <c r="KGU33" s="81"/>
      <c r="KGV33" s="81"/>
      <c r="KQM33" s="81"/>
      <c r="KQN33" s="81"/>
      <c r="KQO33" s="81"/>
      <c r="KQP33" s="81"/>
      <c r="KQQ33" s="81"/>
      <c r="KQR33" s="81"/>
      <c r="LAI33" s="81"/>
      <c r="LAJ33" s="81"/>
      <c r="LAK33" s="81"/>
      <c r="LAL33" s="81"/>
      <c r="LAM33" s="81"/>
      <c r="LAN33" s="81"/>
      <c r="LKE33" s="81"/>
      <c r="LKF33" s="81"/>
      <c r="LKG33" s="81"/>
      <c r="LKH33" s="81"/>
      <c r="LKI33" s="81"/>
      <c r="LKJ33" s="81"/>
      <c r="LUA33" s="81"/>
      <c r="LUB33" s="81"/>
      <c r="LUC33" s="81"/>
      <c r="LUD33" s="81"/>
      <c r="LUE33" s="81"/>
      <c r="LUF33" s="81"/>
      <c r="MDW33" s="81"/>
      <c r="MDX33" s="81"/>
      <c r="MDY33" s="81"/>
      <c r="MDZ33" s="81"/>
      <c r="MEA33" s="81"/>
      <c r="MEB33" s="81"/>
      <c r="MNS33" s="81"/>
      <c r="MNT33" s="81"/>
      <c r="MNU33" s="81"/>
      <c r="MNV33" s="81"/>
      <c r="MNW33" s="81"/>
      <c r="MNX33" s="81"/>
      <c r="MXO33" s="81"/>
      <c r="MXP33" s="81"/>
      <c r="MXQ33" s="81"/>
      <c r="MXR33" s="81"/>
      <c r="MXS33" s="81"/>
      <c r="MXT33" s="81"/>
      <c r="NHK33" s="81"/>
      <c r="NHL33" s="81"/>
      <c r="NHM33" s="81"/>
      <c r="NHN33" s="81"/>
      <c r="NHO33" s="81"/>
      <c r="NHP33" s="81"/>
      <c r="NRG33" s="81"/>
      <c r="NRH33" s="81"/>
      <c r="NRI33" s="81"/>
      <c r="NRJ33" s="81"/>
      <c r="NRK33" s="81"/>
      <c r="NRL33" s="81"/>
      <c r="OBC33" s="81"/>
      <c r="OBD33" s="81"/>
      <c r="OBE33" s="81"/>
      <c r="OBF33" s="81"/>
      <c r="OBG33" s="81"/>
      <c r="OBH33" s="81"/>
      <c r="OKY33" s="81"/>
      <c r="OKZ33" s="81"/>
      <c r="OLA33" s="81"/>
      <c r="OLB33" s="81"/>
      <c r="OLC33" s="81"/>
      <c r="OLD33" s="81"/>
      <c r="OUU33" s="81"/>
      <c r="OUV33" s="81"/>
      <c r="OUW33" s="81"/>
      <c r="OUX33" s="81"/>
      <c r="OUY33" s="81"/>
      <c r="OUZ33" s="81"/>
      <c r="PEQ33" s="81"/>
      <c r="PER33" s="81"/>
      <c r="PES33" s="81"/>
      <c r="PET33" s="81"/>
      <c r="PEU33" s="81"/>
      <c r="PEV33" s="81"/>
      <c r="POM33" s="81"/>
      <c r="PON33" s="81"/>
      <c r="POO33" s="81"/>
      <c r="POP33" s="81"/>
      <c r="POQ33" s="81"/>
      <c r="POR33" s="81"/>
      <c r="PYI33" s="81"/>
      <c r="PYJ33" s="81"/>
      <c r="PYK33" s="81"/>
      <c r="PYL33" s="81"/>
      <c r="PYM33" s="81"/>
      <c r="PYN33" s="81"/>
      <c r="QIE33" s="81"/>
      <c r="QIF33" s="81"/>
      <c r="QIG33" s="81"/>
      <c r="QIH33" s="81"/>
      <c r="QII33" s="81"/>
      <c r="QIJ33" s="81"/>
      <c r="QSA33" s="81"/>
      <c r="QSB33" s="81"/>
      <c r="QSC33" s="81"/>
      <c r="QSD33" s="81"/>
      <c r="QSE33" s="81"/>
      <c r="QSF33" s="81"/>
      <c r="RBW33" s="81"/>
      <c r="RBX33" s="81"/>
      <c r="RBY33" s="81"/>
      <c r="RBZ33" s="81"/>
      <c r="RCA33" s="81"/>
      <c r="RCB33" s="81"/>
      <c r="RLS33" s="81"/>
      <c r="RLT33" s="81"/>
      <c r="RLU33" s="81"/>
      <c r="RLV33" s="81"/>
      <c r="RLW33" s="81"/>
      <c r="RLX33" s="81"/>
      <c r="RVO33" s="81"/>
      <c r="RVP33" s="81"/>
      <c r="RVQ33" s="81"/>
      <c r="RVR33" s="81"/>
      <c r="RVS33" s="81"/>
      <c r="RVT33" s="81"/>
      <c r="SFK33" s="81"/>
      <c r="SFL33" s="81"/>
      <c r="SFM33" s="81"/>
      <c r="SFN33" s="81"/>
      <c r="SFO33" s="81"/>
      <c r="SFP33" s="81"/>
      <c r="SPG33" s="81"/>
      <c r="SPH33" s="81"/>
      <c r="SPI33" s="81"/>
      <c r="SPJ33" s="81"/>
      <c r="SPK33" s="81"/>
      <c r="SPL33" s="81"/>
      <c r="SZC33" s="81"/>
      <c r="SZD33" s="81"/>
      <c r="SZE33" s="81"/>
      <c r="SZF33" s="81"/>
      <c r="SZG33" s="81"/>
      <c r="SZH33" s="81"/>
      <c r="TIY33" s="81"/>
      <c r="TIZ33" s="81"/>
      <c r="TJA33" s="81"/>
      <c r="TJB33" s="81"/>
      <c r="TJC33" s="81"/>
      <c r="TJD33" s="81"/>
      <c r="TSU33" s="81"/>
      <c r="TSV33" s="81"/>
      <c r="TSW33" s="81"/>
      <c r="TSX33" s="81"/>
      <c r="TSY33" s="81"/>
      <c r="TSZ33" s="81"/>
      <c r="UCQ33" s="81"/>
      <c r="UCR33" s="81"/>
      <c r="UCS33" s="81"/>
      <c r="UCT33" s="81"/>
      <c r="UCU33" s="81"/>
      <c r="UCV33" s="81"/>
      <c r="UMM33" s="81"/>
      <c r="UMN33" s="81"/>
      <c r="UMO33" s="81"/>
      <c r="UMP33" s="81"/>
      <c r="UMQ33" s="81"/>
      <c r="UMR33" s="81"/>
      <c r="UWI33" s="81"/>
      <c r="UWJ33" s="81"/>
      <c r="UWK33" s="81"/>
      <c r="UWL33" s="81"/>
      <c r="UWM33" s="81"/>
      <c r="UWN33" s="81"/>
      <c r="VGE33" s="81"/>
      <c r="VGF33" s="81"/>
      <c r="VGG33" s="81"/>
      <c r="VGH33" s="81"/>
      <c r="VGI33" s="81"/>
      <c r="VGJ33" s="81"/>
      <c r="VQA33" s="81"/>
      <c r="VQB33" s="81"/>
      <c r="VQC33" s="81"/>
      <c r="VQD33" s="81"/>
      <c r="VQE33" s="81"/>
      <c r="VQF33" s="81"/>
      <c r="VZW33" s="81"/>
      <c r="VZX33" s="81"/>
      <c r="VZY33" s="81"/>
      <c r="VZZ33" s="81"/>
      <c r="WAA33" s="81"/>
      <c r="WAB33" s="81"/>
      <c r="WJS33" s="81"/>
      <c r="WJT33" s="81"/>
      <c r="WJU33" s="81"/>
      <c r="WJV33" s="81"/>
      <c r="WJW33" s="81"/>
      <c r="WJX33" s="81"/>
      <c r="WTO33" s="81"/>
      <c r="WTP33" s="81"/>
      <c r="WTQ33" s="81"/>
      <c r="WTR33" s="81"/>
      <c r="WTS33" s="81"/>
      <c r="WTT33" s="81"/>
    </row>
    <row r="34" spans="1:984 1235:2008 2259:3032 3283:4056 4307:5080 5331:6104 6355:7128 7379:8152 8403:9176 9427:10200 10451:11224 11475:12248 12499:13272 13523:14296 14547:15320 15571:16088" s="27" customFormat="1" ht="30.75" x14ac:dyDescent="0.25">
      <c r="A34" s="32" t="s">
        <v>146</v>
      </c>
      <c r="B34" s="36" t="s">
        <v>100</v>
      </c>
      <c r="C34" s="299"/>
      <c r="D34" s="218">
        <f>SUM(D35:D37)</f>
        <v>18308961.460000001</v>
      </c>
      <c r="E34" s="218">
        <f>SUM(E35:E37)</f>
        <v>13604144.274400001</v>
      </c>
      <c r="F34" s="219">
        <f>SUM(F35:F37)</f>
        <v>14276640.52</v>
      </c>
      <c r="G34" s="80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80"/>
      <c r="AO34" s="80"/>
      <c r="AP34" s="80"/>
      <c r="AQ34" s="80"/>
      <c r="AR34" s="80"/>
      <c r="AS34" s="80"/>
      <c r="AT34" s="80"/>
      <c r="HC34" s="81"/>
      <c r="HD34" s="81"/>
      <c r="HE34" s="81"/>
      <c r="HF34" s="81"/>
      <c r="HG34" s="81"/>
      <c r="HH34" s="81"/>
      <c r="QY34" s="81"/>
      <c r="QZ34" s="81"/>
      <c r="RA34" s="81"/>
      <c r="RB34" s="81"/>
      <c r="RC34" s="81"/>
      <c r="RD34" s="81"/>
      <c r="AAU34" s="81"/>
      <c r="AAV34" s="81"/>
      <c r="AAW34" s="81"/>
      <c r="AAX34" s="81"/>
      <c r="AAY34" s="81"/>
      <c r="AAZ34" s="81"/>
      <c r="AKQ34" s="81"/>
      <c r="AKR34" s="81"/>
      <c r="AKS34" s="81"/>
      <c r="AKT34" s="81"/>
      <c r="AKU34" s="81"/>
      <c r="AKV34" s="81"/>
      <c r="AUM34" s="81"/>
      <c r="AUN34" s="81"/>
      <c r="AUO34" s="81"/>
      <c r="AUP34" s="81"/>
      <c r="AUQ34" s="81"/>
      <c r="AUR34" s="81"/>
      <c r="BEI34" s="81"/>
      <c r="BEJ34" s="81"/>
      <c r="BEK34" s="81"/>
      <c r="BEL34" s="81"/>
      <c r="BEM34" s="81"/>
      <c r="BEN34" s="81"/>
      <c r="BOE34" s="81"/>
      <c r="BOF34" s="81"/>
      <c r="BOG34" s="81"/>
      <c r="BOH34" s="81"/>
      <c r="BOI34" s="81"/>
      <c r="BOJ34" s="81"/>
      <c r="BYA34" s="81"/>
      <c r="BYB34" s="81"/>
      <c r="BYC34" s="81"/>
      <c r="BYD34" s="81"/>
      <c r="BYE34" s="81"/>
      <c r="BYF34" s="81"/>
      <c r="CHW34" s="81"/>
      <c r="CHX34" s="81"/>
      <c r="CHY34" s="81"/>
      <c r="CHZ34" s="81"/>
      <c r="CIA34" s="81"/>
      <c r="CIB34" s="81"/>
      <c r="CRS34" s="81"/>
      <c r="CRT34" s="81"/>
      <c r="CRU34" s="81"/>
      <c r="CRV34" s="81"/>
      <c r="CRW34" s="81"/>
      <c r="CRX34" s="81"/>
      <c r="DBO34" s="81"/>
      <c r="DBP34" s="81"/>
      <c r="DBQ34" s="81"/>
      <c r="DBR34" s="81"/>
      <c r="DBS34" s="81"/>
      <c r="DBT34" s="81"/>
      <c r="DLK34" s="81"/>
      <c r="DLL34" s="81"/>
      <c r="DLM34" s="81"/>
      <c r="DLN34" s="81"/>
      <c r="DLO34" s="81"/>
      <c r="DLP34" s="81"/>
      <c r="DVG34" s="81"/>
      <c r="DVH34" s="81"/>
      <c r="DVI34" s="81"/>
      <c r="DVJ34" s="81"/>
      <c r="DVK34" s="81"/>
      <c r="DVL34" s="81"/>
      <c r="EFC34" s="81"/>
      <c r="EFD34" s="81"/>
      <c r="EFE34" s="81"/>
      <c r="EFF34" s="81"/>
      <c r="EFG34" s="81"/>
      <c r="EFH34" s="81"/>
      <c r="EOY34" s="81"/>
      <c r="EOZ34" s="81"/>
      <c r="EPA34" s="81"/>
      <c r="EPB34" s="81"/>
      <c r="EPC34" s="81"/>
      <c r="EPD34" s="81"/>
      <c r="EYU34" s="81"/>
      <c r="EYV34" s="81"/>
      <c r="EYW34" s="81"/>
      <c r="EYX34" s="81"/>
      <c r="EYY34" s="81"/>
      <c r="EYZ34" s="81"/>
      <c r="FIQ34" s="81"/>
      <c r="FIR34" s="81"/>
      <c r="FIS34" s="81"/>
      <c r="FIT34" s="81"/>
      <c r="FIU34" s="81"/>
      <c r="FIV34" s="81"/>
      <c r="FSM34" s="81"/>
      <c r="FSN34" s="81"/>
      <c r="FSO34" s="81"/>
      <c r="FSP34" s="81"/>
      <c r="FSQ34" s="81"/>
      <c r="FSR34" s="81"/>
      <c r="GCI34" s="81"/>
      <c r="GCJ34" s="81"/>
      <c r="GCK34" s="81"/>
      <c r="GCL34" s="81"/>
      <c r="GCM34" s="81"/>
      <c r="GCN34" s="81"/>
      <c r="GME34" s="81"/>
      <c r="GMF34" s="81"/>
      <c r="GMG34" s="81"/>
      <c r="GMH34" s="81"/>
      <c r="GMI34" s="81"/>
      <c r="GMJ34" s="81"/>
      <c r="GWA34" s="81"/>
      <c r="GWB34" s="81"/>
      <c r="GWC34" s="81"/>
      <c r="GWD34" s="81"/>
      <c r="GWE34" s="81"/>
      <c r="GWF34" s="81"/>
      <c r="HFW34" s="81"/>
      <c r="HFX34" s="81"/>
      <c r="HFY34" s="81"/>
      <c r="HFZ34" s="81"/>
      <c r="HGA34" s="81"/>
      <c r="HGB34" s="81"/>
      <c r="HPS34" s="81"/>
      <c r="HPT34" s="81"/>
      <c r="HPU34" s="81"/>
      <c r="HPV34" s="81"/>
      <c r="HPW34" s="81"/>
      <c r="HPX34" s="81"/>
      <c r="HZO34" s="81"/>
      <c r="HZP34" s="81"/>
      <c r="HZQ34" s="81"/>
      <c r="HZR34" s="81"/>
      <c r="HZS34" s="81"/>
      <c r="HZT34" s="81"/>
      <c r="IJK34" s="81"/>
      <c r="IJL34" s="81"/>
      <c r="IJM34" s="81"/>
      <c r="IJN34" s="81"/>
      <c r="IJO34" s="81"/>
      <c r="IJP34" s="81"/>
      <c r="ITG34" s="81"/>
      <c r="ITH34" s="81"/>
      <c r="ITI34" s="81"/>
      <c r="ITJ34" s="81"/>
      <c r="ITK34" s="81"/>
      <c r="ITL34" s="81"/>
      <c r="JDC34" s="81"/>
      <c r="JDD34" s="81"/>
      <c r="JDE34" s="81"/>
      <c r="JDF34" s="81"/>
      <c r="JDG34" s="81"/>
      <c r="JDH34" s="81"/>
      <c r="JMY34" s="81"/>
      <c r="JMZ34" s="81"/>
      <c r="JNA34" s="81"/>
      <c r="JNB34" s="81"/>
      <c r="JNC34" s="81"/>
      <c r="JND34" s="81"/>
      <c r="JWU34" s="81"/>
      <c r="JWV34" s="81"/>
      <c r="JWW34" s="81"/>
      <c r="JWX34" s="81"/>
      <c r="JWY34" s="81"/>
      <c r="JWZ34" s="81"/>
      <c r="KGQ34" s="81"/>
      <c r="KGR34" s="81"/>
      <c r="KGS34" s="81"/>
      <c r="KGT34" s="81"/>
      <c r="KGU34" s="81"/>
      <c r="KGV34" s="81"/>
      <c r="KQM34" s="81"/>
      <c r="KQN34" s="81"/>
      <c r="KQO34" s="81"/>
      <c r="KQP34" s="81"/>
      <c r="KQQ34" s="81"/>
      <c r="KQR34" s="81"/>
      <c r="LAI34" s="81"/>
      <c r="LAJ34" s="81"/>
      <c r="LAK34" s="81"/>
      <c r="LAL34" s="81"/>
      <c r="LAM34" s="81"/>
      <c r="LAN34" s="81"/>
      <c r="LKE34" s="81"/>
      <c r="LKF34" s="81"/>
      <c r="LKG34" s="81"/>
      <c r="LKH34" s="81"/>
      <c r="LKI34" s="81"/>
      <c r="LKJ34" s="81"/>
      <c r="LUA34" s="81"/>
      <c r="LUB34" s="81"/>
      <c r="LUC34" s="81"/>
      <c r="LUD34" s="81"/>
      <c r="LUE34" s="81"/>
      <c r="LUF34" s="81"/>
      <c r="MDW34" s="81"/>
      <c r="MDX34" s="81"/>
      <c r="MDY34" s="81"/>
      <c r="MDZ34" s="81"/>
      <c r="MEA34" s="81"/>
      <c r="MEB34" s="81"/>
      <c r="MNS34" s="81"/>
      <c r="MNT34" s="81"/>
      <c r="MNU34" s="81"/>
      <c r="MNV34" s="81"/>
      <c r="MNW34" s="81"/>
      <c r="MNX34" s="81"/>
      <c r="MXO34" s="81"/>
      <c r="MXP34" s="81"/>
      <c r="MXQ34" s="81"/>
      <c r="MXR34" s="81"/>
      <c r="MXS34" s="81"/>
      <c r="MXT34" s="81"/>
      <c r="NHK34" s="81"/>
      <c r="NHL34" s="81"/>
      <c r="NHM34" s="81"/>
      <c r="NHN34" s="81"/>
      <c r="NHO34" s="81"/>
      <c r="NHP34" s="81"/>
      <c r="NRG34" s="81"/>
      <c r="NRH34" s="81"/>
      <c r="NRI34" s="81"/>
      <c r="NRJ34" s="81"/>
      <c r="NRK34" s="81"/>
      <c r="NRL34" s="81"/>
      <c r="OBC34" s="81"/>
      <c r="OBD34" s="81"/>
      <c r="OBE34" s="81"/>
      <c r="OBF34" s="81"/>
      <c r="OBG34" s="81"/>
      <c r="OBH34" s="81"/>
      <c r="OKY34" s="81"/>
      <c r="OKZ34" s="81"/>
      <c r="OLA34" s="81"/>
      <c r="OLB34" s="81"/>
      <c r="OLC34" s="81"/>
      <c r="OLD34" s="81"/>
      <c r="OUU34" s="81"/>
      <c r="OUV34" s="81"/>
      <c r="OUW34" s="81"/>
      <c r="OUX34" s="81"/>
      <c r="OUY34" s="81"/>
      <c r="OUZ34" s="81"/>
      <c r="PEQ34" s="81"/>
      <c r="PER34" s="81"/>
      <c r="PES34" s="81"/>
      <c r="PET34" s="81"/>
      <c r="PEU34" s="81"/>
      <c r="PEV34" s="81"/>
      <c r="POM34" s="81"/>
      <c r="PON34" s="81"/>
      <c r="POO34" s="81"/>
      <c r="POP34" s="81"/>
      <c r="POQ34" s="81"/>
      <c r="POR34" s="81"/>
      <c r="PYI34" s="81"/>
      <c r="PYJ34" s="81"/>
      <c r="PYK34" s="81"/>
      <c r="PYL34" s="81"/>
      <c r="PYM34" s="81"/>
      <c r="PYN34" s="81"/>
      <c r="QIE34" s="81"/>
      <c r="QIF34" s="81"/>
      <c r="QIG34" s="81"/>
      <c r="QIH34" s="81"/>
      <c r="QII34" s="81"/>
      <c r="QIJ34" s="81"/>
      <c r="QSA34" s="81"/>
      <c r="QSB34" s="81"/>
      <c r="QSC34" s="81"/>
      <c r="QSD34" s="81"/>
      <c r="QSE34" s="81"/>
      <c r="QSF34" s="81"/>
      <c r="RBW34" s="81"/>
      <c r="RBX34" s="81"/>
      <c r="RBY34" s="81"/>
      <c r="RBZ34" s="81"/>
      <c r="RCA34" s="81"/>
      <c r="RCB34" s="81"/>
      <c r="RLS34" s="81"/>
      <c r="RLT34" s="81"/>
      <c r="RLU34" s="81"/>
      <c r="RLV34" s="81"/>
      <c r="RLW34" s="81"/>
      <c r="RLX34" s="81"/>
      <c r="RVO34" s="81"/>
      <c r="RVP34" s="81"/>
      <c r="RVQ34" s="81"/>
      <c r="RVR34" s="81"/>
      <c r="RVS34" s="81"/>
      <c r="RVT34" s="81"/>
      <c r="SFK34" s="81"/>
      <c r="SFL34" s="81"/>
      <c r="SFM34" s="81"/>
      <c r="SFN34" s="81"/>
      <c r="SFO34" s="81"/>
      <c r="SFP34" s="81"/>
      <c r="SPG34" s="81"/>
      <c r="SPH34" s="81"/>
      <c r="SPI34" s="81"/>
      <c r="SPJ34" s="81"/>
      <c r="SPK34" s="81"/>
      <c r="SPL34" s="81"/>
      <c r="SZC34" s="81"/>
      <c r="SZD34" s="81"/>
      <c r="SZE34" s="81"/>
      <c r="SZF34" s="81"/>
      <c r="SZG34" s="81"/>
      <c r="SZH34" s="81"/>
      <c r="TIY34" s="81"/>
      <c r="TIZ34" s="81"/>
      <c r="TJA34" s="81"/>
      <c r="TJB34" s="81"/>
      <c r="TJC34" s="81"/>
      <c r="TJD34" s="81"/>
      <c r="TSU34" s="81"/>
      <c r="TSV34" s="81"/>
      <c r="TSW34" s="81"/>
      <c r="TSX34" s="81"/>
      <c r="TSY34" s="81"/>
      <c r="TSZ34" s="81"/>
      <c r="UCQ34" s="81"/>
      <c r="UCR34" s="81"/>
      <c r="UCS34" s="81"/>
      <c r="UCT34" s="81"/>
      <c r="UCU34" s="81"/>
      <c r="UCV34" s="81"/>
      <c r="UMM34" s="81"/>
      <c r="UMN34" s="81"/>
      <c r="UMO34" s="81"/>
      <c r="UMP34" s="81"/>
      <c r="UMQ34" s="81"/>
      <c r="UMR34" s="81"/>
      <c r="UWI34" s="81"/>
      <c r="UWJ34" s="81"/>
      <c r="UWK34" s="81"/>
      <c r="UWL34" s="81"/>
      <c r="UWM34" s="81"/>
      <c r="UWN34" s="81"/>
      <c r="VGE34" s="81"/>
      <c r="VGF34" s="81"/>
      <c r="VGG34" s="81"/>
      <c r="VGH34" s="81"/>
      <c r="VGI34" s="81"/>
      <c r="VGJ34" s="81"/>
      <c r="VQA34" s="81"/>
      <c r="VQB34" s="81"/>
      <c r="VQC34" s="81"/>
      <c r="VQD34" s="81"/>
      <c r="VQE34" s="81"/>
      <c r="VQF34" s="81"/>
      <c r="VZW34" s="81"/>
      <c r="VZX34" s="81"/>
      <c r="VZY34" s="81"/>
      <c r="VZZ34" s="81"/>
      <c r="WAA34" s="81"/>
      <c r="WAB34" s="81"/>
      <c r="WJS34" s="81"/>
      <c r="WJT34" s="81"/>
      <c r="WJU34" s="81"/>
      <c r="WJV34" s="81"/>
      <c r="WJW34" s="81"/>
      <c r="WJX34" s="81"/>
      <c r="WTO34" s="81"/>
      <c r="WTP34" s="81"/>
      <c r="WTQ34" s="81"/>
      <c r="WTR34" s="81"/>
      <c r="WTS34" s="81"/>
      <c r="WTT34" s="81"/>
    </row>
    <row r="35" spans="1:984 1235:2008 2259:3032 3283:4056 4307:5080 5331:6104 6355:7128 7379:8152 8403:9176 9427:10200 10451:11224 11475:12248 12499:13272 13523:14296 14547:15320 15571:16088" s="27" customFormat="1" ht="60.75" x14ac:dyDescent="0.25">
      <c r="A35" s="32" t="s">
        <v>21</v>
      </c>
      <c r="B35" s="36" t="s">
        <v>100</v>
      </c>
      <c r="C35" s="31">
        <v>100</v>
      </c>
      <c r="D35" s="218">
        <f>'Приложение 4'!F223</f>
        <v>1082761</v>
      </c>
      <c r="E35" s="218">
        <f>'Приложение 4'!G223</f>
        <v>1126071.44</v>
      </c>
      <c r="F35" s="218">
        <f>'Приложение 4'!H223</f>
        <v>1171114.3</v>
      </c>
      <c r="G35" s="80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80"/>
      <c r="AO35" s="80"/>
      <c r="AP35" s="80"/>
      <c r="AQ35" s="80"/>
      <c r="AR35" s="80"/>
      <c r="AS35" s="80"/>
      <c r="AT35" s="80"/>
      <c r="HC35" s="81"/>
      <c r="HD35" s="81"/>
      <c r="HE35" s="81"/>
      <c r="HF35" s="81"/>
      <c r="HG35" s="81"/>
      <c r="HH35" s="81"/>
      <c r="QY35" s="81"/>
      <c r="QZ35" s="81"/>
      <c r="RA35" s="81"/>
      <c r="RB35" s="81"/>
      <c r="RC35" s="81"/>
      <c r="RD35" s="81"/>
      <c r="AAU35" s="81"/>
      <c r="AAV35" s="81"/>
      <c r="AAW35" s="81"/>
      <c r="AAX35" s="81"/>
      <c r="AAY35" s="81"/>
      <c r="AAZ35" s="81"/>
      <c r="AKQ35" s="81"/>
      <c r="AKR35" s="81"/>
      <c r="AKS35" s="81"/>
      <c r="AKT35" s="81"/>
      <c r="AKU35" s="81"/>
      <c r="AKV35" s="81"/>
      <c r="AUM35" s="81"/>
      <c r="AUN35" s="81"/>
      <c r="AUO35" s="81"/>
      <c r="AUP35" s="81"/>
      <c r="AUQ35" s="81"/>
      <c r="AUR35" s="81"/>
      <c r="BEI35" s="81"/>
      <c r="BEJ35" s="81"/>
      <c r="BEK35" s="81"/>
      <c r="BEL35" s="81"/>
      <c r="BEM35" s="81"/>
      <c r="BEN35" s="81"/>
      <c r="BOE35" s="81"/>
      <c r="BOF35" s="81"/>
      <c r="BOG35" s="81"/>
      <c r="BOH35" s="81"/>
      <c r="BOI35" s="81"/>
      <c r="BOJ35" s="81"/>
      <c r="BYA35" s="81"/>
      <c r="BYB35" s="81"/>
      <c r="BYC35" s="81"/>
      <c r="BYD35" s="81"/>
      <c r="BYE35" s="81"/>
      <c r="BYF35" s="81"/>
      <c r="CHW35" s="81"/>
      <c r="CHX35" s="81"/>
      <c r="CHY35" s="81"/>
      <c r="CHZ35" s="81"/>
      <c r="CIA35" s="81"/>
      <c r="CIB35" s="81"/>
      <c r="CRS35" s="81"/>
      <c r="CRT35" s="81"/>
      <c r="CRU35" s="81"/>
      <c r="CRV35" s="81"/>
      <c r="CRW35" s="81"/>
      <c r="CRX35" s="81"/>
      <c r="DBO35" s="81"/>
      <c r="DBP35" s="81"/>
      <c r="DBQ35" s="81"/>
      <c r="DBR35" s="81"/>
      <c r="DBS35" s="81"/>
      <c r="DBT35" s="81"/>
      <c r="DLK35" s="81"/>
      <c r="DLL35" s="81"/>
      <c r="DLM35" s="81"/>
      <c r="DLN35" s="81"/>
      <c r="DLO35" s="81"/>
      <c r="DLP35" s="81"/>
      <c r="DVG35" s="81"/>
      <c r="DVH35" s="81"/>
      <c r="DVI35" s="81"/>
      <c r="DVJ35" s="81"/>
      <c r="DVK35" s="81"/>
      <c r="DVL35" s="81"/>
      <c r="EFC35" s="81"/>
      <c r="EFD35" s="81"/>
      <c r="EFE35" s="81"/>
      <c r="EFF35" s="81"/>
      <c r="EFG35" s="81"/>
      <c r="EFH35" s="81"/>
      <c r="EOY35" s="81"/>
      <c r="EOZ35" s="81"/>
      <c r="EPA35" s="81"/>
      <c r="EPB35" s="81"/>
      <c r="EPC35" s="81"/>
      <c r="EPD35" s="81"/>
      <c r="EYU35" s="81"/>
      <c r="EYV35" s="81"/>
      <c r="EYW35" s="81"/>
      <c r="EYX35" s="81"/>
      <c r="EYY35" s="81"/>
      <c r="EYZ35" s="81"/>
      <c r="FIQ35" s="81"/>
      <c r="FIR35" s="81"/>
      <c r="FIS35" s="81"/>
      <c r="FIT35" s="81"/>
      <c r="FIU35" s="81"/>
      <c r="FIV35" s="81"/>
      <c r="FSM35" s="81"/>
      <c r="FSN35" s="81"/>
      <c r="FSO35" s="81"/>
      <c r="FSP35" s="81"/>
      <c r="FSQ35" s="81"/>
      <c r="FSR35" s="81"/>
      <c r="GCI35" s="81"/>
      <c r="GCJ35" s="81"/>
      <c r="GCK35" s="81"/>
      <c r="GCL35" s="81"/>
      <c r="GCM35" s="81"/>
      <c r="GCN35" s="81"/>
      <c r="GME35" s="81"/>
      <c r="GMF35" s="81"/>
      <c r="GMG35" s="81"/>
      <c r="GMH35" s="81"/>
      <c r="GMI35" s="81"/>
      <c r="GMJ35" s="81"/>
      <c r="GWA35" s="81"/>
      <c r="GWB35" s="81"/>
      <c r="GWC35" s="81"/>
      <c r="GWD35" s="81"/>
      <c r="GWE35" s="81"/>
      <c r="GWF35" s="81"/>
      <c r="HFW35" s="81"/>
      <c r="HFX35" s="81"/>
      <c r="HFY35" s="81"/>
      <c r="HFZ35" s="81"/>
      <c r="HGA35" s="81"/>
      <c r="HGB35" s="81"/>
      <c r="HPS35" s="81"/>
      <c r="HPT35" s="81"/>
      <c r="HPU35" s="81"/>
      <c r="HPV35" s="81"/>
      <c r="HPW35" s="81"/>
      <c r="HPX35" s="81"/>
      <c r="HZO35" s="81"/>
      <c r="HZP35" s="81"/>
      <c r="HZQ35" s="81"/>
      <c r="HZR35" s="81"/>
      <c r="HZS35" s="81"/>
      <c r="HZT35" s="81"/>
      <c r="IJK35" s="81"/>
      <c r="IJL35" s="81"/>
      <c r="IJM35" s="81"/>
      <c r="IJN35" s="81"/>
      <c r="IJO35" s="81"/>
      <c r="IJP35" s="81"/>
      <c r="ITG35" s="81"/>
      <c r="ITH35" s="81"/>
      <c r="ITI35" s="81"/>
      <c r="ITJ35" s="81"/>
      <c r="ITK35" s="81"/>
      <c r="ITL35" s="81"/>
      <c r="JDC35" s="81"/>
      <c r="JDD35" s="81"/>
      <c r="JDE35" s="81"/>
      <c r="JDF35" s="81"/>
      <c r="JDG35" s="81"/>
      <c r="JDH35" s="81"/>
      <c r="JMY35" s="81"/>
      <c r="JMZ35" s="81"/>
      <c r="JNA35" s="81"/>
      <c r="JNB35" s="81"/>
      <c r="JNC35" s="81"/>
      <c r="JND35" s="81"/>
      <c r="JWU35" s="81"/>
      <c r="JWV35" s="81"/>
      <c r="JWW35" s="81"/>
      <c r="JWX35" s="81"/>
      <c r="JWY35" s="81"/>
      <c r="JWZ35" s="81"/>
      <c r="KGQ35" s="81"/>
      <c r="KGR35" s="81"/>
      <c r="KGS35" s="81"/>
      <c r="KGT35" s="81"/>
      <c r="KGU35" s="81"/>
      <c r="KGV35" s="81"/>
      <c r="KQM35" s="81"/>
      <c r="KQN35" s="81"/>
      <c r="KQO35" s="81"/>
      <c r="KQP35" s="81"/>
      <c r="KQQ35" s="81"/>
      <c r="KQR35" s="81"/>
      <c r="LAI35" s="81"/>
      <c r="LAJ35" s="81"/>
      <c r="LAK35" s="81"/>
      <c r="LAL35" s="81"/>
      <c r="LAM35" s="81"/>
      <c r="LAN35" s="81"/>
      <c r="LKE35" s="81"/>
      <c r="LKF35" s="81"/>
      <c r="LKG35" s="81"/>
      <c r="LKH35" s="81"/>
      <c r="LKI35" s="81"/>
      <c r="LKJ35" s="81"/>
      <c r="LUA35" s="81"/>
      <c r="LUB35" s="81"/>
      <c r="LUC35" s="81"/>
      <c r="LUD35" s="81"/>
      <c r="LUE35" s="81"/>
      <c r="LUF35" s="81"/>
      <c r="MDW35" s="81"/>
      <c r="MDX35" s="81"/>
      <c r="MDY35" s="81"/>
      <c r="MDZ35" s="81"/>
      <c r="MEA35" s="81"/>
      <c r="MEB35" s="81"/>
      <c r="MNS35" s="81"/>
      <c r="MNT35" s="81"/>
      <c r="MNU35" s="81"/>
      <c r="MNV35" s="81"/>
      <c r="MNW35" s="81"/>
      <c r="MNX35" s="81"/>
      <c r="MXO35" s="81"/>
      <c r="MXP35" s="81"/>
      <c r="MXQ35" s="81"/>
      <c r="MXR35" s="81"/>
      <c r="MXS35" s="81"/>
      <c r="MXT35" s="81"/>
      <c r="NHK35" s="81"/>
      <c r="NHL35" s="81"/>
      <c r="NHM35" s="81"/>
      <c r="NHN35" s="81"/>
      <c r="NHO35" s="81"/>
      <c r="NHP35" s="81"/>
      <c r="NRG35" s="81"/>
      <c r="NRH35" s="81"/>
      <c r="NRI35" s="81"/>
      <c r="NRJ35" s="81"/>
      <c r="NRK35" s="81"/>
      <c r="NRL35" s="81"/>
      <c r="OBC35" s="81"/>
      <c r="OBD35" s="81"/>
      <c r="OBE35" s="81"/>
      <c r="OBF35" s="81"/>
      <c r="OBG35" s="81"/>
      <c r="OBH35" s="81"/>
      <c r="OKY35" s="81"/>
      <c r="OKZ35" s="81"/>
      <c r="OLA35" s="81"/>
      <c r="OLB35" s="81"/>
      <c r="OLC35" s="81"/>
      <c r="OLD35" s="81"/>
      <c r="OUU35" s="81"/>
      <c r="OUV35" s="81"/>
      <c r="OUW35" s="81"/>
      <c r="OUX35" s="81"/>
      <c r="OUY35" s="81"/>
      <c r="OUZ35" s="81"/>
      <c r="PEQ35" s="81"/>
      <c r="PER35" s="81"/>
      <c r="PES35" s="81"/>
      <c r="PET35" s="81"/>
      <c r="PEU35" s="81"/>
      <c r="PEV35" s="81"/>
      <c r="POM35" s="81"/>
      <c r="PON35" s="81"/>
      <c r="POO35" s="81"/>
      <c r="POP35" s="81"/>
      <c r="POQ35" s="81"/>
      <c r="POR35" s="81"/>
      <c r="PYI35" s="81"/>
      <c r="PYJ35" s="81"/>
      <c r="PYK35" s="81"/>
      <c r="PYL35" s="81"/>
      <c r="PYM35" s="81"/>
      <c r="PYN35" s="81"/>
      <c r="QIE35" s="81"/>
      <c r="QIF35" s="81"/>
      <c r="QIG35" s="81"/>
      <c r="QIH35" s="81"/>
      <c r="QII35" s="81"/>
      <c r="QIJ35" s="81"/>
      <c r="QSA35" s="81"/>
      <c r="QSB35" s="81"/>
      <c r="QSC35" s="81"/>
      <c r="QSD35" s="81"/>
      <c r="QSE35" s="81"/>
      <c r="QSF35" s="81"/>
      <c r="RBW35" s="81"/>
      <c r="RBX35" s="81"/>
      <c r="RBY35" s="81"/>
      <c r="RBZ35" s="81"/>
      <c r="RCA35" s="81"/>
      <c r="RCB35" s="81"/>
      <c r="RLS35" s="81"/>
      <c r="RLT35" s="81"/>
      <c r="RLU35" s="81"/>
      <c r="RLV35" s="81"/>
      <c r="RLW35" s="81"/>
      <c r="RLX35" s="81"/>
      <c r="RVO35" s="81"/>
      <c r="RVP35" s="81"/>
      <c r="RVQ35" s="81"/>
      <c r="RVR35" s="81"/>
      <c r="RVS35" s="81"/>
      <c r="RVT35" s="81"/>
      <c r="SFK35" s="81"/>
      <c r="SFL35" s="81"/>
      <c r="SFM35" s="81"/>
      <c r="SFN35" s="81"/>
      <c r="SFO35" s="81"/>
      <c r="SFP35" s="81"/>
      <c r="SPG35" s="81"/>
      <c r="SPH35" s="81"/>
      <c r="SPI35" s="81"/>
      <c r="SPJ35" s="81"/>
      <c r="SPK35" s="81"/>
      <c r="SPL35" s="81"/>
      <c r="SZC35" s="81"/>
      <c r="SZD35" s="81"/>
      <c r="SZE35" s="81"/>
      <c r="SZF35" s="81"/>
      <c r="SZG35" s="81"/>
      <c r="SZH35" s="81"/>
      <c r="TIY35" s="81"/>
      <c r="TIZ35" s="81"/>
      <c r="TJA35" s="81"/>
      <c r="TJB35" s="81"/>
      <c r="TJC35" s="81"/>
      <c r="TJD35" s="81"/>
      <c r="TSU35" s="81"/>
      <c r="TSV35" s="81"/>
      <c r="TSW35" s="81"/>
      <c r="TSX35" s="81"/>
      <c r="TSY35" s="81"/>
      <c r="TSZ35" s="81"/>
      <c r="UCQ35" s="81"/>
      <c r="UCR35" s="81"/>
      <c r="UCS35" s="81"/>
      <c r="UCT35" s="81"/>
      <c r="UCU35" s="81"/>
      <c r="UCV35" s="81"/>
      <c r="UMM35" s="81"/>
      <c r="UMN35" s="81"/>
      <c r="UMO35" s="81"/>
      <c r="UMP35" s="81"/>
      <c r="UMQ35" s="81"/>
      <c r="UMR35" s="81"/>
      <c r="UWI35" s="81"/>
      <c r="UWJ35" s="81"/>
      <c r="UWK35" s="81"/>
      <c r="UWL35" s="81"/>
      <c r="UWM35" s="81"/>
      <c r="UWN35" s="81"/>
      <c r="VGE35" s="81"/>
      <c r="VGF35" s="81"/>
      <c r="VGG35" s="81"/>
      <c r="VGH35" s="81"/>
      <c r="VGI35" s="81"/>
      <c r="VGJ35" s="81"/>
      <c r="VQA35" s="81"/>
      <c r="VQB35" s="81"/>
      <c r="VQC35" s="81"/>
      <c r="VQD35" s="81"/>
      <c r="VQE35" s="81"/>
      <c r="VQF35" s="81"/>
      <c r="VZW35" s="81"/>
      <c r="VZX35" s="81"/>
      <c r="VZY35" s="81"/>
      <c r="VZZ35" s="81"/>
      <c r="WAA35" s="81"/>
      <c r="WAB35" s="81"/>
      <c r="WJS35" s="81"/>
      <c r="WJT35" s="81"/>
      <c r="WJU35" s="81"/>
      <c r="WJV35" s="81"/>
      <c r="WJW35" s="81"/>
      <c r="WJX35" s="81"/>
      <c r="WTO35" s="81"/>
      <c r="WTP35" s="81"/>
      <c r="WTQ35" s="81"/>
      <c r="WTR35" s="81"/>
      <c r="WTS35" s="81"/>
      <c r="WTT35" s="81"/>
    </row>
    <row r="36" spans="1:984 1235:2008 2259:3032 3283:4056 4307:5080 5331:6104 6355:7128 7379:8152 8403:9176 9427:10200 10451:11224 11475:12248 12499:13272 13523:14296 14547:15320 15571:16088" s="27" customFormat="1" ht="30.75" x14ac:dyDescent="0.25">
      <c r="A36" s="22" t="s">
        <v>25</v>
      </c>
      <c r="B36" s="36" t="s">
        <v>100</v>
      </c>
      <c r="C36" s="31">
        <v>200</v>
      </c>
      <c r="D36" s="218">
        <f>'Приложение 4'!F224</f>
        <v>3699188.83</v>
      </c>
      <c r="E36" s="218">
        <f>'Приложение 4'!G224</f>
        <v>3700099.3744000001</v>
      </c>
      <c r="F36" s="218">
        <f>'Приложение 4'!H224</f>
        <v>4138272.95</v>
      </c>
      <c r="G36" s="80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80"/>
      <c r="AO36" s="80"/>
      <c r="AP36" s="80"/>
      <c r="AQ36" s="80"/>
      <c r="AR36" s="80"/>
      <c r="AS36" s="80"/>
      <c r="AT36" s="80"/>
      <c r="HC36" s="81"/>
      <c r="HD36" s="81"/>
      <c r="HE36" s="81"/>
      <c r="HF36" s="81"/>
      <c r="HG36" s="81"/>
      <c r="HH36" s="81"/>
      <c r="QY36" s="81"/>
      <c r="QZ36" s="81"/>
      <c r="RA36" s="81"/>
      <c r="RB36" s="81"/>
      <c r="RC36" s="81"/>
      <c r="RD36" s="81"/>
      <c r="AAU36" s="81"/>
      <c r="AAV36" s="81"/>
      <c r="AAW36" s="81"/>
      <c r="AAX36" s="81"/>
      <c r="AAY36" s="81"/>
      <c r="AAZ36" s="81"/>
      <c r="AKQ36" s="81"/>
      <c r="AKR36" s="81"/>
      <c r="AKS36" s="81"/>
      <c r="AKT36" s="81"/>
      <c r="AKU36" s="81"/>
      <c r="AKV36" s="81"/>
      <c r="AUM36" s="81"/>
      <c r="AUN36" s="81"/>
      <c r="AUO36" s="81"/>
      <c r="AUP36" s="81"/>
      <c r="AUQ36" s="81"/>
      <c r="AUR36" s="81"/>
      <c r="BEI36" s="81"/>
      <c r="BEJ36" s="81"/>
      <c r="BEK36" s="81"/>
      <c r="BEL36" s="81"/>
      <c r="BEM36" s="81"/>
      <c r="BEN36" s="81"/>
      <c r="BOE36" s="81"/>
      <c r="BOF36" s="81"/>
      <c r="BOG36" s="81"/>
      <c r="BOH36" s="81"/>
      <c r="BOI36" s="81"/>
      <c r="BOJ36" s="81"/>
      <c r="BYA36" s="81"/>
      <c r="BYB36" s="81"/>
      <c r="BYC36" s="81"/>
      <c r="BYD36" s="81"/>
      <c r="BYE36" s="81"/>
      <c r="BYF36" s="81"/>
      <c r="CHW36" s="81"/>
      <c r="CHX36" s="81"/>
      <c r="CHY36" s="81"/>
      <c r="CHZ36" s="81"/>
      <c r="CIA36" s="81"/>
      <c r="CIB36" s="81"/>
      <c r="CRS36" s="81"/>
      <c r="CRT36" s="81"/>
      <c r="CRU36" s="81"/>
      <c r="CRV36" s="81"/>
      <c r="CRW36" s="81"/>
      <c r="CRX36" s="81"/>
      <c r="DBO36" s="81"/>
      <c r="DBP36" s="81"/>
      <c r="DBQ36" s="81"/>
      <c r="DBR36" s="81"/>
      <c r="DBS36" s="81"/>
      <c r="DBT36" s="81"/>
      <c r="DLK36" s="81"/>
      <c r="DLL36" s="81"/>
      <c r="DLM36" s="81"/>
      <c r="DLN36" s="81"/>
      <c r="DLO36" s="81"/>
      <c r="DLP36" s="81"/>
      <c r="DVG36" s="81"/>
      <c r="DVH36" s="81"/>
      <c r="DVI36" s="81"/>
      <c r="DVJ36" s="81"/>
      <c r="DVK36" s="81"/>
      <c r="DVL36" s="81"/>
      <c r="EFC36" s="81"/>
      <c r="EFD36" s="81"/>
      <c r="EFE36" s="81"/>
      <c r="EFF36" s="81"/>
      <c r="EFG36" s="81"/>
      <c r="EFH36" s="81"/>
      <c r="EOY36" s="81"/>
      <c r="EOZ36" s="81"/>
      <c r="EPA36" s="81"/>
      <c r="EPB36" s="81"/>
      <c r="EPC36" s="81"/>
      <c r="EPD36" s="81"/>
      <c r="EYU36" s="81"/>
      <c r="EYV36" s="81"/>
      <c r="EYW36" s="81"/>
      <c r="EYX36" s="81"/>
      <c r="EYY36" s="81"/>
      <c r="EYZ36" s="81"/>
      <c r="FIQ36" s="81"/>
      <c r="FIR36" s="81"/>
      <c r="FIS36" s="81"/>
      <c r="FIT36" s="81"/>
      <c r="FIU36" s="81"/>
      <c r="FIV36" s="81"/>
      <c r="FSM36" s="81"/>
      <c r="FSN36" s="81"/>
      <c r="FSO36" s="81"/>
      <c r="FSP36" s="81"/>
      <c r="FSQ36" s="81"/>
      <c r="FSR36" s="81"/>
      <c r="GCI36" s="81"/>
      <c r="GCJ36" s="81"/>
      <c r="GCK36" s="81"/>
      <c r="GCL36" s="81"/>
      <c r="GCM36" s="81"/>
      <c r="GCN36" s="81"/>
      <c r="GME36" s="81"/>
      <c r="GMF36" s="81"/>
      <c r="GMG36" s="81"/>
      <c r="GMH36" s="81"/>
      <c r="GMI36" s="81"/>
      <c r="GMJ36" s="81"/>
      <c r="GWA36" s="81"/>
      <c r="GWB36" s="81"/>
      <c r="GWC36" s="81"/>
      <c r="GWD36" s="81"/>
      <c r="GWE36" s="81"/>
      <c r="GWF36" s="81"/>
      <c r="HFW36" s="81"/>
      <c r="HFX36" s="81"/>
      <c r="HFY36" s="81"/>
      <c r="HFZ36" s="81"/>
      <c r="HGA36" s="81"/>
      <c r="HGB36" s="81"/>
      <c r="HPS36" s="81"/>
      <c r="HPT36" s="81"/>
      <c r="HPU36" s="81"/>
      <c r="HPV36" s="81"/>
      <c r="HPW36" s="81"/>
      <c r="HPX36" s="81"/>
      <c r="HZO36" s="81"/>
      <c r="HZP36" s="81"/>
      <c r="HZQ36" s="81"/>
      <c r="HZR36" s="81"/>
      <c r="HZS36" s="81"/>
      <c r="HZT36" s="81"/>
      <c r="IJK36" s="81"/>
      <c r="IJL36" s="81"/>
      <c r="IJM36" s="81"/>
      <c r="IJN36" s="81"/>
      <c r="IJO36" s="81"/>
      <c r="IJP36" s="81"/>
      <c r="ITG36" s="81"/>
      <c r="ITH36" s="81"/>
      <c r="ITI36" s="81"/>
      <c r="ITJ36" s="81"/>
      <c r="ITK36" s="81"/>
      <c r="ITL36" s="81"/>
      <c r="JDC36" s="81"/>
      <c r="JDD36" s="81"/>
      <c r="JDE36" s="81"/>
      <c r="JDF36" s="81"/>
      <c r="JDG36" s="81"/>
      <c r="JDH36" s="81"/>
      <c r="JMY36" s="81"/>
      <c r="JMZ36" s="81"/>
      <c r="JNA36" s="81"/>
      <c r="JNB36" s="81"/>
      <c r="JNC36" s="81"/>
      <c r="JND36" s="81"/>
      <c r="JWU36" s="81"/>
      <c r="JWV36" s="81"/>
      <c r="JWW36" s="81"/>
      <c r="JWX36" s="81"/>
      <c r="JWY36" s="81"/>
      <c r="JWZ36" s="81"/>
      <c r="KGQ36" s="81"/>
      <c r="KGR36" s="81"/>
      <c r="KGS36" s="81"/>
      <c r="KGT36" s="81"/>
      <c r="KGU36" s="81"/>
      <c r="KGV36" s="81"/>
      <c r="KQM36" s="81"/>
      <c r="KQN36" s="81"/>
      <c r="KQO36" s="81"/>
      <c r="KQP36" s="81"/>
      <c r="KQQ36" s="81"/>
      <c r="KQR36" s="81"/>
      <c r="LAI36" s="81"/>
      <c r="LAJ36" s="81"/>
      <c r="LAK36" s="81"/>
      <c r="LAL36" s="81"/>
      <c r="LAM36" s="81"/>
      <c r="LAN36" s="81"/>
      <c r="LKE36" s="81"/>
      <c r="LKF36" s="81"/>
      <c r="LKG36" s="81"/>
      <c r="LKH36" s="81"/>
      <c r="LKI36" s="81"/>
      <c r="LKJ36" s="81"/>
      <c r="LUA36" s="81"/>
      <c r="LUB36" s="81"/>
      <c r="LUC36" s="81"/>
      <c r="LUD36" s="81"/>
      <c r="LUE36" s="81"/>
      <c r="LUF36" s="81"/>
      <c r="MDW36" s="81"/>
      <c r="MDX36" s="81"/>
      <c r="MDY36" s="81"/>
      <c r="MDZ36" s="81"/>
      <c r="MEA36" s="81"/>
      <c r="MEB36" s="81"/>
      <c r="MNS36" s="81"/>
      <c r="MNT36" s="81"/>
      <c r="MNU36" s="81"/>
      <c r="MNV36" s="81"/>
      <c r="MNW36" s="81"/>
      <c r="MNX36" s="81"/>
      <c r="MXO36" s="81"/>
      <c r="MXP36" s="81"/>
      <c r="MXQ36" s="81"/>
      <c r="MXR36" s="81"/>
      <c r="MXS36" s="81"/>
      <c r="MXT36" s="81"/>
      <c r="NHK36" s="81"/>
      <c r="NHL36" s="81"/>
      <c r="NHM36" s="81"/>
      <c r="NHN36" s="81"/>
      <c r="NHO36" s="81"/>
      <c r="NHP36" s="81"/>
      <c r="NRG36" s="81"/>
      <c r="NRH36" s="81"/>
      <c r="NRI36" s="81"/>
      <c r="NRJ36" s="81"/>
      <c r="NRK36" s="81"/>
      <c r="NRL36" s="81"/>
      <c r="OBC36" s="81"/>
      <c r="OBD36" s="81"/>
      <c r="OBE36" s="81"/>
      <c r="OBF36" s="81"/>
      <c r="OBG36" s="81"/>
      <c r="OBH36" s="81"/>
      <c r="OKY36" s="81"/>
      <c r="OKZ36" s="81"/>
      <c r="OLA36" s="81"/>
      <c r="OLB36" s="81"/>
      <c r="OLC36" s="81"/>
      <c r="OLD36" s="81"/>
      <c r="OUU36" s="81"/>
      <c r="OUV36" s="81"/>
      <c r="OUW36" s="81"/>
      <c r="OUX36" s="81"/>
      <c r="OUY36" s="81"/>
      <c r="OUZ36" s="81"/>
      <c r="PEQ36" s="81"/>
      <c r="PER36" s="81"/>
      <c r="PES36" s="81"/>
      <c r="PET36" s="81"/>
      <c r="PEU36" s="81"/>
      <c r="PEV36" s="81"/>
      <c r="POM36" s="81"/>
      <c r="PON36" s="81"/>
      <c r="POO36" s="81"/>
      <c r="POP36" s="81"/>
      <c r="POQ36" s="81"/>
      <c r="POR36" s="81"/>
      <c r="PYI36" s="81"/>
      <c r="PYJ36" s="81"/>
      <c r="PYK36" s="81"/>
      <c r="PYL36" s="81"/>
      <c r="PYM36" s="81"/>
      <c r="PYN36" s="81"/>
      <c r="QIE36" s="81"/>
      <c r="QIF36" s="81"/>
      <c r="QIG36" s="81"/>
      <c r="QIH36" s="81"/>
      <c r="QII36" s="81"/>
      <c r="QIJ36" s="81"/>
      <c r="QSA36" s="81"/>
      <c r="QSB36" s="81"/>
      <c r="QSC36" s="81"/>
      <c r="QSD36" s="81"/>
      <c r="QSE36" s="81"/>
      <c r="QSF36" s="81"/>
      <c r="RBW36" s="81"/>
      <c r="RBX36" s="81"/>
      <c r="RBY36" s="81"/>
      <c r="RBZ36" s="81"/>
      <c r="RCA36" s="81"/>
      <c r="RCB36" s="81"/>
      <c r="RLS36" s="81"/>
      <c r="RLT36" s="81"/>
      <c r="RLU36" s="81"/>
      <c r="RLV36" s="81"/>
      <c r="RLW36" s="81"/>
      <c r="RLX36" s="81"/>
      <c r="RVO36" s="81"/>
      <c r="RVP36" s="81"/>
      <c r="RVQ36" s="81"/>
      <c r="RVR36" s="81"/>
      <c r="RVS36" s="81"/>
      <c r="RVT36" s="81"/>
      <c r="SFK36" s="81"/>
      <c r="SFL36" s="81"/>
      <c r="SFM36" s="81"/>
      <c r="SFN36" s="81"/>
      <c r="SFO36" s="81"/>
      <c r="SFP36" s="81"/>
      <c r="SPG36" s="81"/>
      <c r="SPH36" s="81"/>
      <c r="SPI36" s="81"/>
      <c r="SPJ36" s="81"/>
      <c r="SPK36" s="81"/>
      <c r="SPL36" s="81"/>
      <c r="SZC36" s="81"/>
      <c r="SZD36" s="81"/>
      <c r="SZE36" s="81"/>
      <c r="SZF36" s="81"/>
      <c r="SZG36" s="81"/>
      <c r="SZH36" s="81"/>
      <c r="TIY36" s="81"/>
      <c r="TIZ36" s="81"/>
      <c r="TJA36" s="81"/>
      <c r="TJB36" s="81"/>
      <c r="TJC36" s="81"/>
      <c r="TJD36" s="81"/>
      <c r="TSU36" s="81"/>
      <c r="TSV36" s="81"/>
      <c r="TSW36" s="81"/>
      <c r="TSX36" s="81"/>
      <c r="TSY36" s="81"/>
      <c r="TSZ36" s="81"/>
      <c r="UCQ36" s="81"/>
      <c r="UCR36" s="81"/>
      <c r="UCS36" s="81"/>
      <c r="UCT36" s="81"/>
      <c r="UCU36" s="81"/>
      <c r="UCV36" s="81"/>
      <c r="UMM36" s="81"/>
      <c r="UMN36" s="81"/>
      <c r="UMO36" s="81"/>
      <c r="UMP36" s="81"/>
      <c r="UMQ36" s="81"/>
      <c r="UMR36" s="81"/>
      <c r="UWI36" s="81"/>
      <c r="UWJ36" s="81"/>
      <c r="UWK36" s="81"/>
      <c r="UWL36" s="81"/>
      <c r="UWM36" s="81"/>
      <c r="UWN36" s="81"/>
      <c r="VGE36" s="81"/>
      <c r="VGF36" s="81"/>
      <c r="VGG36" s="81"/>
      <c r="VGH36" s="81"/>
      <c r="VGI36" s="81"/>
      <c r="VGJ36" s="81"/>
      <c r="VQA36" s="81"/>
      <c r="VQB36" s="81"/>
      <c r="VQC36" s="81"/>
      <c r="VQD36" s="81"/>
      <c r="VQE36" s="81"/>
      <c r="VQF36" s="81"/>
      <c r="VZW36" s="81"/>
      <c r="VZX36" s="81"/>
      <c r="VZY36" s="81"/>
      <c r="VZZ36" s="81"/>
      <c r="WAA36" s="81"/>
      <c r="WAB36" s="81"/>
      <c r="WJS36" s="81"/>
      <c r="WJT36" s="81"/>
      <c r="WJU36" s="81"/>
      <c r="WJV36" s="81"/>
      <c r="WJW36" s="81"/>
      <c r="WJX36" s="81"/>
      <c r="WTO36" s="81"/>
      <c r="WTP36" s="81"/>
      <c r="WTQ36" s="81"/>
      <c r="WTR36" s="81"/>
      <c r="WTS36" s="81"/>
      <c r="WTT36" s="81"/>
    </row>
    <row r="37" spans="1:984 1235:2008 2259:3032 3283:4056 4307:5080 5331:6104 6355:7128 7379:8152 8403:9176 9427:10200 10451:11224 11475:12248 12499:13272 13523:14296 14547:15320 15571:16088" s="27" customFormat="1" ht="15.75" x14ac:dyDescent="0.25">
      <c r="A37" s="32" t="s">
        <v>50</v>
      </c>
      <c r="B37" s="36" t="s">
        <v>100</v>
      </c>
      <c r="C37" s="31">
        <v>300</v>
      </c>
      <c r="D37" s="218">
        <f>'Приложение 4'!F225</f>
        <v>13527011.629999999</v>
      </c>
      <c r="E37" s="218">
        <f>'Приложение 4'!G225</f>
        <v>8777973.4600000009</v>
      </c>
      <c r="F37" s="218">
        <f>'Приложение 4'!H225</f>
        <v>8967253.2699999996</v>
      </c>
      <c r="G37" s="80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80"/>
      <c r="AO37" s="80"/>
      <c r="AP37" s="80"/>
      <c r="AQ37" s="80"/>
      <c r="AR37" s="80"/>
      <c r="AS37" s="80"/>
      <c r="AT37" s="80"/>
      <c r="HC37" s="81"/>
      <c r="HD37" s="81"/>
      <c r="HE37" s="81"/>
      <c r="HF37" s="81"/>
      <c r="HG37" s="81"/>
      <c r="HH37" s="81"/>
      <c r="QY37" s="81"/>
      <c r="QZ37" s="81"/>
      <c r="RA37" s="81"/>
      <c r="RB37" s="81"/>
      <c r="RC37" s="81"/>
      <c r="RD37" s="81"/>
      <c r="AAU37" s="81"/>
      <c r="AAV37" s="81"/>
      <c r="AAW37" s="81"/>
      <c r="AAX37" s="81"/>
      <c r="AAY37" s="81"/>
      <c r="AAZ37" s="81"/>
      <c r="AKQ37" s="81"/>
      <c r="AKR37" s="81"/>
      <c r="AKS37" s="81"/>
      <c r="AKT37" s="81"/>
      <c r="AKU37" s="81"/>
      <c r="AKV37" s="81"/>
      <c r="AUM37" s="81"/>
      <c r="AUN37" s="81"/>
      <c r="AUO37" s="81"/>
      <c r="AUP37" s="81"/>
      <c r="AUQ37" s="81"/>
      <c r="AUR37" s="81"/>
      <c r="BEI37" s="81"/>
      <c r="BEJ37" s="81"/>
      <c r="BEK37" s="81"/>
      <c r="BEL37" s="81"/>
      <c r="BEM37" s="81"/>
      <c r="BEN37" s="81"/>
      <c r="BOE37" s="81"/>
      <c r="BOF37" s="81"/>
      <c r="BOG37" s="81"/>
      <c r="BOH37" s="81"/>
      <c r="BOI37" s="81"/>
      <c r="BOJ37" s="81"/>
      <c r="BYA37" s="81"/>
      <c r="BYB37" s="81"/>
      <c r="BYC37" s="81"/>
      <c r="BYD37" s="81"/>
      <c r="BYE37" s="81"/>
      <c r="BYF37" s="81"/>
      <c r="CHW37" s="81"/>
      <c r="CHX37" s="81"/>
      <c r="CHY37" s="81"/>
      <c r="CHZ37" s="81"/>
      <c r="CIA37" s="81"/>
      <c r="CIB37" s="81"/>
      <c r="CRS37" s="81"/>
      <c r="CRT37" s="81"/>
      <c r="CRU37" s="81"/>
      <c r="CRV37" s="81"/>
      <c r="CRW37" s="81"/>
      <c r="CRX37" s="81"/>
      <c r="DBO37" s="81"/>
      <c r="DBP37" s="81"/>
      <c r="DBQ37" s="81"/>
      <c r="DBR37" s="81"/>
      <c r="DBS37" s="81"/>
      <c r="DBT37" s="81"/>
      <c r="DLK37" s="81"/>
      <c r="DLL37" s="81"/>
      <c r="DLM37" s="81"/>
      <c r="DLN37" s="81"/>
      <c r="DLO37" s="81"/>
      <c r="DLP37" s="81"/>
      <c r="DVG37" s="81"/>
      <c r="DVH37" s="81"/>
      <c r="DVI37" s="81"/>
      <c r="DVJ37" s="81"/>
      <c r="DVK37" s="81"/>
      <c r="DVL37" s="81"/>
      <c r="EFC37" s="81"/>
      <c r="EFD37" s="81"/>
      <c r="EFE37" s="81"/>
      <c r="EFF37" s="81"/>
      <c r="EFG37" s="81"/>
      <c r="EFH37" s="81"/>
      <c r="EOY37" s="81"/>
      <c r="EOZ37" s="81"/>
      <c r="EPA37" s="81"/>
      <c r="EPB37" s="81"/>
      <c r="EPC37" s="81"/>
      <c r="EPD37" s="81"/>
      <c r="EYU37" s="81"/>
      <c r="EYV37" s="81"/>
      <c r="EYW37" s="81"/>
      <c r="EYX37" s="81"/>
      <c r="EYY37" s="81"/>
      <c r="EYZ37" s="81"/>
      <c r="FIQ37" s="81"/>
      <c r="FIR37" s="81"/>
      <c r="FIS37" s="81"/>
      <c r="FIT37" s="81"/>
      <c r="FIU37" s="81"/>
      <c r="FIV37" s="81"/>
      <c r="FSM37" s="81"/>
      <c r="FSN37" s="81"/>
      <c r="FSO37" s="81"/>
      <c r="FSP37" s="81"/>
      <c r="FSQ37" s="81"/>
      <c r="FSR37" s="81"/>
      <c r="GCI37" s="81"/>
      <c r="GCJ37" s="81"/>
      <c r="GCK37" s="81"/>
      <c r="GCL37" s="81"/>
      <c r="GCM37" s="81"/>
      <c r="GCN37" s="81"/>
      <c r="GME37" s="81"/>
      <c r="GMF37" s="81"/>
      <c r="GMG37" s="81"/>
      <c r="GMH37" s="81"/>
      <c r="GMI37" s="81"/>
      <c r="GMJ37" s="81"/>
      <c r="GWA37" s="81"/>
      <c r="GWB37" s="81"/>
      <c r="GWC37" s="81"/>
      <c r="GWD37" s="81"/>
      <c r="GWE37" s="81"/>
      <c r="GWF37" s="81"/>
      <c r="HFW37" s="81"/>
      <c r="HFX37" s="81"/>
      <c r="HFY37" s="81"/>
      <c r="HFZ37" s="81"/>
      <c r="HGA37" s="81"/>
      <c r="HGB37" s="81"/>
      <c r="HPS37" s="81"/>
      <c r="HPT37" s="81"/>
      <c r="HPU37" s="81"/>
      <c r="HPV37" s="81"/>
      <c r="HPW37" s="81"/>
      <c r="HPX37" s="81"/>
      <c r="HZO37" s="81"/>
      <c r="HZP37" s="81"/>
      <c r="HZQ37" s="81"/>
      <c r="HZR37" s="81"/>
      <c r="HZS37" s="81"/>
      <c r="HZT37" s="81"/>
      <c r="IJK37" s="81"/>
      <c r="IJL37" s="81"/>
      <c r="IJM37" s="81"/>
      <c r="IJN37" s="81"/>
      <c r="IJO37" s="81"/>
      <c r="IJP37" s="81"/>
      <c r="ITG37" s="81"/>
      <c r="ITH37" s="81"/>
      <c r="ITI37" s="81"/>
      <c r="ITJ37" s="81"/>
      <c r="ITK37" s="81"/>
      <c r="ITL37" s="81"/>
      <c r="JDC37" s="81"/>
      <c r="JDD37" s="81"/>
      <c r="JDE37" s="81"/>
      <c r="JDF37" s="81"/>
      <c r="JDG37" s="81"/>
      <c r="JDH37" s="81"/>
      <c r="JMY37" s="81"/>
      <c r="JMZ37" s="81"/>
      <c r="JNA37" s="81"/>
      <c r="JNB37" s="81"/>
      <c r="JNC37" s="81"/>
      <c r="JND37" s="81"/>
      <c r="JWU37" s="81"/>
      <c r="JWV37" s="81"/>
      <c r="JWW37" s="81"/>
      <c r="JWX37" s="81"/>
      <c r="JWY37" s="81"/>
      <c r="JWZ37" s="81"/>
      <c r="KGQ37" s="81"/>
      <c r="KGR37" s="81"/>
      <c r="KGS37" s="81"/>
      <c r="KGT37" s="81"/>
      <c r="KGU37" s="81"/>
      <c r="KGV37" s="81"/>
      <c r="KQM37" s="81"/>
      <c r="KQN37" s="81"/>
      <c r="KQO37" s="81"/>
      <c r="KQP37" s="81"/>
      <c r="KQQ37" s="81"/>
      <c r="KQR37" s="81"/>
      <c r="LAI37" s="81"/>
      <c r="LAJ37" s="81"/>
      <c r="LAK37" s="81"/>
      <c r="LAL37" s="81"/>
      <c r="LAM37" s="81"/>
      <c r="LAN37" s="81"/>
      <c r="LKE37" s="81"/>
      <c r="LKF37" s="81"/>
      <c r="LKG37" s="81"/>
      <c r="LKH37" s="81"/>
      <c r="LKI37" s="81"/>
      <c r="LKJ37" s="81"/>
      <c r="LUA37" s="81"/>
      <c r="LUB37" s="81"/>
      <c r="LUC37" s="81"/>
      <c r="LUD37" s="81"/>
      <c r="LUE37" s="81"/>
      <c r="LUF37" s="81"/>
      <c r="MDW37" s="81"/>
      <c r="MDX37" s="81"/>
      <c r="MDY37" s="81"/>
      <c r="MDZ37" s="81"/>
      <c r="MEA37" s="81"/>
      <c r="MEB37" s="81"/>
      <c r="MNS37" s="81"/>
      <c r="MNT37" s="81"/>
      <c r="MNU37" s="81"/>
      <c r="MNV37" s="81"/>
      <c r="MNW37" s="81"/>
      <c r="MNX37" s="81"/>
      <c r="MXO37" s="81"/>
      <c r="MXP37" s="81"/>
      <c r="MXQ37" s="81"/>
      <c r="MXR37" s="81"/>
      <c r="MXS37" s="81"/>
      <c r="MXT37" s="81"/>
      <c r="NHK37" s="81"/>
      <c r="NHL37" s="81"/>
      <c r="NHM37" s="81"/>
      <c r="NHN37" s="81"/>
      <c r="NHO37" s="81"/>
      <c r="NHP37" s="81"/>
      <c r="NRG37" s="81"/>
      <c r="NRH37" s="81"/>
      <c r="NRI37" s="81"/>
      <c r="NRJ37" s="81"/>
      <c r="NRK37" s="81"/>
      <c r="NRL37" s="81"/>
      <c r="OBC37" s="81"/>
      <c r="OBD37" s="81"/>
      <c r="OBE37" s="81"/>
      <c r="OBF37" s="81"/>
      <c r="OBG37" s="81"/>
      <c r="OBH37" s="81"/>
      <c r="OKY37" s="81"/>
      <c r="OKZ37" s="81"/>
      <c r="OLA37" s="81"/>
      <c r="OLB37" s="81"/>
      <c r="OLC37" s="81"/>
      <c r="OLD37" s="81"/>
      <c r="OUU37" s="81"/>
      <c r="OUV37" s="81"/>
      <c r="OUW37" s="81"/>
      <c r="OUX37" s="81"/>
      <c r="OUY37" s="81"/>
      <c r="OUZ37" s="81"/>
      <c r="PEQ37" s="81"/>
      <c r="PER37" s="81"/>
      <c r="PES37" s="81"/>
      <c r="PET37" s="81"/>
      <c r="PEU37" s="81"/>
      <c r="PEV37" s="81"/>
      <c r="POM37" s="81"/>
      <c r="PON37" s="81"/>
      <c r="POO37" s="81"/>
      <c r="POP37" s="81"/>
      <c r="POQ37" s="81"/>
      <c r="POR37" s="81"/>
      <c r="PYI37" s="81"/>
      <c r="PYJ37" s="81"/>
      <c r="PYK37" s="81"/>
      <c r="PYL37" s="81"/>
      <c r="PYM37" s="81"/>
      <c r="PYN37" s="81"/>
      <c r="QIE37" s="81"/>
      <c r="QIF37" s="81"/>
      <c r="QIG37" s="81"/>
      <c r="QIH37" s="81"/>
      <c r="QII37" s="81"/>
      <c r="QIJ37" s="81"/>
      <c r="QSA37" s="81"/>
      <c r="QSB37" s="81"/>
      <c r="QSC37" s="81"/>
      <c r="QSD37" s="81"/>
      <c r="QSE37" s="81"/>
      <c r="QSF37" s="81"/>
      <c r="RBW37" s="81"/>
      <c r="RBX37" s="81"/>
      <c r="RBY37" s="81"/>
      <c r="RBZ37" s="81"/>
      <c r="RCA37" s="81"/>
      <c r="RCB37" s="81"/>
      <c r="RLS37" s="81"/>
      <c r="RLT37" s="81"/>
      <c r="RLU37" s="81"/>
      <c r="RLV37" s="81"/>
      <c r="RLW37" s="81"/>
      <c r="RLX37" s="81"/>
      <c r="RVO37" s="81"/>
      <c r="RVP37" s="81"/>
      <c r="RVQ37" s="81"/>
      <c r="RVR37" s="81"/>
      <c r="RVS37" s="81"/>
      <c r="RVT37" s="81"/>
      <c r="SFK37" s="81"/>
      <c r="SFL37" s="81"/>
      <c r="SFM37" s="81"/>
      <c r="SFN37" s="81"/>
      <c r="SFO37" s="81"/>
      <c r="SFP37" s="81"/>
      <c r="SPG37" s="81"/>
      <c r="SPH37" s="81"/>
      <c r="SPI37" s="81"/>
      <c r="SPJ37" s="81"/>
      <c r="SPK37" s="81"/>
      <c r="SPL37" s="81"/>
      <c r="SZC37" s="81"/>
      <c r="SZD37" s="81"/>
      <c r="SZE37" s="81"/>
      <c r="SZF37" s="81"/>
      <c r="SZG37" s="81"/>
      <c r="SZH37" s="81"/>
      <c r="TIY37" s="81"/>
      <c r="TIZ37" s="81"/>
      <c r="TJA37" s="81"/>
      <c r="TJB37" s="81"/>
      <c r="TJC37" s="81"/>
      <c r="TJD37" s="81"/>
      <c r="TSU37" s="81"/>
      <c r="TSV37" s="81"/>
      <c r="TSW37" s="81"/>
      <c r="TSX37" s="81"/>
      <c r="TSY37" s="81"/>
      <c r="TSZ37" s="81"/>
      <c r="UCQ37" s="81"/>
      <c r="UCR37" s="81"/>
      <c r="UCS37" s="81"/>
      <c r="UCT37" s="81"/>
      <c r="UCU37" s="81"/>
      <c r="UCV37" s="81"/>
      <c r="UMM37" s="81"/>
      <c r="UMN37" s="81"/>
      <c r="UMO37" s="81"/>
      <c r="UMP37" s="81"/>
      <c r="UMQ37" s="81"/>
      <c r="UMR37" s="81"/>
      <c r="UWI37" s="81"/>
      <c r="UWJ37" s="81"/>
      <c r="UWK37" s="81"/>
      <c r="UWL37" s="81"/>
      <c r="UWM37" s="81"/>
      <c r="UWN37" s="81"/>
      <c r="VGE37" s="81"/>
      <c r="VGF37" s="81"/>
      <c r="VGG37" s="81"/>
      <c r="VGH37" s="81"/>
      <c r="VGI37" s="81"/>
      <c r="VGJ37" s="81"/>
      <c r="VQA37" s="81"/>
      <c r="VQB37" s="81"/>
      <c r="VQC37" s="81"/>
      <c r="VQD37" s="81"/>
      <c r="VQE37" s="81"/>
      <c r="VQF37" s="81"/>
      <c r="VZW37" s="81"/>
      <c r="VZX37" s="81"/>
      <c r="VZY37" s="81"/>
      <c r="VZZ37" s="81"/>
      <c r="WAA37" s="81"/>
      <c r="WAB37" s="81"/>
      <c r="WJS37" s="81"/>
      <c r="WJT37" s="81"/>
      <c r="WJU37" s="81"/>
      <c r="WJV37" s="81"/>
      <c r="WJW37" s="81"/>
      <c r="WJX37" s="81"/>
      <c r="WTO37" s="81"/>
      <c r="WTP37" s="81"/>
      <c r="WTQ37" s="81"/>
      <c r="WTR37" s="81"/>
      <c r="WTS37" s="81"/>
      <c r="WTT37" s="81"/>
    </row>
    <row r="38" spans="1:984 1235:2008 2259:3032 3283:4056 4307:5080 5331:6104 6355:7128 7379:8152 8403:9176 9427:10200 10451:11224 11475:12248 12499:13272 13523:14296 14547:15320 15571:16088" s="27" customFormat="1" ht="30.75" x14ac:dyDescent="0.25">
      <c r="A38" s="32" t="s">
        <v>145</v>
      </c>
      <c r="B38" s="36" t="s">
        <v>100</v>
      </c>
      <c r="C38" s="299"/>
      <c r="D38" s="218">
        <f>SUM(D39:D40)</f>
        <v>864013</v>
      </c>
      <c r="E38" s="218">
        <f>SUM(E39:E40)</f>
        <v>898573.52</v>
      </c>
      <c r="F38" s="219">
        <f>SUM(F39:F40)</f>
        <v>934516.4608</v>
      </c>
      <c r="G38" s="80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80"/>
      <c r="AO38" s="80"/>
      <c r="AP38" s="80"/>
      <c r="AQ38" s="80"/>
      <c r="AR38" s="80"/>
      <c r="AS38" s="80"/>
      <c r="AT38" s="80"/>
      <c r="HC38" s="81"/>
      <c r="HD38" s="81"/>
      <c r="HE38" s="81"/>
      <c r="HF38" s="81"/>
      <c r="HG38" s="81"/>
      <c r="HH38" s="81"/>
      <c r="QY38" s="81"/>
      <c r="QZ38" s="81"/>
      <c r="RA38" s="81"/>
      <c r="RB38" s="81"/>
      <c r="RC38" s="81"/>
      <c r="RD38" s="81"/>
      <c r="AAU38" s="81"/>
      <c r="AAV38" s="81"/>
      <c r="AAW38" s="81"/>
      <c r="AAX38" s="81"/>
      <c r="AAY38" s="81"/>
      <c r="AAZ38" s="81"/>
      <c r="AKQ38" s="81"/>
      <c r="AKR38" s="81"/>
      <c r="AKS38" s="81"/>
      <c r="AKT38" s="81"/>
      <c r="AKU38" s="81"/>
      <c r="AKV38" s="81"/>
      <c r="AUM38" s="81"/>
      <c r="AUN38" s="81"/>
      <c r="AUO38" s="81"/>
      <c r="AUP38" s="81"/>
      <c r="AUQ38" s="81"/>
      <c r="AUR38" s="81"/>
      <c r="BEI38" s="81"/>
      <c r="BEJ38" s="81"/>
      <c r="BEK38" s="81"/>
      <c r="BEL38" s="81"/>
      <c r="BEM38" s="81"/>
      <c r="BEN38" s="81"/>
      <c r="BOE38" s="81"/>
      <c r="BOF38" s="81"/>
      <c r="BOG38" s="81"/>
      <c r="BOH38" s="81"/>
      <c r="BOI38" s="81"/>
      <c r="BOJ38" s="81"/>
      <c r="BYA38" s="81"/>
      <c r="BYB38" s="81"/>
      <c r="BYC38" s="81"/>
      <c r="BYD38" s="81"/>
      <c r="BYE38" s="81"/>
      <c r="BYF38" s="81"/>
      <c r="CHW38" s="81"/>
      <c r="CHX38" s="81"/>
      <c r="CHY38" s="81"/>
      <c r="CHZ38" s="81"/>
      <c r="CIA38" s="81"/>
      <c r="CIB38" s="81"/>
      <c r="CRS38" s="81"/>
      <c r="CRT38" s="81"/>
      <c r="CRU38" s="81"/>
      <c r="CRV38" s="81"/>
      <c r="CRW38" s="81"/>
      <c r="CRX38" s="81"/>
      <c r="DBO38" s="81"/>
      <c r="DBP38" s="81"/>
      <c r="DBQ38" s="81"/>
      <c r="DBR38" s="81"/>
      <c r="DBS38" s="81"/>
      <c r="DBT38" s="81"/>
      <c r="DLK38" s="81"/>
      <c r="DLL38" s="81"/>
      <c r="DLM38" s="81"/>
      <c r="DLN38" s="81"/>
      <c r="DLO38" s="81"/>
      <c r="DLP38" s="81"/>
      <c r="DVG38" s="81"/>
      <c r="DVH38" s="81"/>
      <c r="DVI38" s="81"/>
      <c r="DVJ38" s="81"/>
      <c r="DVK38" s="81"/>
      <c r="DVL38" s="81"/>
      <c r="EFC38" s="81"/>
      <c r="EFD38" s="81"/>
      <c r="EFE38" s="81"/>
      <c r="EFF38" s="81"/>
      <c r="EFG38" s="81"/>
      <c r="EFH38" s="81"/>
      <c r="EOY38" s="81"/>
      <c r="EOZ38" s="81"/>
      <c r="EPA38" s="81"/>
      <c r="EPB38" s="81"/>
      <c r="EPC38" s="81"/>
      <c r="EPD38" s="81"/>
      <c r="EYU38" s="81"/>
      <c r="EYV38" s="81"/>
      <c r="EYW38" s="81"/>
      <c r="EYX38" s="81"/>
      <c r="EYY38" s="81"/>
      <c r="EYZ38" s="81"/>
      <c r="FIQ38" s="81"/>
      <c r="FIR38" s="81"/>
      <c r="FIS38" s="81"/>
      <c r="FIT38" s="81"/>
      <c r="FIU38" s="81"/>
      <c r="FIV38" s="81"/>
      <c r="FSM38" s="81"/>
      <c r="FSN38" s="81"/>
      <c r="FSO38" s="81"/>
      <c r="FSP38" s="81"/>
      <c r="FSQ38" s="81"/>
      <c r="FSR38" s="81"/>
      <c r="GCI38" s="81"/>
      <c r="GCJ38" s="81"/>
      <c r="GCK38" s="81"/>
      <c r="GCL38" s="81"/>
      <c r="GCM38" s="81"/>
      <c r="GCN38" s="81"/>
      <c r="GME38" s="81"/>
      <c r="GMF38" s="81"/>
      <c r="GMG38" s="81"/>
      <c r="GMH38" s="81"/>
      <c r="GMI38" s="81"/>
      <c r="GMJ38" s="81"/>
      <c r="GWA38" s="81"/>
      <c r="GWB38" s="81"/>
      <c r="GWC38" s="81"/>
      <c r="GWD38" s="81"/>
      <c r="GWE38" s="81"/>
      <c r="GWF38" s="81"/>
      <c r="HFW38" s="81"/>
      <c r="HFX38" s="81"/>
      <c r="HFY38" s="81"/>
      <c r="HFZ38" s="81"/>
      <c r="HGA38" s="81"/>
      <c r="HGB38" s="81"/>
      <c r="HPS38" s="81"/>
      <c r="HPT38" s="81"/>
      <c r="HPU38" s="81"/>
      <c r="HPV38" s="81"/>
      <c r="HPW38" s="81"/>
      <c r="HPX38" s="81"/>
      <c r="HZO38" s="81"/>
      <c r="HZP38" s="81"/>
      <c r="HZQ38" s="81"/>
      <c r="HZR38" s="81"/>
      <c r="HZS38" s="81"/>
      <c r="HZT38" s="81"/>
      <c r="IJK38" s="81"/>
      <c r="IJL38" s="81"/>
      <c r="IJM38" s="81"/>
      <c r="IJN38" s="81"/>
      <c r="IJO38" s="81"/>
      <c r="IJP38" s="81"/>
      <c r="ITG38" s="81"/>
      <c r="ITH38" s="81"/>
      <c r="ITI38" s="81"/>
      <c r="ITJ38" s="81"/>
      <c r="ITK38" s="81"/>
      <c r="ITL38" s="81"/>
      <c r="JDC38" s="81"/>
      <c r="JDD38" s="81"/>
      <c r="JDE38" s="81"/>
      <c r="JDF38" s="81"/>
      <c r="JDG38" s="81"/>
      <c r="JDH38" s="81"/>
      <c r="JMY38" s="81"/>
      <c r="JMZ38" s="81"/>
      <c r="JNA38" s="81"/>
      <c r="JNB38" s="81"/>
      <c r="JNC38" s="81"/>
      <c r="JND38" s="81"/>
      <c r="JWU38" s="81"/>
      <c r="JWV38" s="81"/>
      <c r="JWW38" s="81"/>
      <c r="JWX38" s="81"/>
      <c r="JWY38" s="81"/>
      <c r="JWZ38" s="81"/>
      <c r="KGQ38" s="81"/>
      <c r="KGR38" s="81"/>
      <c r="KGS38" s="81"/>
      <c r="KGT38" s="81"/>
      <c r="KGU38" s="81"/>
      <c r="KGV38" s="81"/>
      <c r="KQM38" s="81"/>
      <c r="KQN38" s="81"/>
      <c r="KQO38" s="81"/>
      <c r="KQP38" s="81"/>
      <c r="KQQ38" s="81"/>
      <c r="KQR38" s="81"/>
      <c r="LAI38" s="81"/>
      <c r="LAJ38" s="81"/>
      <c r="LAK38" s="81"/>
      <c r="LAL38" s="81"/>
      <c r="LAM38" s="81"/>
      <c r="LAN38" s="81"/>
      <c r="LKE38" s="81"/>
      <c r="LKF38" s="81"/>
      <c r="LKG38" s="81"/>
      <c r="LKH38" s="81"/>
      <c r="LKI38" s="81"/>
      <c r="LKJ38" s="81"/>
      <c r="LUA38" s="81"/>
      <c r="LUB38" s="81"/>
      <c r="LUC38" s="81"/>
      <c r="LUD38" s="81"/>
      <c r="LUE38" s="81"/>
      <c r="LUF38" s="81"/>
      <c r="MDW38" s="81"/>
      <c r="MDX38" s="81"/>
      <c r="MDY38" s="81"/>
      <c r="MDZ38" s="81"/>
      <c r="MEA38" s="81"/>
      <c r="MEB38" s="81"/>
      <c r="MNS38" s="81"/>
      <c r="MNT38" s="81"/>
      <c r="MNU38" s="81"/>
      <c r="MNV38" s="81"/>
      <c r="MNW38" s="81"/>
      <c r="MNX38" s="81"/>
      <c r="MXO38" s="81"/>
      <c r="MXP38" s="81"/>
      <c r="MXQ38" s="81"/>
      <c r="MXR38" s="81"/>
      <c r="MXS38" s="81"/>
      <c r="MXT38" s="81"/>
      <c r="NHK38" s="81"/>
      <c r="NHL38" s="81"/>
      <c r="NHM38" s="81"/>
      <c r="NHN38" s="81"/>
      <c r="NHO38" s="81"/>
      <c r="NHP38" s="81"/>
      <c r="NRG38" s="81"/>
      <c r="NRH38" s="81"/>
      <c r="NRI38" s="81"/>
      <c r="NRJ38" s="81"/>
      <c r="NRK38" s="81"/>
      <c r="NRL38" s="81"/>
      <c r="OBC38" s="81"/>
      <c r="OBD38" s="81"/>
      <c r="OBE38" s="81"/>
      <c r="OBF38" s="81"/>
      <c r="OBG38" s="81"/>
      <c r="OBH38" s="81"/>
      <c r="OKY38" s="81"/>
      <c r="OKZ38" s="81"/>
      <c r="OLA38" s="81"/>
      <c r="OLB38" s="81"/>
      <c r="OLC38" s="81"/>
      <c r="OLD38" s="81"/>
      <c r="OUU38" s="81"/>
      <c r="OUV38" s="81"/>
      <c r="OUW38" s="81"/>
      <c r="OUX38" s="81"/>
      <c r="OUY38" s="81"/>
      <c r="OUZ38" s="81"/>
      <c r="PEQ38" s="81"/>
      <c r="PER38" s="81"/>
      <c r="PES38" s="81"/>
      <c r="PET38" s="81"/>
      <c r="PEU38" s="81"/>
      <c r="PEV38" s="81"/>
      <c r="POM38" s="81"/>
      <c r="PON38" s="81"/>
      <c r="POO38" s="81"/>
      <c r="POP38" s="81"/>
      <c r="POQ38" s="81"/>
      <c r="POR38" s="81"/>
      <c r="PYI38" s="81"/>
      <c r="PYJ38" s="81"/>
      <c r="PYK38" s="81"/>
      <c r="PYL38" s="81"/>
      <c r="PYM38" s="81"/>
      <c r="PYN38" s="81"/>
      <c r="QIE38" s="81"/>
      <c r="QIF38" s="81"/>
      <c r="QIG38" s="81"/>
      <c r="QIH38" s="81"/>
      <c r="QII38" s="81"/>
      <c r="QIJ38" s="81"/>
      <c r="QSA38" s="81"/>
      <c r="QSB38" s="81"/>
      <c r="QSC38" s="81"/>
      <c r="QSD38" s="81"/>
      <c r="QSE38" s="81"/>
      <c r="QSF38" s="81"/>
      <c r="RBW38" s="81"/>
      <c r="RBX38" s="81"/>
      <c r="RBY38" s="81"/>
      <c r="RBZ38" s="81"/>
      <c r="RCA38" s="81"/>
      <c r="RCB38" s="81"/>
      <c r="RLS38" s="81"/>
      <c r="RLT38" s="81"/>
      <c r="RLU38" s="81"/>
      <c r="RLV38" s="81"/>
      <c r="RLW38" s="81"/>
      <c r="RLX38" s="81"/>
      <c r="RVO38" s="81"/>
      <c r="RVP38" s="81"/>
      <c r="RVQ38" s="81"/>
      <c r="RVR38" s="81"/>
      <c r="RVS38" s="81"/>
      <c r="RVT38" s="81"/>
      <c r="SFK38" s="81"/>
      <c r="SFL38" s="81"/>
      <c r="SFM38" s="81"/>
      <c r="SFN38" s="81"/>
      <c r="SFO38" s="81"/>
      <c r="SFP38" s="81"/>
      <c r="SPG38" s="81"/>
      <c r="SPH38" s="81"/>
      <c r="SPI38" s="81"/>
      <c r="SPJ38" s="81"/>
      <c r="SPK38" s="81"/>
      <c r="SPL38" s="81"/>
      <c r="SZC38" s="81"/>
      <c r="SZD38" s="81"/>
      <c r="SZE38" s="81"/>
      <c r="SZF38" s="81"/>
      <c r="SZG38" s="81"/>
      <c r="SZH38" s="81"/>
      <c r="TIY38" s="81"/>
      <c r="TIZ38" s="81"/>
      <c r="TJA38" s="81"/>
      <c r="TJB38" s="81"/>
      <c r="TJC38" s="81"/>
      <c r="TJD38" s="81"/>
      <c r="TSU38" s="81"/>
      <c r="TSV38" s="81"/>
      <c r="TSW38" s="81"/>
      <c r="TSX38" s="81"/>
      <c r="TSY38" s="81"/>
      <c r="TSZ38" s="81"/>
      <c r="UCQ38" s="81"/>
      <c r="UCR38" s="81"/>
      <c r="UCS38" s="81"/>
      <c r="UCT38" s="81"/>
      <c r="UCU38" s="81"/>
      <c r="UCV38" s="81"/>
      <c r="UMM38" s="81"/>
      <c r="UMN38" s="81"/>
      <c r="UMO38" s="81"/>
      <c r="UMP38" s="81"/>
      <c r="UMQ38" s="81"/>
      <c r="UMR38" s="81"/>
      <c r="UWI38" s="81"/>
      <c r="UWJ38" s="81"/>
      <c r="UWK38" s="81"/>
      <c r="UWL38" s="81"/>
      <c r="UWM38" s="81"/>
      <c r="UWN38" s="81"/>
      <c r="VGE38" s="81"/>
      <c r="VGF38" s="81"/>
      <c r="VGG38" s="81"/>
      <c r="VGH38" s="81"/>
      <c r="VGI38" s="81"/>
      <c r="VGJ38" s="81"/>
      <c r="VQA38" s="81"/>
      <c r="VQB38" s="81"/>
      <c r="VQC38" s="81"/>
      <c r="VQD38" s="81"/>
      <c r="VQE38" s="81"/>
      <c r="VQF38" s="81"/>
      <c r="VZW38" s="81"/>
      <c r="VZX38" s="81"/>
      <c r="VZY38" s="81"/>
      <c r="VZZ38" s="81"/>
      <c r="WAA38" s="81"/>
      <c r="WAB38" s="81"/>
      <c r="WJS38" s="81"/>
      <c r="WJT38" s="81"/>
      <c r="WJU38" s="81"/>
      <c r="WJV38" s="81"/>
      <c r="WJW38" s="81"/>
      <c r="WJX38" s="81"/>
      <c r="WTO38" s="81"/>
      <c r="WTP38" s="81"/>
      <c r="WTQ38" s="81"/>
      <c r="WTR38" s="81"/>
      <c r="WTS38" s="81"/>
      <c r="WTT38" s="81"/>
    </row>
    <row r="39" spans="1:984 1235:2008 2259:3032 3283:4056 4307:5080 5331:6104 6355:7128 7379:8152 8403:9176 9427:10200 10451:11224 11475:12248 12499:13272 13523:14296 14547:15320 15571:16088" s="27" customFormat="1" ht="30.75" x14ac:dyDescent="0.25">
      <c r="A39" s="22" t="s">
        <v>25</v>
      </c>
      <c r="B39" s="36" t="s">
        <v>100</v>
      </c>
      <c r="C39" s="31">
        <v>200</v>
      </c>
      <c r="D39" s="218">
        <f>'Приложение 4'!F227</f>
        <v>283295</v>
      </c>
      <c r="E39" s="218">
        <f>'Приложение 4'!G227</f>
        <v>294626.8</v>
      </c>
      <c r="F39" s="218">
        <f>'Приложение 4'!H227</f>
        <v>306411.87199999997</v>
      </c>
      <c r="G39" s="80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80"/>
      <c r="AO39" s="80"/>
      <c r="AP39" s="80"/>
      <c r="AQ39" s="80"/>
      <c r="AR39" s="80"/>
      <c r="AS39" s="80"/>
      <c r="AT39" s="80"/>
      <c r="HC39" s="81"/>
      <c r="HD39" s="81"/>
      <c r="HE39" s="81"/>
      <c r="HF39" s="81"/>
      <c r="HG39" s="81"/>
      <c r="HH39" s="81"/>
      <c r="QY39" s="81"/>
      <c r="QZ39" s="81"/>
      <c r="RA39" s="81"/>
      <c r="RB39" s="81"/>
      <c r="RC39" s="81"/>
      <c r="RD39" s="81"/>
      <c r="AAU39" s="81"/>
      <c r="AAV39" s="81"/>
      <c r="AAW39" s="81"/>
      <c r="AAX39" s="81"/>
      <c r="AAY39" s="81"/>
      <c r="AAZ39" s="81"/>
      <c r="AKQ39" s="81"/>
      <c r="AKR39" s="81"/>
      <c r="AKS39" s="81"/>
      <c r="AKT39" s="81"/>
      <c r="AKU39" s="81"/>
      <c r="AKV39" s="81"/>
      <c r="AUM39" s="81"/>
      <c r="AUN39" s="81"/>
      <c r="AUO39" s="81"/>
      <c r="AUP39" s="81"/>
      <c r="AUQ39" s="81"/>
      <c r="AUR39" s="81"/>
      <c r="BEI39" s="81"/>
      <c r="BEJ39" s="81"/>
      <c r="BEK39" s="81"/>
      <c r="BEL39" s="81"/>
      <c r="BEM39" s="81"/>
      <c r="BEN39" s="81"/>
      <c r="BOE39" s="81"/>
      <c r="BOF39" s="81"/>
      <c r="BOG39" s="81"/>
      <c r="BOH39" s="81"/>
      <c r="BOI39" s="81"/>
      <c r="BOJ39" s="81"/>
      <c r="BYA39" s="81"/>
      <c r="BYB39" s="81"/>
      <c r="BYC39" s="81"/>
      <c r="BYD39" s="81"/>
      <c r="BYE39" s="81"/>
      <c r="BYF39" s="81"/>
      <c r="CHW39" s="81"/>
      <c r="CHX39" s="81"/>
      <c r="CHY39" s="81"/>
      <c r="CHZ39" s="81"/>
      <c r="CIA39" s="81"/>
      <c r="CIB39" s="81"/>
      <c r="CRS39" s="81"/>
      <c r="CRT39" s="81"/>
      <c r="CRU39" s="81"/>
      <c r="CRV39" s="81"/>
      <c r="CRW39" s="81"/>
      <c r="CRX39" s="81"/>
      <c r="DBO39" s="81"/>
      <c r="DBP39" s="81"/>
      <c r="DBQ39" s="81"/>
      <c r="DBR39" s="81"/>
      <c r="DBS39" s="81"/>
      <c r="DBT39" s="81"/>
      <c r="DLK39" s="81"/>
      <c r="DLL39" s="81"/>
      <c r="DLM39" s="81"/>
      <c r="DLN39" s="81"/>
      <c r="DLO39" s="81"/>
      <c r="DLP39" s="81"/>
      <c r="DVG39" s="81"/>
      <c r="DVH39" s="81"/>
      <c r="DVI39" s="81"/>
      <c r="DVJ39" s="81"/>
      <c r="DVK39" s="81"/>
      <c r="DVL39" s="81"/>
      <c r="EFC39" s="81"/>
      <c r="EFD39" s="81"/>
      <c r="EFE39" s="81"/>
      <c r="EFF39" s="81"/>
      <c r="EFG39" s="81"/>
      <c r="EFH39" s="81"/>
      <c r="EOY39" s="81"/>
      <c r="EOZ39" s="81"/>
      <c r="EPA39" s="81"/>
      <c r="EPB39" s="81"/>
      <c r="EPC39" s="81"/>
      <c r="EPD39" s="81"/>
      <c r="EYU39" s="81"/>
      <c r="EYV39" s="81"/>
      <c r="EYW39" s="81"/>
      <c r="EYX39" s="81"/>
      <c r="EYY39" s="81"/>
      <c r="EYZ39" s="81"/>
      <c r="FIQ39" s="81"/>
      <c r="FIR39" s="81"/>
      <c r="FIS39" s="81"/>
      <c r="FIT39" s="81"/>
      <c r="FIU39" s="81"/>
      <c r="FIV39" s="81"/>
      <c r="FSM39" s="81"/>
      <c r="FSN39" s="81"/>
      <c r="FSO39" s="81"/>
      <c r="FSP39" s="81"/>
      <c r="FSQ39" s="81"/>
      <c r="FSR39" s="81"/>
      <c r="GCI39" s="81"/>
      <c r="GCJ39" s="81"/>
      <c r="GCK39" s="81"/>
      <c r="GCL39" s="81"/>
      <c r="GCM39" s="81"/>
      <c r="GCN39" s="81"/>
      <c r="GME39" s="81"/>
      <c r="GMF39" s="81"/>
      <c r="GMG39" s="81"/>
      <c r="GMH39" s="81"/>
      <c r="GMI39" s="81"/>
      <c r="GMJ39" s="81"/>
      <c r="GWA39" s="81"/>
      <c r="GWB39" s="81"/>
      <c r="GWC39" s="81"/>
      <c r="GWD39" s="81"/>
      <c r="GWE39" s="81"/>
      <c r="GWF39" s="81"/>
      <c r="HFW39" s="81"/>
      <c r="HFX39" s="81"/>
      <c r="HFY39" s="81"/>
      <c r="HFZ39" s="81"/>
      <c r="HGA39" s="81"/>
      <c r="HGB39" s="81"/>
      <c r="HPS39" s="81"/>
      <c r="HPT39" s="81"/>
      <c r="HPU39" s="81"/>
      <c r="HPV39" s="81"/>
      <c r="HPW39" s="81"/>
      <c r="HPX39" s="81"/>
      <c r="HZO39" s="81"/>
      <c r="HZP39" s="81"/>
      <c r="HZQ39" s="81"/>
      <c r="HZR39" s="81"/>
      <c r="HZS39" s="81"/>
      <c r="HZT39" s="81"/>
      <c r="IJK39" s="81"/>
      <c r="IJL39" s="81"/>
      <c r="IJM39" s="81"/>
      <c r="IJN39" s="81"/>
      <c r="IJO39" s="81"/>
      <c r="IJP39" s="81"/>
      <c r="ITG39" s="81"/>
      <c r="ITH39" s="81"/>
      <c r="ITI39" s="81"/>
      <c r="ITJ39" s="81"/>
      <c r="ITK39" s="81"/>
      <c r="ITL39" s="81"/>
      <c r="JDC39" s="81"/>
      <c r="JDD39" s="81"/>
      <c r="JDE39" s="81"/>
      <c r="JDF39" s="81"/>
      <c r="JDG39" s="81"/>
      <c r="JDH39" s="81"/>
      <c r="JMY39" s="81"/>
      <c r="JMZ39" s="81"/>
      <c r="JNA39" s="81"/>
      <c r="JNB39" s="81"/>
      <c r="JNC39" s="81"/>
      <c r="JND39" s="81"/>
      <c r="JWU39" s="81"/>
      <c r="JWV39" s="81"/>
      <c r="JWW39" s="81"/>
      <c r="JWX39" s="81"/>
      <c r="JWY39" s="81"/>
      <c r="JWZ39" s="81"/>
      <c r="KGQ39" s="81"/>
      <c r="KGR39" s="81"/>
      <c r="KGS39" s="81"/>
      <c r="KGT39" s="81"/>
      <c r="KGU39" s="81"/>
      <c r="KGV39" s="81"/>
      <c r="KQM39" s="81"/>
      <c r="KQN39" s="81"/>
      <c r="KQO39" s="81"/>
      <c r="KQP39" s="81"/>
      <c r="KQQ39" s="81"/>
      <c r="KQR39" s="81"/>
      <c r="LAI39" s="81"/>
      <c r="LAJ39" s="81"/>
      <c r="LAK39" s="81"/>
      <c r="LAL39" s="81"/>
      <c r="LAM39" s="81"/>
      <c r="LAN39" s="81"/>
      <c r="LKE39" s="81"/>
      <c r="LKF39" s="81"/>
      <c r="LKG39" s="81"/>
      <c r="LKH39" s="81"/>
      <c r="LKI39" s="81"/>
      <c r="LKJ39" s="81"/>
      <c r="LUA39" s="81"/>
      <c r="LUB39" s="81"/>
      <c r="LUC39" s="81"/>
      <c r="LUD39" s="81"/>
      <c r="LUE39" s="81"/>
      <c r="LUF39" s="81"/>
      <c r="MDW39" s="81"/>
      <c r="MDX39" s="81"/>
      <c r="MDY39" s="81"/>
      <c r="MDZ39" s="81"/>
      <c r="MEA39" s="81"/>
      <c r="MEB39" s="81"/>
      <c r="MNS39" s="81"/>
      <c r="MNT39" s="81"/>
      <c r="MNU39" s="81"/>
      <c r="MNV39" s="81"/>
      <c r="MNW39" s="81"/>
      <c r="MNX39" s="81"/>
      <c r="MXO39" s="81"/>
      <c r="MXP39" s="81"/>
      <c r="MXQ39" s="81"/>
      <c r="MXR39" s="81"/>
      <c r="MXS39" s="81"/>
      <c r="MXT39" s="81"/>
      <c r="NHK39" s="81"/>
      <c r="NHL39" s="81"/>
      <c r="NHM39" s="81"/>
      <c r="NHN39" s="81"/>
      <c r="NHO39" s="81"/>
      <c r="NHP39" s="81"/>
      <c r="NRG39" s="81"/>
      <c r="NRH39" s="81"/>
      <c r="NRI39" s="81"/>
      <c r="NRJ39" s="81"/>
      <c r="NRK39" s="81"/>
      <c r="NRL39" s="81"/>
      <c r="OBC39" s="81"/>
      <c r="OBD39" s="81"/>
      <c r="OBE39" s="81"/>
      <c r="OBF39" s="81"/>
      <c r="OBG39" s="81"/>
      <c r="OBH39" s="81"/>
      <c r="OKY39" s="81"/>
      <c r="OKZ39" s="81"/>
      <c r="OLA39" s="81"/>
      <c r="OLB39" s="81"/>
      <c r="OLC39" s="81"/>
      <c r="OLD39" s="81"/>
      <c r="OUU39" s="81"/>
      <c r="OUV39" s="81"/>
      <c r="OUW39" s="81"/>
      <c r="OUX39" s="81"/>
      <c r="OUY39" s="81"/>
      <c r="OUZ39" s="81"/>
      <c r="PEQ39" s="81"/>
      <c r="PER39" s="81"/>
      <c r="PES39" s="81"/>
      <c r="PET39" s="81"/>
      <c r="PEU39" s="81"/>
      <c r="PEV39" s="81"/>
      <c r="POM39" s="81"/>
      <c r="PON39" s="81"/>
      <c r="POO39" s="81"/>
      <c r="POP39" s="81"/>
      <c r="POQ39" s="81"/>
      <c r="POR39" s="81"/>
      <c r="PYI39" s="81"/>
      <c r="PYJ39" s="81"/>
      <c r="PYK39" s="81"/>
      <c r="PYL39" s="81"/>
      <c r="PYM39" s="81"/>
      <c r="PYN39" s="81"/>
      <c r="QIE39" s="81"/>
      <c r="QIF39" s="81"/>
      <c r="QIG39" s="81"/>
      <c r="QIH39" s="81"/>
      <c r="QII39" s="81"/>
      <c r="QIJ39" s="81"/>
      <c r="QSA39" s="81"/>
      <c r="QSB39" s="81"/>
      <c r="QSC39" s="81"/>
      <c r="QSD39" s="81"/>
      <c r="QSE39" s="81"/>
      <c r="QSF39" s="81"/>
      <c r="RBW39" s="81"/>
      <c r="RBX39" s="81"/>
      <c r="RBY39" s="81"/>
      <c r="RBZ39" s="81"/>
      <c r="RCA39" s="81"/>
      <c r="RCB39" s="81"/>
      <c r="RLS39" s="81"/>
      <c r="RLT39" s="81"/>
      <c r="RLU39" s="81"/>
      <c r="RLV39" s="81"/>
      <c r="RLW39" s="81"/>
      <c r="RLX39" s="81"/>
      <c r="RVO39" s="81"/>
      <c r="RVP39" s="81"/>
      <c r="RVQ39" s="81"/>
      <c r="RVR39" s="81"/>
      <c r="RVS39" s="81"/>
      <c r="RVT39" s="81"/>
      <c r="SFK39" s="81"/>
      <c r="SFL39" s="81"/>
      <c r="SFM39" s="81"/>
      <c r="SFN39" s="81"/>
      <c r="SFO39" s="81"/>
      <c r="SFP39" s="81"/>
      <c r="SPG39" s="81"/>
      <c r="SPH39" s="81"/>
      <c r="SPI39" s="81"/>
      <c r="SPJ39" s="81"/>
      <c r="SPK39" s="81"/>
      <c r="SPL39" s="81"/>
      <c r="SZC39" s="81"/>
      <c r="SZD39" s="81"/>
      <c r="SZE39" s="81"/>
      <c r="SZF39" s="81"/>
      <c r="SZG39" s="81"/>
      <c r="SZH39" s="81"/>
      <c r="TIY39" s="81"/>
      <c r="TIZ39" s="81"/>
      <c r="TJA39" s="81"/>
      <c r="TJB39" s="81"/>
      <c r="TJC39" s="81"/>
      <c r="TJD39" s="81"/>
      <c r="TSU39" s="81"/>
      <c r="TSV39" s="81"/>
      <c r="TSW39" s="81"/>
      <c r="TSX39" s="81"/>
      <c r="TSY39" s="81"/>
      <c r="TSZ39" s="81"/>
      <c r="UCQ39" s="81"/>
      <c r="UCR39" s="81"/>
      <c r="UCS39" s="81"/>
      <c r="UCT39" s="81"/>
      <c r="UCU39" s="81"/>
      <c r="UCV39" s="81"/>
      <c r="UMM39" s="81"/>
      <c r="UMN39" s="81"/>
      <c r="UMO39" s="81"/>
      <c r="UMP39" s="81"/>
      <c r="UMQ39" s="81"/>
      <c r="UMR39" s="81"/>
      <c r="UWI39" s="81"/>
      <c r="UWJ39" s="81"/>
      <c r="UWK39" s="81"/>
      <c r="UWL39" s="81"/>
      <c r="UWM39" s="81"/>
      <c r="UWN39" s="81"/>
      <c r="VGE39" s="81"/>
      <c r="VGF39" s="81"/>
      <c r="VGG39" s="81"/>
      <c r="VGH39" s="81"/>
      <c r="VGI39" s="81"/>
      <c r="VGJ39" s="81"/>
      <c r="VQA39" s="81"/>
      <c r="VQB39" s="81"/>
      <c r="VQC39" s="81"/>
      <c r="VQD39" s="81"/>
      <c r="VQE39" s="81"/>
      <c r="VQF39" s="81"/>
      <c r="VZW39" s="81"/>
      <c r="VZX39" s="81"/>
      <c r="VZY39" s="81"/>
      <c r="VZZ39" s="81"/>
      <c r="WAA39" s="81"/>
      <c r="WAB39" s="81"/>
      <c r="WJS39" s="81"/>
      <c r="WJT39" s="81"/>
      <c r="WJU39" s="81"/>
      <c r="WJV39" s="81"/>
      <c r="WJW39" s="81"/>
      <c r="WJX39" s="81"/>
      <c r="WTO39" s="81"/>
      <c r="WTP39" s="81"/>
      <c r="WTQ39" s="81"/>
      <c r="WTR39" s="81"/>
      <c r="WTS39" s="81"/>
      <c r="WTT39" s="81"/>
    </row>
    <row r="40" spans="1:984 1235:2008 2259:3032 3283:4056 4307:5080 5331:6104 6355:7128 7379:8152 8403:9176 9427:10200 10451:11224 11475:12248 12499:13272 13523:14296 14547:15320 15571:16088" s="27" customFormat="1" ht="15.75" x14ac:dyDescent="0.25">
      <c r="A40" s="32" t="s">
        <v>50</v>
      </c>
      <c r="B40" s="36" t="s">
        <v>100</v>
      </c>
      <c r="C40" s="31">
        <v>300</v>
      </c>
      <c r="D40" s="218">
        <f>'Приложение 4'!F228</f>
        <v>580718</v>
      </c>
      <c r="E40" s="218">
        <f>'Приложение 4'!G228</f>
        <v>603946.72</v>
      </c>
      <c r="F40" s="218">
        <f>'Приложение 4'!H228</f>
        <v>628104.58880000003</v>
      </c>
      <c r="G40" s="80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80"/>
      <c r="AO40" s="80"/>
      <c r="AP40" s="80"/>
      <c r="AQ40" s="80"/>
      <c r="AR40" s="80"/>
      <c r="AS40" s="80"/>
      <c r="AT40" s="80"/>
      <c r="HC40" s="81"/>
      <c r="HD40" s="81"/>
      <c r="HE40" s="81"/>
      <c r="HF40" s="81"/>
      <c r="HG40" s="81"/>
      <c r="HH40" s="81"/>
      <c r="QY40" s="81"/>
      <c r="QZ40" s="81"/>
      <c r="RA40" s="81"/>
      <c r="RB40" s="81"/>
      <c r="RC40" s="81"/>
      <c r="RD40" s="81"/>
      <c r="AAU40" s="81"/>
      <c r="AAV40" s="81"/>
      <c r="AAW40" s="81"/>
      <c r="AAX40" s="81"/>
      <c r="AAY40" s="81"/>
      <c r="AAZ40" s="81"/>
      <c r="AKQ40" s="81"/>
      <c r="AKR40" s="81"/>
      <c r="AKS40" s="81"/>
      <c r="AKT40" s="81"/>
      <c r="AKU40" s="81"/>
      <c r="AKV40" s="81"/>
      <c r="AUM40" s="81"/>
      <c r="AUN40" s="81"/>
      <c r="AUO40" s="81"/>
      <c r="AUP40" s="81"/>
      <c r="AUQ40" s="81"/>
      <c r="AUR40" s="81"/>
      <c r="BEI40" s="81"/>
      <c r="BEJ40" s="81"/>
      <c r="BEK40" s="81"/>
      <c r="BEL40" s="81"/>
      <c r="BEM40" s="81"/>
      <c r="BEN40" s="81"/>
      <c r="BOE40" s="81"/>
      <c r="BOF40" s="81"/>
      <c r="BOG40" s="81"/>
      <c r="BOH40" s="81"/>
      <c r="BOI40" s="81"/>
      <c r="BOJ40" s="81"/>
      <c r="BYA40" s="81"/>
      <c r="BYB40" s="81"/>
      <c r="BYC40" s="81"/>
      <c r="BYD40" s="81"/>
      <c r="BYE40" s="81"/>
      <c r="BYF40" s="81"/>
      <c r="CHW40" s="81"/>
      <c r="CHX40" s="81"/>
      <c r="CHY40" s="81"/>
      <c r="CHZ40" s="81"/>
      <c r="CIA40" s="81"/>
      <c r="CIB40" s="81"/>
      <c r="CRS40" s="81"/>
      <c r="CRT40" s="81"/>
      <c r="CRU40" s="81"/>
      <c r="CRV40" s="81"/>
      <c r="CRW40" s="81"/>
      <c r="CRX40" s="81"/>
      <c r="DBO40" s="81"/>
      <c r="DBP40" s="81"/>
      <c r="DBQ40" s="81"/>
      <c r="DBR40" s="81"/>
      <c r="DBS40" s="81"/>
      <c r="DBT40" s="81"/>
      <c r="DLK40" s="81"/>
      <c r="DLL40" s="81"/>
      <c r="DLM40" s="81"/>
      <c r="DLN40" s="81"/>
      <c r="DLO40" s="81"/>
      <c r="DLP40" s="81"/>
      <c r="DVG40" s="81"/>
      <c r="DVH40" s="81"/>
      <c r="DVI40" s="81"/>
      <c r="DVJ40" s="81"/>
      <c r="DVK40" s="81"/>
      <c r="DVL40" s="81"/>
      <c r="EFC40" s="81"/>
      <c r="EFD40" s="81"/>
      <c r="EFE40" s="81"/>
      <c r="EFF40" s="81"/>
      <c r="EFG40" s="81"/>
      <c r="EFH40" s="81"/>
      <c r="EOY40" s="81"/>
      <c r="EOZ40" s="81"/>
      <c r="EPA40" s="81"/>
      <c r="EPB40" s="81"/>
      <c r="EPC40" s="81"/>
      <c r="EPD40" s="81"/>
      <c r="EYU40" s="81"/>
      <c r="EYV40" s="81"/>
      <c r="EYW40" s="81"/>
      <c r="EYX40" s="81"/>
      <c r="EYY40" s="81"/>
      <c r="EYZ40" s="81"/>
      <c r="FIQ40" s="81"/>
      <c r="FIR40" s="81"/>
      <c r="FIS40" s="81"/>
      <c r="FIT40" s="81"/>
      <c r="FIU40" s="81"/>
      <c r="FIV40" s="81"/>
      <c r="FSM40" s="81"/>
      <c r="FSN40" s="81"/>
      <c r="FSO40" s="81"/>
      <c r="FSP40" s="81"/>
      <c r="FSQ40" s="81"/>
      <c r="FSR40" s="81"/>
      <c r="GCI40" s="81"/>
      <c r="GCJ40" s="81"/>
      <c r="GCK40" s="81"/>
      <c r="GCL40" s="81"/>
      <c r="GCM40" s="81"/>
      <c r="GCN40" s="81"/>
      <c r="GME40" s="81"/>
      <c r="GMF40" s="81"/>
      <c r="GMG40" s="81"/>
      <c r="GMH40" s="81"/>
      <c r="GMI40" s="81"/>
      <c r="GMJ40" s="81"/>
      <c r="GWA40" s="81"/>
      <c r="GWB40" s="81"/>
      <c r="GWC40" s="81"/>
      <c r="GWD40" s="81"/>
      <c r="GWE40" s="81"/>
      <c r="GWF40" s="81"/>
      <c r="HFW40" s="81"/>
      <c r="HFX40" s="81"/>
      <c r="HFY40" s="81"/>
      <c r="HFZ40" s="81"/>
      <c r="HGA40" s="81"/>
      <c r="HGB40" s="81"/>
      <c r="HPS40" s="81"/>
      <c r="HPT40" s="81"/>
      <c r="HPU40" s="81"/>
      <c r="HPV40" s="81"/>
      <c r="HPW40" s="81"/>
      <c r="HPX40" s="81"/>
      <c r="HZO40" s="81"/>
      <c r="HZP40" s="81"/>
      <c r="HZQ40" s="81"/>
      <c r="HZR40" s="81"/>
      <c r="HZS40" s="81"/>
      <c r="HZT40" s="81"/>
      <c r="IJK40" s="81"/>
      <c r="IJL40" s="81"/>
      <c r="IJM40" s="81"/>
      <c r="IJN40" s="81"/>
      <c r="IJO40" s="81"/>
      <c r="IJP40" s="81"/>
      <c r="ITG40" s="81"/>
      <c r="ITH40" s="81"/>
      <c r="ITI40" s="81"/>
      <c r="ITJ40" s="81"/>
      <c r="ITK40" s="81"/>
      <c r="ITL40" s="81"/>
      <c r="JDC40" s="81"/>
      <c r="JDD40" s="81"/>
      <c r="JDE40" s="81"/>
      <c r="JDF40" s="81"/>
      <c r="JDG40" s="81"/>
      <c r="JDH40" s="81"/>
      <c r="JMY40" s="81"/>
      <c r="JMZ40" s="81"/>
      <c r="JNA40" s="81"/>
      <c r="JNB40" s="81"/>
      <c r="JNC40" s="81"/>
      <c r="JND40" s="81"/>
      <c r="JWU40" s="81"/>
      <c r="JWV40" s="81"/>
      <c r="JWW40" s="81"/>
      <c r="JWX40" s="81"/>
      <c r="JWY40" s="81"/>
      <c r="JWZ40" s="81"/>
      <c r="KGQ40" s="81"/>
      <c r="KGR40" s="81"/>
      <c r="KGS40" s="81"/>
      <c r="KGT40" s="81"/>
      <c r="KGU40" s="81"/>
      <c r="KGV40" s="81"/>
      <c r="KQM40" s="81"/>
      <c r="KQN40" s="81"/>
      <c r="KQO40" s="81"/>
      <c r="KQP40" s="81"/>
      <c r="KQQ40" s="81"/>
      <c r="KQR40" s="81"/>
      <c r="LAI40" s="81"/>
      <c r="LAJ40" s="81"/>
      <c r="LAK40" s="81"/>
      <c r="LAL40" s="81"/>
      <c r="LAM40" s="81"/>
      <c r="LAN40" s="81"/>
      <c r="LKE40" s="81"/>
      <c r="LKF40" s="81"/>
      <c r="LKG40" s="81"/>
      <c r="LKH40" s="81"/>
      <c r="LKI40" s="81"/>
      <c r="LKJ40" s="81"/>
      <c r="LUA40" s="81"/>
      <c r="LUB40" s="81"/>
      <c r="LUC40" s="81"/>
      <c r="LUD40" s="81"/>
      <c r="LUE40" s="81"/>
      <c r="LUF40" s="81"/>
      <c r="MDW40" s="81"/>
      <c r="MDX40" s="81"/>
      <c r="MDY40" s="81"/>
      <c r="MDZ40" s="81"/>
      <c r="MEA40" s="81"/>
      <c r="MEB40" s="81"/>
      <c r="MNS40" s="81"/>
      <c r="MNT40" s="81"/>
      <c r="MNU40" s="81"/>
      <c r="MNV40" s="81"/>
      <c r="MNW40" s="81"/>
      <c r="MNX40" s="81"/>
      <c r="MXO40" s="81"/>
      <c r="MXP40" s="81"/>
      <c r="MXQ40" s="81"/>
      <c r="MXR40" s="81"/>
      <c r="MXS40" s="81"/>
      <c r="MXT40" s="81"/>
      <c r="NHK40" s="81"/>
      <c r="NHL40" s="81"/>
      <c r="NHM40" s="81"/>
      <c r="NHN40" s="81"/>
      <c r="NHO40" s="81"/>
      <c r="NHP40" s="81"/>
      <c r="NRG40" s="81"/>
      <c r="NRH40" s="81"/>
      <c r="NRI40" s="81"/>
      <c r="NRJ40" s="81"/>
      <c r="NRK40" s="81"/>
      <c r="NRL40" s="81"/>
      <c r="OBC40" s="81"/>
      <c r="OBD40" s="81"/>
      <c r="OBE40" s="81"/>
      <c r="OBF40" s="81"/>
      <c r="OBG40" s="81"/>
      <c r="OBH40" s="81"/>
      <c r="OKY40" s="81"/>
      <c r="OKZ40" s="81"/>
      <c r="OLA40" s="81"/>
      <c r="OLB40" s="81"/>
      <c r="OLC40" s="81"/>
      <c r="OLD40" s="81"/>
      <c r="OUU40" s="81"/>
      <c r="OUV40" s="81"/>
      <c r="OUW40" s="81"/>
      <c r="OUX40" s="81"/>
      <c r="OUY40" s="81"/>
      <c r="OUZ40" s="81"/>
      <c r="PEQ40" s="81"/>
      <c r="PER40" s="81"/>
      <c r="PES40" s="81"/>
      <c r="PET40" s="81"/>
      <c r="PEU40" s="81"/>
      <c r="PEV40" s="81"/>
      <c r="POM40" s="81"/>
      <c r="PON40" s="81"/>
      <c r="POO40" s="81"/>
      <c r="POP40" s="81"/>
      <c r="POQ40" s="81"/>
      <c r="POR40" s="81"/>
      <c r="PYI40" s="81"/>
      <c r="PYJ40" s="81"/>
      <c r="PYK40" s="81"/>
      <c r="PYL40" s="81"/>
      <c r="PYM40" s="81"/>
      <c r="PYN40" s="81"/>
      <c r="QIE40" s="81"/>
      <c r="QIF40" s="81"/>
      <c r="QIG40" s="81"/>
      <c r="QIH40" s="81"/>
      <c r="QII40" s="81"/>
      <c r="QIJ40" s="81"/>
      <c r="QSA40" s="81"/>
      <c r="QSB40" s="81"/>
      <c r="QSC40" s="81"/>
      <c r="QSD40" s="81"/>
      <c r="QSE40" s="81"/>
      <c r="QSF40" s="81"/>
      <c r="RBW40" s="81"/>
      <c r="RBX40" s="81"/>
      <c r="RBY40" s="81"/>
      <c r="RBZ40" s="81"/>
      <c r="RCA40" s="81"/>
      <c r="RCB40" s="81"/>
      <c r="RLS40" s="81"/>
      <c r="RLT40" s="81"/>
      <c r="RLU40" s="81"/>
      <c r="RLV40" s="81"/>
      <c r="RLW40" s="81"/>
      <c r="RLX40" s="81"/>
      <c r="RVO40" s="81"/>
      <c r="RVP40" s="81"/>
      <c r="RVQ40" s="81"/>
      <c r="RVR40" s="81"/>
      <c r="RVS40" s="81"/>
      <c r="RVT40" s="81"/>
      <c r="SFK40" s="81"/>
      <c r="SFL40" s="81"/>
      <c r="SFM40" s="81"/>
      <c r="SFN40" s="81"/>
      <c r="SFO40" s="81"/>
      <c r="SFP40" s="81"/>
      <c r="SPG40" s="81"/>
      <c r="SPH40" s="81"/>
      <c r="SPI40" s="81"/>
      <c r="SPJ40" s="81"/>
      <c r="SPK40" s="81"/>
      <c r="SPL40" s="81"/>
      <c r="SZC40" s="81"/>
      <c r="SZD40" s="81"/>
      <c r="SZE40" s="81"/>
      <c r="SZF40" s="81"/>
      <c r="SZG40" s="81"/>
      <c r="SZH40" s="81"/>
      <c r="TIY40" s="81"/>
      <c r="TIZ40" s="81"/>
      <c r="TJA40" s="81"/>
      <c r="TJB40" s="81"/>
      <c r="TJC40" s="81"/>
      <c r="TJD40" s="81"/>
      <c r="TSU40" s="81"/>
      <c r="TSV40" s="81"/>
      <c r="TSW40" s="81"/>
      <c r="TSX40" s="81"/>
      <c r="TSY40" s="81"/>
      <c r="TSZ40" s="81"/>
      <c r="UCQ40" s="81"/>
      <c r="UCR40" s="81"/>
      <c r="UCS40" s="81"/>
      <c r="UCT40" s="81"/>
      <c r="UCU40" s="81"/>
      <c r="UCV40" s="81"/>
      <c r="UMM40" s="81"/>
      <c r="UMN40" s="81"/>
      <c r="UMO40" s="81"/>
      <c r="UMP40" s="81"/>
      <c r="UMQ40" s="81"/>
      <c r="UMR40" s="81"/>
      <c r="UWI40" s="81"/>
      <c r="UWJ40" s="81"/>
      <c r="UWK40" s="81"/>
      <c r="UWL40" s="81"/>
      <c r="UWM40" s="81"/>
      <c r="UWN40" s="81"/>
      <c r="VGE40" s="81"/>
      <c r="VGF40" s="81"/>
      <c r="VGG40" s="81"/>
      <c r="VGH40" s="81"/>
      <c r="VGI40" s="81"/>
      <c r="VGJ40" s="81"/>
      <c r="VQA40" s="81"/>
      <c r="VQB40" s="81"/>
      <c r="VQC40" s="81"/>
      <c r="VQD40" s="81"/>
      <c r="VQE40" s="81"/>
      <c r="VQF40" s="81"/>
      <c r="VZW40" s="81"/>
      <c r="VZX40" s="81"/>
      <c r="VZY40" s="81"/>
      <c r="VZZ40" s="81"/>
      <c r="WAA40" s="81"/>
      <c r="WAB40" s="81"/>
      <c r="WJS40" s="81"/>
      <c r="WJT40" s="81"/>
      <c r="WJU40" s="81"/>
      <c r="WJV40" s="81"/>
      <c r="WJW40" s="81"/>
      <c r="WJX40" s="81"/>
      <c r="WTO40" s="81"/>
      <c r="WTP40" s="81"/>
      <c r="WTQ40" s="81"/>
      <c r="WTR40" s="81"/>
      <c r="WTS40" s="81"/>
      <c r="WTT40" s="81"/>
    </row>
    <row r="41" spans="1:984 1235:2008 2259:3032 3283:4056 4307:5080 5331:6104 6355:7128 7379:8152 8403:9176 9427:10200 10451:11224 11475:12248 12499:13272 13523:14296 14547:15320 15571:16088" s="27" customFormat="1" ht="30.75" x14ac:dyDescent="0.25">
      <c r="A41" s="32" t="s">
        <v>144</v>
      </c>
      <c r="B41" s="300" t="s">
        <v>100</v>
      </c>
      <c r="C41" s="299"/>
      <c r="D41" s="218">
        <f>D42</f>
        <v>1100966</v>
      </c>
      <c r="E41" s="218">
        <f>E42</f>
        <v>1041040</v>
      </c>
      <c r="F41" s="219">
        <f>F42</f>
        <v>1082681.6000000001</v>
      </c>
      <c r="G41" s="80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80"/>
      <c r="AO41" s="80"/>
      <c r="AP41" s="80"/>
      <c r="AQ41" s="80"/>
      <c r="AR41" s="80"/>
      <c r="AS41" s="80"/>
      <c r="AT41" s="80"/>
      <c r="HC41" s="81"/>
      <c r="HD41" s="81"/>
      <c r="HE41" s="81"/>
      <c r="HF41" s="81"/>
      <c r="HG41" s="81"/>
      <c r="HH41" s="81"/>
      <c r="QY41" s="81"/>
      <c r="QZ41" s="81"/>
      <c r="RA41" s="81"/>
      <c r="RB41" s="81"/>
      <c r="RC41" s="81"/>
      <c r="RD41" s="81"/>
      <c r="AAU41" s="81"/>
      <c r="AAV41" s="81"/>
      <c r="AAW41" s="81"/>
      <c r="AAX41" s="81"/>
      <c r="AAY41" s="81"/>
      <c r="AAZ41" s="81"/>
      <c r="AKQ41" s="81"/>
      <c r="AKR41" s="81"/>
      <c r="AKS41" s="81"/>
      <c r="AKT41" s="81"/>
      <c r="AKU41" s="81"/>
      <c r="AKV41" s="81"/>
      <c r="AUM41" s="81"/>
      <c r="AUN41" s="81"/>
      <c r="AUO41" s="81"/>
      <c r="AUP41" s="81"/>
      <c r="AUQ41" s="81"/>
      <c r="AUR41" s="81"/>
      <c r="BEI41" s="81"/>
      <c r="BEJ41" s="81"/>
      <c r="BEK41" s="81"/>
      <c r="BEL41" s="81"/>
      <c r="BEM41" s="81"/>
      <c r="BEN41" s="81"/>
      <c r="BOE41" s="81"/>
      <c r="BOF41" s="81"/>
      <c r="BOG41" s="81"/>
      <c r="BOH41" s="81"/>
      <c r="BOI41" s="81"/>
      <c r="BOJ41" s="81"/>
      <c r="BYA41" s="81"/>
      <c r="BYB41" s="81"/>
      <c r="BYC41" s="81"/>
      <c r="BYD41" s="81"/>
      <c r="BYE41" s="81"/>
      <c r="BYF41" s="81"/>
      <c r="CHW41" s="81"/>
      <c r="CHX41" s="81"/>
      <c r="CHY41" s="81"/>
      <c r="CHZ41" s="81"/>
      <c r="CIA41" s="81"/>
      <c r="CIB41" s="81"/>
      <c r="CRS41" s="81"/>
      <c r="CRT41" s="81"/>
      <c r="CRU41" s="81"/>
      <c r="CRV41" s="81"/>
      <c r="CRW41" s="81"/>
      <c r="CRX41" s="81"/>
      <c r="DBO41" s="81"/>
      <c r="DBP41" s="81"/>
      <c r="DBQ41" s="81"/>
      <c r="DBR41" s="81"/>
      <c r="DBS41" s="81"/>
      <c r="DBT41" s="81"/>
      <c r="DLK41" s="81"/>
      <c r="DLL41" s="81"/>
      <c r="DLM41" s="81"/>
      <c r="DLN41" s="81"/>
      <c r="DLO41" s="81"/>
      <c r="DLP41" s="81"/>
      <c r="DVG41" s="81"/>
      <c r="DVH41" s="81"/>
      <c r="DVI41" s="81"/>
      <c r="DVJ41" s="81"/>
      <c r="DVK41" s="81"/>
      <c r="DVL41" s="81"/>
      <c r="EFC41" s="81"/>
      <c r="EFD41" s="81"/>
      <c r="EFE41" s="81"/>
      <c r="EFF41" s="81"/>
      <c r="EFG41" s="81"/>
      <c r="EFH41" s="81"/>
      <c r="EOY41" s="81"/>
      <c r="EOZ41" s="81"/>
      <c r="EPA41" s="81"/>
      <c r="EPB41" s="81"/>
      <c r="EPC41" s="81"/>
      <c r="EPD41" s="81"/>
      <c r="EYU41" s="81"/>
      <c r="EYV41" s="81"/>
      <c r="EYW41" s="81"/>
      <c r="EYX41" s="81"/>
      <c r="EYY41" s="81"/>
      <c r="EYZ41" s="81"/>
      <c r="FIQ41" s="81"/>
      <c r="FIR41" s="81"/>
      <c r="FIS41" s="81"/>
      <c r="FIT41" s="81"/>
      <c r="FIU41" s="81"/>
      <c r="FIV41" s="81"/>
      <c r="FSM41" s="81"/>
      <c r="FSN41" s="81"/>
      <c r="FSO41" s="81"/>
      <c r="FSP41" s="81"/>
      <c r="FSQ41" s="81"/>
      <c r="FSR41" s="81"/>
      <c r="GCI41" s="81"/>
      <c r="GCJ41" s="81"/>
      <c r="GCK41" s="81"/>
      <c r="GCL41" s="81"/>
      <c r="GCM41" s="81"/>
      <c r="GCN41" s="81"/>
      <c r="GME41" s="81"/>
      <c r="GMF41" s="81"/>
      <c r="GMG41" s="81"/>
      <c r="GMH41" s="81"/>
      <c r="GMI41" s="81"/>
      <c r="GMJ41" s="81"/>
      <c r="GWA41" s="81"/>
      <c r="GWB41" s="81"/>
      <c r="GWC41" s="81"/>
      <c r="GWD41" s="81"/>
      <c r="GWE41" s="81"/>
      <c r="GWF41" s="81"/>
      <c r="HFW41" s="81"/>
      <c r="HFX41" s="81"/>
      <c r="HFY41" s="81"/>
      <c r="HFZ41" s="81"/>
      <c r="HGA41" s="81"/>
      <c r="HGB41" s="81"/>
      <c r="HPS41" s="81"/>
      <c r="HPT41" s="81"/>
      <c r="HPU41" s="81"/>
      <c r="HPV41" s="81"/>
      <c r="HPW41" s="81"/>
      <c r="HPX41" s="81"/>
      <c r="HZO41" s="81"/>
      <c r="HZP41" s="81"/>
      <c r="HZQ41" s="81"/>
      <c r="HZR41" s="81"/>
      <c r="HZS41" s="81"/>
      <c r="HZT41" s="81"/>
      <c r="IJK41" s="81"/>
      <c r="IJL41" s="81"/>
      <c r="IJM41" s="81"/>
      <c r="IJN41" s="81"/>
      <c r="IJO41" s="81"/>
      <c r="IJP41" s="81"/>
      <c r="ITG41" s="81"/>
      <c r="ITH41" s="81"/>
      <c r="ITI41" s="81"/>
      <c r="ITJ41" s="81"/>
      <c r="ITK41" s="81"/>
      <c r="ITL41" s="81"/>
      <c r="JDC41" s="81"/>
      <c r="JDD41" s="81"/>
      <c r="JDE41" s="81"/>
      <c r="JDF41" s="81"/>
      <c r="JDG41" s="81"/>
      <c r="JDH41" s="81"/>
      <c r="JMY41" s="81"/>
      <c r="JMZ41" s="81"/>
      <c r="JNA41" s="81"/>
      <c r="JNB41" s="81"/>
      <c r="JNC41" s="81"/>
      <c r="JND41" s="81"/>
      <c r="JWU41" s="81"/>
      <c r="JWV41" s="81"/>
      <c r="JWW41" s="81"/>
      <c r="JWX41" s="81"/>
      <c r="JWY41" s="81"/>
      <c r="JWZ41" s="81"/>
      <c r="KGQ41" s="81"/>
      <c r="KGR41" s="81"/>
      <c r="KGS41" s="81"/>
      <c r="KGT41" s="81"/>
      <c r="KGU41" s="81"/>
      <c r="KGV41" s="81"/>
      <c r="KQM41" s="81"/>
      <c r="KQN41" s="81"/>
      <c r="KQO41" s="81"/>
      <c r="KQP41" s="81"/>
      <c r="KQQ41" s="81"/>
      <c r="KQR41" s="81"/>
      <c r="LAI41" s="81"/>
      <c r="LAJ41" s="81"/>
      <c r="LAK41" s="81"/>
      <c r="LAL41" s="81"/>
      <c r="LAM41" s="81"/>
      <c r="LAN41" s="81"/>
      <c r="LKE41" s="81"/>
      <c r="LKF41" s="81"/>
      <c r="LKG41" s="81"/>
      <c r="LKH41" s="81"/>
      <c r="LKI41" s="81"/>
      <c r="LKJ41" s="81"/>
      <c r="LUA41" s="81"/>
      <c r="LUB41" s="81"/>
      <c r="LUC41" s="81"/>
      <c r="LUD41" s="81"/>
      <c r="LUE41" s="81"/>
      <c r="LUF41" s="81"/>
      <c r="MDW41" s="81"/>
      <c r="MDX41" s="81"/>
      <c r="MDY41" s="81"/>
      <c r="MDZ41" s="81"/>
      <c r="MEA41" s="81"/>
      <c r="MEB41" s="81"/>
      <c r="MNS41" s="81"/>
      <c r="MNT41" s="81"/>
      <c r="MNU41" s="81"/>
      <c r="MNV41" s="81"/>
      <c r="MNW41" s="81"/>
      <c r="MNX41" s="81"/>
      <c r="MXO41" s="81"/>
      <c r="MXP41" s="81"/>
      <c r="MXQ41" s="81"/>
      <c r="MXR41" s="81"/>
      <c r="MXS41" s="81"/>
      <c r="MXT41" s="81"/>
      <c r="NHK41" s="81"/>
      <c r="NHL41" s="81"/>
      <c r="NHM41" s="81"/>
      <c r="NHN41" s="81"/>
      <c r="NHO41" s="81"/>
      <c r="NHP41" s="81"/>
      <c r="NRG41" s="81"/>
      <c r="NRH41" s="81"/>
      <c r="NRI41" s="81"/>
      <c r="NRJ41" s="81"/>
      <c r="NRK41" s="81"/>
      <c r="NRL41" s="81"/>
      <c r="OBC41" s="81"/>
      <c r="OBD41" s="81"/>
      <c r="OBE41" s="81"/>
      <c r="OBF41" s="81"/>
      <c r="OBG41" s="81"/>
      <c r="OBH41" s="81"/>
      <c r="OKY41" s="81"/>
      <c r="OKZ41" s="81"/>
      <c r="OLA41" s="81"/>
      <c r="OLB41" s="81"/>
      <c r="OLC41" s="81"/>
      <c r="OLD41" s="81"/>
      <c r="OUU41" s="81"/>
      <c r="OUV41" s="81"/>
      <c r="OUW41" s="81"/>
      <c r="OUX41" s="81"/>
      <c r="OUY41" s="81"/>
      <c r="OUZ41" s="81"/>
      <c r="PEQ41" s="81"/>
      <c r="PER41" s="81"/>
      <c r="PES41" s="81"/>
      <c r="PET41" s="81"/>
      <c r="PEU41" s="81"/>
      <c r="PEV41" s="81"/>
      <c r="POM41" s="81"/>
      <c r="PON41" s="81"/>
      <c r="POO41" s="81"/>
      <c r="POP41" s="81"/>
      <c r="POQ41" s="81"/>
      <c r="POR41" s="81"/>
      <c r="PYI41" s="81"/>
      <c r="PYJ41" s="81"/>
      <c r="PYK41" s="81"/>
      <c r="PYL41" s="81"/>
      <c r="PYM41" s="81"/>
      <c r="PYN41" s="81"/>
      <c r="QIE41" s="81"/>
      <c r="QIF41" s="81"/>
      <c r="QIG41" s="81"/>
      <c r="QIH41" s="81"/>
      <c r="QII41" s="81"/>
      <c r="QIJ41" s="81"/>
      <c r="QSA41" s="81"/>
      <c r="QSB41" s="81"/>
      <c r="QSC41" s="81"/>
      <c r="QSD41" s="81"/>
      <c r="QSE41" s="81"/>
      <c r="QSF41" s="81"/>
      <c r="RBW41" s="81"/>
      <c r="RBX41" s="81"/>
      <c r="RBY41" s="81"/>
      <c r="RBZ41" s="81"/>
      <c r="RCA41" s="81"/>
      <c r="RCB41" s="81"/>
      <c r="RLS41" s="81"/>
      <c r="RLT41" s="81"/>
      <c r="RLU41" s="81"/>
      <c r="RLV41" s="81"/>
      <c r="RLW41" s="81"/>
      <c r="RLX41" s="81"/>
      <c r="RVO41" s="81"/>
      <c r="RVP41" s="81"/>
      <c r="RVQ41" s="81"/>
      <c r="RVR41" s="81"/>
      <c r="RVS41" s="81"/>
      <c r="RVT41" s="81"/>
      <c r="SFK41" s="81"/>
      <c r="SFL41" s="81"/>
      <c r="SFM41" s="81"/>
      <c r="SFN41" s="81"/>
      <c r="SFO41" s="81"/>
      <c r="SFP41" s="81"/>
      <c r="SPG41" s="81"/>
      <c r="SPH41" s="81"/>
      <c r="SPI41" s="81"/>
      <c r="SPJ41" s="81"/>
      <c r="SPK41" s="81"/>
      <c r="SPL41" s="81"/>
      <c r="SZC41" s="81"/>
      <c r="SZD41" s="81"/>
      <c r="SZE41" s="81"/>
      <c r="SZF41" s="81"/>
      <c r="SZG41" s="81"/>
      <c r="SZH41" s="81"/>
      <c r="TIY41" s="81"/>
      <c r="TIZ41" s="81"/>
      <c r="TJA41" s="81"/>
      <c r="TJB41" s="81"/>
      <c r="TJC41" s="81"/>
      <c r="TJD41" s="81"/>
      <c r="TSU41" s="81"/>
      <c r="TSV41" s="81"/>
      <c r="TSW41" s="81"/>
      <c r="TSX41" s="81"/>
      <c r="TSY41" s="81"/>
      <c r="TSZ41" s="81"/>
      <c r="UCQ41" s="81"/>
      <c r="UCR41" s="81"/>
      <c r="UCS41" s="81"/>
      <c r="UCT41" s="81"/>
      <c r="UCU41" s="81"/>
      <c r="UCV41" s="81"/>
      <c r="UMM41" s="81"/>
      <c r="UMN41" s="81"/>
      <c r="UMO41" s="81"/>
      <c r="UMP41" s="81"/>
      <c r="UMQ41" s="81"/>
      <c r="UMR41" s="81"/>
      <c r="UWI41" s="81"/>
      <c r="UWJ41" s="81"/>
      <c r="UWK41" s="81"/>
      <c r="UWL41" s="81"/>
      <c r="UWM41" s="81"/>
      <c r="UWN41" s="81"/>
      <c r="VGE41" s="81"/>
      <c r="VGF41" s="81"/>
      <c r="VGG41" s="81"/>
      <c r="VGH41" s="81"/>
      <c r="VGI41" s="81"/>
      <c r="VGJ41" s="81"/>
      <c r="VQA41" s="81"/>
      <c r="VQB41" s="81"/>
      <c r="VQC41" s="81"/>
      <c r="VQD41" s="81"/>
      <c r="VQE41" s="81"/>
      <c r="VQF41" s="81"/>
      <c r="VZW41" s="81"/>
      <c r="VZX41" s="81"/>
      <c r="VZY41" s="81"/>
      <c r="VZZ41" s="81"/>
      <c r="WAA41" s="81"/>
      <c r="WAB41" s="81"/>
      <c r="WJS41" s="81"/>
      <c r="WJT41" s="81"/>
      <c r="WJU41" s="81"/>
      <c r="WJV41" s="81"/>
      <c r="WJW41" s="81"/>
      <c r="WJX41" s="81"/>
      <c r="WTO41" s="81"/>
      <c r="WTP41" s="81"/>
      <c r="WTQ41" s="81"/>
      <c r="WTR41" s="81"/>
      <c r="WTS41" s="81"/>
      <c r="WTT41" s="81"/>
    </row>
    <row r="42" spans="1:984 1235:2008 2259:3032 3283:4056 4307:5080 5331:6104 6355:7128 7379:8152 8403:9176 9427:10200 10451:11224 11475:12248 12499:13272 13523:14296 14547:15320 15571:16088" s="27" customFormat="1" ht="30.75" x14ac:dyDescent="0.25">
      <c r="A42" s="32" t="s">
        <v>25</v>
      </c>
      <c r="B42" s="36" t="s">
        <v>100</v>
      </c>
      <c r="C42" s="31">
        <v>200</v>
      </c>
      <c r="D42" s="218">
        <f>'Приложение 4'!F230</f>
        <v>1100966</v>
      </c>
      <c r="E42" s="218">
        <f>'Приложение 4'!G230</f>
        <v>1041040</v>
      </c>
      <c r="F42" s="218">
        <f>'Приложение 4'!H230</f>
        <v>1082681.6000000001</v>
      </c>
      <c r="G42" s="80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80"/>
      <c r="AO42" s="80"/>
      <c r="AP42" s="80"/>
      <c r="AQ42" s="80"/>
      <c r="AR42" s="80"/>
      <c r="AS42" s="80"/>
      <c r="AT42" s="80"/>
      <c r="HC42" s="81"/>
      <c r="HD42" s="81"/>
      <c r="HE42" s="81"/>
      <c r="HF42" s="81"/>
      <c r="HG42" s="81"/>
      <c r="HH42" s="81"/>
      <c r="QY42" s="81"/>
      <c r="QZ42" s="81"/>
      <c r="RA42" s="81"/>
      <c r="RB42" s="81"/>
      <c r="RC42" s="81"/>
      <c r="RD42" s="81"/>
      <c r="AAU42" s="81"/>
      <c r="AAV42" s="81"/>
      <c r="AAW42" s="81"/>
      <c r="AAX42" s="81"/>
      <c r="AAY42" s="81"/>
      <c r="AAZ42" s="81"/>
      <c r="AKQ42" s="81"/>
      <c r="AKR42" s="81"/>
      <c r="AKS42" s="81"/>
      <c r="AKT42" s="81"/>
      <c r="AKU42" s="81"/>
      <c r="AKV42" s="81"/>
      <c r="AUM42" s="81"/>
      <c r="AUN42" s="81"/>
      <c r="AUO42" s="81"/>
      <c r="AUP42" s="81"/>
      <c r="AUQ42" s="81"/>
      <c r="AUR42" s="81"/>
      <c r="BEI42" s="81"/>
      <c r="BEJ42" s="81"/>
      <c r="BEK42" s="81"/>
      <c r="BEL42" s="81"/>
      <c r="BEM42" s="81"/>
      <c r="BEN42" s="81"/>
      <c r="BOE42" s="81"/>
      <c r="BOF42" s="81"/>
      <c r="BOG42" s="81"/>
      <c r="BOH42" s="81"/>
      <c r="BOI42" s="81"/>
      <c r="BOJ42" s="81"/>
      <c r="BYA42" s="81"/>
      <c r="BYB42" s="81"/>
      <c r="BYC42" s="81"/>
      <c r="BYD42" s="81"/>
      <c r="BYE42" s="81"/>
      <c r="BYF42" s="81"/>
      <c r="CHW42" s="81"/>
      <c r="CHX42" s="81"/>
      <c r="CHY42" s="81"/>
      <c r="CHZ42" s="81"/>
      <c r="CIA42" s="81"/>
      <c r="CIB42" s="81"/>
      <c r="CRS42" s="81"/>
      <c r="CRT42" s="81"/>
      <c r="CRU42" s="81"/>
      <c r="CRV42" s="81"/>
      <c r="CRW42" s="81"/>
      <c r="CRX42" s="81"/>
      <c r="DBO42" s="81"/>
      <c r="DBP42" s="81"/>
      <c r="DBQ42" s="81"/>
      <c r="DBR42" s="81"/>
      <c r="DBS42" s="81"/>
      <c r="DBT42" s="81"/>
      <c r="DLK42" s="81"/>
      <c r="DLL42" s="81"/>
      <c r="DLM42" s="81"/>
      <c r="DLN42" s="81"/>
      <c r="DLO42" s="81"/>
      <c r="DLP42" s="81"/>
      <c r="DVG42" s="81"/>
      <c r="DVH42" s="81"/>
      <c r="DVI42" s="81"/>
      <c r="DVJ42" s="81"/>
      <c r="DVK42" s="81"/>
      <c r="DVL42" s="81"/>
      <c r="EFC42" s="81"/>
      <c r="EFD42" s="81"/>
      <c r="EFE42" s="81"/>
      <c r="EFF42" s="81"/>
      <c r="EFG42" s="81"/>
      <c r="EFH42" s="81"/>
      <c r="EOY42" s="81"/>
      <c r="EOZ42" s="81"/>
      <c r="EPA42" s="81"/>
      <c r="EPB42" s="81"/>
      <c r="EPC42" s="81"/>
      <c r="EPD42" s="81"/>
      <c r="EYU42" s="81"/>
      <c r="EYV42" s="81"/>
      <c r="EYW42" s="81"/>
      <c r="EYX42" s="81"/>
      <c r="EYY42" s="81"/>
      <c r="EYZ42" s="81"/>
      <c r="FIQ42" s="81"/>
      <c r="FIR42" s="81"/>
      <c r="FIS42" s="81"/>
      <c r="FIT42" s="81"/>
      <c r="FIU42" s="81"/>
      <c r="FIV42" s="81"/>
      <c r="FSM42" s="81"/>
      <c r="FSN42" s="81"/>
      <c r="FSO42" s="81"/>
      <c r="FSP42" s="81"/>
      <c r="FSQ42" s="81"/>
      <c r="FSR42" s="81"/>
      <c r="GCI42" s="81"/>
      <c r="GCJ42" s="81"/>
      <c r="GCK42" s="81"/>
      <c r="GCL42" s="81"/>
      <c r="GCM42" s="81"/>
      <c r="GCN42" s="81"/>
      <c r="GME42" s="81"/>
      <c r="GMF42" s="81"/>
      <c r="GMG42" s="81"/>
      <c r="GMH42" s="81"/>
      <c r="GMI42" s="81"/>
      <c r="GMJ42" s="81"/>
      <c r="GWA42" s="81"/>
      <c r="GWB42" s="81"/>
      <c r="GWC42" s="81"/>
      <c r="GWD42" s="81"/>
      <c r="GWE42" s="81"/>
      <c r="GWF42" s="81"/>
      <c r="HFW42" s="81"/>
      <c r="HFX42" s="81"/>
      <c r="HFY42" s="81"/>
      <c r="HFZ42" s="81"/>
      <c r="HGA42" s="81"/>
      <c r="HGB42" s="81"/>
      <c r="HPS42" s="81"/>
      <c r="HPT42" s="81"/>
      <c r="HPU42" s="81"/>
      <c r="HPV42" s="81"/>
      <c r="HPW42" s="81"/>
      <c r="HPX42" s="81"/>
      <c r="HZO42" s="81"/>
      <c r="HZP42" s="81"/>
      <c r="HZQ42" s="81"/>
      <c r="HZR42" s="81"/>
      <c r="HZS42" s="81"/>
      <c r="HZT42" s="81"/>
      <c r="IJK42" s="81"/>
      <c r="IJL42" s="81"/>
      <c r="IJM42" s="81"/>
      <c r="IJN42" s="81"/>
      <c r="IJO42" s="81"/>
      <c r="IJP42" s="81"/>
      <c r="ITG42" s="81"/>
      <c r="ITH42" s="81"/>
      <c r="ITI42" s="81"/>
      <c r="ITJ42" s="81"/>
      <c r="ITK42" s="81"/>
      <c r="ITL42" s="81"/>
      <c r="JDC42" s="81"/>
      <c r="JDD42" s="81"/>
      <c r="JDE42" s="81"/>
      <c r="JDF42" s="81"/>
      <c r="JDG42" s="81"/>
      <c r="JDH42" s="81"/>
      <c r="JMY42" s="81"/>
      <c r="JMZ42" s="81"/>
      <c r="JNA42" s="81"/>
      <c r="JNB42" s="81"/>
      <c r="JNC42" s="81"/>
      <c r="JND42" s="81"/>
      <c r="JWU42" s="81"/>
      <c r="JWV42" s="81"/>
      <c r="JWW42" s="81"/>
      <c r="JWX42" s="81"/>
      <c r="JWY42" s="81"/>
      <c r="JWZ42" s="81"/>
      <c r="KGQ42" s="81"/>
      <c r="KGR42" s="81"/>
      <c r="KGS42" s="81"/>
      <c r="KGT42" s="81"/>
      <c r="KGU42" s="81"/>
      <c r="KGV42" s="81"/>
      <c r="KQM42" s="81"/>
      <c r="KQN42" s="81"/>
      <c r="KQO42" s="81"/>
      <c r="KQP42" s="81"/>
      <c r="KQQ42" s="81"/>
      <c r="KQR42" s="81"/>
      <c r="LAI42" s="81"/>
      <c r="LAJ42" s="81"/>
      <c r="LAK42" s="81"/>
      <c r="LAL42" s="81"/>
      <c r="LAM42" s="81"/>
      <c r="LAN42" s="81"/>
      <c r="LKE42" s="81"/>
      <c r="LKF42" s="81"/>
      <c r="LKG42" s="81"/>
      <c r="LKH42" s="81"/>
      <c r="LKI42" s="81"/>
      <c r="LKJ42" s="81"/>
      <c r="LUA42" s="81"/>
      <c r="LUB42" s="81"/>
      <c r="LUC42" s="81"/>
      <c r="LUD42" s="81"/>
      <c r="LUE42" s="81"/>
      <c r="LUF42" s="81"/>
      <c r="MDW42" s="81"/>
      <c r="MDX42" s="81"/>
      <c r="MDY42" s="81"/>
      <c r="MDZ42" s="81"/>
      <c r="MEA42" s="81"/>
      <c r="MEB42" s="81"/>
      <c r="MNS42" s="81"/>
      <c r="MNT42" s="81"/>
      <c r="MNU42" s="81"/>
      <c r="MNV42" s="81"/>
      <c r="MNW42" s="81"/>
      <c r="MNX42" s="81"/>
      <c r="MXO42" s="81"/>
      <c r="MXP42" s="81"/>
      <c r="MXQ42" s="81"/>
      <c r="MXR42" s="81"/>
      <c r="MXS42" s="81"/>
      <c r="MXT42" s="81"/>
      <c r="NHK42" s="81"/>
      <c r="NHL42" s="81"/>
      <c r="NHM42" s="81"/>
      <c r="NHN42" s="81"/>
      <c r="NHO42" s="81"/>
      <c r="NHP42" s="81"/>
      <c r="NRG42" s="81"/>
      <c r="NRH42" s="81"/>
      <c r="NRI42" s="81"/>
      <c r="NRJ42" s="81"/>
      <c r="NRK42" s="81"/>
      <c r="NRL42" s="81"/>
      <c r="OBC42" s="81"/>
      <c r="OBD42" s="81"/>
      <c r="OBE42" s="81"/>
      <c r="OBF42" s="81"/>
      <c r="OBG42" s="81"/>
      <c r="OBH42" s="81"/>
      <c r="OKY42" s="81"/>
      <c r="OKZ42" s="81"/>
      <c r="OLA42" s="81"/>
      <c r="OLB42" s="81"/>
      <c r="OLC42" s="81"/>
      <c r="OLD42" s="81"/>
      <c r="OUU42" s="81"/>
      <c r="OUV42" s="81"/>
      <c r="OUW42" s="81"/>
      <c r="OUX42" s="81"/>
      <c r="OUY42" s="81"/>
      <c r="OUZ42" s="81"/>
      <c r="PEQ42" s="81"/>
      <c r="PER42" s="81"/>
      <c r="PES42" s="81"/>
      <c r="PET42" s="81"/>
      <c r="PEU42" s="81"/>
      <c r="PEV42" s="81"/>
      <c r="POM42" s="81"/>
      <c r="PON42" s="81"/>
      <c r="POO42" s="81"/>
      <c r="POP42" s="81"/>
      <c r="POQ42" s="81"/>
      <c r="POR42" s="81"/>
      <c r="PYI42" s="81"/>
      <c r="PYJ42" s="81"/>
      <c r="PYK42" s="81"/>
      <c r="PYL42" s="81"/>
      <c r="PYM42" s="81"/>
      <c r="PYN42" s="81"/>
      <c r="QIE42" s="81"/>
      <c r="QIF42" s="81"/>
      <c r="QIG42" s="81"/>
      <c r="QIH42" s="81"/>
      <c r="QII42" s="81"/>
      <c r="QIJ42" s="81"/>
      <c r="QSA42" s="81"/>
      <c r="QSB42" s="81"/>
      <c r="QSC42" s="81"/>
      <c r="QSD42" s="81"/>
      <c r="QSE42" s="81"/>
      <c r="QSF42" s="81"/>
      <c r="RBW42" s="81"/>
      <c r="RBX42" s="81"/>
      <c r="RBY42" s="81"/>
      <c r="RBZ42" s="81"/>
      <c r="RCA42" s="81"/>
      <c r="RCB42" s="81"/>
      <c r="RLS42" s="81"/>
      <c r="RLT42" s="81"/>
      <c r="RLU42" s="81"/>
      <c r="RLV42" s="81"/>
      <c r="RLW42" s="81"/>
      <c r="RLX42" s="81"/>
      <c r="RVO42" s="81"/>
      <c r="RVP42" s="81"/>
      <c r="RVQ42" s="81"/>
      <c r="RVR42" s="81"/>
      <c r="RVS42" s="81"/>
      <c r="RVT42" s="81"/>
      <c r="SFK42" s="81"/>
      <c r="SFL42" s="81"/>
      <c r="SFM42" s="81"/>
      <c r="SFN42" s="81"/>
      <c r="SFO42" s="81"/>
      <c r="SFP42" s="81"/>
      <c r="SPG42" s="81"/>
      <c r="SPH42" s="81"/>
      <c r="SPI42" s="81"/>
      <c r="SPJ42" s="81"/>
      <c r="SPK42" s="81"/>
      <c r="SPL42" s="81"/>
      <c r="SZC42" s="81"/>
      <c r="SZD42" s="81"/>
      <c r="SZE42" s="81"/>
      <c r="SZF42" s="81"/>
      <c r="SZG42" s="81"/>
      <c r="SZH42" s="81"/>
      <c r="TIY42" s="81"/>
      <c r="TIZ42" s="81"/>
      <c r="TJA42" s="81"/>
      <c r="TJB42" s="81"/>
      <c r="TJC42" s="81"/>
      <c r="TJD42" s="81"/>
      <c r="TSU42" s="81"/>
      <c r="TSV42" s="81"/>
      <c r="TSW42" s="81"/>
      <c r="TSX42" s="81"/>
      <c r="TSY42" s="81"/>
      <c r="TSZ42" s="81"/>
      <c r="UCQ42" s="81"/>
      <c r="UCR42" s="81"/>
      <c r="UCS42" s="81"/>
      <c r="UCT42" s="81"/>
      <c r="UCU42" s="81"/>
      <c r="UCV42" s="81"/>
      <c r="UMM42" s="81"/>
      <c r="UMN42" s="81"/>
      <c r="UMO42" s="81"/>
      <c r="UMP42" s="81"/>
      <c r="UMQ42" s="81"/>
      <c r="UMR42" s="81"/>
      <c r="UWI42" s="81"/>
      <c r="UWJ42" s="81"/>
      <c r="UWK42" s="81"/>
      <c r="UWL42" s="81"/>
      <c r="UWM42" s="81"/>
      <c r="UWN42" s="81"/>
      <c r="VGE42" s="81"/>
      <c r="VGF42" s="81"/>
      <c r="VGG42" s="81"/>
      <c r="VGH42" s="81"/>
      <c r="VGI42" s="81"/>
      <c r="VGJ42" s="81"/>
      <c r="VQA42" s="81"/>
      <c r="VQB42" s="81"/>
      <c r="VQC42" s="81"/>
      <c r="VQD42" s="81"/>
      <c r="VQE42" s="81"/>
      <c r="VQF42" s="81"/>
      <c r="VZW42" s="81"/>
      <c r="VZX42" s="81"/>
      <c r="VZY42" s="81"/>
      <c r="VZZ42" s="81"/>
      <c r="WAA42" s="81"/>
      <c r="WAB42" s="81"/>
      <c r="WJS42" s="81"/>
      <c r="WJT42" s="81"/>
      <c r="WJU42" s="81"/>
      <c r="WJV42" s="81"/>
      <c r="WJW42" s="81"/>
      <c r="WJX42" s="81"/>
      <c r="WTO42" s="81"/>
      <c r="WTP42" s="81"/>
      <c r="WTQ42" s="81"/>
      <c r="WTR42" s="81"/>
      <c r="WTS42" s="81"/>
      <c r="WTT42" s="81"/>
    </row>
    <row r="43" spans="1:984 1235:2008 2259:3032 3283:4056 4307:5080 5331:6104 6355:7128 7379:8152 8403:9176 9427:10200 10451:11224 11475:12248 12499:13272 13523:14296 14547:15320 15571:16088" s="27" customFormat="1" ht="30.75" x14ac:dyDescent="0.25">
      <c r="A43" s="22" t="s">
        <v>147</v>
      </c>
      <c r="B43" s="300" t="s">
        <v>100</v>
      </c>
      <c r="C43" s="221"/>
      <c r="D43" s="218">
        <f>SUM(D44:D47)</f>
        <v>9285000</v>
      </c>
      <c r="E43" s="218">
        <f>SUM(E44:E47)</f>
        <v>6908400</v>
      </c>
      <c r="F43" s="219">
        <f>SUM(F44:F47)</f>
        <v>6932736</v>
      </c>
      <c r="G43" s="80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80"/>
      <c r="AO43" s="80"/>
      <c r="AP43" s="80"/>
      <c r="AQ43" s="80"/>
      <c r="AR43" s="80"/>
      <c r="AS43" s="80"/>
      <c r="AT43" s="80"/>
      <c r="HC43" s="81"/>
      <c r="HD43" s="81"/>
      <c r="HE43" s="81"/>
      <c r="HF43" s="81"/>
      <c r="HG43" s="81"/>
      <c r="HH43" s="81"/>
      <c r="QY43" s="81"/>
      <c r="QZ43" s="81"/>
      <c r="RA43" s="81"/>
      <c r="RB43" s="81"/>
      <c r="RC43" s="81"/>
      <c r="RD43" s="81"/>
      <c r="AAU43" s="81"/>
      <c r="AAV43" s="81"/>
      <c r="AAW43" s="81"/>
      <c r="AAX43" s="81"/>
      <c r="AAY43" s="81"/>
      <c r="AAZ43" s="81"/>
      <c r="AKQ43" s="81"/>
      <c r="AKR43" s="81"/>
      <c r="AKS43" s="81"/>
      <c r="AKT43" s="81"/>
      <c r="AKU43" s="81"/>
      <c r="AKV43" s="81"/>
      <c r="AUM43" s="81"/>
      <c r="AUN43" s="81"/>
      <c r="AUO43" s="81"/>
      <c r="AUP43" s="81"/>
      <c r="AUQ43" s="81"/>
      <c r="AUR43" s="81"/>
      <c r="BEI43" s="81"/>
      <c r="BEJ43" s="81"/>
      <c r="BEK43" s="81"/>
      <c r="BEL43" s="81"/>
      <c r="BEM43" s="81"/>
      <c r="BEN43" s="81"/>
      <c r="BOE43" s="81"/>
      <c r="BOF43" s="81"/>
      <c r="BOG43" s="81"/>
      <c r="BOH43" s="81"/>
      <c r="BOI43" s="81"/>
      <c r="BOJ43" s="81"/>
      <c r="BYA43" s="81"/>
      <c r="BYB43" s="81"/>
      <c r="BYC43" s="81"/>
      <c r="BYD43" s="81"/>
      <c r="BYE43" s="81"/>
      <c r="BYF43" s="81"/>
      <c r="CHW43" s="81"/>
      <c r="CHX43" s="81"/>
      <c r="CHY43" s="81"/>
      <c r="CHZ43" s="81"/>
      <c r="CIA43" s="81"/>
      <c r="CIB43" s="81"/>
      <c r="CRS43" s="81"/>
      <c r="CRT43" s="81"/>
      <c r="CRU43" s="81"/>
      <c r="CRV43" s="81"/>
      <c r="CRW43" s="81"/>
      <c r="CRX43" s="81"/>
      <c r="DBO43" s="81"/>
      <c r="DBP43" s="81"/>
      <c r="DBQ43" s="81"/>
      <c r="DBR43" s="81"/>
      <c r="DBS43" s="81"/>
      <c r="DBT43" s="81"/>
      <c r="DLK43" s="81"/>
      <c r="DLL43" s="81"/>
      <c r="DLM43" s="81"/>
      <c r="DLN43" s="81"/>
      <c r="DLO43" s="81"/>
      <c r="DLP43" s="81"/>
      <c r="DVG43" s="81"/>
      <c r="DVH43" s="81"/>
      <c r="DVI43" s="81"/>
      <c r="DVJ43" s="81"/>
      <c r="DVK43" s="81"/>
      <c r="DVL43" s="81"/>
      <c r="EFC43" s="81"/>
      <c r="EFD43" s="81"/>
      <c r="EFE43" s="81"/>
      <c r="EFF43" s="81"/>
      <c r="EFG43" s="81"/>
      <c r="EFH43" s="81"/>
      <c r="EOY43" s="81"/>
      <c r="EOZ43" s="81"/>
      <c r="EPA43" s="81"/>
      <c r="EPB43" s="81"/>
      <c r="EPC43" s="81"/>
      <c r="EPD43" s="81"/>
      <c r="EYU43" s="81"/>
      <c r="EYV43" s="81"/>
      <c r="EYW43" s="81"/>
      <c r="EYX43" s="81"/>
      <c r="EYY43" s="81"/>
      <c r="EYZ43" s="81"/>
      <c r="FIQ43" s="81"/>
      <c r="FIR43" s="81"/>
      <c r="FIS43" s="81"/>
      <c r="FIT43" s="81"/>
      <c r="FIU43" s="81"/>
      <c r="FIV43" s="81"/>
      <c r="FSM43" s="81"/>
      <c r="FSN43" s="81"/>
      <c r="FSO43" s="81"/>
      <c r="FSP43" s="81"/>
      <c r="FSQ43" s="81"/>
      <c r="FSR43" s="81"/>
      <c r="GCI43" s="81"/>
      <c r="GCJ43" s="81"/>
      <c r="GCK43" s="81"/>
      <c r="GCL43" s="81"/>
      <c r="GCM43" s="81"/>
      <c r="GCN43" s="81"/>
      <c r="GME43" s="81"/>
      <c r="GMF43" s="81"/>
      <c r="GMG43" s="81"/>
      <c r="GMH43" s="81"/>
      <c r="GMI43" s="81"/>
      <c r="GMJ43" s="81"/>
      <c r="GWA43" s="81"/>
      <c r="GWB43" s="81"/>
      <c r="GWC43" s="81"/>
      <c r="GWD43" s="81"/>
      <c r="GWE43" s="81"/>
      <c r="GWF43" s="81"/>
      <c r="HFW43" s="81"/>
      <c r="HFX43" s="81"/>
      <c r="HFY43" s="81"/>
      <c r="HFZ43" s="81"/>
      <c r="HGA43" s="81"/>
      <c r="HGB43" s="81"/>
      <c r="HPS43" s="81"/>
      <c r="HPT43" s="81"/>
      <c r="HPU43" s="81"/>
      <c r="HPV43" s="81"/>
      <c r="HPW43" s="81"/>
      <c r="HPX43" s="81"/>
      <c r="HZO43" s="81"/>
      <c r="HZP43" s="81"/>
      <c r="HZQ43" s="81"/>
      <c r="HZR43" s="81"/>
      <c r="HZS43" s="81"/>
      <c r="HZT43" s="81"/>
      <c r="IJK43" s="81"/>
      <c r="IJL43" s="81"/>
      <c r="IJM43" s="81"/>
      <c r="IJN43" s="81"/>
      <c r="IJO43" s="81"/>
      <c r="IJP43" s="81"/>
      <c r="ITG43" s="81"/>
      <c r="ITH43" s="81"/>
      <c r="ITI43" s="81"/>
      <c r="ITJ43" s="81"/>
      <c r="ITK43" s="81"/>
      <c r="ITL43" s="81"/>
      <c r="JDC43" s="81"/>
      <c r="JDD43" s="81"/>
      <c r="JDE43" s="81"/>
      <c r="JDF43" s="81"/>
      <c r="JDG43" s="81"/>
      <c r="JDH43" s="81"/>
      <c r="JMY43" s="81"/>
      <c r="JMZ43" s="81"/>
      <c r="JNA43" s="81"/>
      <c r="JNB43" s="81"/>
      <c r="JNC43" s="81"/>
      <c r="JND43" s="81"/>
      <c r="JWU43" s="81"/>
      <c r="JWV43" s="81"/>
      <c r="JWW43" s="81"/>
      <c r="JWX43" s="81"/>
      <c r="JWY43" s="81"/>
      <c r="JWZ43" s="81"/>
      <c r="KGQ43" s="81"/>
      <c r="KGR43" s="81"/>
      <c r="KGS43" s="81"/>
      <c r="KGT43" s="81"/>
      <c r="KGU43" s="81"/>
      <c r="KGV43" s="81"/>
      <c r="KQM43" s="81"/>
      <c r="KQN43" s="81"/>
      <c r="KQO43" s="81"/>
      <c r="KQP43" s="81"/>
      <c r="KQQ43" s="81"/>
      <c r="KQR43" s="81"/>
      <c r="LAI43" s="81"/>
      <c r="LAJ43" s="81"/>
      <c r="LAK43" s="81"/>
      <c r="LAL43" s="81"/>
      <c r="LAM43" s="81"/>
      <c r="LAN43" s="81"/>
      <c r="LKE43" s="81"/>
      <c r="LKF43" s="81"/>
      <c r="LKG43" s="81"/>
      <c r="LKH43" s="81"/>
      <c r="LKI43" s="81"/>
      <c r="LKJ43" s="81"/>
      <c r="LUA43" s="81"/>
      <c r="LUB43" s="81"/>
      <c r="LUC43" s="81"/>
      <c r="LUD43" s="81"/>
      <c r="LUE43" s="81"/>
      <c r="LUF43" s="81"/>
      <c r="MDW43" s="81"/>
      <c r="MDX43" s="81"/>
      <c r="MDY43" s="81"/>
      <c r="MDZ43" s="81"/>
      <c r="MEA43" s="81"/>
      <c r="MEB43" s="81"/>
      <c r="MNS43" s="81"/>
      <c r="MNT43" s="81"/>
      <c r="MNU43" s="81"/>
      <c r="MNV43" s="81"/>
      <c r="MNW43" s="81"/>
      <c r="MNX43" s="81"/>
      <c r="MXO43" s="81"/>
      <c r="MXP43" s="81"/>
      <c r="MXQ43" s="81"/>
      <c r="MXR43" s="81"/>
      <c r="MXS43" s="81"/>
      <c r="MXT43" s="81"/>
      <c r="NHK43" s="81"/>
      <c r="NHL43" s="81"/>
      <c r="NHM43" s="81"/>
      <c r="NHN43" s="81"/>
      <c r="NHO43" s="81"/>
      <c r="NHP43" s="81"/>
      <c r="NRG43" s="81"/>
      <c r="NRH43" s="81"/>
      <c r="NRI43" s="81"/>
      <c r="NRJ43" s="81"/>
      <c r="NRK43" s="81"/>
      <c r="NRL43" s="81"/>
      <c r="OBC43" s="81"/>
      <c r="OBD43" s="81"/>
      <c r="OBE43" s="81"/>
      <c r="OBF43" s="81"/>
      <c r="OBG43" s="81"/>
      <c r="OBH43" s="81"/>
      <c r="OKY43" s="81"/>
      <c r="OKZ43" s="81"/>
      <c r="OLA43" s="81"/>
      <c r="OLB43" s="81"/>
      <c r="OLC43" s="81"/>
      <c r="OLD43" s="81"/>
      <c r="OUU43" s="81"/>
      <c r="OUV43" s="81"/>
      <c r="OUW43" s="81"/>
      <c r="OUX43" s="81"/>
      <c r="OUY43" s="81"/>
      <c r="OUZ43" s="81"/>
      <c r="PEQ43" s="81"/>
      <c r="PER43" s="81"/>
      <c r="PES43" s="81"/>
      <c r="PET43" s="81"/>
      <c r="PEU43" s="81"/>
      <c r="PEV43" s="81"/>
      <c r="POM43" s="81"/>
      <c r="PON43" s="81"/>
      <c r="POO43" s="81"/>
      <c r="POP43" s="81"/>
      <c r="POQ43" s="81"/>
      <c r="POR43" s="81"/>
      <c r="PYI43" s="81"/>
      <c r="PYJ43" s="81"/>
      <c r="PYK43" s="81"/>
      <c r="PYL43" s="81"/>
      <c r="PYM43" s="81"/>
      <c r="PYN43" s="81"/>
      <c r="QIE43" s="81"/>
      <c r="QIF43" s="81"/>
      <c r="QIG43" s="81"/>
      <c r="QIH43" s="81"/>
      <c r="QII43" s="81"/>
      <c r="QIJ43" s="81"/>
      <c r="QSA43" s="81"/>
      <c r="QSB43" s="81"/>
      <c r="QSC43" s="81"/>
      <c r="QSD43" s="81"/>
      <c r="QSE43" s="81"/>
      <c r="QSF43" s="81"/>
      <c r="RBW43" s="81"/>
      <c r="RBX43" s="81"/>
      <c r="RBY43" s="81"/>
      <c r="RBZ43" s="81"/>
      <c r="RCA43" s="81"/>
      <c r="RCB43" s="81"/>
      <c r="RLS43" s="81"/>
      <c r="RLT43" s="81"/>
      <c r="RLU43" s="81"/>
      <c r="RLV43" s="81"/>
      <c r="RLW43" s="81"/>
      <c r="RLX43" s="81"/>
      <c r="RVO43" s="81"/>
      <c r="RVP43" s="81"/>
      <c r="RVQ43" s="81"/>
      <c r="RVR43" s="81"/>
      <c r="RVS43" s="81"/>
      <c r="RVT43" s="81"/>
      <c r="SFK43" s="81"/>
      <c r="SFL43" s="81"/>
      <c r="SFM43" s="81"/>
      <c r="SFN43" s="81"/>
      <c r="SFO43" s="81"/>
      <c r="SFP43" s="81"/>
      <c r="SPG43" s="81"/>
      <c r="SPH43" s="81"/>
      <c r="SPI43" s="81"/>
      <c r="SPJ43" s="81"/>
      <c r="SPK43" s="81"/>
      <c r="SPL43" s="81"/>
      <c r="SZC43" s="81"/>
      <c r="SZD43" s="81"/>
      <c r="SZE43" s="81"/>
      <c r="SZF43" s="81"/>
      <c r="SZG43" s="81"/>
      <c r="SZH43" s="81"/>
      <c r="TIY43" s="81"/>
      <c r="TIZ43" s="81"/>
      <c r="TJA43" s="81"/>
      <c r="TJB43" s="81"/>
      <c r="TJC43" s="81"/>
      <c r="TJD43" s="81"/>
      <c r="TSU43" s="81"/>
      <c r="TSV43" s="81"/>
      <c r="TSW43" s="81"/>
      <c r="TSX43" s="81"/>
      <c r="TSY43" s="81"/>
      <c r="TSZ43" s="81"/>
      <c r="UCQ43" s="81"/>
      <c r="UCR43" s="81"/>
      <c r="UCS43" s="81"/>
      <c r="UCT43" s="81"/>
      <c r="UCU43" s="81"/>
      <c r="UCV43" s="81"/>
      <c r="UMM43" s="81"/>
      <c r="UMN43" s="81"/>
      <c r="UMO43" s="81"/>
      <c r="UMP43" s="81"/>
      <c r="UMQ43" s="81"/>
      <c r="UMR43" s="81"/>
      <c r="UWI43" s="81"/>
      <c r="UWJ43" s="81"/>
      <c r="UWK43" s="81"/>
      <c r="UWL43" s="81"/>
      <c r="UWM43" s="81"/>
      <c r="UWN43" s="81"/>
      <c r="VGE43" s="81"/>
      <c r="VGF43" s="81"/>
      <c r="VGG43" s="81"/>
      <c r="VGH43" s="81"/>
      <c r="VGI43" s="81"/>
      <c r="VGJ43" s="81"/>
      <c r="VQA43" s="81"/>
      <c r="VQB43" s="81"/>
      <c r="VQC43" s="81"/>
      <c r="VQD43" s="81"/>
      <c r="VQE43" s="81"/>
      <c r="VQF43" s="81"/>
      <c r="VZW43" s="81"/>
      <c r="VZX43" s="81"/>
      <c r="VZY43" s="81"/>
      <c r="VZZ43" s="81"/>
      <c r="WAA43" s="81"/>
      <c r="WAB43" s="81"/>
      <c r="WJS43" s="81"/>
      <c r="WJT43" s="81"/>
      <c r="WJU43" s="81"/>
      <c r="WJV43" s="81"/>
      <c r="WJW43" s="81"/>
      <c r="WJX43" s="81"/>
      <c r="WTO43" s="81"/>
      <c r="WTP43" s="81"/>
      <c r="WTQ43" s="81"/>
      <c r="WTR43" s="81"/>
      <c r="WTS43" s="81"/>
      <c r="WTT43" s="81"/>
    </row>
    <row r="44" spans="1:984 1235:2008 2259:3032 3283:4056 4307:5080 5331:6104 6355:7128 7379:8152 8403:9176 9427:10200 10451:11224 11475:12248 12499:13272 13523:14296 14547:15320 15571:16088" s="27" customFormat="1" ht="30.75" x14ac:dyDescent="0.25">
      <c r="A44" s="32" t="s">
        <v>25</v>
      </c>
      <c r="B44" s="36" t="s">
        <v>100</v>
      </c>
      <c r="C44" s="23" t="s">
        <v>26</v>
      </c>
      <c r="D44" s="218">
        <f>'Приложение 4'!F306</f>
        <v>585000</v>
      </c>
      <c r="E44" s="218">
        <f>'Приложение 4'!G306</f>
        <v>608400</v>
      </c>
      <c r="F44" s="218">
        <f>'Приложение 4'!H306</f>
        <v>632736</v>
      </c>
      <c r="G44" s="80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80"/>
      <c r="AO44" s="80"/>
      <c r="AP44" s="80"/>
      <c r="AQ44" s="80"/>
      <c r="AR44" s="80"/>
      <c r="AS44" s="80"/>
      <c r="AT44" s="80"/>
      <c r="HC44" s="81"/>
      <c r="HD44" s="81"/>
      <c r="HE44" s="81"/>
      <c r="HF44" s="81"/>
      <c r="HG44" s="81"/>
      <c r="HH44" s="81"/>
      <c r="QY44" s="81"/>
      <c r="QZ44" s="81"/>
      <c r="RA44" s="81"/>
      <c r="RB44" s="81"/>
      <c r="RC44" s="81"/>
      <c r="RD44" s="81"/>
      <c r="AAU44" s="81"/>
      <c r="AAV44" s="81"/>
      <c r="AAW44" s="81"/>
      <c r="AAX44" s="81"/>
      <c r="AAY44" s="81"/>
      <c r="AAZ44" s="81"/>
      <c r="AKQ44" s="81"/>
      <c r="AKR44" s="81"/>
      <c r="AKS44" s="81"/>
      <c r="AKT44" s="81"/>
      <c r="AKU44" s="81"/>
      <c r="AKV44" s="81"/>
      <c r="AUM44" s="81"/>
      <c r="AUN44" s="81"/>
      <c r="AUO44" s="81"/>
      <c r="AUP44" s="81"/>
      <c r="AUQ44" s="81"/>
      <c r="AUR44" s="81"/>
      <c r="BEI44" s="81"/>
      <c r="BEJ44" s="81"/>
      <c r="BEK44" s="81"/>
      <c r="BEL44" s="81"/>
      <c r="BEM44" s="81"/>
      <c r="BEN44" s="81"/>
      <c r="BOE44" s="81"/>
      <c r="BOF44" s="81"/>
      <c r="BOG44" s="81"/>
      <c r="BOH44" s="81"/>
      <c r="BOI44" s="81"/>
      <c r="BOJ44" s="81"/>
      <c r="BYA44" s="81"/>
      <c r="BYB44" s="81"/>
      <c r="BYC44" s="81"/>
      <c r="BYD44" s="81"/>
      <c r="BYE44" s="81"/>
      <c r="BYF44" s="81"/>
      <c r="CHW44" s="81"/>
      <c r="CHX44" s="81"/>
      <c r="CHY44" s="81"/>
      <c r="CHZ44" s="81"/>
      <c r="CIA44" s="81"/>
      <c r="CIB44" s="81"/>
      <c r="CRS44" s="81"/>
      <c r="CRT44" s="81"/>
      <c r="CRU44" s="81"/>
      <c r="CRV44" s="81"/>
      <c r="CRW44" s="81"/>
      <c r="CRX44" s="81"/>
      <c r="DBO44" s="81"/>
      <c r="DBP44" s="81"/>
      <c r="DBQ44" s="81"/>
      <c r="DBR44" s="81"/>
      <c r="DBS44" s="81"/>
      <c r="DBT44" s="81"/>
      <c r="DLK44" s="81"/>
      <c r="DLL44" s="81"/>
      <c r="DLM44" s="81"/>
      <c r="DLN44" s="81"/>
      <c r="DLO44" s="81"/>
      <c r="DLP44" s="81"/>
      <c r="DVG44" s="81"/>
      <c r="DVH44" s="81"/>
      <c r="DVI44" s="81"/>
      <c r="DVJ44" s="81"/>
      <c r="DVK44" s="81"/>
      <c r="DVL44" s="81"/>
      <c r="EFC44" s="81"/>
      <c r="EFD44" s="81"/>
      <c r="EFE44" s="81"/>
      <c r="EFF44" s="81"/>
      <c r="EFG44" s="81"/>
      <c r="EFH44" s="81"/>
      <c r="EOY44" s="81"/>
      <c r="EOZ44" s="81"/>
      <c r="EPA44" s="81"/>
      <c r="EPB44" s="81"/>
      <c r="EPC44" s="81"/>
      <c r="EPD44" s="81"/>
      <c r="EYU44" s="81"/>
      <c r="EYV44" s="81"/>
      <c r="EYW44" s="81"/>
      <c r="EYX44" s="81"/>
      <c r="EYY44" s="81"/>
      <c r="EYZ44" s="81"/>
      <c r="FIQ44" s="81"/>
      <c r="FIR44" s="81"/>
      <c r="FIS44" s="81"/>
      <c r="FIT44" s="81"/>
      <c r="FIU44" s="81"/>
      <c r="FIV44" s="81"/>
      <c r="FSM44" s="81"/>
      <c r="FSN44" s="81"/>
      <c r="FSO44" s="81"/>
      <c r="FSP44" s="81"/>
      <c r="FSQ44" s="81"/>
      <c r="FSR44" s="81"/>
      <c r="GCI44" s="81"/>
      <c r="GCJ44" s="81"/>
      <c r="GCK44" s="81"/>
      <c r="GCL44" s="81"/>
      <c r="GCM44" s="81"/>
      <c r="GCN44" s="81"/>
      <c r="GME44" s="81"/>
      <c r="GMF44" s="81"/>
      <c r="GMG44" s="81"/>
      <c r="GMH44" s="81"/>
      <c r="GMI44" s="81"/>
      <c r="GMJ44" s="81"/>
      <c r="GWA44" s="81"/>
      <c r="GWB44" s="81"/>
      <c r="GWC44" s="81"/>
      <c r="GWD44" s="81"/>
      <c r="GWE44" s="81"/>
      <c r="GWF44" s="81"/>
      <c r="HFW44" s="81"/>
      <c r="HFX44" s="81"/>
      <c r="HFY44" s="81"/>
      <c r="HFZ44" s="81"/>
      <c r="HGA44" s="81"/>
      <c r="HGB44" s="81"/>
      <c r="HPS44" s="81"/>
      <c r="HPT44" s="81"/>
      <c r="HPU44" s="81"/>
      <c r="HPV44" s="81"/>
      <c r="HPW44" s="81"/>
      <c r="HPX44" s="81"/>
      <c r="HZO44" s="81"/>
      <c r="HZP44" s="81"/>
      <c r="HZQ44" s="81"/>
      <c r="HZR44" s="81"/>
      <c r="HZS44" s="81"/>
      <c r="HZT44" s="81"/>
      <c r="IJK44" s="81"/>
      <c r="IJL44" s="81"/>
      <c r="IJM44" s="81"/>
      <c r="IJN44" s="81"/>
      <c r="IJO44" s="81"/>
      <c r="IJP44" s="81"/>
      <c r="ITG44" s="81"/>
      <c r="ITH44" s="81"/>
      <c r="ITI44" s="81"/>
      <c r="ITJ44" s="81"/>
      <c r="ITK44" s="81"/>
      <c r="ITL44" s="81"/>
      <c r="JDC44" s="81"/>
      <c r="JDD44" s="81"/>
      <c r="JDE44" s="81"/>
      <c r="JDF44" s="81"/>
      <c r="JDG44" s="81"/>
      <c r="JDH44" s="81"/>
      <c r="JMY44" s="81"/>
      <c r="JMZ44" s="81"/>
      <c r="JNA44" s="81"/>
      <c r="JNB44" s="81"/>
      <c r="JNC44" s="81"/>
      <c r="JND44" s="81"/>
      <c r="JWU44" s="81"/>
      <c r="JWV44" s="81"/>
      <c r="JWW44" s="81"/>
      <c r="JWX44" s="81"/>
      <c r="JWY44" s="81"/>
      <c r="JWZ44" s="81"/>
      <c r="KGQ44" s="81"/>
      <c r="KGR44" s="81"/>
      <c r="KGS44" s="81"/>
      <c r="KGT44" s="81"/>
      <c r="KGU44" s="81"/>
      <c r="KGV44" s="81"/>
      <c r="KQM44" s="81"/>
      <c r="KQN44" s="81"/>
      <c r="KQO44" s="81"/>
      <c r="KQP44" s="81"/>
      <c r="KQQ44" s="81"/>
      <c r="KQR44" s="81"/>
      <c r="LAI44" s="81"/>
      <c r="LAJ44" s="81"/>
      <c r="LAK44" s="81"/>
      <c r="LAL44" s="81"/>
      <c r="LAM44" s="81"/>
      <c r="LAN44" s="81"/>
      <c r="LKE44" s="81"/>
      <c r="LKF44" s="81"/>
      <c r="LKG44" s="81"/>
      <c r="LKH44" s="81"/>
      <c r="LKI44" s="81"/>
      <c r="LKJ44" s="81"/>
      <c r="LUA44" s="81"/>
      <c r="LUB44" s="81"/>
      <c r="LUC44" s="81"/>
      <c r="LUD44" s="81"/>
      <c r="LUE44" s="81"/>
      <c r="LUF44" s="81"/>
      <c r="MDW44" s="81"/>
      <c r="MDX44" s="81"/>
      <c r="MDY44" s="81"/>
      <c r="MDZ44" s="81"/>
      <c r="MEA44" s="81"/>
      <c r="MEB44" s="81"/>
      <c r="MNS44" s="81"/>
      <c r="MNT44" s="81"/>
      <c r="MNU44" s="81"/>
      <c r="MNV44" s="81"/>
      <c r="MNW44" s="81"/>
      <c r="MNX44" s="81"/>
      <c r="MXO44" s="81"/>
      <c r="MXP44" s="81"/>
      <c r="MXQ44" s="81"/>
      <c r="MXR44" s="81"/>
      <c r="MXS44" s="81"/>
      <c r="MXT44" s="81"/>
      <c r="NHK44" s="81"/>
      <c r="NHL44" s="81"/>
      <c r="NHM44" s="81"/>
      <c r="NHN44" s="81"/>
      <c r="NHO44" s="81"/>
      <c r="NHP44" s="81"/>
      <c r="NRG44" s="81"/>
      <c r="NRH44" s="81"/>
      <c r="NRI44" s="81"/>
      <c r="NRJ44" s="81"/>
      <c r="NRK44" s="81"/>
      <c r="NRL44" s="81"/>
      <c r="OBC44" s="81"/>
      <c r="OBD44" s="81"/>
      <c r="OBE44" s="81"/>
      <c r="OBF44" s="81"/>
      <c r="OBG44" s="81"/>
      <c r="OBH44" s="81"/>
      <c r="OKY44" s="81"/>
      <c r="OKZ44" s="81"/>
      <c r="OLA44" s="81"/>
      <c r="OLB44" s="81"/>
      <c r="OLC44" s="81"/>
      <c r="OLD44" s="81"/>
      <c r="OUU44" s="81"/>
      <c r="OUV44" s="81"/>
      <c r="OUW44" s="81"/>
      <c r="OUX44" s="81"/>
      <c r="OUY44" s="81"/>
      <c r="OUZ44" s="81"/>
      <c r="PEQ44" s="81"/>
      <c r="PER44" s="81"/>
      <c r="PES44" s="81"/>
      <c r="PET44" s="81"/>
      <c r="PEU44" s="81"/>
      <c r="PEV44" s="81"/>
      <c r="POM44" s="81"/>
      <c r="PON44" s="81"/>
      <c r="POO44" s="81"/>
      <c r="POP44" s="81"/>
      <c r="POQ44" s="81"/>
      <c r="POR44" s="81"/>
      <c r="PYI44" s="81"/>
      <c r="PYJ44" s="81"/>
      <c r="PYK44" s="81"/>
      <c r="PYL44" s="81"/>
      <c r="PYM44" s="81"/>
      <c r="PYN44" s="81"/>
      <c r="QIE44" s="81"/>
      <c r="QIF44" s="81"/>
      <c r="QIG44" s="81"/>
      <c r="QIH44" s="81"/>
      <c r="QII44" s="81"/>
      <c r="QIJ44" s="81"/>
      <c r="QSA44" s="81"/>
      <c r="QSB44" s="81"/>
      <c r="QSC44" s="81"/>
      <c r="QSD44" s="81"/>
      <c r="QSE44" s="81"/>
      <c r="QSF44" s="81"/>
      <c r="RBW44" s="81"/>
      <c r="RBX44" s="81"/>
      <c r="RBY44" s="81"/>
      <c r="RBZ44" s="81"/>
      <c r="RCA44" s="81"/>
      <c r="RCB44" s="81"/>
      <c r="RLS44" s="81"/>
      <c r="RLT44" s="81"/>
      <c r="RLU44" s="81"/>
      <c r="RLV44" s="81"/>
      <c r="RLW44" s="81"/>
      <c r="RLX44" s="81"/>
      <c r="RVO44" s="81"/>
      <c r="RVP44" s="81"/>
      <c r="RVQ44" s="81"/>
      <c r="RVR44" s="81"/>
      <c r="RVS44" s="81"/>
      <c r="RVT44" s="81"/>
      <c r="SFK44" s="81"/>
      <c r="SFL44" s="81"/>
      <c r="SFM44" s="81"/>
      <c r="SFN44" s="81"/>
      <c r="SFO44" s="81"/>
      <c r="SFP44" s="81"/>
      <c r="SPG44" s="81"/>
      <c r="SPH44" s="81"/>
      <c r="SPI44" s="81"/>
      <c r="SPJ44" s="81"/>
      <c r="SPK44" s="81"/>
      <c r="SPL44" s="81"/>
      <c r="SZC44" s="81"/>
      <c r="SZD44" s="81"/>
      <c r="SZE44" s="81"/>
      <c r="SZF44" s="81"/>
      <c r="SZG44" s="81"/>
      <c r="SZH44" s="81"/>
      <c r="TIY44" s="81"/>
      <c r="TIZ44" s="81"/>
      <c r="TJA44" s="81"/>
      <c r="TJB44" s="81"/>
      <c r="TJC44" s="81"/>
      <c r="TJD44" s="81"/>
      <c r="TSU44" s="81"/>
      <c r="TSV44" s="81"/>
      <c r="TSW44" s="81"/>
      <c r="TSX44" s="81"/>
      <c r="TSY44" s="81"/>
      <c r="TSZ44" s="81"/>
      <c r="UCQ44" s="81"/>
      <c r="UCR44" s="81"/>
      <c r="UCS44" s="81"/>
      <c r="UCT44" s="81"/>
      <c r="UCU44" s="81"/>
      <c r="UCV44" s="81"/>
      <c r="UMM44" s="81"/>
      <c r="UMN44" s="81"/>
      <c r="UMO44" s="81"/>
      <c r="UMP44" s="81"/>
      <c r="UMQ44" s="81"/>
      <c r="UMR44" s="81"/>
      <c r="UWI44" s="81"/>
      <c r="UWJ44" s="81"/>
      <c r="UWK44" s="81"/>
      <c r="UWL44" s="81"/>
      <c r="UWM44" s="81"/>
      <c r="UWN44" s="81"/>
      <c r="VGE44" s="81"/>
      <c r="VGF44" s="81"/>
      <c r="VGG44" s="81"/>
      <c r="VGH44" s="81"/>
      <c r="VGI44" s="81"/>
      <c r="VGJ44" s="81"/>
      <c r="VQA44" s="81"/>
      <c r="VQB44" s="81"/>
      <c r="VQC44" s="81"/>
      <c r="VQD44" s="81"/>
      <c r="VQE44" s="81"/>
      <c r="VQF44" s="81"/>
      <c r="VZW44" s="81"/>
      <c r="VZX44" s="81"/>
      <c r="VZY44" s="81"/>
      <c r="VZZ44" s="81"/>
      <c r="WAA44" s="81"/>
      <c r="WAB44" s="81"/>
      <c r="WJS44" s="81"/>
      <c r="WJT44" s="81"/>
      <c r="WJU44" s="81"/>
      <c r="WJV44" s="81"/>
      <c r="WJW44" s="81"/>
      <c r="WJX44" s="81"/>
      <c r="WTO44" s="81"/>
      <c r="WTP44" s="81"/>
      <c r="WTQ44" s="81"/>
      <c r="WTR44" s="81"/>
      <c r="WTS44" s="81"/>
      <c r="WTT44" s="81"/>
    </row>
    <row r="45" spans="1:984 1235:2008 2259:3032 3283:4056 4307:5080 5331:6104 6355:7128 7379:8152 8403:9176 9427:10200 10451:11224 11475:12248 12499:13272 13523:14296 14547:15320 15571:16088" s="27" customFormat="1" ht="15.75" x14ac:dyDescent="0.25">
      <c r="A45" s="22" t="s">
        <v>50</v>
      </c>
      <c r="B45" s="36" t="s">
        <v>100</v>
      </c>
      <c r="C45" s="23" t="s">
        <v>51</v>
      </c>
      <c r="D45" s="218">
        <f>'Приложение 4'!F307</f>
        <v>0</v>
      </c>
      <c r="E45" s="218">
        <f>'Приложение 4'!G307</f>
        <v>600000</v>
      </c>
      <c r="F45" s="218">
        <f>'Приложение 4'!H307</f>
        <v>600000</v>
      </c>
      <c r="G45" s="80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80"/>
      <c r="AO45" s="80"/>
      <c r="AP45" s="80"/>
      <c r="AQ45" s="80"/>
      <c r="AR45" s="80"/>
      <c r="AS45" s="80"/>
      <c r="AT45" s="80"/>
      <c r="HC45" s="81"/>
      <c r="HD45" s="81"/>
      <c r="HE45" s="81"/>
      <c r="HF45" s="81"/>
      <c r="HG45" s="81"/>
      <c r="HH45" s="81"/>
      <c r="QY45" s="81"/>
      <c r="QZ45" s="81"/>
      <c r="RA45" s="81"/>
      <c r="RB45" s="81"/>
      <c r="RC45" s="81"/>
      <c r="RD45" s="81"/>
      <c r="AAU45" s="81"/>
      <c r="AAV45" s="81"/>
      <c r="AAW45" s="81"/>
      <c r="AAX45" s="81"/>
      <c r="AAY45" s="81"/>
      <c r="AAZ45" s="81"/>
      <c r="AKQ45" s="81"/>
      <c r="AKR45" s="81"/>
      <c r="AKS45" s="81"/>
      <c r="AKT45" s="81"/>
      <c r="AKU45" s="81"/>
      <c r="AKV45" s="81"/>
      <c r="AUM45" s="81"/>
      <c r="AUN45" s="81"/>
      <c r="AUO45" s="81"/>
      <c r="AUP45" s="81"/>
      <c r="AUQ45" s="81"/>
      <c r="AUR45" s="81"/>
      <c r="BEI45" s="81"/>
      <c r="BEJ45" s="81"/>
      <c r="BEK45" s="81"/>
      <c r="BEL45" s="81"/>
      <c r="BEM45" s="81"/>
      <c r="BEN45" s="81"/>
      <c r="BOE45" s="81"/>
      <c r="BOF45" s="81"/>
      <c r="BOG45" s="81"/>
      <c r="BOH45" s="81"/>
      <c r="BOI45" s="81"/>
      <c r="BOJ45" s="81"/>
      <c r="BYA45" s="81"/>
      <c r="BYB45" s="81"/>
      <c r="BYC45" s="81"/>
      <c r="BYD45" s="81"/>
      <c r="BYE45" s="81"/>
      <c r="BYF45" s="81"/>
      <c r="CHW45" s="81"/>
      <c r="CHX45" s="81"/>
      <c r="CHY45" s="81"/>
      <c r="CHZ45" s="81"/>
      <c r="CIA45" s="81"/>
      <c r="CIB45" s="81"/>
      <c r="CRS45" s="81"/>
      <c r="CRT45" s="81"/>
      <c r="CRU45" s="81"/>
      <c r="CRV45" s="81"/>
      <c r="CRW45" s="81"/>
      <c r="CRX45" s="81"/>
      <c r="DBO45" s="81"/>
      <c r="DBP45" s="81"/>
      <c r="DBQ45" s="81"/>
      <c r="DBR45" s="81"/>
      <c r="DBS45" s="81"/>
      <c r="DBT45" s="81"/>
      <c r="DLK45" s="81"/>
      <c r="DLL45" s="81"/>
      <c r="DLM45" s="81"/>
      <c r="DLN45" s="81"/>
      <c r="DLO45" s="81"/>
      <c r="DLP45" s="81"/>
      <c r="DVG45" s="81"/>
      <c r="DVH45" s="81"/>
      <c r="DVI45" s="81"/>
      <c r="DVJ45" s="81"/>
      <c r="DVK45" s="81"/>
      <c r="DVL45" s="81"/>
      <c r="EFC45" s="81"/>
      <c r="EFD45" s="81"/>
      <c r="EFE45" s="81"/>
      <c r="EFF45" s="81"/>
      <c r="EFG45" s="81"/>
      <c r="EFH45" s="81"/>
      <c r="EOY45" s="81"/>
      <c r="EOZ45" s="81"/>
      <c r="EPA45" s="81"/>
      <c r="EPB45" s="81"/>
      <c r="EPC45" s="81"/>
      <c r="EPD45" s="81"/>
      <c r="EYU45" s="81"/>
      <c r="EYV45" s="81"/>
      <c r="EYW45" s="81"/>
      <c r="EYX45" s="81"/>
      <c r="EYY45" s="81"/>
      <c r="EYZ45" s="81"/>
      <c r="FIQ45" s="81"/>
      <c r="FIR45" s="81"/>
      <c r="FIS45" s="81"/>
      <c r="FIT45" s="81"/>
      <c r="FIU45" s="81"/>
      <c r="FIV45" s="81"/>
      <c r="FSM45" s="81"/>
      <c r="FSN45" s="81"/>
      <c r="FSO45" s="81"/>
      <c r="FSP45" s="81"/>
      <c r="FSQ45" s="81"/>
      <c r="FSR45" s="81"/>
      <c r="GCI45" s="81"/>
      <c r="GCJ45" s="81"/>
      <c r="GCK45" s="81"/>
      <c r="GCL45" s="81"/>
      <c r="GCM45" s="81"/>
      <c r="GCN45" s="81"/>
      <c r="GME45" s="81"/>
      <c r="GMF45" s="81"/>
      <c r="GMG45" s="81"/>
      <c r="GMH45" s="81"/>
      <c r="GMI45" s="81"/>
      <c r="GMJ45" s="81"/>
      <c r="GWA45" s="81"/>
      <c r="GWB45" s="81"/>
      <c r="GWC45" s="81"/>
      <c r="GWD45" s="81"/>
      <c r="GWE45" s="81"/>
      <c r="GWF45" s="81"/>
      <c r="HFW45" s="81"/>
      <c r="HFX45" s="81"/>
      <c r="HFY45" s="81"/>
      <c r="HFZ45" s="81"/>
      <c r="HGA45" s="81"/>
      <c r="HGB45" s="81"/>
      <c r="HPS45" s="81"/>
      <c r="HPT45" s="81"/>
      <c r="HPU45" s="81"/>
      <c r="HPV45" s="81"/>
      <c r="HPW45" s="81"/>
      <c r="HPX45" s="81"/>
      <c r="HZO45" s="81"/>
      <c r="HZP45" s="81"/>
      <c r="HZQ45" s="81"/>
      <c r="HZR45" s="81"/>
      <c r="HZS45" s="81"/>
      <c r="HZT45" s="81"/>
      <c r="IJK45" s="81"/>
      <c r="IJL45" s="81"/>
      <c r="IJM45" s="81"/>
      <c r="IJN45" s="81"/>
      <c r="IJO45" s="81"/>
      <c r="IJP45" s="81"/>
      <c r="ITG45" s="81"/>
      <c r="ITH45" s="81"/>
      <c r="ITI45" s="81"/>
      <c r="ITJ45" s="81"/>
      <c r="ITK45" s="81"/>
      <c r="ITL45" s="81"/>
      <c r="JDC45" s="81"/>
      <c r="JDD45" s="81"/>
      <c r="JDE45" s="81"/>
      <c r="JDF45" s="81"/>
      <c r="JDG45" s="81"/>
      <c r="JDH45" s="81"/>
      <c r="JMY45" s="81"/>
      <c r="JMZ45" s="81"/>
      <c r="JNA45" s="81"/>
      <c r="JNB45" s="81"/>
      <c r="JNC45" s="81"/>
      <c r="JND45" s="81"/>
      <c r="JWU45" s="81"/>
      <c r="JWV45" s="81"/>
      <c r="JWW45" s="81"/>
      <c r="JWX45" s="81"/>
      <c r="JWY45" s="81"/>
      <c r="JWZ45" s="81"/>
      <c r="KGQ45" s="81"/>
      <c r="KGR45" s="81"/>
      <c r="KGS45" s="81"/>
      <c r="KGT45" s="81"/>
      <c r="KGU45" s="81"/>
      <c r="KGV45" s="81"/>
      <c r="KQM45" s="81"/>
      <c r="KQN45" s="81"/>
      <c r="KQO45" s="81"/>
      <c r="KQP45" s="81"/>
      <c r="KQQ45" s="81"/>
      <c r="KQR45" s="81"/>
      <c r="LAI45" s="81"/>
      <c r="LAJ45" s="81"/>
      <c r="LAK45" s="81"/>
      <c r="LAL45" s="81"/>
      <c r="LAM45" s="81"/>
      <c r="LAN45" s="81"/>
      <c r="LKE45" s="81"/>
      <c r="LKF45" s="81"/>
      <c r="LKG45" s="81"/>
      <c r="LKH45" s="81"/>
      <c r="LKI45" s="81"/>
      <c r="LKJ45" s="81"/>
      <c r="LUA45" s="81"/>
      <c r="LUB45" s="81"/>
      <c r="LUC45" s="81"/>
      <c r="LUD45" s="81"/>
      <c r="LUE45" s="81"/>
      <c r="LUF45" s="81"/>
      <c r="MDW45" s="81"/>
      <c r="MDX45" s="81"/>
      <c r="MDY45" s="81"/>
      <c r="MDZ45" s="81"/>
      <c r="MEA45" s="81"/>
      <c r="MEB45" s="81"/>
      <c r="MNS45" s="81"/>
      <c r="MNT45" s="81"/>
      <c r="MNU45" s="81"/>
      <c r="MNV45" s="81"/>
      <c r="MNW45" s="81"/>
      <c r="MNX45" s="81"/>
      <c r="MXO45" s="81"/>
      <c r="MXP45" s="81"/>
      <c r="MXQ45" s="81"/>
      <c r="MXR45" s="81"/>
      <c r="MXS45" s="81"/>
      <c r="MXT45" s="81"/>
      <c r="NHK45" s="81"/>
      <c r="NHL45" s="81"/>
      <c r="NHM45" s="81"/>
      <c r="NHN45" s="81"/>
      <c r="NHO45" s="81"/>
      <c r="NHP45" s="81"/>
      <c r="NRG45" s="81"/>
      <c r="NRH45" s="81"/>
      <c r="NRI45" s="81"/>
      <c r="NRJ45" s="81"/>
      <c r="NRK45" s="81"/>
      <c r="NRL45" s="81"/>
      <c r="OBC45" s="81"/>
      <c r="OBD45" s="81"/>
      <c r="OBE45" s="81"/>
      <c r="OBF45" s="81"/>
      <c r="OBG45" s="81"/>
      <c r="OBH45" s="81"/>
      <c r="OKY45" s="81"/>
      <c r="OKZ45" s="81"/>
      <c r="OLA45" s="81"/>
      <c r="OLB45" s="81"/>
      <c r="OLC45" s="81"/>
      <c r="OLD45" s="81"/>
      <c r="OUU45" s="81"/>
      <c r="OUV45" s="81"/>
      <c r="OUW45" s="81"/>
      <c r="OUX45" s="81"/>
      <c r="OUY45" s="81"/>
      <c r="OUZ45" s="81"/>
      <c r="PEQ45" s="81"/>
      <c r="PER45" s="81"/>
      <c r="PES45" s="81"/>
      <c r="PET45" s="81"/>
      <c r="PEU45" s="81"/>
      <c r="PEV45" s="81"/>
      <c r="POM45" s="81"/>
      <c r="PON45" s="81"/>
      <c r="POO45" s="81"/>
      <c r="POP45" s="81"/>
      <c r="POQ45" s="81"/>
      <c r="POR45" s="81"/>
      <c r="PYI45" s="81"/>
      <c r="PYJ45" s="81"/>
      <c r="PYK45" s="81"/>
      <c r="PYL45" s="81"/>
      <c r="PYM45" s="81"/>
      <c r="PYN45" s="81"/>
      <c r="QIE45" s="81"/>
      <c r="QIF45" s="81"/>
      <c r="QIG45" s="81"/>
      <c r="QIH45" s="81"/>
      <c r="QII45" s="81"/>
      <c r="QIJ45" s="81"/>
      <c r="QSA45" s="81"/>
      <c r="QSB45" s="81"/>
      <c r="QSC45" s="81"/>
      <c r="QSD45" s="81"/>
      <c r="QSE45" s="81"/>
      <c r="QSF45" s="81"/>
      <c r="RBW45" s="81"/>
      <c r="RBX45" s="81"/>
      <c r="RBY45" s="81"/>
      <c r="RBZ45" s="81"/>
      <c r="RCA45" s="81"/>
      <c r="RCB45" s="81"/>
      <c r="RLS45" s="81"/>
      <c r="RLT45" s="81"/>
      <c r="RLU45" s="81"/>
      <c r="RLV45" s="81"/>
      <c r="RLW45" s="81"/>
      <c r="RLX45" s="81"/>
      <c r="RVO45" s="81"/>
      <c r="RVP45" s="81"/>
      <c r="RVQ45" s="81"/>
      <c r="RVR45" s="81"/>
      <c r="RVS45" s="81"/>
      <c r="RVT45" s="81"/>
      <c r="SFK45" s="81"/>
      <c r="SFL45" s="81"/>
      <c r="SFM45" s="81"/>
      <c r="SFN45" s="81"/>
      <c r="SFO45" s="81"/>
      <c r="SFP45" s="81"/>
      <c r="SPG45" s="81"/>
      <c r="SPH45" s="81"/>
      <c r="SPI45" s="81"/>
      <c r="SPJ45" s="81"/>
      <c r="SPK45" s="81"/>
      <c r="SPL45" s="81"/>
      <c r="SZC45" s="81"/>
      <c r="SZD45" s="81"/>
      <c r="SZE45" s="81"/>
      <c r="SZF45" s="81"/>
      <c r="SZG45" s="81"/>
      <c r="SZH45" s="81"/>
      <c r="TIY45" s="81"/>
      <c r="TIZ45" s="81"/>
      <c r="TJA45" s="81"/>
      <c r="TJB45" s="81"/>
      <c r="TJC45" s="81"/>
      <c r="TJD45" s="81"/>
      <c r="TSU45" s="81"/>
      <c r="TSV45" s="81"/>
      <c r="TSW45" s="81"/>
      <c r="TSX45" s="81"/>
      <c r="TSY45" s="81"/>
      <c r="TSZ45" s="81"/>
      <c r="UCQ45" s="81"/>
      <c r="UCR45" s="81"/>
      <c r="UCS45" s="81"/>
      <c r="UCT45" s="81"/>
      <c r="UCU45" s="81"/>
      <c r="UCV45" s="81"/>
      <c r="UMM45" s="81"/>
      <c r="UMN45" s="81"/>
      <c r="UMO45" s="81"/>
      <c r="UMP45" s="81"/>
      <c r="UMQ45" s="81"/>
      <c r="UMR45" s="81"/>
      <c r="UWI45" s="81"/>
      <c r="UWJ45" s="81"/>
      <c r="UWK45" s="81"/>
      <c r="UWL45" s="81"/>
      <c r="UWM45" s="81"/>
      <c r="UWN45" s="81"/>
      <c r="VGE45" s="81"/>
      <c r="VGF45" s="81"/>
      <c r="VGG45" s="81"/>
      <c r="VGH45" s="81"/>
      <c r="VGI45" s="81"/>
      <c r="VGJ45" s="81"/>
      <c r="VQA45" s="81"/>
      <c r="VQB45" s="81"/>
      <c r="VQC45" s="81"/>
      <c r="VQD45" s="81"/>
      <c r="VQE45" s="81"/>
      <c r="VQF45" s="81"/>
      <c r="VZW45" s="81"/>
      <c r="VZX45" s="81"/>
      <c r="VZY45" s="81"/>
      <c r="VZZ45" s="81"/>
      <c r="WAA45" s="81"/>
      <c r="WAB45" s="81"/>
      <c r="WJS45" s="81"/>
      <c r="WJT45" s="81"/>
      <c r="WJU45" s="81"/>
      <c r="WJV45" s="81"/>
      <c r="WJW45" s="81"/>
      <c r="WJX45" s="81"/>
      <c r="WTO45" s="81"/>
      <c r="WTP45" s="81"/>
      <c r="WTQ45" s="81"/>
      <c r="WTR45" s="81"/>
      <c r="WTS45" s="81"/>
      <c r="WTT45" s="81"/>
    </row>
    <row r="46" spans="1:984 1235:2008 2259:3032 3283:4056 4307:5080 5331:6104 6355:7128 7379:8152 8403:9176 9427:10200 10451:11224 11475:12248 12499:13272 13523:14296 14547:15320 15571:16088" s="27" customFormat="1" ht="15.75" x14ac:dyDescent="0.25">
      <c r="A46" s="22" t="s">
        <v>27</v>
      </c>
      <c r="B46" s="36" t="s">
        <v>100</v>
      </c>
      <c r="C46" s="23" t="s">
        <v>28</v>
      </c>
      <c r="D46" s="218">
        <f>'Приложение 4'!F309</f>
        <v>600000</v>
      </c>
      <c r="E46" s="218">
        <f>'Приложение 4'!G309</f>
        <v>0</v>
      </c>
      <c r="F46" s="218">
        <f>'Приложение 4'!H309</f>
        <v>0</v>
      </c>
      <c r="G46" s="80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80"/>
      <c r="AO46" s="80"/>
      <c r="AP46" s="80"/>
      <c r="AQ46" s="80"/>
      <c r="AR46" s="80"/>
      <c r="AS46" s="80"/>
      <c r="AT46" s="80"/>
      <c r="HC46" s="81"/>
      <c r="HD46" s="81"/>
      <c r="HE46" s="81"/>
      <c r="HF46" s="81"/>
      <c r="HG46" s="81"/>
      <c r="HH46" s="81"/>
      <c r="QY46" s="81"/>
      <c r="QZ46" s="81"/>
      <c r="RA46" s="81"/>
      <c r="RB46" s="81"/>
      <c r="RC46" s="81"/>
      <c r="RD46" s="81"/>
      <c r="AAU46" s="81"/>
      <c r="AAV46" s="81"/>
      <c r="AAW46" s="81"/>
      <c r="AAX46" s="81"/>
      <c r="AAY46" s="81"/>
      <c r="AAZ46" s="81"/>
      <c r="AKQ46" s="81"/>
      <c r="AKR46" s="81"/>
      <c r="AKS46" s="81"/>
      <c r="AKT46" s="81"/>
      <c r="AKU46" s="81"/>
      <c r="AKV46" s="81"/>
      <c r="AUM46" s="81"/>
      <c r="AUN46" s="81"/>
      <c r="AUO46" s="81"/>
      <c r="AUP46" s="81"/>
      <c r="AUQ46" s="81"/>
      <c r="AUR46" s="81"/>
      <c r="BEI46" s="81"/>
      <c r="BEJ46" s="81"/>
      <c r="BEK46" s="81"/>
      <c r="BEL46" s="81"/>
      <c r="BEM46" s="81"/>
      <c r="BEN46" s="81"/>
      <c r="BOE46" s="81"/>
      <c r="BOF46" s="81"/>
      <c r="BOG46" s="81"/>
      <c r="BOH46" s="81"/>
      <c r="BOI46" s="81"/>
      <c r="BOJ46" s="81"/>
      <c r="BYA46" s="81"/>
      <c r="BYB46" s="81"/>
      <c r="BYC46" s="81"/>
      <c r="BYD46" s="81"/>
      <c r="BYE46" s="81"/>
      <c r="BYF46" s="81"/>
      <c r="CHW46" s="81"/>
      <c r="CHX46" s="81"/>
      <c r="CHY46" s="81"/>
      <c r="CHZ46" s="81"/>
      <c r="CIA46" s="81"/>
      <c r="CIB46" s="81"/>
      <c r="CRS46" s="81"/>
      <c r="CRT46" s="81"/>
      <c r="CRU46" s="81"/>
      <c r="CRV46" s="81"/>
      <c r="CRW46" s="81"/>
      <c r="CRX46" s="81"/>
      <c r="DBO46" s="81"/>
      <c r="DBP46" s="81"/>
      <c r="DBQ46" s="81"/>
      <c r="DBR46" s="81"/>
      <c r="DBS46" s="81"/>
      <c r="DBT46" s="81"/>
      <c r="DLK46" s="81"/>
      <c r="DLL46" s="81"/>
      <c r="DLM46" s="81"/>
      <c r="DLN46" s="81"/>
      <c r="DLO46" s="81"/>
      <c r="DLP46" s="81"/>
      <c r="DVG46" s="81"/>
      <c r="DVH46" s="81"/>
      <c r="DVI46" s="81"/>
      <c r="DVJ46" s="81"/>
      <c r="DVK46" s="81"/>
      <c r="DVL46" s="81"/>
      <c r="EFC46" s="81"/>
      <c r="EFD46" s="81"/>
      <c r="EFE46" s="81"/>
      <c r="EFF46" s="81"/>
      <c r="EFG46" s="81"/>
      <c r="EFH46" s="81"/>
      <c r="EOY46" s="81"/>
      <c r="EOZ46" s="81"/>
      <c r="EPA46" s="81"/>
      <c r="EPB46" s="81"/>
      <c r="EPC46" s="81"/>
      <c r="EPD46" s="81"/>
      <c r="EYU46" s="81"/>
      <c r="EYV46" s="81"/>
      <c r="EYW46" s="81"/>
      <c r="EYX46" s="81"/>
      <c r="EYY46" s="81"/>
      <c r="EYZ46" s="81"/>
      <c r="FIQ46" s="81"/>
      <c r="FIR46" s="81"/>
      <c r="FIS46" s="81"/>
      <c r="FIT46" s="81"/>
      <c r="FIU46" s="81"/>
      <c r="FIV46" s="81"/>
      <c r="FSM46" s="81"/>
      <c r="FSN46" s="81"/>
      <c r="FSO46" s="81"/>
      <c r="FSP46" s="81"/>
      <c r="FSQ46" s="81"/>
      <c r="FSR46" s="81"/>
      <c r="GCI46" s="81"/>
      <c r="GCJ46" s="81"/>
      <c r="GCK46" s="81"/>
      <c r="GCL46" s="81"/>
      <c r="GCM46" s="81"/>
      <c r="GCN46" s="81"/>
      <c r="GME46" s="81"/>
      <c r="GMF46" s="81"/>
      <c r="GMG46" s="81"/>
      <c r="GMH46" s="81"/>
      <c r="GMI46" s="81"/>
      <c r="GMJ46" s="81"/>
      <c r="GWA46" s="81"/>
      <c r="GWB46" s="81"/>
      <c r="GWC46" s="81"/>
      <c r="GWD46" s="81"/>
      <c r="GWE46" s="81"/>
      <c r="GWF46" s="81"/>
      <c r="HFW46" s="81"/>
      <c r="HFX46" s="81"/>
      <c r="HFY46" s="81"/>
      <c r="HFZ46" s="81"/>
      <c r="HGA46" s="81"/>
      <c r="HGB46" s="81"/>
      <c r="HPS46" s="81"/>
      <c r="HPT46" s="81"/>
      <c r="HPU46" s="81"/>
      <c r="HPV46" s="81"/>
      <c r="HPW46" s="81"/>
      <c r="HPX46" s="81"/>
      <c r="HZO46" s="81"/>
      <c r="HZP46" s="81"/>
      <c r="HZQ46" s="81"/>
      <c r="HZR46" s="81"/>
      <c r="HZS46" s="81"/>
      <c r="HZT46" s="81"/>
      <c r="IJK46" s="81"/>
      <c r="IJL46" s="81"/>
      <c r="IJM46" s="81"/>
      <c r="IJN46" s="81"/>
      <c r="IJO46" s="81"/>
      <c r="IJP46" s="81"/>
      <c r="ITG46" s="81"/>
      <c r="ITH46" s="81"/>
      <c r="ITI46" s="81"/>
      <c r="ITJ46" s="81"/>
      <c r="ITK46" s="81"/>
      <c r="ITL46" s="81"/>
      <c r="JDC46" s="81"/>
      <c r="JDD46" s="81"/>
      <c r="JDE46" s="81"/>
      <c r="JDF46" s="81"/>
      <c r="JDG46" s="81"/>
      <c r="JDH46" s="81"/>
      <c r="JMY46" s="81"/>
      <c r="JMZ46" s="81"/>
      <c r="JNA46" s="81"/>
      <c r="JNB46" s="81"/>
      <c r="JNC46" s="81"/>
      <c r="JND46" s="81"/>
      <c r="JWU46" s="81"/>
      <c r="JWV46" s="81"/>
      <c r="JWW46" s="81"/>
      <c r="JWX46" s="81"/>
      <c r="JWY46" s="81"/>
      <c r="JWZ46" s="81"/>
      <c r="KGQ46" s="81"/>
      <c r="KGR46" s="81"/>
      <c r="KGS46" s="81"/>
      <c r="KGT46" s="81"/>
      <c r="KGU46" s="81"/>
      <c r="KGV46" s="81"/>
      <c r="KQM46" s="81"/>
      <c r="KQN46" s="81"/>
      <c r="KQO46" s="81"/>
      <c r="KQP46" s="81"/>
      <c r="KQQ46" s="81"/>
      <c r="KQR46" s="81"/>
      <c r="LAI46" s="81"/>
      <c r="LAJ46" s="81"/>
      <c r="LAK46" s="81"/>
      <c r="LAL46" s="81"/>
      <c r="LAM46" s="81"/>
      <c r="LAN46" s="81"/>
      <c r="LKE46" s="81"/>
      <c r="LKF46" s="81"/>
      <c r="LKG46" s="81"/>
      <c r="LKH46" s="81"/>
      <c r="LKI46" s="81"/>
      <c r="LKJ46" s="81"/>
      <c r="LUA46" s="81"/>
      <c r="LUB46" s="81"/>
      <c r="LUC46" s="81"/>
      <c r="LUD46" s="81"/>
      <c r="LUE46" s="81"/>
      <c r="LUF46" s="81"/>
      <c r="MDW46" s="81"/>
      <c r="MDX46" s="81"/>
      <c r="MDY46" s="81"/>
      <c r="MDZ46" s="81"/>
      <c r="MEA46" s="81"/>
      <c r="MEB46" s="81"/>
      <c r="MNS46" s="81"/>
      <c r="MNT46" s="81"/>
      <c r="MNU46" s="81"/>
      <c r="MNV46" s="81"/>
      <c r="MNW46" s="81"/>
      <c r="MNX46" s="81"/>
      <c r="MXO46" s="81"/>
      <c r="MXP46" s="81"/>
      <c r="MXQ46" s="81"/>
      <c r="MXR46" s="81"/>
      <c r="MXS46" s="81"/>
      <c r="MXT46" s="81"/>
      <c r="NHK46" s="81"/>
      <c r="NHL46" s="81"/>
      <c r="NHM46" s="81"/>
      <c r="NHN46" s="81"/>
      <c r="NHO46" s="81"/>
      <c r="NHP46" s="81"/>
      <c r="NRG46" s="81"/>
      <c r="NRH46" s="81"/>
      <c r="NRI46" s="81"/>
      <c r="NRJ46" s="81"/>
      <c r="NRK46" s="81"/>
      <c r="NRL46" s="81"/>
      <c r="OBC46" s="81"/>
      <c r="OBD46" s="81"/>
      <c r="OBE46" s="81"/>
      <c r="OBF46" s="81"/>
      <c r="OBG46" s="81"/>
      <c r="OBH46" s="81"/>
      <c r="OKY46" s="81"/>
      <c r="OKZ46" s="81"/>
      <c r="OLA46" s="81"/>
      <c r="OLB46" s="81"/>
      <c r="OLC46" s="81"/>
      <c r="OLD46" s="81"/>
      <c r="OUU46" s="81"/>
      <c r="OUV46" s="81"/>
      <c r="OUW46" s="81"/>
      <c r="OUX46" s="81"/>
      <c r="OUY46" s="81"/>
      <c r="OUZ46" s="81"/>
      <c r="PEQ46" s="81"/>
      <c r="PER46" s="81"/>
      <c r="PES46" s="81"/>
      <c r="PET46" s="81"/>
      <c r="PEU46" s="81"/>
      <c r="PEV46" s="81"/>
      <c r="POM46" s="81"/>
      <c r="PON46" s="81"/>
      <c r="POO46" s="81"/>
      <c r="POP46" s="81"/>
      <c r="POQ46" s="81"/>
      <c r="POR46" s="81"/>
      <c r="PYI46" s="81"/>
      <c r="PYJ46" s="81"/>
      <c r="PYK46" s="81"/>
      <c r="PYL46" s="81"/>
      <c r="PYM46" s="81"/>
      <c r="PYN46" s="81"/>
      <c r="QIE46" s="81"/>
      <c r="QIF46" s="81"/>
      <c r="QIG46" s="81"/>
      <c r="QIH46" s="81"/>
      <c r="QII46" s="81"/>
      <c r="QIJ46" s="81"/>
      <c r="QSA46" s="81"/>
      <c r="QSB46" s="81"/>
      <c r="QSC46" s="81"/>
      <c r="QSD46" s="81"/>
      <c r="QSE46" s="81"/>
      <c r="QSF46" s="81"/>
      <c r="RBW46" s="81"/>
      <c r="RBX46" s="81"/>
      <c r="RBY46" s="81"/>
      <c r="RBZ46" s="81"/>
      <c r="RCA46" s="81"/>
      <c r="RCB46" s="81"/>
      <c r="RLS46" s="81"/>
      <c r="RLT46" s="81"/>
      <c r="RLU46" s="81"/>
      <c r="RLV46" s="81"/>
      <c r="RLW46" s="81"/>
      <c r="RLX46" s="81"/>
      <c r="RVO46" s="81"/>
      <c r="RVP46" s="81"/>
      <c r="RVQ46" s="81"/>
      <c r="RVR46" s="81"/>
      <c r="RVS46" s="81"/>
      <c r="RVT46" s="81"/>
      <c r="SFK46" s="81"/>
      <c r="SFL46" s="81"/>
      <c r="SFM46" s="81"/>
      <c r="SFN46" s="81"/>
      <c r="SFO46" s="81"/>
      <c r="SFP46" s="81"/>
      <c r="SPG46" s="81"/>
      <c r="SPH46" s="81"/>
      <c r="SPI46" s="81"/>
      <c r="SPJ46" s="81"/>
      <c r="SPK46" s="81"/>
      <c r="SPL46" s="81"/>
      <c r="SZC46" s="81"/>
      <c r="SZD46" s="81"/>
      <c r="SZE46" s="81"/>
      <c r="SZF46" s="81"/>
      <c r="SZG46" s="81"/>
      <c r="SZH46" s="81"/>
      <c r="TIY46" s="81"/>
      <c r="TIZ46" s="81"/>
      <c r="TJA46" s="81"/>
      <c r="TJB46" s="81"/>
      <c r="TJC46" s="81"/>
      <c r="TJD46" s="81"/>
      <c r="TSU46" s="81"/>
      <c r="TSV46" s="81"/>
      <c r="TSW46" s="81"/>
      <c r="TSX46" s="81"/>
      <c r="TSY46" s="81"/>
      <c r="TSZ46" s="81"/>
      <c r="UCQ46" s="81"/>
      <c r="UCR46" s="81"/>
      <c r="UCS46" s="81"/>
      <c r="UCT46" s="81"/>
      <c r="UCU46" s="81"/>
      <c r="UCV46" s="81"/>
      <c r="UMM46" s="81"/>
      <c r="UMN46" s="81"/>
      <c r="UMO46" s="81"/>
      <c r="UMP46" s="81"/>
      <c r="UMQ46" s="81"/>
      <c r="UMR46" s="81"/>
      <c r="UWI46" s="81"/>
      <c r="UWJ46" s="81"/>
      <c r="UWK46" s="81"/>
      <c r="UWL46" s="81"/>
      <c r="UWM46" s="81"/>
      <c r="UWN46" s="81"/>
      <c r="VGE46" s="81"/>
      <c r="VGF46" s="81"/>
      <c r="VGG46" s="81"/>
      <c r="VGH46" s="81"/>
      <c r="VGI46" s="81"/>
      <c r="VGJ46" s="81"/>
      <c r="VQA46" s="81"/>
      <c r="VQB46" s="81"/>
      <c r="VQC46" s="81"/>
      <c r="VQD46" s="81"/>
      <c r="VQE46" s="81"/>
      <c r="VQF46" s="81"/>
      <c r="VZW46" s="81"/>
      <c r="VZX46" s="81"/>
      <c r="VZY46" s="81"/>
      <c r="VZZ46" s="81"/>
      <c r="WAA46" s="81"/>
      <c r="WAB46" s="81"/>
      <c r="WJS46" s="81"/>
      <c r="WJT46" s="81"/>
      <c r="WJU46" s="81"/>
      <c r="WJV46" s="81"/>
      <c r="WJW46" s="81"/>
      <c r="WJX46" s="81"/>
      <c r="WTO46" s="81"/>
      <c r="WTP46" s="81"/>
      <c r="WTQ46" s="81"/>
      <c r="WTR46" s="81"/>
      <c r="WTS46" s="81"/>
      <c r="WTT46" s="81"/>
    </row>
    <row r="47" spans="1:984 1235:2008 2259:3032 3283:4056 4307:5080 5331:6104 6355:7128 7379:8152 8403:9176 9427:10200 10451:11224 11475:12248 12499:13272 13523:14296 14547:15320 15571:16088" s="27" customFormat="1" ht="30.75" x14ac:dyDescent="0.25">
      <c r="A47" s="32" t="s">
        <v>52</v>
      </c>
      <c r="B47" s="36" t="s">
        <v>100</v>
      </c>
      <c r="C47" s="23" t="s">
        <v>53</v>
      </c>
      <c r="D47" s="218">
        <f>'Приложение 4'!F308</f>
        <v>8100000</v>
      </c>
      <c r="E47" s="218">
        <f>'Приложение 4'!G308</f>
        <v>5700000</v>
      </c>
      <c r="F47" s="218">
        <f>'Приложение 4'!H308</f>
        <v>5700000</v>
      </c>
      <c r="G47" s="80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80"/>
      <c r="AO47" s="80"/>
      <c r="AP47" s="80"/>
      <c r="AQ47" s="80"/>
      <c r="AR47" s="80"/>
      <c r="AS47" s="80"/>
      <c r="AT47" s="80"/>
      <c r="HC47" s="81"/>
      <c r="HD47" s="81"/>
      <c r="HE47" s="81"/>
      <c r="HF47" s="81"/>
      <c r="HG47" s="81"/>
      <c r="HH47" s="81"/>
      <c r="QY47" s="81"/>
      <c r="QZ47" s="81"/>
      <c r="RA47" s="81"/>
      <c r="RB47" s="81"/>
      <c r="RC47" s="81"/>
      <c r="RD47" s="81"/>
      <c r="AAU47" s="81"/>
      <c r="AAV47" s="81"/>
      <c r="AAW47" s="81"/>
      <c r="AAX47" s="81"/>
      <c r="AAY47" s="81"/>
      <c r="AAZ47" s="81"/>
      <c r="AKQ47" s="81"/>
      <c r="AKR47" s="81"/>
      <c r="AKS47" s="81"/>
      <c r="AKT47" s="81"/>
      <c r="AKU47" s="81"/>
      <c r="AKV47" s="81"/>
      <c r="AUM47" s="81"/>
      <c r="AUN47" s="81"/>
      <c r="AUO47" s="81"/>
      <c r="AUP47" s="81"/>
      <c r="AUQ47" s="81"/>
      <c r="AUR47" s="81"/>
      <c r="BEI47" s="81"/>
      <c r="BEJ47" s="81"/>
      <c r="BEK47" s="81"/>
      <c r="BEL47" s="81"/>
      <c r="BEM47" s="81"/>
      <c r="BEN47" s="81"/>
      <c r="BOE47" s="81"/>
      <c r="BOF47" s="81"/>
      <c r="BOG47" s="81"/>
      <c r="BOH47" s="81"/>
      <c r="BOI47" s="81"/>
      <c r="BOJ47" s="81"/>
      <c r="BYA47" s="81"/>
      <c r="BYB47" s="81"/>
      <c r="BYC47" s="81"/>
      <c r="BYD47" s="81"/>
      <c r="BYE47" s="81"/>
      <c r="BYF47" s="81"/>
      <c r="CHW47" s="81"/>
      <c r="CHX47" s="81"/>
      <c r="CHY47" s="81"/>
      <c r="CHZ47" s="81"/>
      <c r="CIA47" s="81"/>
      <c r="CIB47" s="81"/>
      <c r="CRS47" s="81"/>
      <c r="CRT47" s="81"/>
      <c r="CRU47" s="81"/>
      <c r="CRV47" s="81"/>
      <c r="CRW47" s="81"/>
      <c r="CRX47" s="81"/>
      <c r="DBO47" s="81"/>
      <c r="DBP47" s="81"/>
      <c r="DBQ47" s="81"/>
      <c r="DBR47" s="81"/>
      <c r="DBS47" s="81"/>
      <c r="DBT47" s="81"/>
      <c r="DLK47" s="81"/>
      <c r="DLL47" s="81"/>
      <c r="DLM47" s="81"/>
      <c r="DLN47" s="81"/>
      <c r="DLO47" s="81"/>
      <c r="DLP47" s="81"/>
      <c r="DVG47" s="81"/>
      <c r="DVH47" s="81"/>
      <c r="DVI47" s="81"/>
      <c r="DVJ47" s="81"/>
      <c r="DVK47" s="81"/>
      <c r="DVL47" s="81"/>
      <c r="EFC47" s="81"/>
      <c r="EFD47" s="81"/>
      <c r="EFE47" s="81"/>
      <c r="EFF47" s="81"/>
      <c r="EFG47" s="81"/>
      <c r="EFH47" s="81"/>
      <c r="EOY47" s="81"/>
      <c r="EOZ47" s="81"/>
      <c r="EPA47" s="81"/>
      <c r="EPB47" s="81"/>
      <c r="EPC47" s="81"/>
      <c r="EPD47" s="81"/>
      <c r="EYU47" s="81"/>
      <c r="EYV47" s="81"/>
      <c r="EYW47" s="81"/>
      <c r="EYX47" s="81"/>
      <c r="EYY47" s="81"/>
      <c r="EYZ47" s="81"/>
      <c r="FIQ47" s="81"/>
      <c r="FIR47" s="81"/>
      <c r="FIS47" s="81"/>
      <c r="FIT47" s="81"/>
      <c r="FIU47" s="81"/>
      <c r="FIV47" s="81"/>
      <c r="FSM47" s="81"/>
      <c r="FSN47" s="81"/>
      <c r="FSO47" s="81"/>
      <c r="FSP47" s="81"/>
      <c r="FSQ47" s="81"/>
      <c r="FSR47" s="81"/>
      <c r="GCI47" s="81"/>
      <c r="GCJ47" s="81"/>
      <c r="GCK47" s="81"/>
      <c r="GCL47" s="81"/>
      <c r="GCM47" s="81"/>
      <c r="GCN47" s="81"/>
      <c r="GME47" s="81"/>
      <c r="GMF47" s="81"/>
      <c r="GMG47" s="81"/>
      <c r="GMH47" s="81"/>
      <c r="GMI47" s="81"/>
      <c r="GMJ47" s="81"/>
      <c r="GWA47" s="81"/>
      <c r="GWB47" s="81"/>
      <c r="GWC47" s="81"/>
      <c r="GWD47" s="81"/>
      <c r="GWE47" s="81"/>
      <c r="GWF47" s="81"/>
      <c r="HFW47" s="81"/>
      <c r="HFX47" s="81"/>
      <c r="HFY47" s="81"/>
      <c r="HFZ47" s="81"/>
      <c r="HGA47" s="81"/>
      <c r="HGB47" s="81"/>
      <c r="HPS47" s="81"/>
      <c r="HPT47" s="81"/>
      <c r="HPU47" s="81"/>
      <c r="HPV47" s="81"/>
      <c r="HPW47" s="81"/>
      <c r="HPX47" s="81"/>
      <c r="HZO47" s="81"/>
      <c r="HZP47" s="81"/>
      <c r="HZQ47" s="81"/>
      <c r="HZR47" s="81"/>
      <c r="HZS47" s="81"/>
      <c r="HZT47" s="81"/>
      <c r="IJK47" s="81"/>
      <c r="IJL47" s="81"/>
      <c r="IJM47" s="81"/>
      <c r="IJN47" s="81"/>
      <c r="IJO47" s="81"/>
      <c r="IJP47" s="81"/>
      <c r="ITG47" s="81"/>
      <c r="ITH47" s="81"/>
      <c r="ITI47" s="81"/>
      <c r="ITJ47" s="81"/>
      <c r="ITK47" s="81"/>
      <c r="ITL47" s="81"/>
      <c r="JDC47" s="81"/>
      <c r="JDD47" s="81"/>
      <c r="JDE47" s="81"/>
      <c r="JDF47" s="81"/>
      <c r="JDG47" s="81"/>
      <c r="JDH47" s="81"/>
      <c r="JMY47" s="81"/>
      <c r="JMZ47" s="81"/>
      <c r="JNA47" s="81"/>
      <c r="JNB47" s="81"/>
      <c r="JNC47" s="81"/>
      <c r="JND47" s="81"/>
      <c r="JWU47" s="81"/>
      <c r="JWV47" s="81"/>
      <c r="JWW47" s="81"/>
      <c r="JWX47" s="81"/>
      <c r="JWY47" s="81"/>
      <c r="JWZ47" s="81"/>
      <c r="KGQ47" s="81"/>
      <c r="KGR47" s="81"/>
      <c r="KGS47" s="81"/>
      <c r="KGT47" s="81"/>
      <c r="KGU47" s="81"/>
      <c r="KGV47" s="81"/>
      <c r="KQM47" s="81"/>
      <c r="KQN47" s="81"/>
      <c r="KQO47" s="81"/>
      <c r="KQP47" s="81"/>
      <c r="KQQ47" s="81"/>
      <c r="KQR47" s="81"/>
      <c r="LAI47" s="81"/>
      <c r="LAJ47" s="81"/>
      <c r="LAK47" s="81"/>
      <c r="LAL47" s="81"/>
      <c r="LAM47" s="81"/>
      <c r="LAN47" s="81"/>
      <c r="LKE47" s="81"/>
      <c r="LKF47" s="81"/>
      <c r="LKG47" s="81"/>
      <c r="LKH47" s="81"/>
      <c r="LKI47" s="81"/>
      <c r="LKJ47" s="81"/>
      <c r="LUA47" s="81"/>
      <c r="LUB47" s="81"/>
      <c r="LUC47" s="81"/>
      <c r="LUD47" s="81"/>
      <c r="LUE47" s="81"/>
      <c r="LUF47" s="81"/>
      <c r="MDW47" s="81"/>
      <c r="MDX47" s="81"/>
      <c r="MDY47" s="81"/>
      <c r="MDZ47" s="81"/>
      <c r="MEA47" s="81"/>
      <c r="MEB47" s="81"/>
      <c r="MNS47" s="81"/>
      <c r="MNT47" s="81"/>
      <c r="MNU47" s="81"/>
      <c r="MNV47" s="81"/>
      <c r="MNW47" s="81"/>
      <c r="MNX47" s="81"/>
      <c r="MXO47" s="81"/>
      <c r="MXP47" s="81"/>
      <c r="MXQ47" s="81"/>
      <c r="MXR47" s="81"/>
      <c r="MXS47" s="81"/>
      <c r="MXT47" s="81"/>
      <c r="NHK47" s="81"/>
      <c r="NHL47" s="81"/>
      <c r="NHM47" s="81"/>
      <c r="NHN47" s="81"/>
      <c r="NHO47" s="81"/>
      <c r="NHP47" s="81"/>
      <c r="NRG47" s="81"/>
      <c r="NRH47" s="81"/>
      <c r="NRI47" s="81"/>
      <c r="NRJ47" s="81"/>
      <c r="NRK47" s="81"/>
      <c r="NRL47" s="81"/>
      <c r="OBC47" s="81"/>
      <c r="OBD47" s="81"/>
      <c r="OBE47" s="81"/>
      <c r="OBF47" s="81"/>
      <c r="OBG47" s="81"/>
      <c r="OBH47" s="81"/>
      <c r="OKY47" s="81"/>
      <c r="OKZ47" s="81"/>
      <c r="OLA47" s="81"/>
      <c r="OLB47" s="81"/>
      <c r="OLC47" s="81"/>
      <c r="OLD47" s="81"/>
      <c r="OUU47" s="81"/>
      <c r="OUV47" s="81"/>
      <c r="OUW47" s="81"/>
      <c r="OUX47" s="81"/>
      <c r="OUY47" s="81"/>
      <c r="OUZ47" s="81"/>
      <c r="PEQ47" s="81"/>
      <c r="PER47" s="81"/>
      <c r="PES47" s="81"/>
      <c r="PET47" s="81"/>
      <c r="PEU47" s="81"/>
      <c r="PEV47" s="81"/>
      <c r="POM47" s="81"/>
      <c r="PON47" s="81"/>
      <c r="POO47" s="81"/>
      <c r="POP47" s="81"/>
      <c r="POQ47" s="81"/>
      <c r="POR47" s="81"/>
      <c r="PYI47" s="81"/>
      <c r="PYJ47" s="81"/>
      <c r="PYK47" s="81"/>
      <c r="PYL47" s="81"/>
      <c r="PYM47" s="81"/>
      <c r="PYN47" s="81"/>
      <c r="QIE47" s="81"/>
      <c r="QIF47" s="81"/>
      <c r="QIG47" s="81"/>
      <c r="QIH47" s="81"/>
      <c r="QII47" s="81"/>
      <c r="QIJ47" s="81"/>
      <c r="QSA47" s="81"/>
      <c r="QSB47" s="81"/>
      <c r="QSC47" s="81"/>
      <c r="QSD47" s="81"/>
      <c r="QSE47" s="81"/>
      <c r="QSF47" s="81"/>
      <c r="RBW47" s="81"/>
      <c r="RBX47" s="81"/>
      <c r="RBY47" s="81"/>
      <c r="RBZ47" s="81"/>
      <c r="RCA47" s="81"/>
      <c r="RCB47" s="81"/>
      <c r="RLS47" s="81"/>
      <c r="RLT47" s="81"/>
      <c r="RLU47" s="81"/>
      <c r="RLV47" s="81"/>
      <c r="RLW47" s="81"/>
      <c r="RLX47" s="81"/>
      <c r="RVO47" s="81"/>
      <c r="RVP47" s="81"/>
      <c r="RVQ47" s="81"/>
      <c r="RVR47" s="81"/>
      <c r="RVS47" s="81"/>
      <c r="RVT47" s="81"/>
      <c r="SFK47" s="81"/>
      <c r="SFL47" s="81"/>
      <c r="SFM47" s="81"/>
      <c r="SFN47" s="81"/>
      <c r="SFO47" s="81"/>
      <c r="SFP47" s="81"/>
      <c r="SPG47" s="81"/>
      <c r="SPH47" s="81"/>
      <c r="SPI47" s="81"/>
      <c r="SPJ47" s="81"/>
      <c r="SPK47" s="81"/>
      <c r="SPL47" s="81"/>
      <c r="SZC47" s="81"/>
      <c r="SZD47" s="81"/>
      <c r="SZE47" s="81"/>
      <c r="SZF47" s="81"/>
      <c r="SZG47" s="81"/>
      <c r="SZH47" s="81"/>
      <c r="TIY47" s="81"/>
      <c r="TIZ47" s="81"/>
      <c r="TJA47" s="81"/>
      <c r="TJB47" s="81"/>
      <c r="TJC47" s="81"/>
      <c r="TJD47" s="81"/>
      <c r="TSU47" s="81"/>
      <c r="TSV47" s="81"/>
      <c r="TSW47" s="81"/>
      <c r="TSX47" s="81"/>
      <c r="TSY47" s="81"/>
      <c r="TSZ47" s="81"/>
      <c r="UCQ47" s="81"/>
      <c r="UCR47" s="81"/>
      <c r="UCS47" s="81"/>
      <c r="UCT47" s="81"/>
      <c r="UCU47" s="81"/>
      <c r="UCV47" s="81"/>
      <c r="UMM47" s="81"/>
      <c r="UMN47" s="81"/>
      <c r="UMO47" s="81"/>
      <c r="UMP47" s="81"/>
      <c r="UMQ47" s="81"/>
      <c r="UMR47" s="81"/>
      <c r="UWI47" s="81"/>
      <c r="UWJ47" s="81"/>
      <c r="UWK47" s="81"/>
      <c r="UWL47" s="81"/>
      <c r="UWM47" s="81"/>
      <c r="UWN47" s="81"/>
      <c r="VGE47" s="81"/>
      <c r="VGF47" s="81"/>
      <c r="VGG47" s="81"/>
      <c r="VGH47" s="81"/>
      <c r="VGI47" s="81"/>
      <c r="VGJ47" s="81"/>
      <c r="VQA47" s="81"/>
      <c r="VQB47" s="81"/>
      <c r="VQC47" s="81"/>
      <c r="VQD47" s="81"/>
      <c r="VQE47" s="81"/>
      <c r="VQF47" s="81"/>
      <c r="VZW47" s="81"/>
      <c r="VZX47" s="81"/>
      <c r="VZY47" s="81"/>
      <c r="VZZ47" s="81"/>
      <c r="WAA47" s="81"/>
      <c r="WAB47" s="81"/>
      <c r="WJS47" s="81"/>
      <c r="WJT47" s="81"/>
      <c r="WJU47" s="81"/>
      <c r="WJV47" s="81"/>
      <c r="WJW47" s="81"/>
      <c r="WJX47" s="81"/>
      <c r="WTO47" s="81"/>
      <c r="WTP47" s="81"/>
      <c r="WTQ47" s="81"/>
      <c r="WTR47" s="81"/>
      <c r="WTS47" s="81"/>
      <c r="WTT47" s="81"/>
    </row>
    <row r="48" spans="1:984 1235:2008 2259:3032 3283:4056 4307:5080 5331:6104 6355:7128 7379:8152 8403:9176 9427:10200 10451:11224 11475:12248 12499:13272 13523:14296 14547:15320 15571:16088" s="27" customFormat="1" ht="15.75" x14ac:dyDescent="0.25">
      <c r="A48" s="22" t="s">
        <v>148</v>
      </c>
      <c r="B48" s="124" t="s">
        <v>100</v>
      </c>
      <c r="C48" s="46"/>
      <c r="D48" s="218">
        <f>SUM(D49:D50)</f>
        <v>2571711.13</v>
      </c>
      <c r="E48" s="218">
        <f>SUM(E49:E50)</f>
        <v>2334791.1</v>
      </c>
      <c r="F48" s="219">
        <f>SUM(F49:F50)</f>
        <v>2395194.2400000002</v>
      </c>
      <c r="G48" s="80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80"/>
      <c r="AO48" s="80"/>
      <c r="AP48" s="80"/>
      <c r="AQ48" s="80"/>
      <c r="AR48" s="80"/>
      <c r="AS48" s="80"/>
      <c r="AT48" s="80"/>
      <c r="HC48" s="81"/>
      <c r="HD48" s="81"/>
      <c r="HE48" s="81"/>
      <c r="HF48" s="81"/>
      <c r="HG48" s="81"/>
      <c r="HH48" s="81"/>
      <c r="QY48" s="81"/>
      <c r="QZ48" s="81"/>
      <c r="RA48" s="81"/>
      <c r="RB48" s="81"/>
      <c r="RC48" s="81"/>
      <c r="RD48" s="81"/>
      <c r="AAU48" s="81"/>
      <c r="AAV48" s="81"/>
      <c r="AAW48" s="81"/>
      <c r="AAX48" s="81"/>
      <c r="AAY48" s="81"/>
      <c r="AAZ48" s="81"/>
      <c r="AKQ48" s="81"/>
      <c r="AKR48" s="81"/>
      <c r="AKS48" s="81"/>
      <c r="AKT48" s="81"/>
      <c r="AKU48" s="81"/>
      <c r="AKV48" s="81"/>
      <c r="AUM48" s="81"/>
      <c r="AUN48" s="81"/>
      <c r="AUO48" s="81"/>
      <c r="AUP48" s="81"/>
      <c r="AUQ48" s="81"/>
      <c r="AUR48" s="81"/>
      <c r="BEI48" s="81"/>
      <c r="BEJ48" s="81"/>
      <c r="BEK48" s="81"/>
      <c r="BEL48" s="81"/>
      <c r="BEM48" s="81"/>
      <c r="BEN48" s="81"/>
      <c r="BOE48" s="81"/>
      <c r="BOF48" s="81"/>
      <c r="BOG48" s="81"/>
      <c r="BOH48" s="81"/>
      <c r="BOI48" s="81"/>
      <c r="BOJ48" s="81"/>
      <c r="BYA48" s="81"/>
      <c r="BYB48" s="81"/>
      <c r="BYC48" s="81"/>
      <c r="BYD48" s="81"/>
      <c r="BYE48" s="81"/>
      <c r="BYF48" s="81"/>
      <c r="CHW48" s="81"/>
      <c r="CHX48" s="81"/>
      <c r="CHY48" s="81"/>
      <c r="CHZ48" s="81"/>
      <c r="CIA48" s="81"/>
      <c r="CIB48" s="81"/>
      <c r="CRS48" s="81"/>
      <c r="CRT48" s="81"/>
      <c r="CRU48" s="81"/>
      <c r="CRV48" s="81"/>
      <c r="CRW48" s="81"/>
      <c r="CRX48" s="81"/>
      <c r="DBO48" s="81"/>
      <c r="DBP48" s="81"/>
      <c r="DBQ48" s="81"/>
      <c r="DBR48" s="81"/>
      <c r="DBS48" s="81"/>
      <c r="DBT48" s="81"/>
      <c r="DLK48" s="81"/>
      <c r="DLL48" s="81"/>
      <c r="DLM48" s="81"/>
      <c r="DLN48" s="81"/>
      <c r="DLO48" s="81"/>
      <c r="DLP48" s="81"/>
      <c r="DVG48" s="81"/>
      <c r="DVH48" s="81"/>
      <c r="DVI48" s="81"/>
      <c r="DVJ48" s="81"/>
      <c r="DVK48" s="81"/>
      <c r="DVL48" s="81"/>
      <c r="EFC48" s="81"/>
      <c r="EFD48" s="81"/>
      <c r="EFE48" s="81"/>
      <c r="EFF48" s="81"/>
      <c r="EFG48" s="81"/>
      <c r="EFH48" s="81"/>
      <c r="EOY48" s="81"/>
      <c r="EOZ48" s="81"/>
      <c r="EPA48" s="81"/>
      <c r="EPB48" s="81"/>
      <c r="EPC48" s="81"/>
      <c r="EPD48" s="81"/>
      <c r="EYU48" s="81"/>
      <c r="EYV48" s="81"/>
      <c r="EYW48" s="81"/>
      <c r="EYX48" s="81"/>
      <c r="EYY48" s="81"/>
      <c r="EYZ48" s="81"/>
      <c r="FIQ48" s="81"/>
      <c r="FIR48" s="81"/>
      <c r="FIS48" s="81"/>
      <c r="FIT48" s="81"/>
      <c r="FIU48" s="81"/>
      <c r="FIV48" s="81"/>
      <c r="FSM48" s="81"/>
      <c r="FSN48" s="81"/>
      <c r="FSO48" s="81"/>
      <c r="FSP48" s="81"/>
      <c r="FSQ48" s="81"/>
      <c r="FSR48" s="81"/>
      <c r="GCI48" s="81"/>
      <c r="GCJ48" s="81"/>
      <c r="GCK48" s="81"/>
      <c r="GCL48" s="81"/>
      <c r="GCM48" s="81"/>
      <c r="GCN48" s="81"/>
      <c r="GME48" s="81"/>
      <c r="GMF48" s="81"/>
      <c r="GMG48" s="81"/>
      <c r="GMH48" s="81"/>
      <c r="GMI48" s="81"/>
      <c r="GMJ48" s="81"/>
      <c r="GWA48" s="81"/>
      <c r="GWB48" s="81"/>
      <c r="GWC48" s="81"/>
      <c r="GWD48" s="81"/>
      <c r="GWE48" s="81"/>
      <c r="GWF48" s="81"/>
      <c r="HFW48" s="81"/>
      <c r="HFX48" s="81"/>
      <c r="HFY48" s="81"/>
      <c r="HFZ48" s="81"/>
      <c r="HGA48" s="81"/>
      <c r="HGB48" s="81"/>
      <c r="HPS48" s="81"/>
      <c r="HPT48" s="81"/>
      <c r="HPU48" s="81"/>
      <c r="HPV48" s="81"/>
      <c r="HPW48" s="81"/>
      <c r="HPX48" s="81"/>
      <c r="HZO48" s="81"/>
      <c r="HZP48" s="81"/>
      <c r="HZQ48" s="81"/>
      <c r="HZR48" s="81"/>
      <c r="HZS48" s="81"/>
      <c r="HZT48" s="81"/>
      <c r="IJK48" s="81"/>
      <c r="IJL48" s="81"/>
      <c r="IJM48" s="81"/>
      <c r="IJN48" s="81"/>
      <c r="IJO48" s="81"/>
      <c r="IJP48" s="81"/>
      <c r="ITG48" s="81"/>
      <c r="ITH48" s="81"/>
      <c r="ITI48" s="81"/>
      <c r="ITJ48" s="81"/>
      <c r="ITK48" s="81"/>
      <c r="ITL48" s="81"/>
      <c r="JDC48" s="81"/>
      <c r="JDD48" s="81"/>
      <c r="JDE48" s="81"/>
      <c r="JDF48" s="81"/>
      <c r="JDG48" s="81"/>
      <c r="JDH48" s="81"/>
      <c r="JMY48" s="81"/>
      <c r="JMZ48" s="81"/>
      <c r="JNA48" s="81"/>
      <c r="JNB48" s="81"/>
      <c r="JNC48" s="81"/>
      <c r="JND48" s="81"/>
      <c r="JWU48" s="81"/>
      <c r="JWV48" s="81"/>
      <c r="JWW48" s="81"/>
      <c r="JWX48" s="81"/>
      <c r="JWY48" s="81"/>
      <c r="JWZ48" s="81"/>
      <c r="KGQ48" s="81"/>
      <c r="KGR48" s="81"/>
      <c r="KGS48" s="81"/>
      <c r="KGT48" s="81"/>
      <c r="KGU48" s="81"/>
      <c r="KGV48" s="81"/>
      <c r="KQM48" s="81"/>
      <c r="KQN48" s="81"/>
      <c r="KQO48" s="81"/>
      <c r="KQP48" s="81"/>
      <c r="KQQ48" s="81"/>
      <c r="KQR48" s="81"/>
      <c r="LAI48" s="81"/>
      <c r="LAJ48" s="81"/>
      <c r="LAK48" s="81"/>
      <c r="LAL48" s="81"/>
      <c r="LAM48" s="81"/>
      <c r="LAN48" s="81"/>
      <c r="LKE48" s="81"/>
      <c r="LKF48" s="81"/>
      <c r="LKG48" s="81"/>
      <c r="LKH48" s="81"/>
      <c r="LKI48" s="81"/>
      <c r="LKJ48" s="81"/>
      <c r="LUA48" s="81"/>
      <c r="LUB48" s="81"/>
      <c r="LUC48" s="81"/>
      <c r="LUD48" s="81"/>
      <c r="LUE48" s="81"/>
      <c r="LUF48" s="81"/>
      <c r="MDW48" s="81"/>
      <c r="MDX48" s="81"/>
      <c r="MDY48" s="81"/>
      <c r="MDZ48" s="81"/>
      <c r="MEA48" s="81"/>
      <c r="MEB48" s="81"/>
      <c r="MNS48" s="81"/>
      <c r="MNT48" s="81"/>
      <c r="MNU48" s="81"/>
      <c r="MNV48" s="81"/>
      <c r="MNW48" s="81"/>
      <c r="MNX48" s="81"/>
      <c r="MXO48" s="81"/>
      <c r="MXP48" s="81"/>
      <c r="MXQ48" s="81"/>
      <c r="MXR48" s="81"/>
      <c r="MXS48" s="81"/>
      <c r="MXT48" s="81"/>
      <c r="NHK48" s="81"/>
      <c r="NHL48" s="81"/>
      <c r="NHM48" s="81"/>
      <c r="NHN48" s="81"/>
      <c r="NHO48" s="81"/>
      <c r="NHP48" s="81"/>
      <c r="NRG48" s="81"/>
      <c r="NRH48" s="81"/>
      <c r="NRI48" s="81"/>
      <c r="NRJ48" s="81"/>
      <c r="NRK48" s="81"/>
      <c r="NRL48" s="81"/>
      <c r="OBC48" s="81"/>
      <c r="OBD48" s="81"/>
      <c r="OBE48" s="81"/>
      <c r="OBF48" s="81"/>
      <c r="OBG48" s="81"/>
      <c r="OBH48" s="81"/>
      <c r="OKY48" s="81"/>
      <c r="OKZ48" s="81"/>
      <c r="OLA48" s="81"/>
      <c r="OLB48" s="81"/>
      <c r="OLC48" s="81"/>
      <c r="OLD48" s="81"/>
      <c r="OUU48" s="81"/>
      <c r="OUV48" s="81"/>
      <c r="OUW48" s="81"/>
      <c r="OUX48" s="81"/>
      <c r="OUY48" s="81"/>
      <c r="OUZ48" s="81"/>
      <c r="PEQ48" s="81"/>
      <c r="PER48" s="81"/>
      <c r="PES48" s="81"/>
      <c r="PET48" s="81"/>
      <c r="PEU48" s="81"/>
      <c r="PEV48" s="81"/>
      <c r="POM48" s="81"/>
      <c r="PON48" s="81"/>
      <c r="POO48" s="81"/>
      <c r="POP48" s="81"/>
      <c r="POQ48" s="81"/>
      <c r="POR48" s="81"/>
      <c r="PYI48" s="81"/>
      <c r="PYJ48" s="81"/>
      <c r="PYK48" s="81"/>
      <c r="PYL48" s="81"/>
      <c r="PYM48" s="81"/>
      <c r="PYN48" s="81"/>
      <c r="QIE48" s="81"/>
      <c r="QIF48" s="81"/>
      <c r="QIG48" s="81"/>
      <c r="QIH48" s="81"/>
      <c r="QII48" s="81"/>
      <c r="QIJ48" s="81"/>
      <c r="QSA48" s="81"/>
      <c r="QSB48" s="81"/>
      <c r="QSC48" s="81"/>
      <c r="QSD48" s="81"/>
      <c r="QSE48" s="81"/>
      <c r="QSF48" s="81"/>
      <c r="RBW48" s="81"/>
      <c r="RBX48" s="81"/>
      <c r="RBY48" s="81"/>
      <c r="RBZ48" s="81"/>
      <c r="RCA48" s="81"/>
      <c r="RCB48" s="81"/>
      <c r="RLS48" s="81"/>
      <c r="RLT48" s="81"/>
      <c r="RLU48" s="81"/>
      <c r="RLV48" s="81"/>
      <c r="RLW48" s="81"/>
      <c r="RLX48" s="81"/>
      <c r="RVO48" s="81"/>
      <c r="RVP48" s="81"/>
      <c r="RVQ48" s="81"/>
      <c r="RVR48" s="81"/>
      <c r="RVS48" s="81"/>
      <c r="RVT48" s="81"/>
      <c r="SFK48" s="81"/>
      <c r="SFL48" s="81"/>
      <c r="SFM48" s="81"/>
      <c r="SFN48" s="81"/>
      <c r="SFO48" s="81"/>
      <c r="SFP48" s="81"/>
      <c r="SPG48" s="81"/>
      <c r="SPH48" s="81"/>
      <c r="SPI48" s="81"/>
      <c r="SPJ48" s="81"/>
      <c r="SPK48" s="81"/>
      <c r="SPL48" s="81"/>
      <c r="SZC48" s="81"/>
      <c r="SZD48" s="81"/>
      <c r="SZE48" s="81"/>
      <c r="SZF48" s="81"/>
      <c r="SZG48" s="81"/>
      <c r="SZH48" s="81"/>
      <c r="TIY48" s="81"/>
      <c r="TIZ48" s="81"/>
      <c r="TJA48" s="81"/>
      <c r="TJB48" s="81"/>
      <c r="TJC48" s="81"/>
      <c r="TJD48" s="81"/>
      <c r="TSU48" s="81"/>
      <c r="TSV48" s="81"/>
      <c r="TSW48" s="81"/>
      <c r="TSX48" s="81"/>
      <c r="TSY48" s="81"/>
      <c r="TSZ48" s="81"/>
      <c r="UCQ48" s="81"/>
      <c r="UCR48" s="81"/>
      <c r="UCS48" s="81"/>
      <c r="UCT48" s="81"/>
      <c r="UCU48" s="81"/>
      <c r="UCV48" s="81"/>
      <c r="UMM48" s="81"/>
      <c r="UMN48" s="81"/>
      <c r="UMO48" s="81"/>
      <c r="UMP48" s="81"/>
      <c r="UMQ48" s="81"/>
      <c r="UMR48" s="81"/>
      <c r="UWI48" s="81"/>
      <c r="UWJ48" s="81"/>
      <c r="UWK48" s="81"/>
      <c r="UWL48" s="81"/>
      <c r="UWM48" s="81"/>
      <c r="UWN48" s="81"/>
      <c r="VGE48" s="81"/>
      <c r="VGF48" s="81"/>
      <c r="VGG48" s="81"/>
      <c r="VGH48" s="81"/>
      <c r="VGI48" s="81"/>
      <c r="VGJ48" s="81"/>
      <c r="VQA48" s="81"/>
      <c r="VQB48" s="81"/>
      <c r="VQC48" s="81"/>
      <c r="VQD48" s="81"/>
      <c r="VQE48" s="81"/>
      <c r="VQF48" s="81"/>
      <c r="VZW48" s="81"/>
      <c r="VZX48" s="81"/>
      <c r="VZY48" s="81"/>
      <c r="VZZ48" s="81"/>
      <c r="WAA48" s="81"/>
      <c r="WAB48" s="81"/>
      <c r="WJS48" s="81"/>
      <c r="WJT48" s="81"/>
      <c r="WJU48" s="81"/>
      <c r="WJV48" s="81"/>
      <c r="WJW48" s="81"/>
      <c r="WJX48" s="81"/>
      <c r="WTO48" s="81"/>
      <c r="WTP48" s="81"/>
      <c r="WTQ48" s="81"/>
      <c r="WTR48" s="81"/>
      <c r="WTS48" s="81"/>
      <c r="WTT48" s="81"/>
    </row>
    <row r="49" spans="1:984 1235:2008 2259:3032 3283:4056 4307:5080 5331:6104 6355:7128 7379:8152 8403:9176 9427:10200 10451:11224 11475:12248 12499:13272 13523:14296 14547:15320 15571:16088" s="27" customFormat="1" ht="30.75" x14ac:dyDescent="0.25">
      <c r="A49" s="22" t="s">
        <v>25</v>
      </c>
      <c r="B49" s="124" t="s">
        <v>100</v>
      </c>
      <c r="C49" s="46" t="s">
        <v>26</v>
      </c>
      <c r="D49" s="218">
        <f>'Приложение 4'!F320</f>
        <v>1746999.13</v>
      </c>
      <c r="E49" s="218">
        <f>'Приложение 4'!G320</f>
        <v>1510079.1</v>
      </c>
      <c r="F49" s="218">
        <f>'Приложение 4'!H320</f>
        <v>1570482.24</v>
      </c>
      <c r="G49" s="80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80"/>
      <c r="AO49" s="80"/>
      <c r="AP49" s="80"/>
      <c r="AQ49" s="80"/>
      <c r="AR49" s="80"/>
      <c r="AS49" s="80"/>
      <c r="AT49" s="80"/>
      <c r="HC49" s="81"/>
      <c r="HD49" s="81"/>
      <c r="HE49" s="81"/>
      <c r="HF49" s="81"/>
      <c r="HG49" s="81"/>
      <c r="HH49" s="81"/>
      <c r="QY49" s="81"/>
      <c r="QZ49" s="81"/>
      <c r="RA49" s="81"/>
      <c r="RB49" s="81"/>
      <c r="RC49" s="81"/>
      <c r="RD49" s="81"/>
      <c r="AAU49" s="81"/>
      <c r="AAV49" s="81"/>
      <c r="AAW49" s="81"/>
      <c r="AAX49" s="81"/>
      <c r="AAY49" s="81"/>
      <c r="AAZ49" s="81"/>
      <c r="AKQ49" s="81"/>
      <c r="AKR49" s="81"/>
      <c r="AKS49" s="81"/>
      <c r="AKT49" s="81"/>
      <c r="AKU49" s="81"/>
      <c r="AKV49" s="81"/>
      <c r="AUM49" s="81"/>
      <c r="AUN49" s="81"/>
      <c r="AUO49" s="81"/>
      <c r="AUP49" s="81"/>
      <c r="AUQ49" s="81"/>
      <c r="AUR49" s="81"/>
      <c r="BEI49" s="81"/>
      <c r="BEJ49" s="81"/>
      <c r="BEK49" s="81"/>
      <c r="BEL49" s="81"/>
      <c r="BEM49" s="81"/>
      <c r="BEN49" s="81"/>
      <c r="BOE49" s="81"/>
      <c r="BOF49" s="81"/>
      <c r="BOG49" s="81"/>
      <c r="BOH49" s="81"/>
      <c r="BOI49" s="81"/>
      <c r="BOJ49" s="81"/>
      <c r="BYA49" s="81"/>
      <c r="BYB49" s="81"/>
      <c r="BYC49" s="81"/>
      <c r="BYD49" s="81"/>
      <c r="BYE49" s="81"/>
      <c r="BYF49" s="81"/>
      <c r="CHW49" s="81"/>
      <c r="CHX49" s="81"/>
      <c r="CHY49" s="81"/>
      <c r="CHZ49" s="81"/>
      <c r="CIA49" s="81"/>
      <c r="CIB49" s="81"/>
      <c r="CRS49" s="81"/>
      <c r="CRT49" s="81"/>
      <c r="CRU49" s="81"/>
      <c r="CRV49" s="81"/>
      <c r="CRW49" s="81"/>
      <c r="CRX49" s="81"/>
      <c r="DBO49" s="81"/>
      <c r="DBP49" s="81"/>
      <c r="DBQ49" s="81"/>
      <c r="DBR49" s="81"/>
      <c r="DBS49" s="81"/>
      <c r="DBT49" s="81"/>
      <c r="DLK49" s="81"/>
      <c r="DLL49" s="81"/>
      <c r="DLM49" s="81"/>
      <c r="DLN49" s="81"/>
      <c r="DLO49" s="81"/>
      <c r="DLP49" s="81"/>
      <c r="DVG49" s="81"/>
      <c r="DVH49" s="81"/>
      <c r="DVI49" s="81"/>
      <c r="DVJ49" s="81"/>
      <c r="DVK49" s="81"/>
      <c r="DVL49" s="81"/>
      <c r="EFC49" s="81"/>
      <c r="EFD49" s="81"/>
      <c r="EFE49" s="81"/>
      <c r="EFF49" s="81"/>
      <c r="EFG49" s="81"/>
      <c r="EFH49" s="81"/>
      <c r="EOY49" s="81"/>
      <c r="EOZ49" s="81"/>
      <c r="EPA49" s="81"/>
      <c r="EPB49" s="81"/>
      <c r="EPC49" s="81"/>
      <c r="EPD49" s="81"/>
      <c r="EYU49" s="81"/>
      <c r="EYV49" s="81"/>
      <c r="EYW49" s="81"/>
      <c r="EYX49" s="81"/>
      <c r="EYY49" s="81"/>
      <c r="EYZ49" s="81"/>
      <c r="FIQ49" s="81"/>
      <c r="FIR49" s="81"/>
      <c r="FIS49" s="81"/>
      <c r="FIT49" s="81"/>
      <c r="FIU49" s="81"/>
      <c r="FIV49" s="81"/>
      <c r="FSM49" s="81"/>
      <c r="FSN49" s="81"/>
      <c r="FSO49" s="81"/>
      <c r="FSP49" s="81"/>
      <c r="FSQ49" s="81"/>
      <c r="FSR49" s="81"/>
      <c r="GCI49" s="81"/>
      <c r="GCJ49" s="81"/>
      <c r="GCK49" s="81"/>
      <c r="GCL49" s="81"/>
      <c r="GCM49" s="81"/>
      <c r="GCN49" s="81"/>
      <c r="GME49" s="81"/>
      <c r="GMF49" s="81"/>
      <c r="GMG49" s="81"/>
      <c r="GMH49" s="81"/>
      <c r="GMI49" s="81"/>
      <c r="GMJ49" s="81"/>
      <c r="GWA49" s="81"/>
      <c r="GWB49" s="81"/>
      <c r="GWC49" s="81"/>
      <c r="GWD49" s="81"/>
      <c r="GWE49" s="81"/>
      <c r="GWF49" s="81"/>
      <c r="HFW49" s="81"/>
      <c r="HFX49" s="81"/>
      <c r="HFY49" s="81"/>
      <c r="HFZ49" s="81"/>
      <c r="HGA49" s="81"/>
      <c r="HGB49" s="81"/>
      <c r="HPS49" s="81"/>
      <c r="HPT49" s="81"/>
      <c r="HPU49" s="81"/>
      <c r="HPV49" s="81"/>
      <c r="HPW49" s="81"/>
      <c r="HPX49" s="81"/>
      <c r="HZO49" s="81"/>
      <c r="HZP49" s="81"/>
      <c r="HZQ49" s="81"/>
      <c r="HZR49" s="81"/>
      <c r="HZS49" s="81"/>
      <c r="HZT49" s="81"/>
      <c r="IJK49" s="81"/>
      <c r="IJL49" s="81"/>
      <c r="IJM49" s="81"/>
      <c r="IJN49" s="81"/>
      <c r="IJO49" s="81"/>
      <c r="IJP49" s="81"/>
      <c r="ITG49" s="81"/>
      <c r="ITH49" s="81"/>
      <c r="ITI49" s="81"/>
      <c r="ITJ49" s="81"/>
      <c r="ITK49" s="81"/>
      <c r="ITL49" s="81"/>
      <c r="JDC49" s="81"/>
      <c r="JDD49" s="81"/>
      <c r="JDE49" s="81"/>
      <c r="JDF49" s="81"/>
      <c r="JDG49" s="81"/>
      <c r="JDH49" s="81"/>
      <c r="JMY49" s="81"/>
      <c r="JMZ49" s="81"/>
      <c r="JNA49" s="81"/>
      <c r="JNB49" s="81"/>
      <c r="JNC49" s="81"/>
      <c r="JND49" s="81"/>
      <c r="JWU49" s="81"/>
      <c r="JWV49" s="81"/>
      <c r="JWW49" s="81"/>
      <c r="JWX49" s="81"/>
      <c r="JWY49" s="81"/>
      <c r="JWZ49" s="81"/>
      <c r="KGQ49" s="81"/>
      <c r="KGR49" s="81"/>
      <c r="KGS49" s="81"/>
      <c r="KGT49" s="81"/>
      <c r="KGU49" s="81"/>
      <c r="KGV49" s="81"/>
      <c r="KQM49" s="81"/>
      <c r="KQN49" s="81"/>
      <c r="KQO49" s="81"/>
      <c r="KQP49" s="81"/>
      <c r="KQQ49" s="81"/>
      <c r="KQR49" s="81"/>
      <c r="LAI49" s="81"/>
      <c r="LAJ49" s="81"/>
      <c r="LAK49" s="81"/>
      <c r="LAL49" s="81"/>
      <c r="LAM49" s="81"/>
      <c r="LAN49" s="81"/>
      <c r="LKE49" s="81"/>
      <c r="LKF49" s="81"/>
      <c r="LKG49" s="81"/>
      <c r="LKH49" s="81"/>
      <c r="LKI49" s="81"/>
      <c r="LKJ49" s="81"/>
      <c r="LUA49" s="81"/>
      <c r="LUB49" s="81"/>
      <c r="LUC49" s="81"/>
      <c r="LUD49" s="81"/>
      <c r="LUE49" s="81"/>
      <c r="LUF49" s="81"/>
      <c r="MDW49" s="81"/>
      <c r="MDX49" s="81"/>
      <c r="MDY49" s="81"/>
      <c r="MDZ49" s="81"/>
      <c r="MEA49" s="81"/>
      <c r="MEB49" s="81"/>
      <c r="MNS49" s="81"/>
      <c r="MNT49" s="81"/>
      <c r="MNU49" s="81"/>
      <c r="MNV49" s="81"/>
      <c r="MNW49" s="81"/>
      <c r="MNX49" s="81"/>
      <c r="MXO49" s="81"/>
      <c r="MXP49" s="81"/>
      <c r="MXQ49" s="81"/>
      <c r="MXR49" s="81"/>
      <c r="MXS49" s="81"/>
      <c r="MXT49" s="81"/>
      <c r="NHK49" s="81"/>
      <c r="NHL49" s="81"/>
      <c r="NHM49" s="81"/>
      <c r="NHN49" s="81"/>
      <c r="NHO49" s="81"/>
      <c r="NHP49" s="81"/>
      <c r="NRG49" s="81"/>
      <c r="NRH49" s="81"/>
      <c r="NRI49" s="81"/>
      <c r="NRJ49" s="81"/>
      <c r="NRK49" s="81"/>
      <c r="NRL49" s="81"/>
      <c r="OBC49" s="81"/>
      <c r="OBD49" s="81"/>
      <c r="OBE49" s="81"/>
      <c r="OBF49" s="81"/>
      <c r="OBG49" s="81"/>
      <c r="OBH49" s="81"/>
      <c r="OKY49" s="81"/>
      <c r="OKZ49" s="81"/>
      <c r="OLA49" s="81"/>
      <c r="OLB49" s="81"/>
      <c r="OLC49" s="81"/>
      <c r="OLD49" s="81"/>
      <c r="OUU49" s="81"/>
      <c r="OUV49" s="81"/>
      <c r="OUW49" s="81"/>
      <c r="OUX49" s="81"/>
      <c r="OUY49" s="81"/>
      <c r="OUZ49" s="81"/>
      <c r="PEQ49" s="81"/>
      <c r="PER49" s="81"/>
      <c r="PES49" s="81"/>
      <c r="PET49" s="81"/>
      <c r="PEU49" s="81"/>
      <c r="PEV49" s="81"/>
      <c r="POM49" s="81"/>
      <c r="PON49" s="81"/>
      <c r="POO49" s="81"/>
      <c r="POP49" s="81"/>
      <c r="POQ49" s="81"/>
      <c r="POR49" s="81"/>
      <c r="PYI49" s="81"/>
      <c r="PYJ49" s="81"/>
      <c r="PYK49" s="81"/>
      <c r="PYL49" s="81"/>
      <c r="PYM49" s="81"/>
      <c r="PYN49" s="81"/>
      <c r="QIE49" s="81"/>
      <c r="QIF49" s="81"/>
      <c r="QIG49" s="81"/>
      <c r="QIH49" s="81"/>
      <c r="QII49" s="81"/>
      <c r="QIJ49" s="81"/>
      <c r="QSA49" s="81"/>
      <c r="QSB49" s="81"/>
      <c r="QSC49" s="81"/>
      <c r="QSD49" s="81"/>
      <c r="QSE49" s="81"/>
      <c r="QSF49" s="81"/>
      <c r="RBW49" s="81"/>
      <c r="RBX49" s="81"/>
      <c r="RBY49" s="81"/>
      <c r="RBZ49" s="81"/>
      <c r="RCA49" s="81"/>
      <c r="RCB49" s="81"/>
      <c r="RLS49" s="81"/>
      <c r="RLT49" s="81"/>
      <c r="RLU49" s="81"/>
      <c r="RLV49" s="81"/>
      <c r="RLW49" s="81"/>
      <c r="RLX49" s="81"/>
      <c r="RVO49" s="81"/>
      <c r="RVP49" s="81"/>
      <c r="RVQ49" s="81"/>
      <c r="RVR49" s="81"/>
      <c r="RVS49" s="81"/>
      <c r="RVT49" s="81"/>
      <c r="SFK49" s="81"/>
      <c r="SFL49" s="81"/>
      <c r="SFM49" s="81"/>
      <c r="SFN49" s="81"/>
      <c r="SFO49" s="81"/>
      <c r="SFP49" s="81"/>
      <c r="SPG49" s="81"/>
      <c r="SPH49" s="81"/>
      <c r="SPI49" s="81"/>
      <c r="SPJ49" s="81"/>
      <c r="SPK49" s="81"/>
      <c r="SPL49" s="81"/>
      <c r="SZC49" s="81"/>
      <c r="SZD49" s="81"/>
      <c r="SZE49" s="81"/>
      <c r="SZF49" s="81"/>
      <c r="SZG49" s="81"/>
      <c r="SZH49" s="81"/>
      <c r="TIY49" s="81"/>
      <c r="TIZ49" s="81"/>
      <c r="TJA49" s="81"/>
      <c r="TJB49" s="81"/>
      <c r="TJC49" s="81"/>
      <c r="TJD49" s="81"/>
      <c r="TSU49" s="81"/>
      <c r="TSV49" s="81"/>
      <c r="TSW49" s="81"/>
      <c r="TSX49" s="81"/>
      <c r="TSY49" s="81"/>
      <c r="TSZ49" s="81"/>
      <c r="UCQ49" s="81"/>
      <c r="UCR49" s="81"/>
      <c r="UCS49" s="81"/>
      <c r="UCT49" s="81"/>
      <c r="UCU49" s="81"/>
      <c r="UCV49" s="81"/>
      <c r="UMM49" s="81"/>
      <c r="UMN49" s="81"/>
      <c r="UMO49" s="81"/>
      <c r="UMP49" s="81"/>
      <c r="UMQ49" s="81"/>
      <c r="UMR49" s="81"/>
      <c r="UWI49" s="81"/>
      <c r="UWJ49" s="81"/>
      <c r="UWK49" s="81"/>
      <c r="UWL49" s="81"/>
      <c r="UWM49" s="81"/>
      <c r="UWN49" s="81"/>
      <c r="VGE49" s="81"/>
      <c r="VGF49" s="81"/>
      <c r="VGG49" s="81"/>
      <c r="VGH49" s="81"/>
      <c r="VGI49" s="81"/>
      <c r="VGJ49" s="81"/>
      <c r="VQA49" s="81"/>
      <c r="VQB49" s="81"/>
      <c r="VQC49" s="81"/>
      <c r="VQD49" s="81"/>
      <c r="VQE49" s="81"/>
      <c r="VQF49" s="81"/>
      <c r="VZW49" s="81"/>
      <c r="VZX49" s="81"/>
      <c r="VZY49" s="81"/>
      <c r="VZZ49" s="81"/>
      <c r="WAA49" s="81"/>
      <c r="WAB49" s="81"/>
      <c r="WJS49" s="81"/>
      <c r="WJT49" s="81"/>
      <c r="WJU49" s="81"/>
      <c r="WJV49" s="81"/>
      <c r="WJW49" s="81"/>
      <c r="WJX49" s="81"/>
      <c r="WTO49" s="81"/>
      <c r="WTP49" s="81"/>
      <c r="WTQ49" s="81"/>
      <c r="WTR49" s="81"/>
      <c r="WTS49" s="81"/>
      <c r="WTT49" s="81"/>
    </row>
    <row r="50" spans="1:984 1235:2008 2259:3032 3283:4056 4307:5080 5331:6104 6355:7128 7379:8152 8403:9176 9427:10200 10451:11224 11475:12248 12499:13272 13523:14296 14547:15320 15571:16088" ht="15.75" x14ac:dyDescent="0.25">
      <c r="A50" s="22" t="s">
        <v>50</v>
      </c>
      <c r="B50" s="124" t="s">
        <v>100</v>
      </c>
      <c r="C50" s="31" t="s">
        <v>51</v>
      </c>
      <c r="D50" s="218">
        <f>'Приложение 4'!F321</f>
        <v>824712</v>
      </c>
      <c r="E50" s="218">
        <f>'Приложение 4'!G321</f>
        <v>824712</v>
      </c>
      <c r="F50" s="218">
        <f>'Приложение 4'!H321</f>
        <v>824712</v>
      </c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73"/>
      <c r="AO50" s="73"/>
      <c r="AP50" s="73"/>
      <c r="AQ50" s="73"/>
      <c r="AR50" s="73"/>
      <c r="AS50" s="73"/>
      <c r="AT50" s="73"/>
    </row>
    <row r="51" spans="1:984 1235:2008 2259:3032 3283:4056 4307:5080 5331:6104 6355:7128 7379:8152 8403:9176 9427:10200 10451:11224 11475:12248 12499:13272 13523:14296 14547:15320 15571:16088" s="27" customFormat="1" ht="15.75" x14ac:dyDescent="0.25">
      <c r="A51" s="34" t="s">
        <v>48</v>
      </c>
      <c r="B51" s="86" t="s">
        <v>101</v>
      </c>
      <c r="C51" s="78"/>
      <c r="D51" s="87">
        <f>SUM(D52:D53)</f>
        <v>22489893.909999996</v>
      </c>
      <c r="E51" s="87">
        <f>SUM(E52:E53)</f>
        <v>19164559.789999999</v>
      </c>
      <c r="F51" s="220">
        <f>SUM(F52:F53)</f>
        <v>18847246.16</v>
      </c>
      <c r="G51" s="80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80"/>
      <c r="AO51" s="80"/>
      <c r="AP51" s="80"/>
      <c r="AQ51" s="80"/>
      <c r="AR51" s="80"/>
      <c r="AS51" s="80"/>
      <c r="AT51" s="80"/>
      <c r="HC51" s="81"/>
      <c r="HD51" s="81"/>
      <c r="HE51" s="81"/>
      <c r="HF51" s="81"/>
      <c r="HG51" s="81"/>
      <c r="HH51" s="81"/>
      <c r="QY51" s="81"/>
      <c r="QZ51" s="81"/>
      <c r="RA51" s="81"/>
      <c r="RB51" s="81"/>
      <c r="RC51" s="81"/>
      <c r="RD51" s="81"/>
      <c r="AAU51" s="81"/>
      <c r="AAV51" s="81"/>
      <c r="AAW51" s="81"/>
      <c r="AAX51" s="81"/>
      <c r="AAY51" s="81"/>
      <c r="AAZ51" s="81"/>
      <c r="AKQ51" s="81"/>
      <c r="AKR51" s="81"/>
      <c r="AKS51" s="81"/>
      <c r="AKT51" s="81"/>
      <c r="AKU51" s="81"/>
      <c r="AKV51" s="81"/>
      <c r="AUM51" s="81"/>
      <c r="AUN51" s="81"/>
      <c r="AUO51" s="81"/>
      <c r="AUP51" s="81"/>
      <c r="AUQ51" s="81"/>
      <c r="AUR51" s="81"/>
      <c r="BEI51" s="81"/>
      <c r="BEJ51" s="81"/>
      <c r="BEK51" s="81"/>
      <c r="BEL51" s="81"/>
      <c r="BEM51" s="81"/>
      <c r="BEN51" s="81"/>
      <c r="BOE51" s="81"/>
      <c r="BOF51" s="81"/>
      <c r="BOG51" s="81"/>
      <c r="BOH51" s="81"/>
      <c r="BOI51" s="81"/>
      <c r="BOJ51" s="81"/>
      <c r="BYA51" s="81"/>
      <c r="BYB51" s="81"/>
      <c r="BYC51" s="81"/>
      <c r="BYD51" s="81"/>
      <c r="BYE51" s="81"/>
      <c r="BYF51" s="81"/>
      <c r="CHW51" s="81"/>
      <c r="CHX51" s="81"/>
      <c r="CHY51" s="81"/>
      <c r="CHZ51" s="81"/>
      <c r="CIA51" s="81"/>
      <c r="CIB51" s="81"/>
      <c r="CRS51" s="81"/>
      <c r="CRT51" s="81"/>
      <c r="CRU51" s="81"/>
      <c r="CRV51" s="81"/>
      <c r="CRW51" s="81"/>
      <c r="CRX51" s="81"/>
      <c r="DBO51" s="81"/>
      <c r="DBP51" s="81"/>
      <c r="DBQ51" s="81"/>
      <c r="DBR51" s="81"/>
      <c r="DBS51" s="81"/>
      <c r="DBT51" s="81"/>
      <c r="DLK51" s="81"/>
      <c r="DLL51" s="81"/>
      <c r="DLM51" s="81"/>
      <c r="DLN51" s="81"/>
      <c r="DLO51" s="81"/>
      <c r="DLP51" s="81"/>
      <c r="DVG51" s="81"/>
      <c r="DVH51" s="81"/>
      <c r="DVI51" s="81"/>
      <c r="DVJ51" s="81"/>
      <c r="DVK51" s="81"/>
      <c r="DVL51" s="81"/>
      <c r="EFC51" s="81"/>
      <c r="EFD51" s="81"/>
      <c r="EFE51" s="81"/>
      <c r="EFF51" s="81"/>
      <c r="EFG51" s="81"/>
      <c r="EFH51" s="81"/>
      <c r="EOY51" s="81"/>
      <c r="EOZ51" s="81"/>
      <c r="EPA51" s="81"/>
      <c r="EPB51" s="81"/>
      <c r="EPC51" s="81"/>
      <c r="EPD51" s="81"/>
      <c r="EYU51" s="81"/>
      <c r="EYV51" s="81"/>
      <c r="EYW51" s="81"/>
      <c r="EYX51" s="81"/>
      <c r="EYY51" s="81"/>
      <c r="EYZ51" s="81"/>
      <c r="FIQ51" s="81"/>
      <c r="FIR51" s="81"/>
      <c r="FIS51" s="81"/>
      <c r="FIT51" s="81"/>
      <c r="FIU51" s="81"/>
      <c r="FIV51" s="81"/>
      <c r="FSM51" s="81"/>
      <c r="FSN51" s="81"/>
      <c r="FSO51" s="81"/>
      <c r="FSP51" s="81"/>
      <c r="FSQ51" s="81"/>
      <c r="FSR51" s="81"/>
      <c r="GCI51" s="81"/>
      <c r="GCJ51" s="81"/>
      <c r="GCK51" s="81"/>
      <c r="GCL51" s="81"/>
      <c r="GCM51" s="81"/>
      <c r="GCN51" s="81"/>
      <c r="GME51" s="81"/>
      <c r="GMF51" s="81"/>
      <c r="GMG51" s="81"/>
      <c r="GMH51" s="81"/>
      <c r="GMI51" s="81"/>
      <c r="GMJ51" s="81"/>
      <c r="GWA51" s="81"/>
      <c r="GWB51" s="81"/>
      <c r="GWC51" s="81"/>
      <c r="GWD51" s="81"/>
      <c r="GWE51" s="81"/>
      <c r="GWF51" s="81"/>
      <c r="HFW51" s="81"/>
      <c r="HFX51" s="81"/>
      <c r="HFY51" s="81"/>
      <c r="HFZ51" s="81"/>
      <c r="HGA51" s="81"/>
      <c r="HGB51" s="81"/>
      <c r="HPS51" s="81"/>
      <c r="HPT51" s="81"/>
      <c r="HPU51" s="81"/>
      <c r="HPV51" s="81"/>
      <c r="HPW51" s="81"/>
      <c r="HPX51" s="81"/>
      <c r="HZO51" s="81"/>
      <c r="HZP51" s="81"/>
      <c r="HZQ51" s="81"/>
      <c r="HZR51" s="81"/>
      <c r="HZS51" s="81"/>
      <c r="HZT51" s="81"/>
      <c r="IJK51" s="81"/>
      <c r="IJL51" s="81"/>
      <c r="IJM51" s="81"/>
      <c r="IJN51" s="81"/>
      <c r="IJO51" s="81"/>
      <c r="IJP51" s="81"/>
      <c r="ITG51" s="81"/>
      <c r="ITH51" s="81"/>
      <c r="ITI51" s="81"/>
      <c r="ITJ51" s="81"/>
      <c r="ITK51" s="81"/>
      <c r="ITL51" s="81"/>
      <c r="JDC51" s="81"/>
      <c r="JDD51" s="81"/>
      <c r="JDE51" s="81"/>
      <c r="JDF51" s="81"/>
      <c r="JDG51" s="81"/>
      <c r="JDH51" s="81"/>
      <c r="JMY51" s="81"/>
      <c r="JMZ51" s="81"/>
      <c r="JNA51" s="81"/>
      <c r="JNB51" s="81"/>
      <c r="JNC51" s="81"/>
      <c r="JND51" s="81"/>
      <c r="JWU51" s="81"/>
      <c r="JWV51" s="81"/>
      <c r="JWW51" s="81"/>
      <c r="JWX51" s="81"/>
      <c r="JWY51" s="81"/>
      <c r="JWZ51" s="81"/>
      <c r="KGQ51" s="81"/>
      <c r="KGR51" s="81"/>
      <c r="KGS51" s="81"/>
      <c r="KGT51" s="81"/>
      <c r="KGU51" s="81"/>
      <c r="KGV51" s="81"/>
      <c r="KQM51" s="81"/>
      <c r="KQN51" s="81"/>
      <c r="KQO51" s="81"/>
      <c r="KQP51" s="81"/>
      <c r="KQQ51" s="81"/>
      <c r="KQR51" s="81"/>
      <c r="LAI51" s="81"/>
      <c r="LAJ51" s="81"/>
      <c r="LAK51" s="81"/>
      <c r="LAL51" s="81"/>
      <c r="LAM51" s="81"/>
      <c r="LAN51" s="81"/>
      <c r="LKE51" s="81"/>
      <c r="LKF51" s="81"/>
      <c r="LKG51" s="81"/>
      <c r="LKH51" s="81"/>
      <c r="LKI51" s="81"/>
      <c r="LKJ51" s="81"/>
      <c r="LUA51" s="81"/>
      <c r="LUB51" s="81"/>
      <c r="LUC51" s="81"/>
      <c r="LUD51" s="81"/>
      <c r="LUE51" s="81"/>
      <c r="LUF51" s="81"/>
      <c r="MDW51" s="81"/>
      <c r="MDX51" s="81"/>
      <c r="MDY51" s="81"/>
      <c r="MDZ51" s="81"/>
      <c r="MEA51" s="81"/>
      <c r="MEB51" s="81"/>
      <c r="MNS51" s="81"/>
      <c r="MNT51" s="81"/>
      <c r="MNU51" s="81"/>
      <c r="MNV51" s="81"/>
      <c r="MNW51" s="81"/>
      <c r="MNX51" s="81"/>
      <c r="MXO51" s="81"/>
      <c r="MXP51" s="81"/>
      <c r="MXQ51" s="81"/>
      <c r="MXR51" s="81"/>
      <c r="MXS51" s="81"/>
      <c r="MXT51" s="81"/>
      <c r="NHK51" s="81"/>
      <c r="NHL51" s="81"/>
      <c r="NHM51" s="81"/>
      <c r="NHN51" s="81"/>
      <c r="NHO51" s="81"/>
      <c r="NHP51" s="81"/>
      <c r="NRG51" s="81"/>
      <c r="NRH51" s="81"/>
      <c r="NRI51" s="81"/>
      <c r="NRJ51" s="81"/>
      <c r="NRK51" s="81"/>
      <c r="NRL51" s="81"/>
      <c r="OBC51" s="81"/>
      <c r="OBD51" s="81"/>
      <c r="OBE51" s="81"/>
      <c r="OBF51" s="81"/>
      <c r="OBG51" s="81"/>
      <c r="OBH51" s="81"/>
      <c r="OKY51" s="81"/>
      <c r="OKZ51" s="81"/>
      <c r="OLA51" s="81"/>
      <c r="OLB51" s="81"/>
      <c r="OLC51" s="81"/>
      <c r="OLD51" s="81"/>
      <c r="OUU51" s="81"/>
      <c r="OUV51" s="81"/>
      <c r="OUW51" s="81"/>
      <c r="OUX51" s="81"/>
      <c r="OUY51" s="81"/>
      <c r="OUZ51" s="81"/>
      <c r="PEQ51" s="81"/>
      <c r="PER51" s="81"/>
      <c r="PES51" s="81"/>
      <c r="PET51" s="81"/>
      <c r="PEU51" s="81"/>
      <c r="PEV51" s="81"/>
      <c r="POM51" s="81"/>
      <c r="PON51" s="81"/>
      <c r="POO51" s="81"/>
      <c r="POP51" s="81"/>
      <c r="POQ51" s="81"/>
      <c r="POR51" s="81"/>
      <c r="PYI51" s="81"/>
      <c r="PYJ51" s="81"/>
      <c r="PYK51" s="81"/>
      <c r="PYL51" s="81"/>
      <c r="PYM51" s="81"/>
      <c r="PYN51" s="81"/>
      <c r="QIE51" s="81"/>
      <c r="QIF51" s="81"/>
      <c r="QIG51" s="81"/>
      <c r="QIH51" s="81"/>
      <c r="QII51" s="81"/>
      <c r="QIJ51" s="81"/>
      <c r="QSA51" s="81"/>
      <c r="QSB51" s="81"/>
      <c r="QSC51" s="81"/>
      <c r="QSD51" s="81"/>
      <c r="QSE51" s="81"/>
      <c r="QSF51" s="81"/>
      <c r="RBW51" s="81"/>
      <c r="RBX51" s="81"/>
      <c r="RBY51" s="81"/>
      <c r="RBZ51" s="81"/>
      <c r="RCA51" s="81"/>
      <c r="RCB51" s="81"/>
      <c r="RLS51" s="81"/>
      <c r="RLT51" s="81"/>
      <c r="RLU51" s="81"/>
      <c r="RLV51" s="81"/>
      <c r="RLW51" s="81"/>
      <c r="RLX51" s="81"/>
      <c r="RVO51" s="81"/>
      <c r="RVP51" s="81"/>
      <c r="RVQ51" s="81"/>
      <c r="RVR51" s="81"/>
      <c r="RVS51" s="81"/>
      <c r="RVT51" s="81"/>
      <c r="SFK51" s="81"/>
      <c r="SFL51" s="81"/>
      <c r="SFM51" s="81"/>
      <c r="SFN51" s="81"/>
      <c r="SFO51" s="81"/>
      <c r="SFP51" s="81"/>
      <c r="SPG51" s="81"/>
      <c r="SPH51" s="81"/>
      <c r="SPI51" s="81"/>
      <c r="SPJ51" s="81"/>
      <c r="SPK51" s="81"/>
      <c r="SPL51" s="81"/>
      <c r="SZC51" s="81"/>
      <c r="SZD51" s="81"/>
      <c r="SZE51" s="81"/>
      <c r="SZF51" s="81"/>
      <c r="SZG51" s="81"/>
      <c r="SZH51" s="81"/>
      <c r="TIY51" s="81"/>
      <c r="TIZ51" s="81"/>
      <c r="TJA51" s="81"/>
      <c r="TJB51" s="81"/>
      <c r="TJC51" s="81"/>
      <c r="TJD51" s="81"/>
      <c r="TSU51" s="81"/>
      <c r="TSV51" s="81"/>
      <c r="TSW51" s="81"/>
      <c r="TSX51" s="81"/>
      <c r="TSY51" s="81"/>
      <c r="TSZ51" s="81"/>
      <c r="UCQ51" s="81"/>
      <c r="UCR51" s="81"/>
      <c r="UCS51" s="81"/>
      <c r="UCT51" s="81"/>
      <c r="UCU51" s="81"/>
      <c r="UCV51" s="81"/>
      <c r="UMM51" s="81"/>
      <c r="UMN51" s="81"/>
      <c r="UMO51" s="81"/>
      <c r="UMP51" s="81"/>
      <c r="UMQ51" s="81"/>
      <c r="UMR51" s="81"/>
      <c r="UWI51" s="81"/>
      <c r="UWJ51" s="81"/>
      <c r="UWK51" s="81"/>
      <c r="UWL51" s="81"/>
      <c r="UWM51" s="81"/>
      <c r="UWN51" s="81"/>
      <c r="VGE51" s="81"/>
      <c r="VGF51" s="81"/>
      <c r="VGG51" s="81"/>
      <c r="VGH51" s="81"/>
      <c r="VGI51" s="81"/>
      <c r="VGJ51" s="81"/>
      <c r="VQA51" s="81"/>
      <c r="VQB51" s="81"/>
      <c r="VQC51" s="81"/>
      <c r="VQD51" s="81"/>
      <c r="VQE51" s="81"/>
      <c r="VQF51" s="81"/>
      <c r="VZW51" s="81"/>
      <c r="VZX51" s="81"/>
      <c r="VZY51" s="81"/>
      <c r="VZZ51" s="81"/>
      <c r="WAA51" s="81"/>
      <c r="WAB51" s="81"/>
      <c r="WJS51" s="81"/>
      <c r="WJT51" s="81"/>
      <c r="WJU51" s="81"/>
      <c r="WJV51" s="81"/>
      <c r="WJW51" s="81"/>
      <c r="WJX51" s="81"/>
      <c r="WTO51" s="81"/>
      <c r="WTP51" s="81"/>
      <c r="WTQ51" s="81"/>
      <c r="WTR51" s="81"/>
      <c r="WTS51" s="81"/>
      <c r="WTT51" s="81"/>
    </row>
    <row r="52" spans="1:984 1235:2008 2259:3032 3283:4056 4307:5080 5331:6104 6355:7128 7379:8152 8403:9176 9427:10200 10451:11224 11475:12248 12499:13272 13523:14296 14547:15320 15571:16088" ht="60.75" x14ac:dyDescent="0.25">
      <c r="A52" s="32" t="s">
        <v>21</v>
      </c>
      <c r="B52" s="124" t="s">
        <v>101</v>
      </c>
      <c r="C52" s="46">
        <v>100</v>
      </c>
      <c r="D52" s="218">
        <f>'Приложение 4'!F232</f>
        <v>21335483.779999997</v>
      </c>
      <c r="E52" s="218">
        <f>'Приложение 4'!G232</f>
        <v>17963973.25</v>
      </c>
      <c r="F52" s="218">
        <f>'Приложение 4'!H232</f>
        <v>17598636.16</v>
      </c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73"/>
      <c r="AO52" s="73"/>
      <c r="AP52" s="73"/>
      <c r="AQ52" s="73"/>
      <c r="AR52" s="73"/>
      <c r="AS52" s="73"/>
      <c r="AT52" s="73"/>
    </row>
    <row r="53" spans="1:984 1235:2008 2259:3032 3283:4056 4307:5080 5331:6104 6355:7128 7379:8152 8403:9176 9427:10200 10451:11224 11475:12248 12499:13272 13523:14296 14547:15320 15571:16088" ht="30.75" x14ac:dyDescent="0.25">
      <c r="A53" s="22" t="s">
        <v>25</v>
      </c>
      <c r="B53" s="124" t="s">
        <v>101</v>
      </c>
      <c r="C53" s="46">
        <v>200</v>
      </c>
      <c r="D53" s="218">
        <f>'Приложение 4'!F233+'Приложение 4'!F202</f>
        <v>1154410.1299999999</v>
      </c>
      <c r="E53" s="218">
        <f>'Приложение 4'!G233+'Приложение 4'!G202</f>
        <v>1200586.54</v>
      </c>
      <c r="F53" s="218">
        <f>'Приложение 4'!H233+'Приложение 4'!H202</f>
        <v>1248610</v>
      </c>
      <c r="H53" s="111"/>
      <c r="I53" s="111"/>
      <c r="J53" s="11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73"/>
      <c r="AO53" s="73"/>
      <c r="AP53" s="73"/>
      <c r="AQ53" s="73"/>
      <c r="AR53" s="73"/>
      <c r="AS53" s="73"/>
      <c r="AT53" s="73"/>
    </row>
    <row r="54" spans="1:984 1235:2008 2259:3032 3283:4056 4307:5080 5331:6104 6355:7128 7379:8152 8403:9176 9427:10200 10451:11224 11475:12248 12499:13272 13523:14296 14547:15320 15571:16088" ht="15.75" x14ac:dyDescent="0.25">
      <c r="A54" s="301" t="s">
        <v>151</v>
      </c>
      <c r="B54" s="302" t="s">
        <v>128</v>
      </c>
      <c r="C54" s="302"/>
      <c r="D54" s="85">
        <f>D55</f>
        <v>3173334.09</v>
      </c>
      <c r="E54" s="85">
        <f>E55</f>
        <v>2995900</v>
      </c>
      <c r="F54" s="85">
        <f>F55</f>
        <v>2995900</v>
      </c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73"/>
      <c r="AO54" s="73"/>
      <c r="AP54" s="73"/>
      <c r="AQ54" s="73"/>
      <c r="AR54" s="73"/>
      <c r="AS54" s="73"/>
      <c r="AT54" s="73"/>
    </row>
    <row r="55" spans="1:984 1235:2008 2259:3032 3283:4056 4307:5080 5331:6104 6355:7128 7379:8152 8403:9176 9427:10200 10451:11224 11475:12248 12499:13272 13523:14296 14547:15320 15571:16088" ht="47.25" x14ac:dyDescent="0.25">
      <c r="A55" s="303" t="s">
        <v>197</v>
      </c>
      <c r="B55" s="123" t="s">
        <v>129</v>
      </c>
      <c r="C55" s="123"/>
      <c r="D55" s="220">
        <f>SUM(D56:D58)</f>
        <v>3173334.09</v>
      </c>
      <c r="E55" s="220">
        <f>SUM(E56:E58)</f>
        <v>2995900</v>
      </c>
      <c r="F55" s="220">
        <f>SUM(F56:F58)</f>
        <v>2995900</v>
      </c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73"/>
      <c r="AO55" s="73"/>
      <c r="AP55" s="73"/>
      <c r="AQ55" s="73"/>
      <c r="AR55" s="73"/>
      <c r="AS55" s="73"/>
      <c r="AT55" s="73"/>
    </row>
    <row r="56" spans="1:984 1235:2008 2259:3032 3283:4056 4307:5080 5331:6104 6355:7128 7379:8152 8403:9176 9427:10200 10451:11224 11475:12248 12499:13272 13523:14296 14547:15320 15571:16088" ht="60.75" x14ac:dyDescent="0.25">
      <c r="A56" s="22" t="s">
        <v>21</v>
      </c>
      <c r="B56" s="125" t="s">
        <v>129</v>
      </c>
      <c r="C56" s="125" t="s">
        <v>22</v>
      </c>
      <c r="D56" s="219">
        <f>'Приложение 4'!F339</f>
        <v>93080</v>
      </c>
      <c r="E56" s="219">
        <f>'Приложение 4'!G339</f>
        <v>272580</v>
      </c>
      <c r="F56" s="219">
        <f>'Приложение 4'!H339</f>
        <v>272580</v>
      </c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73"/>
      <c r="AO56" s="73"/>
      <c r="AP56" s="73"/>
      <c r="AQ56" s="73"/>
      <c r="AR56" s="73"/>
      <c r="AS56" s="73"/>
      <c r="AT56" s="73"/>
    </row>
    <row r="57" spans="1:984 1235:2008 2259:3032 3283:4056 4307:5080 5331:6104 6355:7128 7379:8152 8403:9176 9427:10200 10451:11224 11475:12248 12499:13272 13523:14296 14547:15320 15571:16088" ht="30.75" x14ac:dyDescent="0.25">
      <c r="A57" s="22" t="s">
        <v>25</v>
      </c>
      <c r="B57" s="125" t="s">
        <v>129</v>
      </c>
      <c r="C57" s="125" t="s">
        <v>26</v>
      </c>
      <c r="D57" s="219">
        <f>'Приложение 4'!F340</f>
        <v>1668383.7100000002</v>
      </c>
      <c r="E57" s="219">
        <f>'Приложение 4'!G340</f>
        <v>1268924.6200000001</v>
      </c>
      <c r="F57" s="219">
        <f>'Приложение 4'!H340</f>
        <v>1268924.6200000001</v>
      </c>
      <c r="I57" s="99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73"/>
      <c r="AO57" s="73"/>
      <c r="AP57" s="73"/>
      <c r="AQ57" s="73"/>
      <c r="AR57" s="73"/>
      <c r="AS57" s="73"/>
      <c r="AT57" s="73"/>
    </row>
    <row r="58" spans="1:984 1235:2008 2259:3032 3283:4056 4307:5080 5331:6104 6355:7128 7379:8152 8403:9176 9427:10200 10451:11224 11475:12248 12499:13272 13523:14296 14547:15320 15571:16088" ht="15.75" x14ac:dyDescent="0.25">
      <c r="A58" s="22" t="s">
        <v>50</v>
      </c>
      <c r="B58" s="125" t="s">
        <v>129</v>
      </c>
      <c r="C58" s="125" t="s">
        <v>51</v>
      </c>
      <c r="D58" s="219">
        <f>'Приложение 4'!F341</f>
        <v>1411870.38</v>
      </c>
      <c r="E58" s="219">
        <f>'Приложение 4'!G341</f>
        <v>1454395.38</v>
      </c>
      <c r="F58" s="219">
        <f>'Приложение 4'!H341</f>
        <v>1454395.38</v>
      </c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73"/>
      <c r="AO58" s="73"/>
      <c r="AP58" s="73"/>
      <c r="AQ58" s="73"/>
      <c r="AR58" s="73"/>
      <c r="AS58" s="73"/>
      <c r="AT58" s="73"/>
    </row>
    <row r="59" spans="1:984 1235:2008 2259:3032 3283:4056 4307:5080 5331:6104 6355:7128 7379:8152 8403:9176 9427:10200 10451:11224 11475:12248 12499:13272 13523:14296 14547:15320 15571:16088" ht="15.75" x14ac:dyDescent="0.25">
      <c r="A59" s="301" t="s">
        <v>118</v>
      </c>
      <c r="B59" s="302" t="s">
        <v>119</v>
      </c>
      <c r="C59" s="302"/>
      <c r="D59" s="85">
        <f>D60+D65</f>
        <v>10571195.83</v>
      </c>
      <c r="E59" s="85">
        <f>E60+E65</f>
        <v>11360343.439999999</v>
      </c>
      <c r="F59" s="85">
        <f>F60+F65</f>
        <v>11360344.439999999</v>
      </c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73"/>
      <c r="AO59" s="73"/>
      <c r="AP59" s="73"/>
      <c r="AQ59" s="73"/>
      <c r="AR59" s="73"/>
      <c r="AS59" s="73"/>
      <c r="AT59" s="73"/>
    </row>
    <row r="60" spans="1:984 1235:2008 2259:3032 3283:4056 4307:5080 5331:6104 6355:7128 7379:8152 8403:9176 9427:10200 10451:11224 11475:12248 12499:13272 13523:14296 14547:15320 15571:16088" ht="47.25" x14ac:dyDescent="0.25">
      <c r="A60" s="18" t="s">
        <v>196</v>
      </c>
      <c r="B60" s="123" t="s">
        <v>125</v>
      </c>
      <c r="C60" s="123"/>
      <c r="D60" s="220">
        <f>SUM(D61:D64)</f>
        <v>1792195.83</v>
      </c>
      <c r="E60" s="220">
        <f>SUM(E61:E64)</f>
        <v>2581343.44</v>
      </c>
      <c r="F60" s="220">
        <f>SUM(F61:F64)</f>
        <v>2581343.44</v>
      </c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73"/>
      <c r="AO60" s="73"/>
      <c r="AP60" s="73"/>
      <c r="AQ60" s="73"/>
      <c r="AR60" s="73"/>
      <c r="AS60" s="73"/>
      <c r="AT60" s="73"/>
    </row>
    <row r="61" spans="1:984 1235:2008 2259:3032 3283:4056 4307:5080 5331:6104 6355:7128 7379:8152 8403:9176 9427:10200 10451:11224 11475:12248 12499:13272 13523:14296 14547:15320 15571:16088" ht="60.75" hidden="1" x14ac:dyDescent="0.25">
      <c r="A61" s="22" t="s">
        <v>21</v>
      </c>
      <c r="B61" s="125" t="s">
        <v>125</v>
      </c>
      <c r="C61" s="125" t="s">
        <v>22</v>
      </c>
      <c r="D61" s="219">
        <v>0</v>
      </c>
      <c r="E61" s="219">
        <v>0</v>
      </c>
      <c r="F61" s="219">
        <v>0</v>
      </c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73"/>
      <c r="AO61" s="73"/>
      <c r="AP61" s="73"/>
      <c r="AQ61" s="73"/>
      <c r="AR61" s="73"/>
      <c r="AS61" s="73"/>
      <c r="AT61" s="73"/>
    </row>
    <row r="62" spans="1:984 1235:2008 2259:3032 3283:4056 4307:5080 5331:6104 6355:7128 7379:8152 8403:9176 9427:10200 10451:11224 11475:12248 12499:13272 13523:14296 14547:15320 15571:16088" ht="30.75" x14ac:dyDescent="0.25">
      <c r="A62" s="22" t="s">
        <v>25</v>
      </c>
      <c r="B62" s="125" t="s">
        <v>125</v>
      </c>
      <c r="C62" s="125" t="s">
        <v>26</v>
      </c>
      <c r="D62" s="219">
        <f>'Приложение 4'!F324+'Приложение 4'!F345</f>
        <v>1021638.63</v>
      </c>
      <c r="E62" s="219">
        <f>'Приложение 4'!G324+'Приложение 4'!G345</f>
        <v>1803963.95</v>
      </c>
      <c r="F62" s="219">
        <f>'Приложение 4'!H324+'Приложение 4'!H345</f>
        <v>1803963.95</v>
      </c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73"/>
      <c r="AO62" s="73"/>
      <c r="AP62" s="73"/>
      <c r="AQ62" s="73"/>
      <c r="AR62" s="73"/>
      <c r="AS62" s="73"/>
      <c r="AT62" s="73"/>
    </row>
    <row r="63" spans="1:984 1235:2008 2259:3032 3283:4056 4307:5080 5331:6104 6355:7128 7379:8152 8403:9176 9427:10200 10451:11224 11475:12248 12499:13272 13523:14296 14547:15320 15571:16088" ht="15.75" x14ac:dyDescent="0.25">
      <c r="A63" s="22" t="s">
        <v>50</v>
      </c>
      <c r="B63" s="125" t="s">
        <v>125</v>
      </c>
      <c r="C63" s="125" t="s">
        <v>51</v>
      </c>
      <c r="D63" s="219">
        <f>'Приложение 4'!F325+'Приложение 4'!F346</f>
        <v>770557.2</v>
      </c>
      <c r="E63" s="219">
        <f>'Приложение 4'!G325+'Приложение 4'!G346</f>
        <v>777379.49</v>
      </c>
      <c r="F63" s="219">
        <f>'Приложение 4'!H325+'Приложение 4'!H346</f>
        <v>777379.49</v>
      </c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73"/>
      <c r="AO63" s="73"/>
      <c r="AP63" s="73"/>
      <c r="AQ63" s="73"/>
      <c r="AR63" s="73"/>
      <c r="AS63" s="73"/>
      <c r="AT63" s="73"/>
    </row>
    <row r="64" spans="1:984 1235:2008 2259:3032 3283:4056 4307:5080 5331:6104 6355:7128 7379:8152 8403:9176 9427:10200 10451:11224 11475:12248 12499:13272 13523:14296 14547:15320 15571:16088" ht="15.75" hidden="1" x14ac:dyDescent="0.25">
      <c r="A64" s="22" t="s">
        <v>27</v>
      </c>
      <c r="B64" s="125" t="s">
        <v>125</v>
      </c>
      <c r="C64" s="125" t="s">
        <v>28</v>
      </c>
      <c r="D64" s="219">
        <v>0</v>
      </c>
      <c r="E64" s="219">
        <v>0</v>
      </c>
      <c r="F64" s="219">
        <v>0</v>
      </c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73"/>
      <c r="AO64" s="73"/>
      <c r="AP64" s="73"/>
      <c r="AQ64" s="73"/>
      <c r="AR64" s="73"/>
      <c r="AS64" s="73"/>
      <c r="AT64" s="73"/>
    </row>
    <row r="65" spans="1:984 1235:2008 2259:3032 3283:4056 4307:5080 5331:6104 6355:7128 7379:8152 8403:9176 9427:10200 10451:11224 11475:12248 12499:13272 13523:14296 14547:15320 15571:16088" ht="15.75" x14ac:dyDescent="0.25">
      <c r="A65" s="18" t="s">
        <v>48</v>
      </c>
      <c r="B65" s="123" t="s">
        <v>120</v>
      </c>
      <c r="C65" s="123"/>
      <c r="D65" s="220">
        <f>D66</f>
        <v>8779000</v>
      </c>
      <c r="E65" s="220">
        <f>E66</f>
        <v>8779000</v>
      </c>
      <c r="F65" s="220">
        <f>F66</f>
        <v>8779001</v>
      </c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73"/>
      <c r="AO65" s="73"/>
      <c r="AP65" s="73"/>
      <c r="AQ65" s="73"/>
      <c r="AR65" s="73"/>
      <c r="AS65" s="73"/>
      <c r="AT65" s="73"/>
    </row>
    <row r="66" spans="1:984 1235:2008 2259:3032 3283:4056 4307:5080 5331:6104 6355:7128 7379:8152 8403:9176 9427:10200 10451:11224 11475:12248 12499:13272 13523:14296 14547:15320 15571:16088" ht="15.75" x14ac:dyDescent="0.25">
      <c r="A66" s="22" t="s">
        <v>50</v>
      </c>
      <c r="B66" s="125" t="s">
        <v>120</v>
      </c>
      <c r="C66" s="125" t="s">
        <v>51</v>
      </c>
      <c r="D66" s="219">
        <f>'Приложение 4'!F299+'Приложение 4'!F327+'Приложение 4'!F349</f>
        <v>8779000</v>
      </c>
      <c r="E66" s="219">
        <f>'Приложение 4'!G299+'Приложение 4'!G327+'Приложение 4'!G349</f>
        <v>8779000</v>
      </c>
      <c r="F66" s="219">
        <f>'Приложение 4'!H299+'Приложение 4'!H327+'Приложение 4'!H349</f>
        <v>8779001</v>
      </c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73"/>
      <c r="AO66" s="73"/>
      <c r="AP66" s="73"/>
      <c r="AQ66" s="73"/>
      <c r="AR66" s="73"/>
      <c r="AS66" s="73"/>
      <c r="AT66" s="73"/>
    </row>
    <row r="67" spans="1:984 1235:2008 2259:3032 3283:4056 4307:5080 5331:6104 6355:7128 7379:8152 8403:9176 9427:10200 10451:11224 11475:12248 12499:13272 13523:14296 14547:15320 15571:16088" s="27" customFormat="1" ht="47.25" x14ac:dyDescent="0.25">
      <c r="A67" s="301" t="s">
        <v>707</v>
      </c>
      <c r="B67" s="302" t="s">
        <v>114</v>
      </c>
      <c r="C67" s="302"/>
      <c r="D67" s="85">
        <f t="shared" ref="D67:F67" si="3">D68</f>
        <v>34597700</v>
      </c>
      <c r="E67" s="85">
        <f t="shared" si="3"/>
        <v>34000000</v>
      </c>
      <c r="F67" s="85">
        <f t="shared" si="3"/>
        <v>34000000</v>
      </c>
      <c r="G67" s="80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80"/>
      <c r="AO67" s="80"/>
      <c r="AP67" s="80"/>
      <c r="AQ67" s="80"/>
      <c r="AR67" s="80"/>
      <c r="AS67" s="80"/>
      <c r="AT67" s="80"/>
      <c r="HC67" s="81"/>
      <c r="HD67" s="81"/>
      <c r="HE67" s="81"/>
      <c r="HF67" s="81"/>
      <c r="HG67" s="81"/>
      <c r="HH67" s="81"/>
      <c r="QY67" s="81"/>
      <c r="QZ67" s="81"/>
      <c r="RA67" s="81"/>
      <c r="RB67" s="81"/>
      <c r="RC67" s="81"/>
      <c r="RD67" s="81"/>
      <c r="AAU67" s="81"/>
      <c r="AAV67" s="81"/>
      <c r="AAW67" s="81"/>
      <c r="AAX67" s="81"/>
      <c r="AAY67" s="81"/>
      <c r="AAZ67" s="81"/>
      <c r="AKQ67" s="81"/>
      <c r="AKR67" s="81"/>
      <c r="AKS67" s="81"/>
      <c r="AKT67" s="81"/>
      <c r="AKU67" s="81"/>
      <c r="AKV67" s="81"/>
      <c r="AUM67" s="81"/>
      <c r="AUN67" s="81"/>
      <c r="AUO67" s="81"/>
      <c r="AUP67" s="81"/>
      <c r="AUQ67" s="81"/>
      <c r="AUR67" s="81"/>
      <c r="BEI67" s="81"/>
      <c r="BEJ67" s="81"/>
      <c r="BEK67" s="81"/>
      <c r="BEL67" s="81"/>
      <c r="BEM67" s="81"/>
      <c r="BEN67" s="81"/>
      <c r="BOE67" s="81"/>
      <c r="BOF67" s="81"/>
      <c r="BOG67" s="81"/>
      <c r="BOH67" s="81"/>
      <c r="BOI67" s="81"/>
      <c r="BOJ67" s="81"/>
      <c r="BYA67" s="81"/>
      <c r="BYB67" s="81"/>
      <c r="BYC67" s="81"/>
      <c r="BYD67" s="81"/>
      <c r="BYE67" s="81"/>
      <c r="BYF67" s="81"/>
      <c r="CHW67" s="81"/>
      <c r="CHX67" s="81"/>
      <c r="CHY67" s="81"/>
      <c r="CHZ67" s="81"/>
      <c r="CIA67" s="81"/>
      <c r="CIB67" s="81"/>
      <c r="CRS67" s="81"/>
      <c r="CRT67" s="81"/>
      <c r="CRU67" s="81"/>
      <c r="CRV67" s="81"/>
      <c r="CRW67" s="81"/>
      <c r="CRX67" s="81"/>
      <c r="DBO67" s="81"/>
      <c r="DBP67" s="81"/>
      <c r="DBQ67" s="81"/>
      <c r="DBR67" s="81"/>
      <c r="DBS67" s="81"/>
      <c r="DBT67" s="81"/>
      <c r="DLK67" s="81"/>
      <c r="DLL67" s="81"/>
      <c r="DLM67" s="81"/>
      <c r="DLN67" s="81"/>
      <c r="DLO67" s="81"/>
      <c r="DLP67" s="81"/>
      <c r="DVG67" s="81"/>
      <c r="DVH67" s="81"/>
      <c r="DVI67" s="81"/>
      <c r="DVJ67" s="81"/>
      <c r="DVK67" s="81"/>
      <c r="DVL67" s="81"/>
      <c r="EFC67" s="81"/>
      <c r="EFD67" s="81"/>
      <c r="EFE67" s="81"/>
      <c r="EFF67" s="81"/>
      <c r="EFG67" s="81"/>
      <c r="EFH67" s="81"/>
      <c r="EOY67" s="81"/>
      <c r="EOZ67" s="81"/>
      <c r="EPA67" s="81"/>
      <c r="EPB67" s="81"/>
      <c r="EPC67" s="81"/>
      <c r="EPD67" s="81"/>
      <c r="EYU67" s="81"/>
      <c r="EYV67" s="81"/>
      <c r="EYW67" s="81"/>
      <c r="EYX67" s="81"/>
      <c r="EYY67" s="81"/>
      <c r="EYZ67" s="81"/>
      <c r="FIQ67" s="81"/>
      <c r="FIR67" s="81"/>
      <c r="FIS67" s="81"/>
      <c r="FIT67" s="81"/>
      <c r="FIU67" s="81"/>
      <c r="FIV67" s="81"/>
      <c r="FSM67" s="81"/>
      <c r="FSN67" s="81"/>
      <c r="FSO67" s="81"/>
      <c r="FSP67" s="81"/>
      <c r="FSQ67" s="81"/>
      <c r="FSR67" s="81"/>
      <c r="GCI67" s="81"/>
      <c r="GCJ67" s="81"/>
      <c r="GCK67" s="81"/>
      <c r="GCL67" s="81"/>
      <c r="GCM67" s="81"/>
      <c r="GCN67" s="81"/>
      <c r="GME67" s="81"/>
      <c r="GMF67" s="81"/>
      <c r="GMG67" s="81"/>
      <c r="GMH67" s="81"/>
      <c r="GMI67" s="81"/>
      <c r="GMJ67" s="81"/>
      <c r="GWA67" s="81"/>
      <c r="GWB67" s="81"/>
      <c r="GWC67" s="81"/>
      <c r="GWD67" s="81"/>
      <c r="GWE67" s="81"/>
      <c r="GWF67" s="81"/>
      <c r="HFW67" s="81"/>
      <c r="HFX67" s="81"/>
      <c r="HFY67" s="81"/>
      <c r="HFZ67" s="81"/>
      <c r="HGA67" s="81"/>
      <c r="HGB67" s="81"/>
      <c r="HPS67" s="81"/>
      <c r="HPT67" s="81"/>
      <c r="HPU67" s="81"/>
      <c r="HPV67" s="81"/>
      <c r="HPW67" s="81"/>
      <c r="HPX67" s="81"/>
      <c r="HZO67" s="81"/>
      <c r="HZP67" s="81"/>
      <c r="HZQ67" s="81"/>
      <c r="HZR67" s="81"/>
      <c r="HZS67" s="81"/>
      <c r="HZT67" s="81"/>
      <c r="IJK67" s="81"/>
      <c r="IJL67" s="81"/>
      <c r="IJM67" s="81"/>
      <c r="IJN67" s="81"/>
      <c r="IJO67" s="81"/>
      <c r="IJP67" s="81"/>
      <c r="ITG67" s="81"/>
      <c r="ITH67" s="81"/>
      <c r="ITI67" s="81"/>
      <c r="ITJ67" s="81"/>
      <c r="ITK67" s="81"/>
      <c r="ITL67" s="81"/>
      <c r="JDC67" s="81"/>
      <c r="JDD67" s="81"/>
      <c r="JDE67" s="81"/>
      <c r="JDF67" s="81"/>
      <c r="JDG67" s="81"/>
      <c r="JDH67" s="81"/>
      <c r="JMY67" s="81"/>
      <c r="JMZ67" s="81"/>
      <c r="JNA67" s="81"/>
      <c r="JNB67" s="81"/>
      <c r="JNC67" s="81"/>
      <c r="JND67" s="81"/>
      <c r="JWU67" s="81"/>
      <c r="JWV67" s="81"/>
      <c r="JWW67" s="81"/>
      <c r="JWX67" s="81"/>
      <c r="JWY67" s="81"/>
      <c r="JWZ67" s="81"/>
      <c r="KGQ67" s="81"/>
      <c r="KGR67" s="81"/>
      <c r="KGS67" s="81"/>
      <c r="KGT67" s="81"/>
      <c r="KGU67" s="81"/>
      <c r="KGV67" s="81"/>
      <c r="KQM67" s="81"/>
      <c r="KQN67" s="81"/>
      <c r="KQO67" s="81"/>
      <c r="KQP67" s="81"/>
      <c r="KQQ67" s="81"/>
      <c r="KQR67" s="81"/>
      <c r="LAI67" s="81"/>
      <c r="LAJ67" s="81"/>
      <c r="LAK67" s="81"/>
      <c r="LAL67" s="81"/>
      <c r="LAM67" s="81"/>
      <c r="LAN67" s="81"/>
      <c r="LKE67" s="81"/>
      <c r="LKF67" s="81"/>
      <c r="LKG67" s="81"/>
      <c r="LKH67" s="81"/>
      <c r="LKI67" s="81"/>
      <c r="LKJ67" s="81"/>
      <c r="LUA67" s="81"/>
      <c r="LUB67" s="81"/>
      <c r="LUC67" s="81"/>
      <c r="LUD67" s="81"/>
      <c r="LUE67" s="81"/>
      <c r="LUF67" s="81"/>
      <c r="MDW67" s="81"/>
      <c r="MDX67" s="81"/>
      <c r="MDY67" s="81"/>
      <c r="MDZ67" s="81"/>
      <c r="MEA67" s="81"/>
      <c r="MEB67" s="81"/>
      <c r="MNS67" s="81"/>
      <c r="MNT67" s="81"/>
      <c r="MNU67" s="81"/>
      <c r="MNV67" s="81"/>
      <c r="MNW67" s="81"/>
      <c r="MNX67" s="81"/>
      <c r="MXO67" s="81"/>
      <c r="MXP67" s="81"/>
      <c r="MXQ67" s="81"/>
      <c r="MXR67" s="81"/>
      <c r="MXS67" s="81"/>
      <c r="MXT67" s="81"/>
      <c r="NHK67" s="81"/>
      <c r="NHL67" s="81"/>
      <c r="NHM67" s="81"/>
      <c r="NHN67" s="81"/>
      <c r="NHO67" s="81"/>
      <c r="NHP67" s="81"/>
      <c r="NRG67" s="81"/>
      <c r="NRH67" s="81"/>
      <c r="NRI67" s="81"/>
      <c r="NRJ67" s="81"/>
      <c r="NRK67" s="81"/>
      <c r="NRL67" s="81"/>
      <c r="OBC67" s="81"/>
      <c r="OBD67" s="81"/>
      <c r="OBE67" s="81"/>
      <c r="OBF67" s="81"/>
      <c r="OBG67" s="81"/>
      <c r="OBH67" s="81"/>
      <c r="OKY67" s="81"/>
      <c r="OKZ67" s="81"/>
      <c r="OLA67" s="81"/>
      <c r="OLB67" s="81"/>
      <c r="OLC67" s="81"/>
      <c r="OLD67" s="81"/>
      <c r="OUU67" s="81"/>
      <c r="OUV67" s="81"/>
      <c r="OUW67" s="81"/>
      <c r="OUX67" s="81"/>
      <c r="OUY67" s="81"/>
      <c r="OUZ67" s="81"/>
      <c r="PEQ67" s="81"/>
      <c r="PER67" s="81"/>
      <c r="PES67" s="81"/>
      <c r="PET67" s="81"/>
      <c r="PEU67" s="81"/>
      <c r="PEV67" s="81"/>
      <c r="POM67" s="81"/>
      <c r="PON67" s="81"/>
      <c r="POO67" s="81"/>
      <c r="POP67" s="81"/>
      <c r="POQ67" s="81"/>
      <c r="POR67" s="81"/>
      <c r="PYI67" s="81"/>
      <c r="PYJ67" s="81"/>
      <c r="PYK67" s="81"/>
      <c r="PYL67" s="81"/>
      <c r="PYM67" s="81"/>
      <c r="PYN67" s="81"/>
      <c r="QIE67" s="81"/>
      <c r="QIF67" s="81"/>
      <c r="QIG67" s="81"/>
      <c r="QIH67" s="81"/>
      <c r="QII67" s="81"/>
      <c r="QIJ67" s="81"/>
      <c r="QSA67" s="81"/>
      <c r="QSB67" s="81"/>
      <c r="QSC67" s="81"/>
      <c r="QSD67" s="81"/>
      <c r="QSE67" s="81"/>
      <c r="QSF67" s="81"/>
      <c r="RBW67" s="81"/>
      <c r="RBX67" s="81"/>
      <c r="RBY67" s="81"/>
      <c r="RBZ67" s="81"/>
      <c r="RCA67" s="81"/>
      <c r="RCB67" s="81"/>
      <c r="RLS67" s="81"/>
      <c r="RLT67" s="81"/>
      <c r="RLU67" s="81"/>
      <c r="RLV67" s="81"/>
      <c r="RLW67" s="81"/>
      <c r="RLX67" s="81"/>
      <c r="RVO67" s="81"/>
      <c r="RVP67" s="81"/>
      <c r="RVQ67" s="81"/>
      <c r="RVR67" s="81"/>
      <c r="RVS67" s="81"/>
      <c r="RVT67" s="81"/>
      <c r="SFK67" s="81"/>
      <c r="SFL67" s="81"/>
      <c r="SFM67" s="81"/>
      <c r="SFN67" s="81"/>
      <c r="SFO67" s="81"/>
      <c r="SFP67" s="81"/>
      <c r="SPG67" s="81"/>
      <c r="SPH67" s="81"/>
      <c r="SPI67" s="81"/>
      <c r="SPJ67" s="81"/>
      <c r="SPK67" s="81"/>
      <c r="SPL67" s="81"/>
      <c r="SZC67" s="81"/>
      <c r="SZD67" s="81"/>
      <c r="SZE67" s="81"/>
      <c r="SZF67" s="81"/>
      <c r="SZG67" s="81"/>
      <c r="SZH67" s="81"/>
      <c r="TIY67" s="81"/>
      <c r="TIZ67" s="81"/>
      <c r="TJA67" s="81"/>
      <c r="TJB67" s="81"/>
      <c r="TJC67" s="81"/>
      <c r="TJD67" s="81"/>
      <c r="TSU67" s="81"/>
      <c r="TSV67" s="81"/>
      <c r="TSW67" s="81"/>
      <c r="TSX67" s="81"/>
      <c r="TSY67" s="81"/>
      <c r="TSZ67" s="81"/>
      <c r="UCQ67" s="81"/>
      <c r="UCR67" s="81"/>
      <c r="UCS67" s="81"/>
      <c r="UCT67" s="81"/>
      <c r="UCU67" s="81"/>
      <c r="UCV67" s="81"/>
      <c r="UMM67" s="81"/>
      <c r="UMN67" s="81"/>
      <c r="UMO67" s="81"/>
      <c r="UMP67" s="81"/>
      <c r="UMQ67" s="81"/>
      <c r="UMR67" s="81"/>
      <c r="UWI67" s="81"/>
      <c r="UWJ67" s="81"/>
      <c r="UWK67" s="81"/>
      <c r="UWL67" s="81"/>
      <c r="UWM67" s="81"/>
      <c r="UWN67" s="81"/>
      <c r="VGE67" s="81"/>
      <c r="VGF67" s="81"/>
      <c r="VGG67" s="81"/>
      <c r="VGH67" s="81"/>
      <c r="VGI67" s="81"/>
      <c r="VGJ67" s="81"/>
      <c r="VQA67" s="81"/>
      <c r="VQB67" s="81"/>
      <c r="VQC67" s="81"/>
      <c r="VQD67" s="81"/>
      <c r="VQE67" s="81"/>
      <c r="VQF67" s="81"/>
      <c r="VZW67" s="81"/>
      <c r="VZX67" s="81"/>
      <c r="VZY67" s="81"/>
      <c r="VZZ67" s="81"/>
      <c r="WAA67" s="81"/>
      <c r="WAB67" s="81"/>
      <c r="WJS67" s="81"/>
      <c r="WJT67" s="81"/>
      <c r="WJU67" s="81"/>
      <c r="WJV67" s="81"/>
      <c r="WJW67" s="81"/>
      <c r="WJX67" s="81"/>
      <c r="WTO67" s="81"/>
      <c r="WTP67" s="81"/>
      <c r="WTQ67" s="81"/>
      <c r="WTR67" s="81"/>
      <c r="WTS67" s="81"/>
      <c r="WTT67" s="81"/>
    </row>
    <row r="68" spans="1:984 1235:2008 2259:3032 3283:4056 4307:5080 5331:6104 6355:7128 7379:8152 8403:9176 9427:10200 10451:11224 11475:12248 12499:13272 13523:14296 14547:15320 15571:16088" ht="30.75" x14ac:dyDescent="0.25">
      <c r="A68" s="22" t="s">
        <v>576</v>
      </c>
      <c r="B68" s="125" t="s">
        <v>115</v>
      </c>
      <c r="C68" s="125"/>
      <c r="D68" s="219">
        <f>D69+D70</f>
        <v>34597700</v>
      </c>
      <c r="E68" s="219">
        <f t="shared" ref="E68:F68" si="4">E69+E70</f>
        <v>34000000</v>
      </c>
      <c r="F68" s="219">
        <f t="shared" si="4"/>
        <v>34000000</v>
      </c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73"/>
      <c r="AO68" s="73"/>
      <c r="AP68" s="73"/>
      <c r="AQ68" s="73"/>
      <c r="AR68" s="73"/>
      <c r="AS68" s="73"/>
      <c r="AT68" s="73"/>
    </row>
    <row r="69" spans="1:984 1235:2008 2259:3032 3283:4056 4307:5080 5331:6104 6355:7128 7379:8152 8403:9176 9427:10200 10451:11224 11475:12248 12499:13272 13523:14296 14547:15320 15571:16088" ht="30.75" x14ac:dyDescent="0.25">
      <c r="A69" s="22" t="s">
        <v>25</v>
      </c>
      <c r="B69" s="125" t="s">
        <v>115</v>
      </c>
      <c r="C69" s="125">
        <v>200</v>
      </c>
      <c r="D69" s="219">
        <f>'Приложение 4'!F294</f>
        <v>30000000</v>
      </c>
      <c r="E69" s="219">
        <f>'Приложение 4'!G294</f>
        <v>34000000</v>
      </c>
      <c r="F69" s="219">
        <f>'Приложение 4'!H294</f>
        <v>34000000</v>
      </c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73"/>
      <c r="AO69" s="73"/>
      <c r="AP69" s="73"/>
      <c r="AQ69" s="73"/>
      <c r="AR69" s="73"/>
      <c r="AS69" s="73"/>
      <c r="AT69" s="73"/>
    </row>
    <row r="70" spans="1:984 1235:2008 2259:3032 3283:4056 4307:5080 5331:6104 6355:7128 7379:8152 8403:9176 9427:10200 10451:11224 11475:12248 12499:13272 13523:14296 14547:15320 15571:16088" ht="15.75" x14ac:dyDescent="0.25">
      <c r="A70" s="22" t="s">
        <v>50</v>
      </c>
      <c r="B70" s="125" t="s">
        <v>115</v>
      </c>
      <c r="C70" s="125" t="s">
        <v>51</v>
      </c>
      <c r="D70" s="219">
        <f>'Приложение 5'!G529</f>
        <v>4597700</v>
      </c>
      <c r="E70" s="219"/>
      <c r="F70" s="219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73"/>
      <c r="AO70" s="73"/>
      <c r="AP70" s="73"/>
      <c r="AQ70" s="73"/>
      <c r="AR70" s="73"/>
      <c r="AS70" s="73"/>
      <c r="AT70" s="73"/>
    </row>
    <row r="71" spans="1:984 1235:2008 2259:3032 3283:4056 4307:5080 5331:6104 6355:7128 7379:8152 8403:9176 9427:10200 10451:11224 11475:12248 12499:13272 13523:14296 14547:15320 15571:16088" ht="31.5" x14ac:dyDescent="0.25">
      <c r="A71" s="301" t="s">
        <v>132</v>
      </c>
      <c r="B71" s="302" t="s">
        <v>133</v>
      </c>
      <c r="C71" s="302"/>
      <c r="D71" s="85">
        <f>D72+D75</f>
        <v>204062757.70000002</v>
      </c>
      <c r="E71" s="85">
        <f>E72+E75</f>
        <v>194289877.43000001</v>
      </c>
      <c r="F71" s="85">
        <f>F72+F75</f>
        <v>195639994.15000001</v>
      </c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73"/>
      <c r="AO71" s="73"/>
      <c r="AP71" s="73"/>
      <c r="AQ71" s="73"/>
      <c r="AR71" s="73"/>
      <c r="AS71" s="73"/>
      <c r="AT71" s="73"/>
    </row>
    <row r="72" spans="1:984 1235:2008 2259:3032 3283:4056 4307:5080 5331:6104 6355:7128 7379:8152 8403:9176 9427:10200 10451:11224 11475:12248 12499:13272 13523:14296 14547:15320 15571:16088" s="27" customFormat="1" ht="15.75" x14ac:dyDescent="0.25">
      <c r="A72" s="18" t="s">
        <v>195</v>
      </c>
      <c r="B72" s="123" t="s">
        <v>134</v>
      </c>
      <c r="C72" s="123"/>
      <c r="D72" s="220">
        <f>SUM(D73:D74)</f>
        <v>18438900</v>
      </c>
      <c r="E72" s="220">
        <f>SUM(E73:E74)</f>
        <v>17500000</v>
      </c>
      <c r="F72" s="220">
        <f>SUM(F73:F74)</f>
        <v>17500000</v>
      </c>
      <c r="G72" s="80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80"/>
      <c r="AO72" s="80"/>
      <c r="AP72" s="80"/>
      <c r="AQ72" s="80"/>
      <c r="AR72" s="80"/>
      <c r="AS72" s="80"/>
      <c r="AT72" s="80"/>
      <c r="HC72" s="81"/>
      <c r="HD72" s="81"/>
      <c r="HE72" s="81"/>
      <c r="HF72" s="81"/>
      <c r="HG72" s="81"/>
      <c r="HH72" s="81"/>
      <c r="QY72" s="81"/>
      <c r="QZ72" s="81"/>
      <c r="RA72" s="81"/>
      <c r="RB72" s="81"/>
      <c r="RC72" s="81"/>
      <c r="RD72" s="81"/>
      <c r="AAU72" s="81"/>
      <c r="AAV72" s="81"/>
      <c r="AAW72" s="81"/>
      <c r="AAX72" s="81"/>
      <c r="AAY72" s="81"/>
      <c r="AAZ72" s="81"/>
      <c r="AKQ72" s="81"/>
      <c r="AKR72" s="81"/>
      <c r="AKS72" s="81"/>
      <c r="AKT72" s="81"/>
      <c r="AKU72" s="81"/>
      <c r="AKV72" s="81"/>
      <c r="AUM72" s="81"/>
      <c r="AUN72" s="81"/>
      <c r="AUO72" s="81"/>
      <c r="AUP72" s="81"/>
      <c r="AUQ72" s="81"/>
      <c r="AUR72" s="81"/>
      <c r="BEI72" s="81"/>
      <c r="BEJ72" s="81"/>
      <c r="BEK72" s="81"/>
      <c r="BEL72" s="81"/>
      <c r="BEM72" s="81"/>
      <c r="BEN72" s="81"/>
      <c r="BOE72" s="81"/>
      <c r="BOF72" s="81"/>
      <c r="BOG72" s="81"/>
      <c r="BOH72" s="81"/>
      <c r="BOI72" s="81"/>
      <c r="BOJ72" s="81"/>
      <c r="BYA72" s="81"/>
      <c r="BYB72" s="81"/>
      <c r="BYC72" s="81"/>
      <c r="BYD72" s="81"/>
      <c r="BYE72" s="81"/>
      <c r="BYF72" s="81"/>
      <c r="CHW72" s="81"/>
      <c r="CHX72" s="81"/>
      <c r="CHY72" s="81"/>
      <c r="CHZ72" s="81"/>
      <c r="CIA72" s="81"/>
      <c r="CIB72" s="81"/>
      <c r="CRS72" s="81"/>
      <c r="CRT72" s="81"/>
      <c r="CRU72" s="81"/>
      <c r="CRV72" s="81"/>
      <c r="CRW72" s="81"/>
      <c r="CRX72" s="81"/>
      <c r="DBO72" s="81"/>
      <c r="DBP72" s="81"/>
      <c r="DBQ72" s="81"/>
      <c r="DBR72" s="81"/>
      <c r="DBS72" s="81"/>
      <c r="DBT72" s="81"/>
      <c r="DLK72" s="81"/>
      <c r="DLL72" s="81"/>
      <c r="DLM72" s="81"/>
      <c r="DLN72" s="81"/>
      <c r="DLO72" s="81"/>
      <c r="DLP72" s="81"/>
      <c r="DVG72" s="81"/>
      <c r="DVH72" s="81"/>
      <c r="DVI72" s="81"/>
      <c r="DVJ72" s="81"/>
      <c r="DVK72" s="81"/>
      <c r="DVL72" s="81"/>
      <c r="EFC72" s="81"/>
      <c r="EFD72" s="81"/>
      <c r="EFE72" s="81"/>
      <c r="EFF72" s="81"/>
      <c r="EFG72" s="81"/>
      <c r="EFH72" s="81"/>
      <c r="EOY72" s="81"/>
      <c r="EOZ72" s="81"/>
      <c r="EPA72" s="81"/>
      <c r="EPB72" s="81"/>
      <c r="EPC72" s="81"/>
      <c r="EPD72" s="81"/>
      <c r="EYU72" s="81"/>
      <c r="EYV72" s="81"/>
      <c r="EYW72" s="81"/>
      <c r="EYX72" s="81"/>
      <c r="EYY72" s="81"/>
      <c r="EYZ72" s="81"/>
      <c r="FIQ72" s="81"/>
      <c r="FIR72" s="81"/>
      <c r="FIS72" s="81"/>
      <c r="FIT72" s="81"/>
      <c r="FIU72" s="81"/>
      <c r="FIV72" s="81"/>
      <c r="FSM72" s="81"/>
      <c r="FSN72" s="81"/>
      <c r="FSO72" s="81"/>
      <c r="FSP72" s="81"/>
      <c r="FSQ72" s="81"/>
      <c r="FSR72" s="81"/>
      <c r="GCI72" s="81"/>
      <c r="GCJ72" s="81"/>
      <c r="GCK72" s="81"/>
      <c r="GCL72" s="81"/>
      <c r="GCM72" s="81"/>
      <c r="GCN72" s="81"/>
      <c r="GME72" s="81"/>
      <c r="GMF72" s="81"/>
      <c r="GMG72" s="81"/>
      <c r="GMH72" s="81"/>
      <c r="GMI72" s="81"/>
      <c r="GMJ72" s="81"/>
      <c r="GWA72" s="81"/>
      <c r="GWB72" s="81"/>
      <c r="GWC72" s="81"/>
      <c r="GWD72" s="81"/>
      <c r="GWE72" s="81"/>
      <c r="GWF72" s="81"/>
      <c r="HFW72" s="81"/>
      <c r="HFX72" s="81"/>
      <c r="HFY72" s="81"/>
      <c r="HFZ72" s="81"/>
      <c r="HGA72" s="81"/>
      <c r="HGB72" s="81"/>
      <c r="HPS72" s="81"/>
      <c r="HPT72" s="81"/>
      <c r="HPU72" s="81"/>
      <c r="HPV72" s="81"/>
      <c r="HPW72" s="81"/>
      <c r="HPX72" s="81"/>
      <c r="HZO72" s="81"/>
      <c r="HZP72" s="81"/>
      <c r="HZQ72" s="81"/>
      <c r="HZR72" s="81"/>
      <c r="HZS72" s="81"/>
      <c r="HZT72" s="81"/>
      <c r="IJK72" s="81"/>
      <c r="IJL72" s="81"/>
      <c r="IJM72" s="81"/>
      <c r="IJN72" s="81"/>
      <c r="IJO72" s="81"/>
      <c r="IJP72" s="81"/>
      <c r="ITG72" s="81"/>
      <c r="ITH72" s="81"/>
      <c r="ITI72" s="81"/>
      <c r="ITJ72" s="81"/>
      <c r="ITK72" s="81"/>
      <c r="ITL72" s="81"/>
      <c r="JDC72" s="81"/>
      <c r="JDD72" s="81"/>
      <c r="JDE72" s="81"/>
      <c r="JDF72" s="81"/>
      <c r="JDG72" s="81"/>
      <c r="JDH72" s="81"/>
      <c r="JMY72" s="81"/>
      <c r="JMZ72" s="81"/>
      <c r="JNA72" s="81"/>
      <c r="JNB72" s="81"/>
      <c r="JNC72" s="81"/>
      <c r="JND72" s="81"/>
      <c r="JWU72" s="81"/>
      <c r="JWV72" s="81"/>
      <c r="JWW72" s="81"/>
      <c r="JWX72" s="81"/>
      <c r="JWY72" s="81"/>
      <c r="JWZ72" s="81"/>
      <c r="KGQ72" s="81"/>
      <c r="KGR72" s="81"/>
      <c r="KGS72" s="81"/>
      <c r="KGT72" s="81"/>
      <c r="KGU72" s="81"/>
      <c r="KGV72" s="81"/>
      <c r="KQM72" s="81"/>
      <c r="KQN72" s="81"/>
      <c r="KQO72" s="81"/>
      <c r="KQP72" s="81"/>
      <c r="KQQ72" s="81"/>
      <c r="KQR72" s="81"/>
      <c r="LAI72" s="81"/>
      <c r="LAJ72" s="81"/>
      <c r="LAK72" s="81"/>
      <c r="LAL72" s="81"/>
      <c r="LAM72" s="81"/>
      <c r="LAN72" s="81"/>
      <c r="LKE72" s="81"/>
      <c r="LKF72" s="81"/>
      <c r="LKG72" s="81"/>
      <c r="LKH72" s="81"/>
      <c r="LKI72" s="81"/>
      <c r="LKJ72" s="81"/>
      <c r="LUA72" s="81"/>
      <c r="LUB72" s="81"/>
      <c r="LUC72" s="81"/>
      <c r="LUD72" s="81"/>
      <c r="LUE72" s="81"/>
      <c r="LUF72" s="81"/>
      <c r="MDW72" s="81"/>
      <c r="MDX72" s="81"/>
      <c r="MDY72" s="81"/>
      <c r="MDZ72" s="81"/>
      <c r="MEA72" s="81"/>
      <c r="MEB72" s="81"/>
      <c r="MNS72" s="81"/>
      <c r="MNT72" s="81"/>
      <c r="MNU72" s="81"/>
      <c r="MNV72" s="81"/>
      <c r="MNW72" s="81"/>
      <c r="MNX72" s="81"/>
      <c r="MXO72" s="81"/>
      <c r="MXP72" s="81"/>
      <c r="MXQ72" s="81"/>
      <c r="MXR72" s="81"/>
      <c r="MXS72" s="81"/>
      <c r="MXT72" s="81"/>
      <c r="NHK72" s="81"/>
      <c r="NHL72" s="81"/>
      <c r="NHM72" s="81"/>
      <c r="NHN72" s="81"/>
      <c r="NHO72" s="81"/>
      <c r="NHP72" s="81"/>
      <c r="NRG72" s="81"/>
      <c r="NRH72" s="81"/>
      <c r="NRI72" s="81"/>
      <c r="NRJ72" s="81"/>
      <c r="NRK72" s="81"/>
      <c r="NRL72" s="81"/>
      <c r="OBC72" s="81"/>
      <c r="OBD72" s="81"/>
      <c r="OBE72" s="81"/>
      <c r="OBF72" s="81"/>
      <c r="OBG72" s="81"/>
      <c r="OBH72" s="81"/>
      <c r="OKY72" s="81"/>
      <c r="OKZ72" s="81"/>
      <c r="OLA72" s="81"/>
      <c r="OLB72" s="81"/>
      <c r="OLC72" s="81"/>
      <c r="OLD72" s="81"/>
      <c r="OUU72" s="81"/>
      <c r="OUV72" s="81"/>
      <c r="OUW72" s="81"/>
      <c r="OUX72" s="81"/>
      <c r="OUY72" s="81"/>
      <c r="OUZ72" s="81"/>
      <c r="PEQ72" s="81"/>
      <c r="PER72" s="81"/>
      <c r="PES72" s="81"/>
      <c r="PET72" s="81"/>
      <c r="PEU72" s="81"/>
      <c r="PEV72" s="81"/>
      <c r="POM72" s="81"/>
      <c r="PON72" s="81"/>
      <c r="POO72" s="81"/>
      <c r="POP72" s="81"/>
      <c r="POQ72" s="81"/>
      <c r="POR72" s="81"/>
      <c r="PYI72" s="81"/>
      <c r="PYJ72" s="81"/>
      <c r="PYK72" s="81"/>
      <c r="PYL72" s="81"/>
      <c r="PYM72" s="81"/>
      <c r="PYN72" s="81"/>
      <c r="QIE72" s="81"/>
      <c r="QIF72" s="81"/>
      <c r="QIG72" s="81"/>
      <c r="QIH72" s="81"/>
      <c r="QII72" s="81"/>
      <c r="QIJ72" s="81"/>
      <c r="QSA72" s="81"/>
      <c r="QSB72" s="81"/>
      <c r="QSC72" s="81"/>
      <c r="QSD72" s="81"/>
      <c r="QSE72" s="81"/>
      <c r="QSF72" s="81"/>
      <c r="RBW72" s="81"/>
      <c r="RBX72" s="81"/>
      <c r="RBY72" s="81"/>
      <c r="RBZ72" s="81"/>
      <c r="RCA72" s="81"/>
      <c r="RCB72" s="81"/>
      <c r="RLS72" s="81"/>
      <c r="RLT72" s="81"/>
      <c r="RLU72" s="81"/>
      <c r="RLV72" s="81"/>
      <c r="RLW72" s="81"/>
      <c r="RLX72" s="81"/>
      <c r="RVO72" s="81"/>
      <c r="RVP72" s="81"/>
      <c r="RVQ72" s="81"/>
      <c r="RVR72" s="81"/>
      <c r="RVS72" s="81"/>
      <c r="RVT72" s="81"/>
      <c r="SFK72" s="81"/>
      <c r="SFL72" s="81"/>
      <c r="SFM72" s="81"/>
      <c r="SFN72" s="81"/>
      <c r="SFO72" s="81"/>
      <c r="SFP72" s="81"/>
      <c r="SPG72" s="81"/>
      <c r="SPH72" s="81"/>
      <c r="SPI72" s="81"/>
      <c r="SPJ72" s="81"/>
      <c r="SPK72" s="81"/>
      <c r="SPL72" s="81"/>
      <c r="SZC72" s="81"/>
      <c r="SZD72" s="81"/>
      <c r="SZE72" s="81"/>
      <c r="SZF72" s="81"/>
      <c r="SZG72" s="81"/>
      <c r="SZH72" s="81"/>
      <c r="TIY72" s="81"/>
      <c r="TIZ72" s="81"/>
      <c r="TJA72" s="81"/>
      <c r="TJB72" s="81"/>
      <c r="TJC72" s="81"/>
      <c r="TJD72" s="81"/>
      <c r="TSU72" s="81"/>
      <c r="TSV72" s="81"/>
      <c r="TSW72" s="81"/>
      <c r="TSX72" s="81"/>
      <c r="TSY72" s="81"/>
      <c r="TSZ72" s="81"/>
      <c r="UCQ72" s="81"/>
      <c r="UCR72" s="81"/>
      <c r="UCS72" s="81"/>
      <c r="UCT72" s="81"/>
      <c r="UCU72" s="81"/>
      <c r="UCV72" s="81"/>
      <c r="UMM72" s="81"/>
      <c r="UMN72" s="81"/>
      <c r="UMO72" s="81"/>
      <c r="UMP72" s="81"/>
      <c r="UMQ72" s="81"/>
      <c r="UMR72" s="81"/>
      <c r="UWI72" s="81"/>
      <c r="UWJ72" s="81"/>
      <c r="UWK72" s="81"/>
      <c r="UWL72" s="81"/>
      <c r="UWM72" s="81"/>
      <c r="UWN72" s="81"/>
      <c r="VGE72" s="81"/>
      <c r="VGF72" s="81"/>
      <c r="VGG72" s="81"/>
      <c r="VGH72" s="81"/>
      <c r="VGI72" s="81"/>
      <c r="VGJ72" s="81"/>
      <c r="VQA72" s="81"/>
      <c r="VQB72" s="81"/>
      <c r="VQC72" s="81"/>
      <c r="VQD72" s="81"/>
      <c r="VQE72" s="81"/>
      <c r="VQF72" s="81"/>
      <c r="VZW72" s="81"/>
      <c r="VZX72" s="81"/>
      <c r="VZY72" s="81"/>
      <c r="VZZ72" s="81"/>
      <c r="WAA72" s="81"/>
      <c r="WAB72" s="81"/>
      <c r="WJS72" s="81"/>
      <c r="WJT72" s="81"/>
      <c r="WJU72" s="81"/>
      <c r="WJV72" s="81"/>
      <c r="WJW72" s="81"/>
      <c r="WJX72" s="81"/>
      <c r="WTO72" s="81"/>
      <c r="WTP72" s="81"/>
      <c r="WTQ72" s="81"/>
      <c r="WTR72" s="81"/>
      <c r="WTS72" s="81"/>
      <c r="WTT72" s="81"/>
    </row>
    <row r="73" spans="1:984 1235:2008 2259:3032 3283:4056 4307:5080 5331:6104 6355:7128 7379:8152 8403:9176 9427:10200 10451:11224 11475:12248 12499:13272 13523:14296 14547:15320 15571:16088" ht="60.75" x14ac:dyDescent="0.25">
      <c r="A73" s="22" t="s">
        <v>21</v>
      </c>
      <c r="B73" s="125" t="s">
        <v>134</v>
      </c>
      <c r="C73" s="125" t="s">
        <v>22</v>
      </c>
      <c r="D73" s="219">
        <f>'Приложение 4'!F362</f>
        <v>999126.2</v>
      </c>
      <c r="E73" s="219">
        <f>'Приложение 4'!G362</f>
        <v>900000</v>
      </c>
      <c r="F73" s="219">
        <f>'Приложение 4'!H362</f>
        <v>900000</v>
      </c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73"/>
      <c r="AO73" s="73"/>
      <c r="AP73" s="73"/>
      <c r="AQ73" s="73"/>
      <c r="AR73" s="73"/>
      <c r="AS73" s="73"/>
      <c r="AT73" s="73"/>
    </row>
    <row r="74" spans="1:984 1235:2008 2259:3032 3283:4056 4307:5080 5331:6104 6355:7128 7379:8152 8403:9176 9427:10200 10451:11224 11475:12248 12499:13272 13523:14296 14547:15320 15571:16088" ht="30.75" x14ac:dyDescent="0.25">
      <c r="A74" s="22" t="s">
        <v>25</v>
      </c>
      <c r="B74" s="125" t="s">
        <v>134</v>
      </c>
      <c r="C74" s="125" t="s">
        <v>26</v>
      </c>
      <c r="D74" s="219">
        <f>'Приложение 4'!F363</f>
        <v>17439773.800000001</v>
      </c>
      <c r="E74" s="219">
        <f>'Приложение 4'!G363</f>
        <v>16600000</v>
      </c>
      <c r="F74" s="219">
        <f>'Приложение 4'!H363</f>
        <v>16600000</v>
      </c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73"/>
      <c r="AO74" s="73"/>
      <c r="AP74" s="73"/>
      <c r="AQ74" s="73"/>
      <c r="AR74" s="73"/>
      <c r="AS74" s="73"/>
      <c r="AT74" s="73"/>
    </row>
    <row r="75" spans="1:984 1235:2008 2259:3032 3283:4056 4307:5080 5331:6104 6355:7128 7379:8152 8403:9176 9427:10200 10451:11224 11475:12248 12499:13272 13523:14296 14547:15320 15571:16088" s="27" customFormat="1" ht="15.75" x14ac:dyDescent="0.25">
      <c r="A75" s="18" t="s">
        <v>48</v>
      </c>
      <c r="B75" s="123" t="s">
        <v>135</v>
      </c>
      <c r="C75" s="123"/>
      <c r="D75" s="220">
        <f>SUM(D76:D79)</f>
        <v>185623857.70000002</v>
      </c>
      <c r="E75" s="220">
        <f>SUM(E76:E79)</f>
        <v>176789877.43000001</v>
      </c>
      <c r="F75" s="220">
        <f>SUM(F76:F79)</f>
        <v>178139994.15000001</v>
      </c>
      <c r="G75" s="80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80"/>
      <c r="AO75" s="80"/>
      <c r="AP75" s="80"/>
      <c r="AQ75" s="80"/>
      <c r="AR75" s="80"/>
      <c r="AS75" s="80"/>
      <c r="AT75" s="80"/>
      <c r="HC75" s="81"/>
      <c r="HD75" s="81"/>
      <c r="HE75" s="81"/>
      <c r="HF75" s="81"/>
      <c r="HG75" s="81"/>
      <c r="HH75" s="81"/>
      <c r="QY75" s="81"/>
      <c r="QZ75" s="81"/>
      <c r="RA75" s="81"/>
      <c r="RB75" s="81"/>
      <c r="RC75" s="81"/>
      <c r="RD75" s="81"/>
      <c r="AAU75" s="81"/>
      <c r="AAV75" s="81"/>
      <c r="AAW75" s="81"/>
      <c r="AAX75" s="81"/>
      <c r="AAY75" s="81"/>
      <c r="AAZ75" s="81"/>
      <c r="AKQ75" s="81"/>
      <c r="AKR75" s="81"/>
      <c r="AKS75" s="81"/>
      <c r="AKT75" s="81"/>
      <c r="AKU75" s="81"/>
      <c r="AKV75" s="81"/>
      <c r="AUM75" s="81"/>
      <c r="AUN75" s="81"/>
      <c r="AUO75" s="81"/>
      <c r="AUP75" s="81"/>
      <c r="AUQ75" s="81"/>
      <c r="AUR75" s="81"/>
      <c r="BEI75" s="81"/>
      <c r="BEJ75" s="81"/>
      <c r="BEK75" s="81"/>
      <c r="BEL75" s="81"/>
      <c r="BEM75" s="81"/>
      <c r="BEN75" s="81"/>
      <c r="BOE75" s="81"/>
      <c r="BOF75" s="81"/>
      <c r="BOG75" s="81"/>
      <c r="BOH75" s="81"/>
      <c r="BOI75" s="81"/>
      <c r="BOJ75" s="81"/>
      <c r="BYA75" s="81"/>
      <c r="BYB75" s="81"/>
      <c r="BYC75" s="81"/>
      <c r="BYD75" s="81"/>
      <c r="BYE75" s="81"/>
      <c r="BYF75" s="81"/>
      <c r="CHW75" s="81"/>
      <c r="CHX75" s="81"/>
      <c r="CHY75" s="81"/>
      <c r="CHZ75" s="81"/>
      <c r="CIA75" s="81"/>
      <c r="CIB75" s="81"/>
      <c r="CRS75" s="81"/>
      <c r="CRT75" s="81"/>
      <c r="CRU75" s="81"/>
      <c r="CRV75" s="81"/>
      <c r="CRW75" s="81"/>
      <c r="CRX75" s="81"/>
      <c r="DBO75" s="81"/>
      <c r="DBP75" s="81"/>
      <c r="DBQ75" s="81"/>
      <c r="DBR75" s="81"/>
      <c r="DBS75" s="81"/>
      <c r="DBT75" s="81"/>
      <c r="DLK75" s="81"/>
      <c r="DLL75" s="81"/>
      <c r="DLM75" s="81"/>
      <c r="DLN75" s="81"/>
      <c r="DLO75" s="81"/>
      <c r="DLP75" s="81"/>
      <c r="DVG75" s="81"/>
      <c r="DVH75" s="81"/>
      <c r="DVI75" s="81"/>
      <c r="DVJ75" s="81"/>
      <c r="DVK75" s="81"/>
      <c r="DVL75" s="81"/>
      <c r="EFC75" s="81"/>
      <c r="EFD75" s="81"/>
      <c r="EFE75" s="81"/>
      <c r="EFF75" s="81"/>
      <c r="EFG75" s="81"/>
      <c r="EFH75" s="81"/>
      <c r="EOY75" s="81"/>
      <c r="EOZ75" s="81"/>
      <c r="EPA75" s="81"/>
      <c r="EPB75" s="81"/>
      <c r="EPC75" s="81"/>
      <c r="EPD75" s="81"/>
      <c r="EYU75" s="81"/>
      <c r="EYV75" s="81"/>
      <c r="EYW75" s="81"/>
      <c r="EYX75" s="81"/>
      <c r="EYY75" s="81"/>
      <c r="EYZ75" s="81"/>
      <c r="FIQ75" s="81"/>
      <c r="FIR75" s="81"/>
      <c r="FIS75" s="81"/>
      <c r="FIT75" s="81"/>
      <c r="FIU75" s="81"/>
      <c r="FIV75" s="81"/>
      <c r="FSM75" s="81"/>
      <c r="FSN75" s="81"/>
      <c r="FSO75" s="81"/>
      <c r="FSP75" s="81"/>
      <c r="FSQ75" s="81"/>
      <c r="FSR75" s="81"/>
      <c r="GCI75" s="81"/>
      <c r="GCJ75" s="81"/>
      <c r="GCK75" s="81"/>
      <c r="GCL75" s="81"/>
      <c r="GCM75" s="81"/>
      <c r="GCN75" s="81"/>
      <c r="GME75" s="81"/>
      <c r="GMF75" s="81"/>
      <c r="GMG75" s="81"/>
      <c r="GMH75" s="81"/>
      <c r="GMI75" s="81"/>
      <c r="GMJ75" s="81"/>
      <c r="GWA75" s="81"/>
      <c r="GWB75" s="81"/>
      <c r="GWC75" s="81"/>
      <c r="GWD75" s="81"/>
      <c r="GWE75" s="81"/>
      <c r="GWF75" s="81"/>
      <c r="HFW75" s="81"/>
      <c r="HFX75" s="81"/>
      <c r="HFY75" s="81"/>
      <c r="HFZ75" s="81"/>
      <c r="HGA75" s="81"/>
      <c r="HGB75" s="81"/>
      <c r="HPS75" s="81"/>
      <c r="HPT75" s="81"/>
      <c r="HPU75" s="81"/>
      <c r="HPV75" s="81"/>
      <c r="HPW75" s="81"/>
      <c r="HPX75" s="81"/>
      <c r="HZO75" s="81"/>
      <c r="HZP75" s="81"/>
      <c r="HZQ75" s="81"/>
      <c r="HZR75" s="81"/>
      <c r="HZS75" s="81"/>
      <c r="HZT75" s="81"/>
      <c r="IJK75" s="81"/>
      <c r="IJL75" s="81"/>
      <c r="IJM75" s="81"/>
      <c r="IJN75" s="81"/>
      <c r="IJO75" s="81"/>
      <c r="IJP75" s="81"/>
      <c r="ITG75" s="81"/>
      <c r="ITH75" s="81"/>
      <c r="ITI75" s="81"/>
      <c r="ITJ75" s="81"/>
      <c r="ITK75" s="81"/>
      <c r="ITL75" s="81"/>
      <c r="JDC75" s="81"/>
      <c r="JDD75" s="81"/>
      <c r="JDE75" s="81"/>
      <c r="JDF75" s="81"/>
      <c r="JDG75" s="81"/>
      <c r="JDH75" s="81"/>
      <c r="JMY75" s="81"/>
      <c r="JMZ75" s="81"/>
      <c r="JNA75" s="81"/>
      <c r="JNB75" s="81"/>
      <c r="JNC75" s="81"/>
      <c r="JND75" s="81"/>
      <c r="JWU75" s="81"/>
      <c r="JWV75" s="81"/>
      <c r="JWW75" s="81"/>
      <c r="JWX75" s="81"/>
      <c r="JWY75" s="81"/>
      <c r="JWZ75" s="81"/>
      <c r="KGQ75" s="81"/>
      <c r="KGR75" s="81"/>
      <c r="KGS75" s="81"/>
      <c r="KGT75" s="81"/>
      <c r="KGU75" s="81"/>
      <c r="KGV75" s="81"/>
      <c r="KQM75" s="81"/>
      <c r="KQN75" s="81"/>
      <c r="KQO75" s="81"/>
      <c r="KQP75" s="81"/>
      <c r="KQQ75" s="81"/>
      <c r="KQR75" s="81"/>
      <c r="LAI75" s="81"/>
      <c r="LAJ75" s="81"/>
      <c r="LAK75" s="81"/>
      <c r="LAL75" s="81"/>
      <c r="LAM75" s="81"/>
      <c r="LAN75" s="81"/>
      <c r="LKE75" s="81"/>
      <c r="LKF75" s="81"/>
      <c r="LKG75" s="81"/>
      <c r="LKH75" s="81"/>
      <c r="LKI75" s="81"/>
      <c r="LKJ75" s="81"/>
      <c r="LUA75" s="81"/>
      <c r="LUB75" s="81"/>
      <c r="LUC75" s="81"/>
      <c r="LUD75" s="81"/>
      <c r="LUE75" s="81"/>
      <c r="LUF75" s="81"/>
      <c r="MDW75" s="81"/>
      <c r="MDX75" s="81"/>
      <c r="MDY75" s="81"/>
      <c r="MDZ75" s="81"/>
      <c r="MEA75" s="81"/>
      <c r="MEB75" s="81"/>
      <c r="MNS75" s="81"/>
      <c r="MNT75" s="81"/>
      <c r="MNU75" s="81"/>
      <c r="MNV75" s="81"/>
      <c r="MNW75" s="81"/>
      <c r="MNX75" s="81"/>
      <c r="MXO75" s="81"/>
      <c r="MXP75" s="81"/>
      <c r="MXQ75" s="81"/>
      <c r="MXR75" s="81"/>
      <c r="MXS75" s="81"/>
      <c r="MXT75" s="81"/>
      <c r="NHK75" s="81"/>
      <c r="NHL75" s="81"/>
      <c r="NHM75" s="81"/>
      <c r="NHN75" s="81"/>
      <c r="NHO75" s="81"/>
      <c r="NHP75" s="81"/>
      <c r="NRG75" s="81"/>
      <c r="NRH75" s="81"/>
      <c r="NRI75" s="81"/>
      <c r="NRJ75" s="81"/>
      <c r="NRK75" s="81"/>
      <c r="NRL75" s="81"/>
      <c r="OBC75" s="81"/>
      <c r="OBD75" s="81"/>
      <c r="OBE75" s="81"/>
      <c r="OBF75" s="81"/>
      <c r="OBG75" s="81"/>
      <c r="OBH75" s="81"/>
      <c r="OKY75" s="81"/>
      <c r="OKZ75" s="81"/>
      <c r="OLA75" s="81"/>
      <c r="OLB75" s="81"/>
      <c r="OLC75" s="81"/>
      <c r="OLD75" s="81"/>
      <c r="OUU75" s="81"/>
      <c r="OUV75" s="81"/>
      <c r="OUW75" s="81"/>
      <c r="OUX75" s="81"/>
      <c r="OUY75" s="81"/>
      <c r="OUZ75" s="81"/>
      <c r="PEQ75" s="81"/>
      <c r="PER75" s="81"/>
      <c r="PES75" s="81"/>
      <c r="PET75" s="81"/>
      <c r="PEU75" s="81"/>
      <c r="PEV75" s="81"/>
      <c r="POM75" s="81"/>
      <c r="PON75" s="81"/>
      <c r="POO75" s="81"/>
      <c r="POP75" s="81"/>
      <c r="POQ75" s="81"/>
      <c r="POR75" s="81"/>
      <c r="PYI75" s="81"/>
      <c r="PYJ75" s="81"/>
      <c r="PYK75" s="81"/>
      <c r="PYL75" s="81"/>
      <c r="PYM75" s="81"/>
      <c r="PYN75" s="81"/>
      <c r="QIE75" s="81"/>
      <c r="QIF75" s="81"/>
      <c r="QIG75" s="81"/>
      <c r="QIH75" s="81"/>
      <c r="QII75" s="81"/>
      <c r="QIJ75" s="81"/>
      <c r="QSA75" s="81"/>
      <c r="QSB75" s="81"/>
      <c r="QSC75" s="81"/>
      <c r="QSD75" s="81"/>
      <c r="QSE75" s="81"/>
      <c r="QSF75" s="81"/>
      <c r="RBW75" s="81"/>
      <c r="RBX75" s="81"/>
      <c r="RBY75" s="81"/>
      <c r="RBZ75" s="81"/>
      <c r="RCA75" s="81"/>
      <c r="RCB75" s="81"/>
      <c r="RLS75" s="81"/>
      <c r="RLT75" s="81"/>
      <c r="RLU75" s="81"/>
      <c r="RLV75" s="81"/>
      <c r="RLW75" s="81"/>
      <c r="RLX75" s="81"/>
      <c r="RVO75" s="81"/>
      <c r="RVP75" s="81"/>
      <c r="RVQ75" s="81"/>
      <c r="RVR75" s="81"/>
      <c r="RVS75" s="81"/>
      <c r="RVT75" s="81"/>
      <c r="SFK75" s="81"/>
      <c r="SFL75" s="81"/>
      <c r="SFM75" s="81"/>
      <c r="SFN75" s="81"/>
      <c r="SFO75" s="81"/>
      <c r="SFP75" s="81"/>
      <c r="SPG75" s="81"/>
      <c r="SPH75" s="81"/>
      <c r="SPI75" s="81"/>
      <c r="SPJ75" s="81"/>
      <c r="SPK75" s="81"/>
      <c r="SPL75" s="81"/>
      <c r="SZC75" s="81"/>
      <c r="SZD75" s="81"/>
      <c r="SZE75" s="81"/>
      <c r="SZF75" s="81"/>
      <c r="SZG75" s="81"/>
      <c r="SZH75" s="81"/>
      <c r="TIY75" s="81"/>
      <c r="TIZ75" s="81"/>
      <c r="TJA75" s="81"/>
      <c r="TJB75" s="81"/>
      <c r="TJC75" s="81"/>
      <c r="TJD75" s="81"/>
      <c r="TSU75" s="81"/>
      <c r="TSV75" s="81"/>
      <c r="TSW75" s="81"/>
      <c r="TSX75" s="81"/>
      <c r="TSY75" s="81"/>
      <c r="TSZ75" s="81"/>
      <c r="UCQ75" s="81"/>
      <c r="UCR75" s="81"/>
      <c r="UCS75" s="81"/>
      <c r="UCT75" s="81"/>
      <c r="UCU75" s="81"/>
      <c r="UCV75" s="81"/>
      <c r="UMM75" s="81"/>
      <c r="UMN75" s="81"/>
      <c r="UMO75" s="81"/>
      <c r="UMP75" s="81"/>
      <c r="UMQ75" s="81"/>
      <c r="UMR75" s="81"/>
      <c r="UWI75" s="81"/>
      <c r="UWJ75" s="81"/>
      <c r="UWK75" s="81"/>
      <c r="UWL75" s="81"/>
      <c r="UWM75" s="81"/>
      <c r="UWN75" s="81"/>
      <c r="VGE75" s="81"/>
      <c r="VGF75" s="81"/>
      <c r="VGG75" s="81"/>
      <c r="VGH75" s="81"/>
      <c r="VGI75" s="81"/>
      <c r="VGJ75" s="81"/>
      <c r="VQA75" s="81"/>
      <c r="VQB75" s="81"/>
      <c r="VQC75" s="81"/>
      <c r="VQD75" s="81"/>
      <c r="VQE75" s="81"/>
      <c r="VQF75" s="81"/>
      <c r="VZW75" s="81"/>
      <c r="VZX75" s="81"/>
      <c r="VZY75" s="81"/>
      <c r="VZZ75" s="81"/>
      <c r="WAA75" s="81"/>
      <c r="WAB75" s="81"/>
      <c r="WJS75" s="81"/>
      <c r="WJT75" s="81"/>
      <c r="WJU75" s="81"/>
      <c r="WJV75" s="81"/>
      <c r="WJW75" s="81"/>
      <c r="WJX75" s="81"/>
      <c r="WTO75" s="81"/>
      <c r="WTP75" s="81"/>
      <c r="WTQ75" s="81"/>
      <c r="WTR75" s="81"/>
      <c r="WTS75" s="81"/>
      <c r="WTT75" s="81"/>
    </row>
    <row r="76" spans="1:984 1235:2008 2259:3032 3283:4056 4307:5080 5331:6104 6355:7128 7379:8152 8403:9176 9427:10200 10451:11224 11475:12248 12499:13272 13523:14296 14547:15320 15571:16088" ht="60.75" x14ac:dyDescent="0.25">
      <c r="A76" s="22" t="s">
        <v>21</v>
      </c>
      <c r="B76" s="125" t="s">
        <v>135</v>
      </c>
      <c r="C76" s="125" t="s">
        <v>22</v>
      </c>
      <c r="D76" s="219">
        <f>'Приложение 4'!F365+'Приложение 4'!F377</f>
        <v>138528465.09999999</v>
      </c>
      <c r="E76" s="219">
        <f>'Приложение 4'!G365+'Приложение 4'!G377</f>
        <v>138803145</v>
      </c>
      <c r="F76" s="219">
        <f>'Приложение 4'!H365+'Приложение 4'!H377</f>
        <v>138803145</v>
      </c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73"/>
      <c r="AO76" s="73"/>
      <c r="AP76" s="73"/>
      <c r="AQ76" s="73"/>
      <c r="AR76" s="73"/>
      <c r="AS76" s="73"/>
      <c r="AT76" s="73"/>
    </row>
    <row r="77" spans="1:984 1235:2008 2259:3032 3283:4056 4307:5080 5331:6104 6355:7128 7379:8152 8403:9176 9427:10200 10451:11224 11475:12248 12499:13272 13523:14296 14547:15320 15571:16088" ht="30.75" x14ac:dyDescent="0.25">
      <c r="A77" s="22" t="s">
        <v>25</v>
      </c>
      <c r="B77" s="125" t="s">
        <v>135</v>
      </c>
      <c r="C77" s="125" t="s">
        <v>26</v>
      </c>
      <c r="D77" s="219">
        <f>'Приложение 4'!F366+'Приложение 4'!F205</f>
        <v>43772959.700000003</v>
      </c>
      <c r="E77" s="219">
        <f>'Приложение 4'!G366+'Приложение 4'!G205</f>
        <v>35122564.43</v>
      </c>
      <c r="F77" s="219">
        <f>'Приложение 4'!H366+'Приложение 4'!H205</f>
        <v>36472681.149999999</v>
      </c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73"/>
      <c r="AO77" s="73"/>
      <c r="AP77" s="73"/>
      <c r="AQ77" s="73"/>
      <c r="AR77" s="73"/>
      <c r="AS77" s="73"/>
      <c r="AT77" s="73"/>
    </row>
    <row r="78" spans="1:984 1235:2008 2259:3032 3283:4056 4307:5080 5331:6104 6355:7128 7379:8152 8403:9176 9427:10200 10451:11224 11475:12248 12499:13272 13523:14296 14547:15320 15571:16088" ht="15.75" x14ac:dyDescent="0.25">
      <c r="A78" s="22" t="s">
        <v>50</v>
      </c>
      <c r="B78" s="125" t="s">
        <v>135</v>
      </c>
      <c r="C78" s="125" t="s">
        <v>51</v>
      </c>
      <c r="D78" s="219">
        <f>'Приложение 4'!F367</f>
        <v>458264.9</v>
      </c>
      <c r="E78" s="219">
        <f>'Приложение 4'!G367</f>
        <v>0</v>
      </c>
      <c r="F78" s="219">
        <f>'Приложение 4'!H367</f>
        <v>0</v>
      </c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73"/>
      <c r="AO78" s="73"/>
      <c r="AP78" s="73"/>
      <c r="AQ78" s="73"/>
      <c r="AR78" s="73"/>
      <c r="AS78" s="73"/>
      <c r="AT78" s="73"/>
    </row>
    <row r="79" spans="1:984 1235:2008 2259:3032 3283:4056 4307:5080 5331:6104 6355:7128 7379:8152 8403:9176 9427:10200 10451:11224 11475:12248 12499:13272 13523:14296 14547:15320 15571:16088" ht="15.75" x14ac:dyDescent="0.25">
      <c r="A79" s="22" t="s">
        <v>27</v>
      </c>
      <c r="B79" s="125" t="s">
        <v>135</v>
      </c>
      <c r="C79" s="125" t="s">
        <v>28</v>
      </c>
      <c r="D79" s="219">
        <f>'Приложение 4'!F368</f>
        <v>2864168</v>
      </c>
      <c r="E79" s="219">
        <f>'Приложение 4'!G368</f>
        <v>2864168</v>
      </c>
      <c r="F79" s="219">
        <f>'Приложение 4'!H368</f>
        <v>2864168</v>
      </c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73"/>
      <c r="AO79" s="73"/>
      <c r="AP79" s="73"/>
      <c r="AQ79" s="73"/>
      <c r="AR79" s="73"/>
      <c r="AS79" s="73"/>
      <c r="AT79" s="73"/>
    </row>
    <row r="80" spans="1:984 1235:2008 2259:3032 3283:4056 4307:5080 5331:6104 6355:7128 7379:8152 8403:9176 9427:10200 10451:11224 11475:12248 12499:13272 13523:14296 14547:15320 15571:16088" ht="15.75" x14ac:dyDescent="0.25">
      <c r="A80" s="82" t="s">
        <v>85</v>
      </c>
      <c r="B80" s="83" t="s">
        <v>86</v>
      </c>
      <c r="C80" s="222"/>
      <c r="D80" s="85">
        <f>D87+D99+D84+D81</f>
        <v>1194173542.96</v>
      </c>
      <c r="E80" s="85">
        <f>E87+E99+E84+E81</f>
        <v>1166432510.95</v>
      </c>
      <c r="F80" s="85">
        <f>F87+F99+F84+F81</f>
        <v>1195033862.3300002</v>
      </c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73"/>
      <c r="AO80" s="73"/>
      <c r="AP80" s="73"/>
      <c r="AQ80" s="73"/>
      <c r="AR80" s="73"/>
      <c r="AS80" s="73"/>
      <c r="AT80" s="73"/>
    </row>
    <row r="81" spans="1:984 1235:2008 2259:3032 3283:4056 4307:5080 5331:6104 6355:7128 7379:8152 8403:9176 9427:10200 10451:11224 11475:12248 12499:13272 13523:14296 14547:15320 15571:16088" s="27" customFormat="1" ht="63" x14ac:dyDescent="0.25">
      <c r="A81" s="34" t="s">
        <v>671</v>
      </c>
      <c r="B81" s="86" t="s">
        <v>90</v>
      </c>
      <c r="C81" s="123"/>
      <c r="D81" s="87">
        <f>SUM(D82:D83)</f>
        <v>88434</v>
      </c>
      <c r="E81" s="87">
        <f>SUM(E82:E83)</f>
        <v>88434</v>
      </c>
      <c r="F81" s="87">
        <f>SUM(F82:F83)</f>
        <v>86783.78</v>
      </c>
      <c r="G81" s="80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80"/>
      <c r="AO81" s="80"/>
      <c r="AP81" s="80"/>
      <c r="AQ81" s="80"/>
      <c r="AR81" s="80"/>
      <c r="AS81" s="80"/>
      <c r="AT81" s="80"/>
    </row>
    <row r="82" spans="1:984 1235:2008 2259:3032 3283:4056 4307:5080 5331:6104 6355:7128 7379:8152 8403:9176 9427:10200 10451:11224 11475:12248 12499:13272 13523:14296 14547:15320 15571:16088" ht="60.75" x14ac:dyDescent="0.25">
      <c r="A82" s="32" t="s">
        <v>21</v>
      </c>
      <c r="B82" s="124" t="s">
        <v>90</v>
      </c>
      <c r="C82" s="125" t="s">
        <v>22</v>
      </c>
      <c r="D82" s="218">
        <f>'Приложение 4'!F156</f>
        <v>32425.8</v>
      </c>
      <c r="E82" s="218">
        <f>'Приложение 4'!G156</f>
        <v>32425.8</v>
      </c>
      <c r="F82" s="218">
        <f>'Приложение 4'!H156</f>
        <v>30775.579999999998</v>
      </c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73"/>
      <c r="AO82" s="73"/>
      <c r="AP82" s="73"/>
      <c r="AQ82" s="73"/>
      <c r="AR82" s="73"/>
      <c r="AS82" s="73"/>
      <c r="AT82" s="73"/>
      <c r="HC82" s="4"/>
      <c r="HD82" s="4"/>
      <c r="HE82" s="4"/>
      <c r="HF82" s="4"/>
      <c r="HG82" s="4"/>
      <c r="HH82" s="4"/>
      <c r="QY82" s="4"/>
      <c r="QZ82" s="4"/>
      <c r="RA82" s="4"/>
      <c r="RB82" s="4"/>
      <c r="RC82" s="4"/>
      <c r="RD82" s="4"/>
      <c r="AAU82" s="4"/>
      <c r="AAV82" s="4"/>
      <c r="AAW82" s="4"/>
      <c r="AAX82" s="4"/>
      <c r="AAY82" s="4"/>
      <c r="AAZ82" s="4"/>
      <c r="AKQ82" s="4"/>
      <c r="AKR82" s="4"/>
      <c r="AKS82" s="4"/>
      <c r="AKT82" s="4"/>
      <c r="AKU82" s="4"/>
      <c r="AKV82" s="4"/>
      <c r="AUM82" s="4"/>
      <c r="AUN82" s="4"/>
      <c r="AUO82" s="4"/>
      <c r="AUP82" s="4"/>
      <c r="AUQ82" s="4"/>
      <c r="AUR82" s="4"/>
      <c r="BEI82" s="4"/>
      <c r="BEJ82" s="4"/>
      <c r="BEK82" s="4"/>
      <c r="BEL82" s="4"/>
      <c r="BEM82" s="4"/>
      <c r="BEN82" s="4"/>
      <c r="BOE82" s="4"/>
      <c r="BOF82" s="4"/>
      <c r="BOG82" s="4"/>
      <c r="BOH82" s="4"/>
      <c r="BOI82" s="4"/>
      <c r="BOJ82" s="4"/>
      <c r="BYA82" s="4"/>
      <c r="BYB82" s="4"/>
      <c r="BYC82" s="4"/>
      <c r="BYD82" s="4"/>
      <c r="BYE82" s="4"/>
      <c r="BYF82" s="4"/>
      <c r="CHW82" s="4"/>
      <c r="CHX82" s="4"/>
      <c r="CHY82" s="4"/>
      <c r="CHZ82" s="4"/>
      <c r="CIA82" s="4"/>
      <c r="CIB82" s="4"/>
      <c r="CRS82" s="4"/>
      <c r="CRT82" s="4"/>
      <c r="CRU82" s="4"/>
      <c r="CRV82" s="4"/>
      <c r="CRW82" s="4"/>
      <c r="CRX82" s="4"/>
      <c r="DBO82" s="4"/>
      <c r="DBP82" s="4"/>
      <c r="DBQ82" s="4"/>
      <c r="DBR82" s="4"/>
      <c r="DBS82" s="4"/>
      <c r="DBT82" s="4"/>
      <c r="DLK82" s="4"/>
      <c r="DLL82" s="4"/>
      <c r="DLM82" s="4"/>
      <c r="DLN82" s="4"/>
      <c r="DLO82" s="4"/>
      <c r="DLP82" s="4"/>
      <c r="DVG82" s="4"/>
      <c r="DVH82" s="4"/>
      <c r="DVI82" s="4"/>
      <c r="DVJ82" s="4"/>
      <c r="DVK82" s="4"/>
      <c r="DVL82" s="4"/>
      <c r="EFC82" s="4"/>
      <c r="EFD82" s="4"/>
      <c r="EFE82" s="4"/>
      <c r="EFF82" s="4"/>
      <c r="EFG82" s="4"/>
      <c r="EFH82" s="4"/>
      <c r="EOY82" s="4"/>
      <c r="EOZ82" s="4"/>
      <c r="EPA82" s="4"/>
      <c r="EPB82" s="4"/>
      <c r="EPC82" s="4"/>
      <c r="EPD82" s="4"/>
      <c r="EYU82" s="4"/>
      <c r="EYV82" s="4"/>
      <c r="EYW82" s="4"/>
      <c r="EYX82" s="4"/>
      <c r="EYY82" s="4"/>
      <c r="EYZ82" s="4"/>
      <c r="FIQ82" s="4"/>
      <c r="FIR82" s="4"/>
      <c r="FIS82" s="4"/>
      <c r="FIT82" s="4"/>
      <c r="FIU82" s="4"/>
      <c r="FIV82" s="4"/>
      <c r="FSM82" s="4"/>
      <c r="FSN82" s="4"/>
      <c r="FSO82" s="4"/>
      <c r="FSP82" s="4"/>
      <c r="FSQ82" s="4"/>
      <c r="FSR82" s="4"/>
      <c r="GCI82" s="4"/>
      <c r="GCJ82" s="4"/>
      <c r="GCK82" s="4"/>
      <c r="GCL82" s="4"/>
      <c r="GCM82" s="4"/>
      <c r="GCN82" s="4"/>
      <c r="GME82" s="4"/>
      <c r="GMF82" s="4"/>
      <c r="GMG82" s="4"/>
      <c r="GMH82" s="4"/>
      <c r="GMI82" s="4"/>
      <c r="GMJ82" s="4"/>
      <c r="GWA82" s="4"/>
      <c r="GWB82" s="4"/>
      <c r="GWC82" s="4"/>
      <c r="GWD82" s="4"/>
      <c r="GWE82" s="4"/>
      <c r="GWF82" s="4"/>
      <c r="HFW82" s="4"/>
      <c r="HFX82" s="4"/>
      <c r="HFY82" s="4"/>
      <c r="HFZ82" s="4"/>
      <c r="HGA82" s="4"/>
      <c r="HGB82" s="4"/>
      <c r="HPS82" s="4"/>
      <c r="HPT82" s="4"/>
      <c r="HPU82" s="4"/>
      <c r="HPV82" s="4"/>
      <c r="HPW82" s="4"/>
      <c r="HPX82" s="4"/>
      <c r="HZO82" s="4"/>
      <c r="HZP82" s="4"/>
      <c r="HZQ82" s="4"/>
      <c r="HZR82" s="4"/>
      <c r="HZS82" s="4"/>
      <c r="HZT82" s="4"/>
      <c r="IJK82" s="4"/>
      <c r="IJL82" s="4"/>
      <c r="IJM82" s="4"/>
      <c r="IJN82" s="4"/>
      <c r="IJO82" s="4"/>
      <c r="IJP82" s="4"/>
      <c r="ITG82" s="4"/>
      <c r="ITH82" s="4"/>
      <c r="ITI82" s="4"/>
      <c r="ITJ82" s="4"/>
      <c r="ITK82" s="4"/>
      <c r="ITL82" s="4"/>
      <c r="JDC82" s="4"/>
      <c r="JDD82" s="4"/>
      <c r="JDE82" s="4"/>
      <c r="JDF82" s="4"/>
      <c r="JDG82" s="4"/>
      <c r="JDH82" s="4"/>
      <c r="JMY82" s="4"/>
      <c r="JMZ82" s="4"/>
      <c r="JNA82" s="4"/>
      <c r="JNB82" s="4"/>
      <c r="JNC82" s="4"/>
      <c r="JND82" s="4"/>
      <c r="JWU82" s="4"/>
      <c r="JWV82" s="4"/>
      <c r="JWW82" s="4"/>
      <c r="JWX82" s="4"/>
      <c r="JWY82" s="4"/>
      <c r="JWZ82" s="4"/>
      <c r="KGQ82" s="4"/>
      <c r="KGR82" s="4"/>
      <c r="KGS82" s="4"/>
      <c r="KGT82" s="4"/>
      <c r="KGU82" s="4"/>
      <c r="KGV82" s="4"/>
      <c r="KQM82" s="4"/>
      <c r="KQN82" s="4"/>
      <c r="KQO82" s="4"/>
      <c r="KQP82" s="4"/>
      <c r="KQQ82" s="4"/>
      <c r="KQR82" s="4"/>
      <c r="LAI82" s="4"/>
      <c r="LAJ82" s="4"/>
      <c r="LAK82" s="4"/>
      <c r="LAL82" s="4"/>
      <c r="LAM82" s="4"/>
      <c r="LAN82" s="4"/>
      <c r="LKE82" s="4"/>
      <c r="LKF82" s="4"/>
      <c r="LKG82" s="4"/>
      <c r="LKH82" s="4"/>
      <c r="LKI82" s="4"/>
      <c r="LKJ82" s="4"/>
      <c r="LUA82" s="4"/>
      <c r="LUB82" s="4"/>
      <c r="LUC82" s="4"/>
      <c r="LUD82" s="4"/>
      <c r="LUE82" s="4"/>
      <c r="LUF82" s="4"/>
      <c r="MDW82" s="4"/>
      <c r="MDX82" s="4"/>
      <c r="MDY82" s="4"/>
      <c r="MDZ82" s="4"/>
      <c r="MEA82" s="4"/>
      <c r="MEB82" s="4"/>
      <c r="MNS82" s="4"/>
      <c r="MNT82" s="4"/>
      <c r="MNU82" s="4"/>
      <c r="MNV82" s="4"/>
      <c r="MNW82" s="4"/>
      <c r="MNX82" s="4"/>
      <c r="MXO82" s="4"/>
      <c r="MXP82" s="4"/>
      <c r="MXQ82" s="4"/>
      <c r="MXR82" s="4"/>
      <c r="MXS82" s="4"/>
      <c r="MXT82" s="4"/>
      <c r="NHK82" s="4"/>
      <c r="NHL82" s="4"/>
      <c r="NHM82" s="4"/>
      <c r="NHN82" s="4"/>
      <c r="NHO82" s="4"/>
      <c r="NHP82" s="4"/>
      <c r="NRG82" s="4"/>
      <c r="NRH82" s="4"/>
      <c r="NRI82" s="4"/>
      <c r="NRJ82" s="4"/>
      <c r="NRK82" s="4"/>
      <c r="NRL82" s="4"/>
      <c r="OBC82" s="4"/>
      <c r="OBD82" s="4"/>
      <c r="OBE82" s="4"/>
      <c r="OBF82" s="4"/>
      <c r="OBG82" s="4"/>
      <c r="OBH82" s="4"/>
      <c r="OKY82" s="4"/>
      <c r="OKZ82" s="4"/>
      <c r="OLA82" s="4"/>
      <c r="OLB82" s="4"/>
      <c r="OLC82" s="4"/>
      <c r="OLD82" s="4"/>
      <c r="OUU82" s="4"/>
      <c r="OUV82" s="4"/>
      <c r="OUW82" s="4"/>
      <c r="OUX82" s="4"/>
      <c r="OUY82" s="4"/>
      <c r="OUZ82" s="4"/>
      <c r="PEQ82" s="4"/>
      <c r="PER82" s="4"/>
      <c r="PES82" s="4"/>
      <c r="PET82" s="4"/>
      <c r="PEU82" s="4"/>
      <c r="PEV82" s="4"/>
      <c r="POM82" s="4"/>
      <c r="PON82" s="4"/>
      <c r="POO82" s="4"/>
      <c r="POP82" s="4"/>
      <c r="POQ82" s="4"/>
      <c r="POR82" s="4"/>
      <c r="PYI82" s="4"/>
      <c r="PYJ82" s="4"/>
      <c r="PYK82" s="4"/>
      <c r="PYL82" s="4"/>
      <c r="PYM82" s="4"/>
      <c r="PYN82" s="4"/>
      <c r="QIE82" s="4"/>
      <c r="QIF82" s="4"/>
      <c r="QIG82" s="4"/>
      <c r="QIH82" s="4"/>
      <c r="QII82" s="4"/>
      <c r="QIJ82" s="4"/>
      <c r="QSA82" s="4"/>
      <c r="QSB82" s="4"/>
      <c r="QSC82" s="4"/>
      <c r="QSD82" s="4"/>
      <c r="QSE82" s="4"/>
      <c r="QSF82" s="4"/>
      <c r="RBW82" s="4"/>
      <c r="RBX82" s="4"/>
      <c r="RBY82" s="4"/>
      <c r="RBZ82" s="4"/>
      <c r="RCA82" s="4"/>
      <c r="RCB82" s="4"/>
      <c r="RLS82" s="4"/>
      <c r="RLT82" s="4"/>
      <c r="RLU82" s="4"/>
      <c r="RLV82" s="4"/>
      <c r="RLW82" s="4"/>
      <c r="RLX82" s="4"/>
      <c r="RVO82" s="4"/>
      <c r="RVP82" s="4"/>
      <c r="RVQ82" s="4"/>
      <c r="RVR82" s="4"/>
      <c r="RVS82" s="4"/>
      <c r="RVT82" s="4"/>
      <c r="SFK82" s="4"/>
      <c r="SFL82" s="4"/>
      <c r="SFM82" s="4"/>
      <c r="SFN82" s="4"/>
      <c r="SFO82" s="4"/>
      <c r="SFP82" s="4"/>
      <c r="SPG82" s="4"/>
      <c r="SPH82" s="4"/>
      <c r="SPI82" s="4"/>
      <c r="SPJ82" s="4"/>
      <c r="SPK82" s="4"/>
      <c r="SPL82" s="4"/>
      <c r="SZC82" s="4"/>
      <c r="SZD82" s="4"/>
      <c r="SZE82" s="4"/>
      <c r="SZF82" s="4"/>
      <c r="SZG82" s="4"/>
      <c r="SZH82" s="4"/>
      <c r="TIY82" s="4"/>
      <c r="TIZ82" s="4"/>
      <c r="TJA82" s="4"/>
      <c r="TJB82" s="4"/>
      <c r="TJC82" s="4"/>
      <c r="TJD82" s="4"/>
      <c r="TSU82" s="4"/>
      <c r="TSV82" s="4"/>
      <c r="TSW82" s="4"/>
      <c r="TSX82" s="4"/>
      <c r="TSY82" s="4"/>
      <c r="TSZ82" s="4"/>
      <c r="UCQ82" s="4"/>
      <c r="UCR82" s="4"/>
      <c r="UCS82" s="4"/>
      <c r="UCT82" s="4"/>
      <c r="UCU82" s="4"/>
      <c r="UCV82" s="4"/>
      <c r="UMM82" s="4"/>
      <c r="UMN82" s="4"/>
      <c r="UMO82" s="4"/>
      <c r="UMP82" s="4"/>
      <c r="UMQ82" s="4"/>
      <c r="UMR82" s="4"/>
      <c r="UWI82" s="4"/>
      <c r="UWJ82" s="4"/>
      <c r="UWK82" s="4"/>
      <c r="UWL82" s="4"/>
      <c r="UWM82" s="4"/>
      <c r="UWN82" s="4"/>
      <c r="VGE82" s="4"/>
      <c r="VGF82" s="4"/>
      <c r="VGG82" s="4"/>
      <c r="VGH82" s="4"/>
      <c r="VGI82" s="4"/>
      <c r="VGJ82" s="4"/>
      <c r="VQA82" s="4"/>
      <c r="VQB82" s="4"/>
      <c r="VQC82" s="4"/>
      <c r="VQD82" s="4"/>
      <c r="VQE82" s="4"/>
      <c r="VQF82" s="4"/>
      <c r="VZW82" s="4"/>
      <c r="VZX82" s="4"/>
      <c r="VZY82" s="4"/>
      <c r="VZZ82" s="4"/>
      <c r="WAA82" s="4"/>
      <c r="WAB82" s="4"/>
      <c r="WJS82" s="4"/>
      <c r="WJT82" s="4"/>
      <c r="WJU82" s="4"/>
      <c r="WJV82" s="4"/>
      <c r="WJW82" s="4"/>
      <c r="WJX82" s="4"/>
      <c r="WTO82" s="4"/>
      <c r="WTP82" s="4"/>
      <c r="WTQ82" s="4"/>
      <c r="WTR82" s="4"/>
      <c r="WTS82" s="4"/>
      <c r="WTT82" s="4"/>
    </row>
    <row r="83" spans="1:984 1235:2008 2259:3032 3283:4056 4307:5080 5331:6104 6355:7128 7379:8152 8403:9176 9427:10200 10451:11224 11475:12248 12499:13272 13523:14296 14547:15320 15571:16088" ht="30.75" x14ac:dyDescent="0.25">
      <c r="A83" s="32" t="s">
        <v>52</v>
      </c>
      <c r="B83" s="124" t="s">
        <v>90</v>
      </c>
      <c r="C83" s="125" t="s">
        <v>53</v>
      </c>
      <c r="D83" s="218">
        <f>'Приложение 4'!F157</f>
        <v>56008.2</v>
      </c>
      <c r="E83" s="218">
        <f>'Приложение 4'!G157</f>
        <v>56008.2</v>
      </c>
      <c r="F83" s="218">
        <f>'Приложение 4'!H157</f>
        <v>56008.2</v>
      </c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73"/>
      <c r="AO83" s="73"/>
      <c r="AP83" s="73"/>
      <c r="AQ83" s="73"/>
      <c r="AR83" s="73"/>
      <c r="AS83" s="73"/>
      <c r="AT83" s="73"/>
      <c r="HC83" s="4"/>
      <c r="HD83" s="4"/>
      <c r="HE83" s="4"/>
      <c r="HF83" s="4"/>
      <c r="HG83" s="4"/>
      <c r="HH83" s="4"/>
      <c r="QY83" s="4"/>
      <c r="QZ83" s="4"/>
      <c r="RA83" s="4"/>
      <c r="RB83" s="4"/>
      <c r="RC83" s="4"/>
      <c r="RD83" s="4"/>
      <c r="AAU83" s="4"/>
      <c r="AAV83" s="4"/>
      <c r="AAW83" s="4"/>
      <c r="AAX83" s="4"/>
      <c r="AAY83" s="4"/>
      <c r="AAZ83" s="4"/>
      <c r="AKQ83" s="4"/>
      <c r="AKR83" s="4"/>
      <c r="AKS83" s="4"/>
      <c r="AKT83" s="4"/>
      <c r="AKU83" s="4"/>
      <c r="AKV83" s="4"/>
      <c r="AUM83" s="4"/>
      <c r="AUN83" s="4"/>
      <c r="AUO83" s="4"/>
      <c r="AUP83" s="4"/>
      <c r="AUQ83" s="4"/>
      <c r="AUR83" s="4"/>
      <c r="BEI83" s="4"/>
      <c r="BEJ83" s="4"/>
      <c r="BEK83" s="4"/>
      <c r="BEL83" s="4"/>
      <c r="BEM83" s="4"/>
      <c r="BEN83" s="4"/>
      <c r="BOE83" s="4"/>
      <c r="BOF83" s="4"/>
      <c r="BOG83" s="4"/>
      <c r="BOH83" s="4"/>
      <c r="BOI83" s="4"/>
      <c r="BOJ83" s="4"/>
      <c r="BYA83" s="4"/>
      <c r="BYB83" s="4"/>
      <c r="BYC83" s="4"/>
      <c r="BYD83" s="4"/>
      <c r="BYE83" s="4"/>
      <c r="BYF83" s="4"/>
      <c r="CHW83" s="4"/>
      <c r="CHX83" s="4"/>
      <c r="CHY83" s="4"/>
      <c r="CHZ83" s="4"/>
      <c r="CIA83" s="4"/>
      <c r="CIB83" s="4"/>
      <c r="CRS83" s="4"/>
      <c r="CRT83" s="4"/>
      <c r="CRU83" s="4"/>
      <c r="CRV83" s="4"/>
      <c r="CRW83" s="4"/>
      <c r="CRX83" s="4"/>
      <c r="DBO83" s="4"/>
      <c r="DBP83" s="4"/>
      <c r="DBQ83" s="4"/>
      <c r="DBR83" s="4"/>
      <c r="DBS83" s="4"/>
      <c r="DBT83" s="4"/>
      <c r="DLK83" s="4"/>
      <c r="DLL83" s="4"/>
      <c r="DLM83" s="4"/>
      <c r="DLN83" s="4"/>
      <c r="DLO83" s="4"/>
      <c r="DLP83" s="4"/>
      <c r="DVG83" s="4"/>
      <c r="DVH83" s="4"/>
      <c r="DVI83" s="4"/>
      <c r="DVJ83" s="4"/>
      <c r="DVK83" s="4"/>
      <c r="DVL83" s="4"/>
      <c r="EFC83" s="4"/>
      <c r="EFD83" s="4"/>
      <c r="EFE83" s="4"/>
      <c r="EFF83" s="4"/>
      <c r="EFG83" s="4"/>
      <c r="EFH83" s="4"/>
      <c r="EOY83" s="4"/>
      <c r="EOZ83" s="4"/>
      <c r="EPA83" s="4"/>
      <c r="EPB83" s="4"/>
      <c r="EPC83" s="4"/>
      <c r="EPD83" s="4"/>
      <c r="EYU83" s="4"/>
      <c r="EYV83" s="4"/>
      <c r="EYW83" s="4"/>
      <c r="EYX83" s="4"/>
      <c r="EYY83" s="4"/>
      <c r="EYZ83" s="4"/>
      <c r="FIQ83" s="4"/>
      <c r="FIR83" s="4"/>
      <c r="FIS83" s="4"/>
      <c r="FIT83" s="4"/>
      <c r="FIU83" s="4"/>
      <c r="FIV83" s="4"/>
      <c r="FSM83" s="4"/>
      <c r="FSN83" s="4"/>
      <c r="FSO83" s="4"/>
      <c r="FSP83" s="4"/>
      <c r="FSQ83" s="4"/>
      <c r="FSR83" s="4"/>
      <c r="GCI83" s="4"/>
      <c r="GCJ83" s="4"/>
      <c r="GCK83" s="4"/>
      <c r="GCL83" s="4"/>
      <c r="GCM83" s="4"/>
      <c r="GCN83" s="4"/>
      <c r="GME83" s="4"/>
      <c r="GMF83" s="4"/>
      <c r="GMG83" s="4"/>
      <c r="GMH83" s="4"/>
      <c r="GMI83" s="4"/>
      <c r="GMJ83" s="4"/>
      <c r="GWA83" s="4"/>
      <c r="GWB83" s="4"/>
      <c r="GWC83" s="4"/>
      <c r="GWD83" s="4"/>
      <c r="GWE83" s="4"/>
      <c r="GWF83" s="4"/>
      <c r="HFW83" s="4"/>
      <c r="HFX83" s="4"/>
      <c r="HFY83" s="4"/>
      <c r="HFZ83" s="4"/>
      <c r="HGA83" s="4"/>
      <c r="HGB83" s="4"/>
      <c r="HPS83" s="4"/>
      <c r="HPT83" s="4"/>
      <c r="HPU83" s="4"/>
      <c r="HPV83" s="4"/>
      <c r="HPW83" s="4"/>
      <c r="HPX83" s="4"/>
      <c r="HZO83" s="4"/>
      <c r="HZP83" s="4"/>
      <c r="HZQ83" s="4"/>
      <c r="HZR83" s="4"/>
      <c r="HZS83" s="4"/>
      <c r="HZT83" s="4"/>
      <c r="IJK83" s="4"/>
      <c r="IJL83" s="4"/>
      <c r="IJM83" s="4"/>
      <c r="IJN83" s="4"/>
      <c r="IJO83" s="4"/>
      <c r="IJP83" s="4"/>
      <c r="ITG83" s="4"/>
      <c r="ITH83" s="4"/>
      <c r="ITI83" s="4"/>
      <c r="ITJ83" s="4"/>
      <c r="ITK83" s="4"/>
      <c r="ITL83" s="4"/>
      <c r="JDC83" s="4"/>
      <c r="JDD83" s="4"/>
      <c r="JDE83" s="4"/>
      <c r="JDF83" s="4"/>
      <c r="JDG83" s="4"/>
      <c r="JDH83" s="4"/>
      <c r="JMY83" s="4"/>
      <c r="JMZ83" s="4"/>
      <c r="JNA83" s="4"/>
      <c r="JNB83" s="4"/>
      <c r="JNC83" s="4"/>
      <c r="JND83" s="4"/>
      <c r="JWU83" s="4"/>
      <c r="JWV83" s="4"/>
      <c r="JWW83" s="4"/>
      <c r="JWX83" s="4"/>
      <c r="JWY83" s="4"/>
      <c r="JWZ83" s="4"/>
      <c r="KGQ83" s="4"/>
      <c r="KGR83" s="4"/>
      <c r="KGS83" s="4"/>
      <c r="KGT83" s="4"/>
      <c r="KGU83" s="4"/>
      <c r="KGV83" s="4"/>
      <c r="KQM83" s="4"/>
      <c r="KQN83" s="4"/>
      <c r="KQO83" s="4"/>
      <c r="KQP83" s="4"/>
      <c r="KQQ83" s="4"/>
      <c r="KQR83" s="4"/>
      <c r="LAI83" s="4"/>
      <c r="LAJ83" s="4"/>
      <c r="LAK83" s="4"/>
      <c r="LAL83" s="4"/>
      <c r="LAM83" s="4"/>
      <c r="LAN83" s="4"/>
      <c r="LKE83" s="4"/>
      <c r="LKF83" s="4"/>
      <c r="LKG83" s="4"/>
      <c r="LKH83" s="4"/>
      <c r="LKI83" s="4"/>
      <c r="LKJ83" s="4"/>
      <c r="LUA83" s="4"/>
      <c r="LUB83" s="4"/>
      <c r="LUC83" s="4"/>
      <c r="LUD83" s="4"/>
      <c r="LUE83" s="4"/>
      <c r="LUF83" s="4"/>
      <c r="MDW83" s="4"/>
      <c r="MDX83" s="4"/>
      <c r="MDY83" s="4"/>
      <c r="MDZ83" s="4"/>
      <c r="MEA83" s="4"/>
      <c r="MEB83" s="4"/>
      <c r="MNS83" s="4"/>
      <c r="MNT83" s="4"/>
      <c r="MNU83" s="4"/>
      <c r="MNV83" s="4"/>
      <c r="MNW83" s="4"/>
      <c r="MNX83" s="4"/>
      <c r="MXO83" s="4"/>
      <c r="MXP83" s="4"/>
      <c r="MXQ83" s="4"/>
      <c r="MXR83" s="4"/>
      <c r="MXS83" s="4"/>
      <c r="MXT83" s="4"/>
      <c r="NHK83" s="4"/>
      <c r="NHL83" s="4"/>
      <c r="NHM83" s="4"/>
      <c r="NHN83" s="4"/>
      <c r="NHO83" s="4"/>
      <c r="NHP83" s="4"/>
      <c r="NRG83" s="4"/>
      <c r="NRH83" s="4"/>
      <c r="NRI83" s="4"/>
      <c r="NRJ83" s="4"/>
      <c r="NRK83" s="4"/>
      <c r="NRL83" s="4"/>
      <c r="OBC83" s="4"/>
      <c r="OBD83" s="4"/>
      <c r="OBE83" s="4"/>
      <c r="OBF83" s="4"/>
      <c r="OBG83" s="4"/>
      <c r="OBH83" s="4"/>
      <c r="OKY83" s="4"/>
      <c r="OKZ83" s="4"/>
      <c r="OLA83" s="4"/>
      <c r="OLB83" s="4"/>
      <c r="OLC83" s="4"/>
      <c r="OLD83" s="4"/>
      <c r="OUU83" s="4"/>
      <c r="OUV83" s="4"/>
      <c r="OUW83" s="4"/>
      <c r="OUX83" s="4"/>
      <c r="OUY83" s="4"/>
      <c r="OUZ83" s="4"/>
      <c r="PEQ83" s="4"/>
      <c r="PER83" s="4"/>
      <c r="PES83" s="4"/>
      <c r="PET83" s="4"/>
      <c r="PEU83" s="4"/>
      <c r="PEV83" s="4"/>
      <c r="POM83" s="4"/>
      <c r="PON83" s="4"/>
      <c r="POO83" s="4"/>
      <c r="POP83" s="4"/>
      <c r="POQ83" s="4"/>
      <c r="POR83" s="4"/>
      <c r="PYI83" s="4"/>
      <c r="PYJ83" s="4"/>
      <c r="PYK83" s="4"/>
      <c r="PYL83" s="4"/>
      <c r="PYM83" s="4"/>
      <c r="PYN83" s="4"/>
      <c r="QIE83" s="4"/>
      <c r="QIF83" s="4"/>
      <c r="QIG83" s="4"/>
      <c r="QIH83" s="4"/>
      <c r="QII83" s="4"/>
      <c r="QIJ83" s="4"/>
      <c r="QSA83" s="4"/>
      <c r="QSB83" s="4"/>
      <c r="QSC83" s="4"/>
      <c r="QSD83" s="4"/>
      <c r="QSE83" s="4"/>
      <c r="QSF83" s="4"/>
      <c r="RBW83" s="4"/>
      <c r="RBX83" s="4"/>
      <c r="RBY83" s="4"/>
      <c r="RBZ83" s="4"/>
      <c r="RCA83" s="4"/>
      <c r="RCB83" s="4"/>
      <c r="RLS83" s="4"/>
      <c r="RLT83" s="4"/>
      <c r="RLU83" s="4"/>
      <c r="RLV83" s="4"/>
      <c r="RLW83" s="4"/>
      <c r="RLX83" s="4"/>
      <c r="RVO83" s="4"/>
      <c r="RVP83" s="4"/>
      <c r="RVQ83" s="4"/>
      <c r="RVR83" s="4"/>
      <c r="RVS83" s="4"/>
      <c r="RVT83" s="4"/>
      <c r="SFK83" s="4"/>
      <c r="SFL83" s="4"/>
      <c r="SFM83" s="4"/>
      <c r="SFN83" s="4"/>
      <c r="SFO83" s="4"/>
      <c r="SFP83" s="4"/>
      <c r="SPG83" s="4"/>
      <c r="SPH83" s="4"/>
      <c r="SPI83" s="4"/>
      <c r="SPJ83" s="4"/>
      <c r="SPK83" s="4"/>
      <c r="SPL83" s="4"/>
      <c r="SZC83" s="4"/>
      <c r="SZD83" s="4"/>
      <c r="SZE83" s="4"/>
      <c r="SZF83" s="4"/>
      <c r="SZG83" s="4"/>
      <c r="SZH83" s="4"/>
      <c r="TIY83" s="4"/>
      <c r="TIZ83" s="4"/>
      <c r="TJA83" s="4"/>
      <c r="TJB83" s="4"/>
      <c r="TJC83" s="4"/>
      <c r="TJD83" s="4"/>
      <c r="TSU83" s="4"/>
      <c r="TSV83" s="4"/>
      <c r="TSW83" s="4"/>
      <c r="TSX83" s="4"/>
      <c r="TSY83" s="4"/>
      <c r="TSZ83" s="4"/>
      <c r="UCQ83" s="4"/>
      <c r="UCR83" s="4"/>
      <c r="UCS83" s="4"/>
      <c r="UCT83" s="4"/>
      <c r="UCU83" s="4"/>
      <c r="UCV83" s="4"/>
      <c r="UMM83" s="4"/>
      <c r="UMN83" s="4"/>
      <c r="UMO83" s="4"/>
      <c r="UMP83" s="4"/>
      <c r="UMQ83" s="4"/>
      <c r="UMR83" s="4"/>
      <c r="UWI83" s="4"/>
      <c r="UWJ83" s="4"/>
      <c r="UWK83" s="4"/>
      <c r="UWL83" s="4"/>
      <c r="UWM83" s="4"/>
      <c r="UWN83" s="4"/>
      <c r="VGE83" s="4"/>
      <c r="VGF83" s="4"/>
      <c r="VGG83" s="4"/>
      <c r="VGH83" s="4"/>
      <c r="VGI83" s="4"/>
      <c r="VGJ83" s="4"/>
      <c r="VQA83" s="4"/>
      <c r="VQB83" s="4"/>
      <c r="VQC83" s="4"/>
      <c r="VQD83" s="4"/>
      <c r="VQE83" s="4"/>
      <c r="VQF83" s="4"/>
      <c r="VZW83" s="4"/>
      <c r="VZX83" s="4"/>
      <c r="VZY83" s="4"/>
      <c r="VZZ83" s="4"/>
      <c r="WAA83" s="4"/>
      <c r="WAB83" s="4"/>
      <c r="WJS83" s="4"/>
      <c r="WJT83" s="4"/>
      <c r="WJU83" s="4"/>
      <c r="WJV83" s="4"/>
      <c r="WJW83" s="4"/>
      <c r="WJX83" s="4"/>
      <c r="WTO83" s="4"/>
      <c r="WTP83" s="4"/>
      <c r="WTQ83" s="4"/>
      <c r="WTR83" s="4"/>
      <c r="WTS83" s="4"/>
      <c r="WTT83" s="4"/>
    </row>
    <row r="84" spans="1:984 1235:2008 2259:3032 3283:4056 4307:5080 5331:6104 6355:7128 7379:8152 8403:9176 9427:10200 10451:11224 11475:12248 12499:13272 13523:14296 14547:15320 15571:16088" ht="31.5" x14ac:dyDescent="0.25">
      <c r="A84" s="34" t="s">
        <v>575</v>
      </c>
      <c r="B84" s="86" t="s">
        <v>91</v>
      </c>
      <c r="C84" s="125"/>
      <c r="D84" s="87">
        <f>D86+D85</f>
        <v>0</v>
      </c>
      <c r="E84" s="87">
        <f>E86+E85</f>
        <v>0</v>
      </c>
      <c r="F84" s="87">
        <f>F86+F85</f>
        <v>0</v>
      </c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73"/>
      <c r="AO84" s="73"/>
      <c r="AP84" s="73"/>
      <c r="AQ84" s="73"/>
      <c r="AR84" s="73"/>
      <c r="AS84" s="73"/>
      <c r="AT84" s="73"/>
      <c r="HC84" s="4"/>
      <c r="HD84" s="4"/>
      <c r="HE84" s="4"/>
      <c r="HF84" s="4"/>
      <c r="HG84" s="4"/>
      <c r="HH84" s="4"/>
      <c r="QY84" s="4"/>
      <c r="QZ84" s="4"/>
      <c r="RA84" s="4"/>
      <c r="RB84" s="4"/>
      <c r="RC84" s="4"/>
      <c r="RD84" s="4"/>
      <c r="AAU84" s="4"/>
      <c r="AAV84" s="4"/>
      <c r="AAW84" s="4"/>
      <c r="AAX84" s="4"/>
      <c r="AAY84" s="4"/>
      <c r="AAZ84" s="4"/>
      <c r="AKQ84" s="4"/>
      <c r="AKR84" s="4"/>
      <c r="AKS84" s="4"/>
      <c r="AKT84" s="4"/>
      <c r="AKU84" s="4"/>
      <c r="AKV84" s="4"/>
      <c r="AUM84" s="4"/>
      <c r="AUN84" s="4"/>
      <c r="AUO84" s="4"/>
      <c r="AUP84" s="4"/>
      <c r="AUQ84" s="4"/>
      <c r="AUR84" s="4"/>
      <c r="BEI84" s="4"/>
      <c r="BEJ84" s="4"/>
      <c r="BEK84" s="4"/>
      <c r="BEL84" s="4"/>
      <c r="BEM84" s="4"/>
      <c r="BEN84" s="4"/>
      <c r="BOE84" s="4"/>
      <c r="BOF84" s="4"/>
      <c r="BOG84" s="4"/>
      <c r="BOH84" s="4"/>
      <c r="BOI84" s="4"/>
      <c r="BOJ84" s="4"/>
      <c r="BYA84" s="4"/>
      <c r="BYB84" s="4"/>
      <c r="BYC84" s="4"/>
      <c r="BYD84" s="4"/>
      <c r="BYE84" s="4"/>
      <c r="BYF84" s="4"/>
      <c r="CHW84" s="4"/>
      <c r="CHX84" s="4"/>
      <c r="CHY84" s="4"/>
      <c r="CHZ84" s="4"/>
      <c r="CIA84" s="4"/>
      <c r="CIB84" s="4"/>
      <c r="CRS84" s="4"/>
      <c r="CRT84" s="4"/>
      <c r="CRU84" s="4"/>
      <c r="CRV84" s="4"/>
      <c r="CRW84" s="4"/>
      <c r="CRX84" s="4"/>
      <c r="DBO84" s="4"/>
      <c r="DBP84" s="4"/>
      <c r="DBQ84" s="4"/>
      <c r="DBR84" s="4"/>
      <c r="DBS84" s="4"/>
      <c r="DBT84" s="4"/>
      <c r="DLK84" s="4"/>
      <c r="DLL84" s="4"/>
      <c r="DLM84" s="4"/>
      <c r="DLN84" s="4"/>
      <c r="DLO84" s="4"/>
      <c r="DLP84" s="4"/>
      <c r="DVG84" s="4"/>
      <c r="DVH84" s="4"/>
      <c r="DVI84" s="4"/>
      <c r="DVJ84" s="4"/>
      <c r="DVK84" s="4"/>
      <c r="DVL84" s="4"/>
      <c r="EFC84" s="4"/>
      <c r="EFD84" s="4"/>
      <c r="EFE84" s="4"/>
      <c r="EFF84" s="4"/>
      <c r="EFG84" s="4"/>
      <c r="EFH84" s="4"/>
      <c r="EOY84" s="4"/>
      <c r="EOZ84" s="4"/>
      <c r="EPA84" s="4"/>
      <c r="EPB84" s="4"/>
      <c r="EPC84" s="4"/>
      <c r="EPD84" s="4"/>
      <c r="EYU84" s="4"/>
      <c r="EYV84" s="4"/>
      <c r="EYW84" s="4"/>
      <c r="EYX84" s="4"/>
      <c r="EYY84" s="4"/>
      <c r="EYZ84" s="4"/>
      <c r="FIQ84" s="4"/>
      <c r="FIR84" s="4"/>
      <c r="FIS84" s="4"/>
      <c r="FIT84" s="4"/>
      <c r="FIU84" s="4"/>
      <c r="FIV84" s="4"/>
      <c r="FSM84" s="4"/>
      <c r="FSN84" s="4"/>
      <c r="FSO84" s="4"/>
      <c r="FSP84" s="4"/>
      <c r="FSQ84" s="4"/>
      <c r="FSR84" s="4"/>
      <c r="GCI84" s="4"/>
      <c r="GCJ84" s="4"/>
      <c r="GCK84" s="4"/>
      <c r="GCL84" s="4"/>
      <c r="GCM84" s="4"/>
      <c r="GCN84" s="4"/>
      <c r="GME84" s="4"/>
      <c r="GMF84" s="4"/>
      <c r="GMG84" s="4"/>
      <c r="GMH84" s="4"/>
      <c r="GMI84" s="4"/>
      <c r="GMJ84" s="4"/>
      <c r="GWA84" s="4"/>
      <c r="GWB84" s="4"/>
      <c r="GWC84" s="4"/>
      <c r="GWD84" s="4"/>
      <c r="GWE84" s="4"/>
      <c r="GWF84" s="4"/>
      <c r="HFW84" s="4"/>
      <c r="HFX84" s="4"/>
      <c r="HFY84" s="4"/>
      <c r="HFZ84" s="4"/>
      <c r="HGA84" s="4"/>
      <c r="HGB84" s="4"/>
      <c r="HPS84" s="4"/>
      <c r="HPT84" s="4"/>
      <c r="HPU84" s="4"/>
      <c r="HPV84" s="4"/>
      <c r="HPW84" s="4"/>
      <c r="HPX84" s="4"/>
      <c r="HZO84" s="4"/>
      <c r="HZP84" s="4"/>
      <c r="HZQ84" s="4"/>
      <c r="HZR84" s="4"/>
      <c r="HZS84" s="4"/>
      <c r="HZT84" s="4"/>
      <c r="IJK84" s="4"/>
      <c r="IJL84" s="4"/>
      <c r="IJM84" s="4"/>
      <c r="IJN84" s="4"/>
      <c r="IJO84" s="4"/>
      <c r="IJP84" s="4"/>
      <c r="ITG84" s="4"/>
      <c r="ITH84" s="4"/>
      <c r="ITI84" s="4"/>
      <c r="ITJ84" s="4"/>
      <c r="ITK84" s="4"/>
      <c r="ITL84" s="4"/>
      <c r="JDC84" s="4"/>
      <c r="JDD84" s="4"/>
      <c r="JDE84" s="4"/>
      <c r="JDF84" s="4"/>
      <c r="JDG84" s="4"/>
      <c r="JDH84" s="4"/>
      <c r="JMY84" s="4"/>
      <c r="JMZ84" s="4"/>
      <c r="JNA84" s="4"/>
      <c r="JNB84" s="4"/>
      <c r="JNC84" s="4"/>
      <c r="JND84" s="4"/>
      <c r="JWU84" s="4"/>
      <c r="JWV84" s="4"/>
      <c r="JWW84" s="4"/>
      <c r="JWX84" s="4"/>
      <c r="JWY84" s="4"/>
      <c r="JWZ84" s="4"/>
      <c r="KGQ84" s="4"/>
      <c r="KGR84" s="4"/>
      <c r="KGS84" s="4"/>
      <c r="KGT84" s="4"/>
      <c r="KGU84" s="4"/>
      <c r="KGV84" s="4"/>
      <c r="KQM84" s="4"/>
      <c r="KQN84" s="4"/>
      <c r="KQO84" s="4"/>
      <c r="KQP84" s="4"/>
      <c r="KQQ84" s="4"/>
      <c r="KQR84" s="4"/>
      <c r="LAI84" s="4"/>
      <c r="LAJ84" s="4"/>
      <c r="LAK84" s="4"/>
      <c r="LAL84" s="4"/>
      <c r="LAM84" s="4"/>
      <c r="LAN84" s="4"/>
      <c r="LKE84" s="4"/>
      <c r="LKF84" s="4"/>
      <c r="LKG84" s="4"/>
      <c r="LKH84" s="4"/>
      <c r="LKI84" s="4"/>
      <c r="LKJ84" s="4"/>
      <c r="LUA84" s="4"/>
      <c r="LUB84" s="4"/>
      <c r="LUC84" s="4"/>
      <c r="LUD84" s="4"/>
      <c r="LUE84" s="4"/>
      <c r="LUF84" s="4"/>
      <c r="MDW84" s="4"/>
      <c r="MDX84" s="4"/>
      <c r="MDY84" s="4"/>
      <c r="MDZ84" s="4"/>
      <c r="MEA84" s="4"/>
      <c r="MEB84" s="4"/>
      <c r="MNS84" s="4"/>
      <c r="MNT84" s="4"/>
      <c r="MNU84" s="4"/>
      <c r="MNV84" s="4"/>
      <c r="MNW84" s="4"/>
      <c r="MNX84" s="4"/>
      <c r="MXO84" s="4"/>
      <c r="MXP84" s="4"/>
      <c r="MXQ84" s="4"/>
      <c r="MXR84" s="4"/>
      <c r="MXS84" s="4"/>
      <c r="MXT84" s="4"/>
      <c r="NHK84" s="4"/>
      <c r="NHL84" s="4"/>
      <c r="NHM84" s="4"/>
      <c r="NHN84" s="4"/>
      <c r="NHO84" s="4"/>
      <c r="NHP84" s="4"/>
      <c r="NRG84" s="4"/>
      <c r="NRH84" s="4"/>
      <c r="NRI84" s="4"/>
      <c r="NRJ84" s="4"/>
      <c r="NRK84" s="4"/>
      <c r="NRL84" s="4"/>
      <c r="OBC84" s="4"/>
      <c r="OBD84" s="4"/>
      <c r="OBE84" s="4"/>
      <c r="OBF84" s="4"/>
      <c r="OBG84" s="4"/>
      <c r="OBH84" s="4"/>
      <c r="OKY84" s="4"/>
      <c r="OKZ84" s="4"/>
      <c r="OLA84" s="4"/>
      <c r="OLB84" s="4"/>
      <c r="OLC84" s="4"/>
      <c r="OLD84" s="4"/>
      <c r="OUU84" s="4"/>
      <c r="OUV84" s="4"/>
      <c r="OUW84" s="4"/>
      <c r="OUX84" s="4"/>
      <c r="OUY84" s="4"/>
      <c r="OUZ84" s="4"/>
      <c r="PEQ84" s="4"/>
      <c r="PER84" s="4"/>
      <c r="PES84" s="4"/>
      <c r="PET84" s="4"/>
      <c r="PEU84" s="4"/>
      <c r="PEV84" s="4"/>
      <c r="POM84" s="4"/>
      <c r="PON84" s="4"/>
      <c r="POO84" s="4"/>
      <c r="POP84" s="4"/>
      <c r="POQ84" s="4"/>
      <c r="POR84" s="4"/>
      <c r="PYI84" s="4"/>
      <c r="PYJ84" s="4"/>
      <c r="PYK84" s="4"/>
      <c r="PYL84" s="4"/>
      <c r="PYM84" s="4"/>
      <c r="PYN84" s="4"/>
      <c r="QIE84" s="4"/>
      <c r="QIF84" s="4"/>
      <c r="QIG84" s="4"/>
      <c r="QIH84" s="4"/>
      <c r="QII84" s="4"/>
      <c r="QIJ84" s="4"/>
      <c r="QSA84" s="4"/>
      <c r="QSB84" s="4"/>
      <c r="QSC84" s="4"/>
      <c r="QSD84" s="4"/>
      <c r="QSE84" s="4"/>
      <c r="QSF84" s="4"/>
      <c r="RBW84" s="4"/>
      <c r="RBX84" s="4"/>
      <c r="RBY84" s="4"/>
      <c r="RBZ84" s="4"/>
      <c r="RCA84" s="4"/>
      <c r="RCB84" s="4"/>
      <c r="RLS84" s="4"/>
      <c r="RLT84" s="4"/>
      <c r="RLU84" s="4"/>
      <c r="RLV84" s="4"/>
      <c r="RLW84" s="4"/>
      <c r="RLX84" s="4"/>
      <c r="RVO84" s="4"/>
      <c r="RVP84" s="4"/>
      <c r="RVQ84" s="4"/>
      <c r="RVR84" s="4"/>
      <c r="RVS84" s="4"/>
      <c r="RVT84" s="4"/>
      <c r="SFK84" s="4"/>
      <c r="SFL84" s="4"/>
      <c r="SFM84" s="4"/>
      <c r="SFN84" s="4"/>
      <c r="SFO84" s="4"/>
      <c r="SFP84" s="4"/>
      <c r="SPG84" s="4"/>
      <c r="SPH84" s="4"/>
      <c r="SPI84" s="4"/>
      <c r="SPJ84" s="4"/>
      <c r="SPK84" s="4"/>
      <c r="SPL84" s="4"/>
      <c r="SZC84" s="4"/>
      <c r="SZD84" s="4"/>
      <c r="SZE84" s="4"/>
      <c r="SZF84" s="4"/>
      <c r="SZG84" s="4"/>
      <c r="SZH84" s="4"/>
      <c r="TIY84" s="4"/>
      <c r="TIZ84" s="4"/>
      <c r="TJA84" s="4"/>
      <c r="TJB84" s="4"/>
      <c r="TJC84" s="4"/>
      <c r="TJD84" s="4"/>
      <c r="TSU84" s="4"/>
      <c r="TSV84" s="4"/>
      <c r="TSW84" s="4"/>
      <c r="TSX84" s="4"/>
      <c r="TSY84" s="4"/>
      <c r="TSZ84" s="4"/>
      <c r="UCQ84" s="4"/>
      <c r="UCR84" s="4"/>
      <c r="UCS84" s="4"/>
      <c r="UCT84" s="4"/>
      <c r="UCU84" s="4"/>
      <c r="UCV84" s="4"/>
      <c r="UMM84" s="4"/>
      <c r="UMN84" s="4"/>
      <c r="UMO84" s="4"/>
      <c r="UMP84" s="4"/>
      <c r="UMQ84" s="4"/>
      <c r="UMR84" s="4"/>
      <c r="UWI84" s="4"/>
      <c r="UWJ84" s="4"/>
      <c r="UWK84" s="4"/>
      <c r="UWL84" s="4"/>
      <c r="UWM84" s="4"/>
      <c r="UWN84" s="4"/>
      <c r="VGE84" s="4"/>
      <c r="VGF84" s="4"/>
      <c r="VGG84" s="4"/>
      <c r="VGH84" s="4"/>
      <c r="VGI84" s="4"/>
      <c r="VGJ84" s="4"/>
      <c r="VQA84" s="4"/>
      <c r="VQB84" s="4"/>
      <c r="VQC84" s="4"/>
      <c r="VQD84" s="4"/>
      <c r="VQE84" s="4"/>
      <c r="VQF84" s="4"/>
      <c r="VZW84" s="4"/>
      <c r="VZX84" s="4"/>
      <c r="VZY84" s="4"/>
      <c r="VZZ84" s="4"/>
      <c r="WAA84" s="4"/>
      <c r="WAB84" s="4"/>
      <c r="WJS84" s="4"/>
      <c r="WJT84" s="4"/>
      <c r="WJU84" s="4"/>
      <c r="WJV84" s="4"/>
      <c r="WJW84" s="4"/>
      <c r="WJX84" s="4"/>
      <c r="WTO84" s="4"/>
      <c r="WTP84" s="4"/>
      <c r="WTQ84" s="4"/>
      <c r="WTR84" s="4"/>
      <c r="WTS84" s="4"/>
      <c r="WTT84" s="4"/>
    </row>
    <row r="85" spans="1:984 1235:2008 2259:3032 3283:4056 4307:5080 5331:6104 6355:7128 7379:8152 8403:9176 9427:10200 10451:11224 11475:12248 12499:13272 13523:14296 14547:15320 15571:16088" ht="30.75" x14ac:dyDescent="0.25">
      <c r="A85" s="22" t="s">
        <v>25</v>
      </c>
      <c r="B85" s="124" t="s">
        <v>91</v>
      </c>
      <c r="C85" s="125" t="s">
        <v>26</v>
      </c>
      <c r="D85" s="218">
        <f>'Приложение 4'!F159</f>
        <v>0</v>
      </c>
      <c r="E85" s="218">
        <f>'Приложение 4'!G159</f>
        <v>0</v>
      </c>
      <c r="F85" s="218">
        <f>'Приложение 4'!H159</f>
        <v>0</v>
      </c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73"/>
      <c r="AO85" s="73"/>
      <c r="AP85" s="73"/>
      <c r="AQ85" s="73"/>
      <c r="AR85" s="73"/>
      <c r="AS85" s="73"/>
      <c r="AT85" s="73"/>
      <c r="HC85" s="4"/>
      <c r="HD85" s="4"/>
      <c r="HE85" s="4"/>
      <c r="HF85" s="4"/>
      <c r="HG85" s="4"/>
      <c r="HH85" s="4"/>
      <c r="QY85" s="4"/>
      <c r="QZ85" s="4"/>
      <c r="RA85" s="4"/>
      <c r="RB85" s="4"/>
      <c r="RC85" s="4"/>
      <c r="RD85" s="4"/>
      <c r="AAU85" s="4"/>
      <c r="AAV85" s="4"/>
      <c r="AAW85" s="4"/>
      <c r="AAX85" s="4"/>
      <c r="AAY85" s="4"/>
      <c r="AAZ85" s="4"/>
      <c r="AKQ85" s="4"/>
      <c r="AKR85" s="4"/>
      <c r="AKS85" s="4"/>
      <c r="AKT85" s="4"/>
      <c r="AKU85" s="4"/>
      <c r="AKV85" s="4"/>
      <c r="AUM85" s="4"/>
      <c r="AUN85" s="4"/>
      <c r="AUO85" s="4"/>
      <c r="AUP85" s="4"/>
      <c r="AUQ85" s="4"/>
      <c r="AUR85" s="4"/>
      <c r="BEI85" s="4"/>
      <c r="BEJ85" s="4"/>
      <c r="BEK85" s="4"/>
      <c r="BEL85" s="4"/>
      <c r="BEM85" s="4"/>
      <c r="BEN85" s="4"/>
      <c r="BOE85" s="4"/>
      <c r="BOF85" s="4"/>
      <c r="BOG85" s="4"/>
      <c r="BOH85" s="4"/>
      <c r="BOI85" s="4"/>
      <c r="BOJ85" s="4"/>
      <c r="BYA85" s="4"/>
      <c r="BYB85" s="4"/>
      <c r="BYC85" s="4"/>
      <c r="BYD85" s="4"/>
      <c r="BYE85" s="4"/>
      <c r="BYF85" s="4"/>
      <c r="CHW85" s="4"/>
      <c r="CHX85" s="4"/>
      <c r="CHY85" s="4"/>
      <c r="CHZ85" s="4"/>
      <c r="CIA85" s="4"/>
      <c r="CIB85" s="4"/>
      <c r="CRS85" s="4"/>
      <c r="CRT85" s="4"/>
      <c r="CRU85" s="4"/>
      <c r="CRV85" s="4"/>
      <c r="CRW85" s="4"/>
      <c r="CRX85" s="4"/>
      <c r="DBO85" s="4"/>
      <c r="DBP85" s="4"/>
      <c r="DBQ85" s="4"/>
      <c r="DBR85" s="4"/>
      <c r="DBS85" s="4"/>
      <c r="DBT85" s="4"/>
      <c r="DLK85" s="4"/>
      <c r="DLL85" s="4"/>
      <c r="DLM85" s="4"/>
      <c r="DLN85" s="4"/>
      <c r="DLO85" s="4"/>
      <c r="DLP85" s="4"/>
      <c r="DVG85" s="4"/>
      <c r="DVH85" s="4"/>
      <c r="DVI85" s="4"/>
      <c r="DVJ85" s="4"/>
      <c r="DVK85" s="4"/>
      <c r="DVL85" s="4"/>
      <c r="EFC85" s="4"/>
      <c r="EFD85" s="4"/>
      <c r="EFE85" s="4"/>
      <c r="EFF85" s="4"/>
      <c r="EFG85" s="4"/>
      <c r="EFH85" s="4"/>
      <c r="EOY85" s="4"/>
      <c r="EOZ85" s="4"/>
      <c r="EPA85" s="4"/>
      <c r="EPB85" s="4"/>
      <c r="EPC85" s="4"/>
      <c r="EPD85" s="4"/>
      <c r="EYU85" s="4"/>
      <c r="EYV85" s="4"/>
      <c r="EYW85" s="4"/>
      <c r="EYX85" s="4"/>
      <c r="EYY85" s="4"/>
      <c r="EYZ85" s="4"/>
      <c r="FIQ85" s="4"/>
      <c r="FIR85" s="4"/>
      <c r="FIS85" s="4"/>
      <c r="FIT85" s="4"/>
      <c r="FIU85" s="4"/>
      <c r="FIV85" s="4"/>
      <c r="FSM85" s="4"/>
      <c r="FSN85" s="4"/>
      <c r="FSO85" s="4"/>
      <c r="FSP85" s="4"/>
      <c r="FSQ85" s="4"/>
      <c r="FSR85" s="4"/>
      <c r="GCI85" s="4"/>
      <c r="GCJ85" s="4"/>
      <c r="GCK85" s="4"/>
      <c r="GCL85" s="4"/>
      <c r="GCM85" s="4"/>
      <c r="GCN85" s="4"/>
      <c r="GME85" s="4"/>
      <c r="GMF85" s="4"/>
      <c r="GMG85" s="4"/>
      <c r="GMH85" s="4"/>
      <c r="GMI85" s="4"/>
      <c r="GMJ85" s="4"/>
      <c r="GWA85" s="4"/>
      <c r="GWB85" s="4"/>
      <c r="GWC85" s="4"/>
      <c r="GWD85" s="4"/>
      <c r="GWE85" s="4"/>
      <c r="GWF85" s="4"/>
      <c r="HFW85" s="4"/>
      <c r="HFX85" s="4"/>
      <c r="HFY85" s="4"/>
      <c r="HFZ85" s="4"/>
      <c r="HGA85" s="4"/>
      <c r="HGB85" s="4"/>
      <c r="HPS85" s="4"/>
      <c r="HPT85" s="4"/>
      <c r="HPU85" s="4"/>
      <c r="HPV85" s="4"/>
      <c r="HPW85" s="4"/>
      <c r="HPX85" s="4"/>
      <c r="HZO85" s="4"/>
      <c r="HZP85" s="4"/>
      <c r="HZQ85" s="4"/>
      <c r="HZR85" s="4"/>
      <c r="HZS85" s="4"/>
      <c r="HZT85" s="4"/>
      <c r="IJK85" s="4"/>
      <c r="IJL85" s="4"/>
      <c r="IJM85" s="4"/>
      <c r="IJN85" s="4"/>
      <c r="IJO85" s="4"/>
      <c r="IJP85" s="4"/>
      <c r="ITG85" s="4"/>
      <c r="ITH85" s="4"/>
      <c r="ITI85" s="4"/>
      <c r="ITJ85" s="4"/>
      <c r="ITK85" s="4"/>
      <c r="ITL85" s="4"/>
      <c r="JDC85" s="4"/>
      <c r="JDD85" s="4"/>
      <c r="JDE85" s="4"/>
      <c r="JDF85" s="4"/>
      <c r="JDG85" s="4"/>
      <c r="JDH85" s="4"/>
      <c r="JMY85" s="4"/>
      <c r="JMZ85" s="4"/>
      <c r="JNA85" s="4"/>
      <c r="JNB85" s="4"/>
      <c r="JNC85" s="4"/>
      <c r="JND85" s="4"/>
      <c r="JWU85" s="4"/>
      <c r="JWV85" s="4"/>
      <c r="JWW85" s="4"/>
      <c r="JWX85" s="4"/>
      <c r="JWY85" s="4"/>
      <c r="JWZ85" s="4"/>
      <c r="KGQ85" s="4"/>
      <c r="KGR85" s="4"/>
      <c r="KGS85" s="4"/>
      <c r="KGT85" s="4"/>
      <c r="KGU85" s="4"/>
      <c r="KGV85" s="4"/>
      <c r="KQM85" s="4"/>
      <c r="KQN85" s="4"/>
      <c r="KQO85" s="4"/>
      <c r="KQP85" s="4"/>
      <c r="KQQ85" s="4"/>
      <c r="KQR85" s="4"/>
      <c r="LAI85" s="4"/>
      <c r="LAJ85" s="4"/>
      <c r="LAK85" s="4"/>
      <c r="LAL85" s="4"/>
      <c r="LAM85" s="4"/>
      <c r="LAN85" s="4"/>
      <c r="LKE85" s="4"/>
      <c r="LKF85" s="4"/>
      <c r="LKG85" s="4"/>
      <c r="LKH85" s="4"/>
      <c r="LKI85" s="4"/>
      <c r="LKJ85" s="4"/>
      <c r="LUA85" s="4"/>
      <c r="LUB85" s="4"/>
      <c r="LUC85" s="4"/>
      <c r="LUD85" s="4"/>
      <c r="LUE85" s="4"/>
      <c r="LUF85" s="4"/>
      <c r="MDW85" s="4"/>
      <c r="MDX85" s="4"/>
      <c r="MDY85" s="4"/>
      <c r="MDZ85" s="4"/>
      <c r="MEA85" s="4"/>
      <c r="MEB85" s="4"/>
      <c r="MNS85" s="4"/>
      <c r="MNT85" s="4"/>
      <c r="MNU85" s="4"/>
      <c r="MNV85" s="4"/>
      <c r="MNW85" s="4"/>
      <c r="MNX85" s="4"/>
      <c r="MXO85" s="4"/>
      <c r="MXP85" s="4"/>
      <c r="MXQ85" s="4"/>
      <c r="MXR85" s="4"/>
      <c r="MXS85" s="4"/>
      <c r="MXT85" s="4"/>
      <c r="NHK85" s="4"/>
      <c r="NHL85" s="4"/>
      <c r="NHM85" s="4"/>
      <c r="NHN85" s="4"/>
      <c r="NHO85" s="4"/>
      <c r="NHP85" s="4"/>
      <c r="NRG85" s="4"/>
      <c r="NRH85" s="4"/>
      <c r="NRI85" s="4"/>
      <c r="NRJ85" s="4"/>
      <c r="NRK85" s="4"/>
      <c r="NRL85" s="4"/>
      <c r="OBC85" s="4"/>
      <c r="OBD85" s="4"/>
      <c r="OBE85" s="4"/>
      <c r="OBF85" s="4"/>
      <c r="OBG85" s="4"/>
      <c r="OBH85" s="4"/>
      <c r="OKY85" s="4"/>
      <c r="OKZ85" s="4"/>
      <c r="OLA85" s="4"/>
      <c r="OLB85" s="4"/>
      <c r="OLC85" s="4"/>
      <c r="OLD85" s="4"/>
      <c r="OUU85" s="4"/>
      <c r="OUV85" s="4"/>
      <c r="OUW85" s="4"/>
      <c r="OUX85" s="4"/>
      <c r="OUY85" s="4"/>
      <c r="OUZ85" s="4"/>
      <c r="PEQ85" s="4"/>
      <c r="PER85" s="4"/>
      <c r="PES85" s="4"/>
      <c r="PET85" s="4"/>
      <c r="PEU85" s="4"/>
      <c r="PEV85" s="4"/>
      <c r="POM85" s="4"/>
      <c r="PON85" s="4"/>
      <c r="POO85" s="4"/>
      <c r="POP85" s="4"/>
      <c r="POQ85" s="4"/>
      <c r="POR85" s="4"/>
      <c r="PYI85" s="4"/>
      <c r="PYJ85" s="4"/>
      <c r="PYK85" s="4"/>
      <c r="PYL85" s="4"/>
      <c r="PYM85" s="4"/>
      <c r="PYN85" s="4"/>
      <c r="QIE85" s="4"/>
      <c r="QIF85" s="4"/>
      <c r="QIG85" s="4"/>
      <c r="QIH85" s="4"/>
      <c r="QII85" s="4"/>
      <c r="QIJ85" s="4"/>
      <c r="QSA85" s="4"/>
      <c r="QSB85" s="4"/>
      <c r="QSC85" s="4"/>
      <c r="QSD85" s="4"/>
      <c r="QSE85" s="4"/>
      <c r="QSF85" s="4"/>
      <c r="RBW85" s="4"/>
      <c r="RBX85" s="4"/>
      <c r="RBY85" s="4"/>
      <c r="RBZ85" s="4"/>
      <c r="RCA85" s="4"/>
      <c r="RCB85" s="4"/>
      <c r="RLS85" s="4"/>
      <c r="RLT85" s="4"/>
      <c r="RLU85" s="4"/>
      <c r="RLV85" s="4"/>
      <c r="RLW85" s="4"/>
      <c r="RLX85" s="4"/>
      <c r="RVO85" s="4"/>
      <c r="RVP85" s="4"/>
      <c r="RVQ85" s="4"/>
      <c r="RVR85" s="4"/>
      <c r="RVS85" s="4"/>
      <c r="RVT85" s="4"/>
      <c r="SFK85" s="4"/>
      <c r="SFL85" s="4"/>
      <c r="SFM85" s="4"/>
      <c r="SFN85" s="4"/>
      <c r="SFO85" s="4"/>
      <c r="SFP85" s="4"/>
      <c r="SPG85" s="4"/>
      <c r="SPH85" s="4"/>
      <c r="SPI85" s="4"/>
      <c r="SPJ85" s="4"/>
      <c r="SPK85" s="4"/>
      <c r="SPL85" s="4"/>
      <c r="SZC85" s="4"/>
      <c r="SZD85" s="4"/>
      <c r="SZE85" s="4"/>
      <c r="SZF85" s="4"/>
      <c r="SZG85" s="4"/>
      <c r="SZH85" s="4"/>
      <c r="TIY85" s="4"/>
      <c r="TIZ85" s="4"/>
      <c r="TJA85" s="4"/>
      <c r="TJB85" s="4"/>
      <c r="TJC85" s="4"/>
      <c r="TJD85" s="4"/>
      <c r="TSU85" s="4"/>
      <c r="TSV85" s="4"/>
      <c r="TSW85" s="4"/>
      <c r="TSX85" s="4"/>
      <c r="TSY85" s="4"/>
      <c r="TSZ85" s="4"/>
      <c r="UCQ85" s="4"/>
      <c r="UCR85" s="4"/>
      <c r="UCS85" s="4"/>
      <c r="UCT85" s="4"/>
      <c r="UCU85" s="4"/>
      <c r="UCV85" s="4"/>
      <c r="UMM85" s="4"/>
      <c r="UMN85" s="4"/>
      <c r="UMO85" s="4"/>
      <c r="UMP85" s="4"/>
      <c r="UMQ85" s="4"/>
      <c r="UMR85" s="4"/>
      <c r="UWI85" s="4"/>
      <c r="UWJ85" s="4"/>
      <c r="UWK85" s="4"/>
      <c r="UWL85" s="4"/>
      <c r="UWM85" s="4"/>
      <c r="UWN85" s="4"/>
      <c r="VGE85" s="4"/>
      <c r="VGF85" s="4"/>
      <c r="VGG85" s="4"/>
      <c r="VGH85" s="4"/>
      <c r="VGI85" s="4"/>
      <c r="VGJ85" s="4"/>
      <c r="VQA85" s="4"/>
      <c r="VQB85" s="4"/>
      <c r="VQC85" s="4"/>
      <c r="VQD85" s="4"/>
      <c r="VQE85" s="4"/>
      <c r="VQF85" s="4"/>
      <c r="VZW85" s="4"/>
      <c r="VZX85" s="4"/>
      <c r="VZY85" s="4"/>
      <c r="VZZ85" s="4"/>
      <c r="WAA85" s="4"/>
      <c r="WAB85" s="4"/>
      <c r="WJS85" s="4"/>
      <c r="WJT85" s="4"/>
      <c r="WJU85" s="4"/>
      <c r="WJV85" s="4"/>
      <c r="WJW85" s="4"/>
      <c r="WJX85" s="4"/>
      <c r="WTO85" s="4"/>
      <c r="WTP85" s="4"/>
      <c r="WTQ85" s="4"/>
      <c r="WTR85" s="4"/>
      <c r="WTS85" s="4"/>
      <c r="WTT85" s="4"/>
    </row>
    <row r="86" spans="1:984 1235:2008 2259:3032 3283:4056 4307:5080 5331:6104 6355:7128 7379:8152 8403:9176 9427:10200 10451:11224 11475:12248 12499:13272 13523:14296 14547:15320 15571:16088" ht="30.75" x14ac:dyDescent="0.25">
      <c r="A86" s="32" t="s">
        <v>52</v>
      </c>
      <c r="B86" s="124" t="s">
        <v>91</v>
      </c>
      <c r="C86" s="125" t="s">
        <v>53</v>
      </c>
      <c r="D86" s="218">
        <f>'Приложение 4'!F160</f>
        <v>0</v>
      </c>
      <c r="E86" s="218">
        <f>'Приложение 4'!G160</f>
        <v>0</v>
      </c>
      <c r="F86" s="218">
        <f>'Приложение 4'!H160</f>
        <v>0</v>
      </c>
      <c r="H86" s="112"/>
      <c r="I86" s="11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73"/>
      <c r="AO86" s="73"/>
      <c r="AP86" s="73"/>
      <c r="AQ86" s="73"/>
      <c r="AR86" s="73"/>
      <c r="AS86" s="73"/>
      <c r="AT86" s="73"/>
      <c r="HC86" s="4"/>
      <c r="HD86" s="4"/>
      <c r="HE86" s="4"/>
      <c r="HF86" s="4"/>
      <c r="HG86" s="4"/>
      <c r="HH86" s="4"/>
      <c r="QY86" s="4"/>
      <c r="QZ86" s="4"/>
      <c r="RA86" s="4"/>
      <c r="RB86" s="4"/>
      <c r="RC86" s="4"/>
      <c r="RD86" s="4"/>
      <c r="AAU86" s="4"/>
      <c r="AAV86" s="4"/>
      <c r="AAW86" s="4"/>
      <c r="AAX86" s="4"/>
      <c r="AAY86" s="4"/>
      <c r="AAZ86" s="4"/>
      <c r="AKQ86" s="4"/>
      <c r="AKR86" s="4"/>
      <c r="AKS86" s="4"/>
      <c r="AKT86" s="4"/>
      <c r="AKU86" s="4"/>
      <c r="AKV86" s="4"/>
      <c r="AUM86" s="4"/>
      <c r="AUN86" s="4"/>
      <c r="AUO86" s="4"/>
      <c r="AUP86" s="4"/>
      <c r="AUQ86" s="4"/>
      <c r="AUR86" s="4"/>
      <c r="BEI86" s="4"/>
      <c r="BEJ86" s="4"/>
      <c r="BEK86" s="4"/>
      <c r="BEL86" s="4"/>
      <c r="BEM86" s="4"/>
      <c r="BEN86" s="4"/>
      <c r="BOE86" s="4"/>
      <c r="BOF86" s="4"/>
      <c r="BOG86" s="4"/>
      <c r="BOH86" s="4"/>
      <c r="BOI86" s="4"/>
      <c r="BOJ86" s="4"/>
      <c r="BYA86" s="4"/>
      <c r="BYB86" s="4"/>
      <c r="BYC86" s="4"/>
      <c r="BYD86" s="4"/>
      <c r="BYE86" s="4"/>
      <c r="BYF86" s="4"/>
      <c r="CHW86" s="4"/>
      <c r="CHX86" s="4"/>
      <c r="CHY86" s="4"/>
      <c r="CHZ86" s="4"/>
      <c r="CIA86" s="4"/>
      <c r="CIB86" s="4"/>
      <c r="CRS86" s="4"/>
      <c r="CRT86" s="4"/>
      <c r="CRU86" s="4"/>
      <c r="CRV86" s="4"/>
      <c r="CRW86" s="4"/>
      <c r="CRX86" s="4"/>
      <c r="DBO86" s="4"/>
      <c r="DBP86" s="4"/>
      <c r="DBQ86" s="4"/>
      <c r="DBR86" s="4"/>
      <c r="DBS86" s="4"/>
      <c r="DBT86" s="4"/>
      <c r="DLK86" s="4"/>
      <c r="DLL86" s="4"/>
      <c r="DLM86" s="4"/>
      <c r="DLN86" s="4"/>
      <c r="DLO86" s="4"/>
      <c r="DLP86" s="4"/>
      <c r="DVG86" s="4"/>
      <c r="DVH86" s="4"/>
      <c r="DVI86" s="4"/>
      <c r="DVJ86" s="4"/>
      <c r="DVK86" s="4"/>
      <c r="DVL86" s="4"/>
      <c r="EFC86" s="4"/>
      <c r="EFD86" s="4"/>
      <c r="EFE86" s="4"/>
      <c r="EFF86" s="4"/>
      <c r="EFG86" s="4"/>
      <c r="EFH86" s="4"/>
      <c r="EOY86" s="4"/>
      <c r="EOZ86" s="4"/>
      <c r="EPA86" s="4"/>
      <c r="EPB86" s="4"/>
      <c r="EPC86" s="4"/>
      <c r="EPD86" s="4"/>
      <c r="EYU86" s="4"/>
      <c r="EYV86" s="4"/>
      <c r="EYW86" s="4"/>
      <c r="EYX86" s="4"/>
      <c r="EYY86" s="4"/>
      <c r="EYZ86" s="4"/>
      <c r="FIQ86" s="4"/>
      <c r="FIR86" s="4"/>
      <c r="FIS86" s="4"/>
      <c r="FIT86" s="4"/>
      <c r="FIU86" s="4"/>
      <c r="FIV86" s="4"/>
      <c r="FSM86" s="4"/>
      <c r="FSN86" s="4"/>
      <c r="FSO86" s="4"/>
      <c r="FSP86" s="4"/>
      <c r="FSQ86" s="4"/>
      <c r="FSR86" s="4"/>
      <c r="GCI86" s="4"/>
      <c r="GCJ86" s="4"/>
      <c r="GCK86" s="4"/>
      <c r="GCL86" s="4"/>
      <c r="GCM86" s="4"/>
      <c r="GCN86" s="4"/>
      <c r="GME86" s="4"/>
      <c r="GMF86" s="4"/>
      <c r="GMG86" s="4"/>
      <c r="GMH86" s="4"/>
      <c r="GMI86" s="4"/>
      <c r="GMJ86" s="4"/>
      <c r="GWA86" s="4"/>
      <c r="GWB86" s="4"/>
      <c r="GWC86" s="4"/>
      <c r="GWD86" s="4"/>
      <c r="GWE86" s="4"/>
      <c r="GWF86" s="4"/>
      <c r="HFW86" s="4"/>
      <c r="HFX86" s="4"/>
      <c r="HFY86" s="4"/>
      <c r="HFZ86" s="4"/>
      <c r="HGA86" s="4"/>
      <c r="HGB86" s="4"/>
      <c r="HPS86" s="4"/>
      <c r="HPT86" s="4"/>
      <c r="HPU86" s="4"/>
      <c r="HPV86" s="4"/>
      <c r="HPW86" s="4"/>
      <c r="HPX86" s="4"/>
      <c r="HZO86" s="4"/>
      <c r="HZP86" s="4"/>
      <c r="HZQ86" s="4"/>
      <c r="HZR86" s="4"/>
      <c r="HZS86" s="4"/>
      <c r="HZT86" s="4"/>
      <c r="IJK86" s="4"/>
      <c r="IJL86" s="4"/>
      <c r="IJM86" s="4"/>
      <c r="IJN86" s="4"/>
      <c r="IJO86" s="4"/>
      <c r="IJP86" s="4"/>
      <c r="ITG86" s="4"/>
      <c r="ITH86" s="4"/>
      <c r="ITI86" s="4"/>
      <c r="ITJ86" s="4"/>
      <c r="ITK86" s="4"/>
      <c r="ITL86" s="4"/>
      <c r="JDC86" s="4"/>
      <c r="JDD86" s="4"/>
      <c r="JDE86" s="4"/>
      <c r="JDF86" s="4"/>
      <c r="JDG86" s="4"/>
      <c r="JDH86" s="4"/>
      <c r="JMY86" s="4"/>
      <c r="JMZ86" s="4"/>
      <c r="JNA86" s="4"/>
      <c r="JNB86" s="4"/>
      <c r="JNC86" s="4"/>
      <c r="JND86" s="4"/>
      <c r="JWU86" s="4"/>
      <c r="JWV86" s="4"/>
      <c r="JWW86" s="4"/>
      <c r="JWX86" s="4"/>
      <c r="JWY86" s="4"/>
      <c r="JWZ86" s="4"/>
      <c r="KGQ86" s="4"/>
      <c r="KGR86" s="4"/>
      <c r="KGS86" s="4"/>
      <c r="KGT86" s="4"/>
      <c r="KGU86" s="4"/>
      <c r="KGV86" s="4"/>
      <c r="KQM86" s="4"/>
      <c r="KQN86" s="4"/>
      <c r="KQO86" s="4"/>
      <c r="KQP86" s="4"/>
      <c r="KQQ86" s="4"/>
      <c r="KQR86" s="4"/>
      <c r="LAI86" s="4"/>
      <c r="LAJ86" s="4"/>
      <c r="LAK86" s="4"/>
      <c r="LAL86" s="4"/>
      <c r="LAM86" s="4"/>
      <c r="LAN86" s="4"/>
      <c r="LKE86" s="4"/>
      <c r="LKF86" s="4"/>
      <c r="LKG86" s="4"/>
      <c r="LKH86" s="4"/>
      <c r="LKI86" s="4"/>
      <c r="LKJ86" s="4"/>
      <c r="LUA86" s="4"/>
      <c r="LUB86" s="4"/>
      <c r="LUC86" s="4"/>
      <c r="LUD86" s="4"/>
      <c r="LUE86" s="4"/>
      <c r="LUF86" s="4"/>
      <c r="MDW86" s="4"/>
      <c r="MDX86" s="4"/>
      <c r="MDY86" s="4"/>
      <c r="MDZ86" s="4"/>
      <c r="MEA86" s="4"/>
      <c r="MEB86" s="4"/>
      <c r="MNS86" s="4"/>
      <c r="MNT86" s="4"/>
      <c r="MNU86" s="4"/>
      <c r="MNV86" s="4"/>
      <c r="MNW86" s="4"/>
      <c r="MNX86" s="4"/>
      <c r="MXO86" s="4"/>
      <c r="MXP86" s="4"/>
      <c r="MXQ86" s="4"/>
      <c r="MXR86" s="4"/>
      <c r="MXS86" s="4"/>
      <c r="MXT86" s="4"/>
      <c r="NHK86" s="4"/>
      <c r="NHL86" s="4"/>
      <c r="NHM86" s="4"/>
      <c r="NHN86" s="4"/>
      <c r="NHO86" s="4"/>
      <c r="NHP86" s="4"/>
      <c r="NRG86" s="4"/>
      <c r="NRH86" s="4"/>
      <c r="NRI86" s="4"/>
      <c r="NRJ86" s="4"/>
      <c r="NRK86" s="4"/>
      <c r="NRL86" s="4"/>
      <c r="OBC86" s="4"/>
      <c r="OBD86" s="4"/>
      <c r="OBE86" s="4"/>
      <c r="OBF86" s="4"/>
      <c r="OBG86" s="4"/>
      <c r="OBH86" s="4"/>
      <c r="OKY86" s="4"/>
      <c r="OKZ86" s="4"/>
      <c r="OLA86" s="4"/>
      <c r="OLB86" s="4"/>
      <c r="OLC86" s="4"/>
      <c r="OLD86" s="4"/>
      <c r="OUU86" s="4"/>
      <c r="OUV86" s="4"/>
      <c r="OUW86" s="4"/>
      <c r="OUX86" s="4"/>
      <c r="OUY86" s="4"/>
      <c r="OUZ86" s="4"/>
      <c r="PEQ86" s="4"/>
      <c r="PER86" s="4"/>
      <c r="PES86" s="4"/>
      <c r="PET86" s="4"/>
      <c r="PEU86" s="4"/>
      <c r="PEV86" s="4"/>
      <c r="POM86" s="4"/>
      <c r="PON86" s="4"/>
      <c r="POO86" s="4"/>
      <c r="POP86" s="4"/>
      <c r="POQ86" s="4"/>
      <c r="POR86" s="4"/>
      <c r="PYI86" s="4"/>
      <c r="PYJ86" s="4"/>
      <c r="PYK86" s="4"/>
      <c r="PYL86" s="4"/>
      <c r="PYM86" s="4"/>
      <c r="PYN86" s="4"/>
      <c r="QIE86" s="4"/>
      <c r="QIF86" s="4"/>
      <c r="QIG86" s="4"/>
      <c r="QIH86" s="4"/>
      <c r="QII86" s="4"/>
      <c r="QIJ86" s="4"/>
      <c r="QSA86" s="4"/>
      <c r="QSB86" s="4"/>
      <c r="QSC86" s="4"/>
      <c r="QSD86" s="4"/>
      <c r="QSE86" s="4"/>
      <c r="QSF86" s="4"/>
      <c r="RBW86" s="4"/>
      <c r="RBX86" s="4"/>
      <c r="RBY86" s="4"/>
      <c r="RBZ86" s="4"/>
      <c r="RCA86" s="4"/>
      <c r="RCB86" s="4"/>
      <c r="RLS86" s="4"/>
      <c r="RLT86" s="4"/>
      <c r="RLU86" s="4"/>
      <c r="RLV86" s="4"/>
      <c r="RLW86" s="4"/>
      <c r="RLX86" s="4"/>
      <c r="RVO86" s="4"/>
      <c r="RVP86" s="4"/>
      <c r="RVQ86" s="4"/>
      <c r="RVR86" s="4"/>
      <c r="RVS86" s="4"/>
      <c r="RVT86" s="4"/>
      <c r="SFK86" s="4"/>
      <c r="SFL86" s="4"/>
      <c r="SFM86" s="4"/>
      <c r="SFN86" s="4"/>
      <c r="SFO86" s="4"/>
      <c r="SFP86" s="4"/>
      <c r="SPG86" s="4"/>
      <c r="SPH86" s="4"/>
      <c r="SPI86" s="4"/>
      <c r="SPJ86" s="4"/>
      <c r="SPK86" s="4"/>
      <c r="SPL86" s="4"/>
      <c r="SZC86" s="4"/>
      <c r="SZD86" s="4"/>
      <c r="SZE86" s="4"/>
      <c r="SZF86" s="4"/>
      <c r="SZG86" s="4"/>
      <c r="SZH86" s="4"/>
      <c r="TIY86" s="4"/>
      <c r="TIZ86" s="4"/>
      <c r="TJA86" s="4"/>
      <c r="TJB86" s="4"/>
      <c r="TJC86" s="4"/>
      <c r="TJD86" s="4"/>
      <c r="TSU86" s="4"/>
      <c r="TSV86" s="4"/>
      <c r="TSW86" s="4"/>
      <c r="TSX86" s="4"/>
      <c r="TSY86" s="4"/>
      <c r="TSZ86" s="4"/>
      <c r="UCQ86" s="4"/>
      <c r="UCR86" s="4"/>
      <c r="UCS86" s="4"/>
      <c r="UCT86" s="4"/>
      <c r="UCU86" s="4"/>
      <c r="UCV86" s="4"/>
      <c r="UMM86" s="4"/>
      <c r="UMN86" s="4"/>
      <c r="UMO86" s="4"/>
      <c r="UMP86" s="4"/>
      <c r="UMQ86" s="4"/>
      <c r="UMR86" s="4"/>
      <c r="UWI86" s="4"/>
      <c r="UWJ86" s="4"/>
      <c r="UWK86" s="4"/>
      <c r="UWL86" s="4"/>
      <c r="UWM86" s="4"/>
      <c r="UWN86" s="4"/>
      <c r="VGE86" s="4"/>
      <c r="VGF86" s="4"/>
      <c r="VGG86" s="4"/>
      <c r="VGH86" s="4"/>
      <c r="VGI86" s="4"/>
      <c r="VGJ86" s="4"/>
      <c r="VQA86" s="4"/>
      <c r="VQB86" s="4"/>
      <c r="VQC86" s="4"/>
      <c r="VQD86" s="4"/>
      <c r="VQE86" s="4"/>
      <c r="VQF86" s="4"/>
      <c r="VZW86" s="4"/>
      <c r="VZX86" s="4"/>
      <c r="VZY86" s="4"/>
      <c r="VZZ86" s="4"/>
      <c r="WAA86" s="4"/>
      <c r="WAB86" s="4"/>
      <c r="WJS86" s="4"/>
      <c r="WJT86" s="4"/>
      <c r="WJU86" s="4"/>
      <c r="WJV86" s="4"/>
      <c r="WJW86" s="4"/>
      <c r="WJX86" s="4"/>
      <c r="WTO86" s="4"/>
      <c r="WTP86" s="4"/>
      <c r="WTQ86" s="4"/>
      <c r="WTR86" s="4"/>
      <c r="WTS86" s="4"/>
      <c r="WTT86" s="4"/>
    </row>
    <row r="87" spans="1:984 1235:2008 2259:3032 3283:4056 4307:5080 5331:6104 6355:7128 7379:8152 8403:9176 9427:10200 10451:11224 11475:12248 12499:13272 13523:14296 14547:15320 15571:16088" ht="15.75" x14ac:dyDescent="0.25">
      <c r="A87" s="34" t="s">
        <v>42</v>
      </c>
      <c r="B87" s="86" t="s">
        <v>103</v>
      </c>
      <c r="C87" s="123"/>
      <c r="D87" s="220">
        <f>D88+D90+D95+D97</f>
        <v>56603532.600000001</v>
      </c>
      <c r="E87" s="220">
        <f>E88+E90+E95+E97</f>
        <v>58386960.690000005</v>
      </c>
      <c r="F87" s="220">
        <f>F88+F90+F95+F97</f>
        <v>58726979.870000005</v>
      </c>
      <c r="H87" s="112"/>
      <c r="I87" s="11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73"/>
      <c r="AO87" s="73"/>
      <c r="AP87" s="73"/>
      <c r="AQ87" s="73"/>
      <c r="AR87" s="73"/>
      <c r="AS87" s="73"/>
      <c r="AT87" s="73"/>
    </row>
    <row r="88" spans="1:984 1235:2008 2259:3032 3283:4056 4307:5080 5331:6104 6355:7128 7379:8152 8403:9176 9427:10200 10451:11224 11475:12248 12499:13272 13523:14296 14547:15320 15571:16088" ht="30.75" x14ac:dyDescent="0.25">
      <c r="A88" s="32" t="s">
        <v>210</v>
      </c>
      <c r="B88" s="124" t="s">
        <v>103</v>
      </c>
      <c r="C88" s="123"/>
      <c r="D88" s="219">
        <f>D89</f>
        <v>1822735.63</v>
      </c>
      <c r="E88" s="219">
        <f>E89</f>
        <v>2629885.06</v>
      </c>
      <c r="F88" s="219">
        <f>F89</f>
        <v>2735080.46</v>
      </c>
      <c r="H88" s="112"/>
      <c r="I88" s="11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73"/>
      <c r="AO88" s="73"/>
      <c r="AP88" s="73"/>
      <c r="AQ88" s="73"/>
      <c r="AR88" s="73"/>
      <c r="AS88" s="73"/>
      <c r="AT88" s="73"/>
    </row>
    <row r="89" spans="1:984 1235:2008 2259:3032 3283:4056 4307:5080 5331:6104 6355:7128 7379:8152 8403:9176 9427:10200 10451:11224 11475:12248 12499:13272 13523:14296 14547:15320 15571:16088" ht="15.75" x14ac:dyDescent="0.25">
      <c r="A89" s="32" t="s">
        <v>50</v>
      </c>
      <c r="B89" s="124" t="s">
        <v>103</v>
      </c>
      <c r="C89" s="125" t="s">
        <v>51</v>
      </c>
      <c r="D89" s="219">
        <f>'Приложение 4'!F238</f>
        <v>1822735.63</v>
      </c>
      <c r="E89" s="219">
        <f>'Приложение 4'!G238</f>
        <v>2629885.06</v>
      </c>
      <c r="F89" s="219">
        <f>'Приложение 4'!H238</f>
        <v>2735080.46</v>
      </c>
      <c r="H89" s="112"/>
      <c r="I89" s="11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73"/>
      <c r="AO89" s="73"/>
      <c r="AP89" s="73"/>
      <c r="AQ89" s="73"/>
      <c r="AR89" s="73"/>
      <c r="AS89" s="73"/>
      <c r="AT89" s="73"/>
    </row>
    <row r="90" spans="1:984 1235:2008 2259:3032 3283:4056 4307:5080 5331:6104 6355:7128 7379:8152 8403:9176 9427:10200 10451:11224 11475:12248 12499:13272 13523:14296 14547:15320 15571:16088" ht="30.75" x14ac:dyDescent="0.25">
      <c r="A90" s="32" t="s">
        <v>211</v>
      </c>
      <c r="B90" s="124" t="s">
        <v>103</v>
      </c>
      <c r="C90" s="123"/>
      <c r="D90" s="219">
        <f>SUM(D91:D94)</f>
        <v>52967848.200000003</v>
      </c>
      <c r="E90" s="219">
        <f t="shared" ref="E90:F90" si="5">SUM(E91:E94)</f>
        <v>49886456.120000005</v>
      </c>
      <c r="F90" s="219">
        <f t="shared" si="5"/>
        <v>49886455.120000005</v>
      </c>
      <c r="H90" s="112"/>
      <c r="I90" s="11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73"/>
      <c r="AO90" s="73"/>
      <c r="AP90" s="73"/>
      <c r="AQ90" s="73"/>
      <c r="AR90" s="73"/>
      <c r="AS90" s="73"/>
      <c r="AT90" s="73"/>
    </row>
    <row r="91" spans="1:984 1235:2008 2259:3032 3283:4056 4307:5080 5331:6104 6355:7128 7379:8152 8403:9176 9427:10200 10451:11224 11475:12248 12499:13272 13523:14296 14547:15320 15571:16088" ht="60.75" x14ac:dyDescent="0.25">
      <c r="A91" s="32" t="s">
        <v>21</v>
      </c>
      <c r="B91" s="124" t="s">
        <v>103</v>
      </c>
      <c r="C91" s="125" t="s">
        <v>22</v>
      </c>
      <c r="D91" s="219">
        <f>'Приложение 4'!F240</f>
        <v>16169153.25</v>
      </c>
      <c r="E91" s="219">
        <f>'Приложение 4'!G240</f>
        <v>0</v>
      </c>
      <c r="F91" s="219">
        <f>'Приложение 4'!H240</f>
        <v>0</v>
      </c>
      <c r="H91" s="112"/>
      <c r="I91" s="11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73"/>
      <c r="AO91" s="73"/>
      <c r="AP91" s="73"/>
      <c r="AQ91" s="73"/>
      <c r="AR91" s="73"/>
      <c r="AS91" s="73"/>
      <c r="AT91" s="73"/>
    </row>
    <row r="92" spans="1:984 1235:2008 2259:3032 3283:4056 4307:5080 5331:6104 6355:7128 7379:8152 8403:9176 9427:10200 10451:11224 11475:12248 12499:13272 13523:14296 14547:15320 15571:16088" ht="30.75" x14ac:dyDescent="0.25">
      <c r="A92" s="22" t="s">
        <v>25</v>
      </c>
      <c r="B92" s="124" t="s">
        <v>103</v>
      </c>
      <c r="C92" s="125" t="s">
        <v>26</v>
      </c>
      <c r="D92" s="219">
        <f>'Приложение 4'!F241</f>
        <v>23432155.140000001</v>
      </c>
      <c r="E92" s="219">
        <f>'Приложение 4'!G241</f>
        <v>0</v>
      </c>
      <c r="F92" s="219">
        <f>'Приложение 4'!H241</f>
        <v>0</v>
      </c>
      <c r="H92" s="112"/>
      <c r="I92" s="11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73"/>
      <c r="AO92" s="73"/>
      <c r="AP92" s="73"/>
      <c r="AQ92" s="73"/>
      <c r="AR92" s="73"/>
      <c r="AS92" s="73"/>
      <c r="AT92" s="73"/>
    </row>
    <row r="93" spans="1:984 1235:2008 2259:3032 3283:4056 4307:5080 5331:6104 6355:7128 7379:8152 8403:9176 9427:10200 10451:11224 11475:12248 12499:13272 13523:14296 14547:15320 15571:16088" ht="30.75" x14ac:dyDescent="0.25">
      <c r="A93" s="32" t="s">
        <v>52</v>
      </c>
      <c r="B93" s="124" t="s">
        <v>103</v>
      </c>
      <c r="C93" s="125" t="s">
        <v>53</v>
      </c>
      <c r="D93" s="219">
        <f>'Приложение 4'!F242</f>
        <v>13366539.810000001</v>
      </c>
      <c r="E93" s="219">
        <f>'Приложение 4'!G242</f>
        <v>13516394.560000001</v>
      </c>
      <c r="F93" s="219">
        <f>'Приложение 4'!H242</f>
        <v>13516394.560000001</v>
      </c>
      <c r="H93" s="112"/>
      <c r="I93" s="11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73"/>
      <c r="AO93" s="73"/>
      <c r="AP93" s="73"/>
      <c r="AQ93" s="73"/>
      <c r="AR93" s="73"/>
      <c r="AS93" s="73"/>
      <c r="AT93" s="73"/>
    </row>
    <row r="94" spans="1:984 1235:2008 2259:3032 3283:4056 4307:5080 5331:6104 6355:7128 7379:8152 8403:9176 9427:10200 10451:11224 11475:12248 12499:13272 13523:14296 14547:15320 15571:16088" ht="15.75" x14ac:dyDescent="0.25">
      <c r="A94" s="32" t="s">
        <v>27</v>
      </c>
      <c r="B94" s="124" t="s">
        <v>103</v>
      </c>
      <c r="C94" s="125" t="s">
        <v>28</v>
      </c>
      <c r="D94" s="219">
        <f>'Приложение 4'!F243</f>
        <v>0</v>
      </c>
      <c r="E94" s="219">
        <f>'Приложение 4'!G243</f>
        <v>36370061.560000002</v>
      </c>
      <c r="F94" s="219">
        <f>'Приложение 4'!H243</f>
        <v>36370060.560000002</v>
      </c>
      <c r="H94" s="112"/>
      <c r="I94" s="11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73"/>
      <c r="AO94" s="73"/>
      <c r="AP94" s="73"/>
      <c r="AQ94" s="73"/>
      <c r="AR94" s="73"/>
      <c r="AS94" s="73"/>
      <c r="AT94" s="73"/>
    </row>
    <row r="95" spans="1:984 1235:2008 2259:3032 3283:4056 4307:5080 5331:6104 6355:7128 7379:8152 8403:9176 9427:10200 10451:11224 11475:12248 12499:13272 13523:14296 14547:15320 15571:16088" ht="30.75" x14ac:dyDescent="0.25">
      <c r="A95" s="32" t="s">
        <v>212</v>
      </c>
      <c r="B95" s="124" t="s">
        <v>103</v>
      </c>
      <c r="C95" s="123"/>
      <c r="D95" s="219">
        <f>D96</f>
        <v>657776.36999999941</v>
      </c>
      <c r="E95" s="219">
        <f>E96</f>
        <v>4669240.21</v>
      </c>
      <c r="F95" s="219">
        <f>F96</f>
        <v>4856009.82</v>
      </c>
      <c r="H95" s="112"/>
      <c r="I95" s="11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73"/>
      <c r="AO95" s="73"/>
      <c r="AP95" s="73"/>
      <c r="AQ95" s="73"/>
      <c r="AR95" s="73"/>
      <c r="AS95" s="73"/>
      <c r="AT95" s="73"/>
    </row>
    <row r="96" spans="1:984 1235:2008 2259:3032 3283:4056 4307:5080 5331:6104 6355:7128 7379:8152 8403:9176 9427:10200 10451:11224 11475:12248 12499:13272 13523:14296 14547:15320 15571:16088" ht="15.75" x14ac:dyDescent="0.25">
      <c r="A96" s="32" t="s">
        <v>50</v>
      </c>
      <c r="B96" s="124" t="s">
        <v>103</v>
      </c>
      <c r="C96" s="125" t="s">
        <v>51</v>
      </c>
      <c r="D96" s="219">
        <f>'Приложение 4'!F245</f>
        <v>657776.36999999941</v>
      </c>
      <c r="E96" s="219">
        <f>'Приложение 4'!G245</f>
        <v>4669240.21</v>
      </c>
      <c r="F96" s="219">
        <f>'Приложение 4'!H245</f>
        <v>4856009.82</v>
      </c>
      <c r="H96" s="112"/>
      <c r="I96" s="11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73"/>
      <c r="AO96" s="73"/>
      <c r="AP96" s="73"/>
      <c r="AQ96" s="73"/>
      <c r="AR96" s="73"/>
      <c r="AS96" s="73"/>
      <c r="AT96" s="73"/>
    </row>
    <row r="97" spans="1:46" ht="30.75" x14ac:dyDescent="0.25">
      <c r="A97" s="32" t="s">
        <v>198</v>
      </c>
      <c r="B97" s="124" t="s">
        <v>103</v>
      </c>
      <c r="C97" s="123"/>
      <c r="D97" s="219">
        <f>D98</f>
        <v>1155172.3999999999</v>
      </c>
      <c r="E97" s="219">
        <f>E98</f>
        <v>1201379.3</v>
      </c>
      <c r="F97" s="219">
        <f>F98</f>
        <v>1249434.47</v>
      </c>
      <c r="H97" s="112"/>
      <c r="I97" s="11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73"/>
      <c r="AO97" s="73"/>
      <c r="AP97" s="73"/>
      <c r="AQ97" s="73"/>
      <c r="AR97" s="73"/>
      <c r="AS97" s="73"/>
      <c r="AT97" s="73"/>
    </row>
    <row r="98" spans="1:46" ht="15.75" x14ac:dyDescent="0.25">
      <c r="A98" s="32" t="s">
        <v>50</v>
      </c>
      <c r="B98" s="124" t="s">
        <v>103</v>
      </c>
      <c r="C98" s="125" t="s">
        <v>51</v>
      </c>
      <c r="D98" s="219">
        <f>'Приложение 4'!F247</f>
        <v>1155172.3999999999</v>
      </c>
      <c r="E98" s="219">
        <f>'Приложение 4'!G247</f>
        <v>1201379.3</v>
      </c>
      <c r="F98" s="219">
        <f>'Приложение 4'!H247</f>
        <v>1249434.47</v>
      </c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73"/>
      <c r="AO98" s="73"/>
      <c r="AP98" s="73"/>
      <c r="AQ98" s="73"/>
      <c r="AR98" s="73"/>
      <c r="AS98" s="73"/>
      <c r="AT98" s="73"/>
    </row>
    <row r="99" spans="1:46" ht="15.75" x14ac:dyDescent="0.25">
      <c r="A99" s="223" t="s">
        <v>48</v>
      </c>
      <c r="B99" s="86" t="s">
        <v>87</v>
      </c>
      <c r="C99" s="125"/>
      <c r="D99" s="87">
        <f>SUM(D100:D104)</f>
        <v>1137481576.3600001</v>
      </c>
      <c r="E99" s="87">
        <f>SUM(E100:E104)</f>
        <v>1107957116.26</v>
      </c>
      <c r="F99" s="87">
        <f>SUM(F100:F104)</f>
        <v>1136220098.6800001</v>
      </c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73"/>
      <c r="AO99" s="73"/>
      <c r="AP99" s="73"/>
      <c r="AQ99" s="73"/>
      <c r="AR99" s="73"/>
      <c r="AS99" s="73"/>
      <c r="AT99" s="73"/>
    </row>
    <row r="100" spans="1:46" ht="60.75" x14ac:dyDescent="0.25">
      <c r="A100" s="32" t="s">
        <v>21</v>
      </c>
      <c r="B100" s="124" t="s">
        <v>87</v>
      </c>
      <c r="C100" s="125" t="s">
        <v>22</v>
      </c>
      <c r="D100" s="218">
        <f>'Приложение 4'!F145+'Приложение 4'!F162+'Приложение 4'!F185+'Приложение 4'!F249</f>
        <v>469039956.50999999</v>
      </c>
      <c r="E100" s="218">
        <f>'Приложение 4'!G145+'Приложение 4'!G162+'Приложение 4'!G185+'Приложение 4'!G249</f>
        <v>464116643.30999994</v>
      </c>
      <c r="F100" s="218">
        <f>'Приложение 4'!H145+'Приложение 4'!H162+'Приложение 4'!H185+'Приложение 4'!H249</f>
        <v>470340367.94999999</v>
      </c>
      <c r="L100" s="92"/>
      <c r="M100" s="92"/>
      <c r="N100" s="92"/>
      <c r="O100" s="92"/>
      <c r="P100" s="92"/>
      <c r="Q100" s="107"/>
      <c r="R100" s="107"/>
      <c r="S100" s="92"/>
      <c r="T100" s="92"/>
      <c r="U100" s="92"/>
      <c r="V100" s="92"/>
      <c r="W100" s="92"/>
      <c r="X100" s="108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73"/>
      <c r="AO100" s="73"/>
      <c r="AP100" s="73"/>
      <c r="AQ100" s="73"/>
      <c r="AR100" s="73"/>
      <c r="AS100" s="73"/>
      <c r="AT100" s="73"/>
    </row>
    <row r="101" spans="1:46" ht="30.75" x14ac:dyDescent="0.25">
      <c r="A101" s="22" t="s">
        <v>25</v>
      </c>
      <c r="B101" s="124" t="s">
        <v>87</v>
      </c>
      <c r="C101" s="125" t="s">
        <v>26</v>
      </c>
      <c r="D101" s="219">
        <f>'Приложение 4'!F146+'Приложение 4'!F163+'Приложение 4'!F186+'Приложение 4'!F208+'Приложение 4'!F250</f>
        <v>302652656.43000001</v>
      </c>
      <c r="E101" s="219">
        <f>'Приложение 4'!G146+'Приложение 4'!G163+'Приложение 4'!G186+'Приложение 4'!G208+'Приложение 4'!G250</f>
        <v>288601344.40000004</v>
      </c>
      <c r="F101" s="219">
        <f>'Приложение 4'!H146+'Приложение 4'!H163+'Приложение 4'!H186+'Приложение 4'!H208+'Приложение 4'!H250</f>
        <v>304292513.69</v>
      </c>
      <c r="L101" s="92"/>
      <c r="M101" s="92"/>
      <c r="N101" s="92"/>
      <c r="O101" s="92"/>
      <c r="P101" s="92"/>
      <c r="Q101" s="107"/>
      <c r="R101" s="107"/>
      <c r="S101" s="92"/>
      <c r="T101" s="92"/>
      <c r="U101" s="92"/>
      <c r="V101" s="108"/>
      <c r="W101" s="108"/>
      <c r="X101" s="108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73"/>
      <c r="AO101" s="73"/>
      <c r="AP101" s="73"/>
      <c r="AQ101" s="73"/>
      <c r="AR101" s="73"/>
      <c r="AS101" s="73"/>
      <c r="AT101" s="73"/>
    </row>
    <row r="102" spans="1:46" ht="15.75" x14ac:dyDescent="0.25">
      <c r="A102" s="32" t="s">
        <v>50</v>
      </c>
      <c r="B102" s="124" t="s">
        <v>87</v>
      </c>
      <c r="C102" s="125" t="s">
        <v>51</v>
      </c>
      <c r="D102" s="219">
        <f>'Приложение 4'!F147+'Приложение 4'!F187+'Приложение 4'!F251</f>
        <v>3770675.4699999997</v>
      </c>
      <c r="E102" s="219">
        <f>'Приложение 4'!G147+'Приложение 4'!G187+'Приложение 4'!G251</f>
        <v>0</v>
      </c>
      <c r="F102" s="219">
        <f>'Приложение 4'!H147+'Приложение 4'!H187+'Приложение 4'!H251</f>
        <v>0</v>
      </c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73"/>
      <c r="AO102" s="73"/>
      <c r="AP102" s="73"/>
      <c r="AQ102" s="73"/>
      <c r="AR102" s="73"/>
      <c r="AS102" s="73"/>
      <c r="AT102" s="73"/>
    </row>
    <row r="103" spans="1:46" ht="30.75" x14ac:dyDescent="0.25">
      <c r="A103" s="32" t="s">
        <v>52</v>
      </c>
      <c r="B103" s="124" t="s">
        <v>87</v>
      </c>
      <c r="C103" s="125" t="s">
        <v>53</v>
      </c>
      <c r="D103" s="219">
        <f>'Приложение 4'!F164+'Приложение 4'!F209+'Приложение 4'!F252</f>
        <v>350632323.95000005</v>
      </c>
      <c r="E103" s="219">
        <f>'Приложение 4'!G164+'Приложение 4'!G209</f>
        <v>326204430.70999998</v>
      </c>
      <c r="F103" s="219">
        <f>'Приложение 4'!H164+'Приложение 4'!H209</f>
        <v>331833728.56999999</v>
      </c>
      <c r="L103" s="92"/>
      <c r="M103" s="92"/>
      <c r="N103" s="92"/>
      <c r="O103" s="92"/>
      <c r="P103" s="92"/>
      <c r="Q103" s="107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73"/>
      <c r="AO103" s="73"/>
      <c r="AP103" s="73"/>
      <c r="AQ103" s="73"/>
      <c r="AR103" s="73"/>
      <c r="AS103" s="73"/>
      <c r="AT103" s="73"/>
    </row>
    <row r="104" spans="1:46" ht="15.75" x14ac:dyDescent="0.25">
      <c r="A104" s="32" t="s">
        <v>27</v>
      </c>
      <c r="B104" s="124" t="s">
        <v>87</v>
      </c>
      <c r="C104" s="125" t="s">
        <v>28</v>
      </c>
      <c r="D104" s="219">
        <f>'Приложение 4'!F148+'Приложение 4'!F165+'Приложение 4'!F253+'Приложение 4'!F254+'Приложение 4'!F188</f>
        <v>11385964</v>
      </c>
      <c r="E104" s="219">
        <f>'Приложение 4'!G148+'Приложение 4'!G165+'Приложение 4'!G253+'Приложение 4'!G254+'Приложение 4'!G188</f>
        <v>29034697.84</v>
      </c>
      <c r="F104" s="219">
        <f>'Приложение 4'!H148+'Приложение 4'!H165+'Приложение 4'!H253+'Приложение 4'!H254+'Приложение 4'!H188</f>
        <v>29753488.469999999</v>
      </c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73"/>
      <c r="AO104" s="73"/>
      <c r="AP104" s="73"/>
      <c r="AQ104" s="73"/>
      <c r="AR104" s="73"/>
      <c r="AS104" s="73"/>
      <c r="AT104" s="73"/>
    </row>
    <row r="105" spans="1:46" ht="31.5" x14ac:dyDescent="0.25">
      <c r="A105" s="82" t="s">
        <v>68</v>
      </c>
      <c r="B105" s="83" t="s">
        <v>69</v>
      </c>
      <c r="C105" s="84"/>
      <c r="D105" s="85">
        <f>D106+D111</f>
        <v>189343794.79999998</v>
      </c>
      <c r="E105" s="85">
        <f>E106+E111</f>
        <v>32605434.5</v>
      </c>
      <c r="F105" s="85">
        <f>F106+F111</f>
        <v>32605434.5</v>
      </c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73"/>
      <c r="AO105" s="73"/>
      <c r="AP105" s="73"/>
      <c r="AQ105" s="73"/>
      <c r="AR105" s="73"/>
      <c r="AS105" s="73"/>
      <c r="AT105" s="73"/>
    </row>
    <row r="106" spans="1:46" ht="15.75" x14ac:dyDescent="0.25">
      <c r="A106" s="34" t="s">
        <v>42</v>
      </c>
      <c r="B106" s="86" t="s">
        <v>70</v>
      </c>
      <c r="C106" s="78"/>
      <c r="D106" s="220">
        <f>D107+D109</f>
        <v>183057283.84999999</v>
      </c>
      <c r="E106" s="220">
        <f>E107+E109</f>
        <v>32605434.5</v>
      </c>
      <c r="F106" s="220">
        <f>F107+F109</f>
        <v>32605434.5</v>
      </c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73"/>
      <c r="AO106" s="73"/>
      <c r="AP106" s="73"/>
      <c r="AQ106" s="73"/>
      <c r="AR106" s="73"/>
      <c r="AS106" s="73"/>
      <c r="AT106" s="73"/>
    </row>
    <row r="107" spans="1:46" ht="30" x14ac:dyDescent="0.25">
      <c r="A107" s="304" t="s">
        <v>200</v>
      </c>
      <c r="B107" s="124" t="s">
        <v>70</v>
      </c>
      <c r="C107" s="78"/>
      <c r="D107" s="219">
        <f>D108</f>
        <v>22603634</v>
      </c>
      <c r="E107" s="219">
        <f>E108</f>
        <v>17150000</v>
      </c>
      <c r="F107" s="219">
        <f>F108</f>
        <v>17150000</v>
      </c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73"/>
      <c r="AO107" s="73"/>
      <c r="AP107" s="73"/>
      <c r="AQ107" s="73"/>
      <c r="AR107" s="73"/>
      <c r="AS107" s="73"/>
      <c r="AT107" s="73"/>
    </row>
    <row r="108" spans="1:46" ht="15.75" x14ac:dyDescent="0.25">
      <c r="A108" s="32" t="s">
        <v>27</v>
      </c>
      <c r="B108" s="124" t="s">
        <v>70</v>
      </c>
      <c r="C108" s="46">
        <v>800</v>
      </c>
      <c r="D108" s="219">
        <f>'Приложение 4'!F106</f>
        <v>22603634</v>
      </c>
      <c r="E108" s="219">
        <f>'Приложение 4'!G106</f>
        <v>17150000</v>
      </c>
      <c r="F108" s="219">
        <f>'Приложение 4'!H106</f>
        <v>17150000</v>
      </c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73"/>
      <c r="AO108" s="73"/>
      <c r="AP108" s="73"/>
      <c r="AQ108" s="73"/>
      <c r="AR108" s="73"/>
      <c r="AS108" s="73"/>
      <c r="AT108" s="73"/>
    </row>
    <row r="109" spans="1:46" ht="15.75" x14ac:dyDescent="0.25">
      <c r="A109" s="304" t="s">
        <v>199</v>
      </c>
      <c r="B109" s="124" t="s">
        <v>70</v>
      </c>
      <c r="C109" s="78"/>
      <c r="D109" s="220">
        <f>D110</f>
        <v>160453649.84999999</v>
      </c>
      <c r="E109" s="220">
        <f>E110</f>
        <v>15455434.5</v>
      </c>
      <c r="F109" s="220">
        <f>F110</f>
        <v>15455434.5</v>
      </c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73"/>
      <c r="AO109" s="73"/>
      <c r="AP109" s="73"/>
      <c r="AQ109" s="73"/>
      <c r="AR109" s="73"/>
      <c r="AS109" s="73"/>
      <c r="AT109" s="73"/>
    </row>
    <row r="110" spans="1:46" ht="30.75" x14ac:dyDescent="0.25">
      <c r="A110" s="22" t="s">
        <v>25</v>
      </c>
      <c r="B110" s="124" t="s">
        <v>70</v>
      </c>
      <c r="C110" s="46">
        <v>200</v>
      </c>
      <c r="D110" s="219">
        <f>'Приложение 4'!F110</f>
        <v>160453649.84999999</v>
      </c>
      <c r="E110" s="219">
        <f>'Приложение 4'!G110</f>
        <v>15455434.5</v>
      </c>
      <c r="F110" s="219">
        <f>'Приложение 4'!H110</f>
        <v>15455434.5</v>
      </c>
      <c r="K110" s="108"/>
      <c r="L110" s="108"/>
      <c r="M110" s="108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73"/>
      <c r="AO110" s="73"/>
      <c r="AP110" s="73"/>
      <c r="AQ110" s="73"/>
      <c r="AR110" s="73"/>
      <c r="AS110" s="73"/>
      <c r="AT110" s="73"/>
    </row>
    <row r="111" spans="1:46" ht="15.75" x14ac:dyDescent="0.25">
      <c r="A111" s="223" t="s">
        <v>48</v>
      </c>
      <c r="B111" s="124" t="s">
        <v>201</v>
      </c>
      <c r="C111" s="46"/>
      <c r="D111" s="219">
        <f>D112</f>
        <v>6286510.9500000002</v>
      </c>
      <c r="E111" s="219">
        <f>E112</f>
        <v>0</v>
      </c>
      <c r="F111" s="219">
        <f>F112</f>
        <v>0</v>
      </c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73"/>
      <c r="AO111" s="73"/>
      <c r="AP111" s="73"/>
      <c r="AQ111" s="73"/>
      <c r="AR111" s="73"/>
      <c r="AS111" s="73"/>
      <c r="AT111" s="73"/>
    </row>
    <row r="112" spans="1:46" ht="30.75" x14ac:dyDescent="0.25">
      <c r="A112" s="22" t="s">
        <v>25</v>
      </c>
      <c r="B112" s="124" t="s">
        <v>201</v>
      </c>
      <c r="C112" s="46">
        <v>200</v>
      </c>
      <c r="D112" s="219">
        <f>'Приложение 4'!F112</f>
        <v>6286510.9500000002</v>
      </c>
      <c r="E112" s="219">
        <f>'Приложение 4'!G112</f>
        <v>0</v>
      </c>
      <c r="F112" s="219">
        <f>'Приложение 4'!H112</f>
        <v>0</v>
      </c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73"/>
      <c r="AO112" s="73"/>
      <c r="AP112" s="73"/>
      <c r="AQ112" s="73"/>
      <c r="AR112" s="73"/>
      <c r="AS112" s="73"/>
      <c r="AT112" s="73"/>
    </row>
    <row r="113" spans="1:984 1235:2008 2259:3032 3283:4056 4307:5080 5331:6104 6355:7128 7379:8152 8403:9176 9427:10200 10451:11224 11475:12248 12499:13272 13523:14296 14547:15320 15571:16088" ht="47.25" x14ac:dyDescent="0.25">
      <c r="A113" s="301" t="s">
        <v>40</v>
      </c>
      <c r="B113" s="302" t="s">
        <v>41</v>
      </c>
      <c r="C113" s="305"/>
      <c r="D113" s="85">
        <f>D114+D120</f>
        <v>62468155.830000006</v>
      </c>
      <c r="E113" s="85">
        <f>E114+E120</f>
        <v>59808462.119999997</v>
      </c>
      <c r="F113" s="85">
        <f>F114+F120</f>
        <v>60300000</v>
      </c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73"/>
      <c r="AO113" s="73"/>
      <c r="AP113" s="73"/>
      <c r="AQ113" s="73"/>
      <c r="AR113" s="73"/>
      <c r="AS113" s="73"/>
      <c r="AT113" s="73"/>
    </row>
    <row r="114" spans="1:984 1235:2008 2259:3032 3283:4056 4307:5080 5331:6104 6355:7128 7379:8152 8403:9176 9427:10200 10451:11224 11475:12248 12499:13272 13523:14296 14547:15320 15571:16088" ht="15.75" x14ac:dyDescent="0.25">
      <c r="A114" s="18" t="s">
        <v>42</v>
      </c>
      <c r="B114" s="123" t="s">
        <v>43</v>
      </c>
      <c r="C114" s="46"/>
      <c r="D114" s="220">
        <f>D115+D117</f>
        <v>59468155.830000006</v>
      </c>
      <c r="E114" s="220">
        <f>E115+E117</f>
        <v>56808462.119999997</v>
      </c>
      <c r="F114" s="220">
        <f>F115+F117</f>
        <v>57300000</v>
      </c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73"/>
      <c r="AO114" s="73"/>
      <c r="AP114" s="73"/>
      <c r="AQ114" s="73"/>
      <c r="AR114" s="73"/>
      <c r="AS114" s="73"/>
      <c r="AT114" s="73"/>
    </row>
    <row r="115" spans="1:984 1235:2008 2259:3032 3283:4056 4307:5080 5331:6104 6355:7128 7379:8152 8403:9176 9427:10200 10451:11224 11475:12248 12499:13272 13523:14296 14547:15320 15571:16088" ht="30" x14ac:dyDescent="0.25">
      <c r="A115" s="304" t="s">
        <v>203</v>
      </c>
      <c r="B115" s="125" t="s">
        <v>43</v>
      </c>
      <c r="C115" s="46"/>
      <c r="D115" s="219">
        <f>D116</f>
        <v>7014052.0900000008</v>
      </c>
      <c r="E115" s="219">
        <f>E116</f>
        <v>9735155</v>
      </c>
      <c r="F115" s="219">
        <f>F116</f>
        <v>7000000</v>
      </c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73"/>
      <c r="AO115" s="73"/>
      <c r="AP115" s="73"/>
      <c r="AQ115" s="73"/>
      <c r="AR115" s="73"/>
      <c r="AS115" s="73"/>
      <c r="AT115" s="73"/>
    </row>
    <row r="116" spans="1:984 1235:2008 2259:3032 3283:4056 4307:5080 5331:6104 6355:7128 7379:8152 8403:9176 9427:10200 10451:11224 11475:12248 12499:13272 13523:14296 14547:15320 15571:16088" ht="30.75" x14ac:dyDescent="0.25">
      <c r="A116" s="22" t="s">
        <v>25</v>
      </c>
      <c r="B116" s="125" t="s">
        <v>43</v>
      </c>
      <c r="C116" s="46">
        <v>200</v>
      </c>
      <c r="D116" s="219">
        <f>'Приложение 4'!F52</f>
        <v>7014052.0900000008</v>
      </c>
      <c r="E116" s="219">
        <f>'Приложение 4'!G52</f>
        <v>9735155</v>
      </c>
      <c r="F116" s="219">
        <f>'Приложение 4'!H52</f>
        <v>7000000</v>
      </c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73"/>
      <c r="AO116" s="73"/>
      <c r="AP116" s="73"/>
      <c r="AQ116" s="73"/>
      <c r="AR116" s="73"/>
      <c r="AS116" s="73"/>
      <c r="AT116" s="73"/>
    </row>
    <row r="117" spans="1:984 1235:2008 2259:3032 3283:4056 4307:5080 5331:6104 6355:7128 7379:8152 8403:9176 9427:10200 10451:11224 11475:12248 12499:13272 13523:14296 14547:15320 15571:16088" ht="30" x14ac:dyDescent="0.25">
      <c r="A117" s="304" t="s">
        <v>202</v>
      </c>
      <c r="B117" s="125" t="s">
        <v>43</v>
      </c>
      <c r="C117" s="46"/>
      <c r="D117" s="219">
        <f>SUM(D118:D119)</f>
        <v>52454103.740000002</v>
      </c>
      <c r="E117" s="219">
        <f>SUM(E118:E119)</f>
        <v>47073307.119999997</v>
      </c>
      <c r="F117" s="219">
        <f>SUM(F118:F119)</f>
        <v>50300000</v>
      </c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73"/>
      <c r="AO117" s="73"/>
      <c r="AP117" s="73"/>
      <c r="AQ117" s="73"/>
      <c r="AR117" s="73"/>
      <c r="AS117" s="73"/>
      <c r="AT117" s="73"/>
    </row>
    <row r="118" spans="1:984 1235:2008 2259:3032 3283:4056 4307:5080 5331:6104 6355:7128 7379:8152 8403:9176 9427:10200 10451:11224 11475:12248 12499:13272 13523:14296 14547:15320 15571:16088" ht="15.75" x14ac:dyDescent="0.25">
      <c r="A118" s="22" t="s">
        <v>50</v>
      </c>
      <c r="B118" s="125" t="s">
        <v>43</v>
      </c>
      <c r="C118" s="46">
        <v>300</v>
      </c>
      <c r="D118" s="219">
        <f>'Приложение 4'!F312+'Приложение 4'!F330</f>
        <v>44480796.620000005</v>
      </c>
      <c r="E118" s="219">
        <f>'Приложение 4'!G312+'Приложение 4'!G330</f>
        <v>40300000</v>
      </c>
      <c r="F118" s="219">
        <f>'Приложение 4'!H312+'Приложение 4'!H330</f>
        <v>41300000</v>
      </c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73"/>
      <c r="AO118" s="73"/>
      <c r="AP118" s="73"/>
      <c r="AQ118" s="73"/>
      <c r="AR118" s="73"/>
      <c r="AS118" s="73"/>
      <c r="AT118" s="73"/>
    </row>
    <row r="119" spans="1:984 1235:2008 2259:3032 3283:4056 4307:5080 5331:6104 6355:7128 7379:8152 8403:9176 9427:10200 10451:11224 11475:12248 12499:13272 13523:14296 14547:15320 15571:16088" ht="30.75" x14ac:dyDescent="0.25">
      <c r="A119" s="22" t="s">
        <v>122</v>
      </c>
      <c r="B119" s="125" t="s">
        <v>43</v>
      </c>
      <c r="C119" s="46">
        <v>400</v>
      </c>
      <c r="D119" s="219">
        <f>'Приложение 4'!F313</f>
        <v>7973307.1200000001</v>
      </c>
      <c r="E119" s="219">
        <f>'Приложение 4'!G313</f>
        <v>6773307.1200000001</v>
      </c>
      <c r="F119" s="219">
        <f>'Приложение 4'!H313</f>
        <v>9000000</v>
      </c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73"/>
      <c r="AO119" s="73"/>
      <c r="AP119" s="73"/>
      <c r="AQ119" s="73"/>
      <c r="AR119" s="73"/>
      <c r="AS119" s="73"/>
      <c r="AT119" s="73"/>
    </row>
    <row r="120" spans="1:984 1235:2008 2259:3032 3283:4056 4307:5080 5331:6104 6355:7128 7379:8152 8403:9176 9427:10200 10451:11224 11475:12248 12499:13272 13523:14296 14547:15320 15571:16088" ht="15.75" x14ac:dyDescent="0.25">
      <c r="A120" s="34" t="s">
        <v>48</v>
      </c>
      <c r="B120" s="86" t="s">
        <v>123</v>
      </c>
      <c r="C120" s="78"/>
      <c r="D120" s="220">
        <f>D121</f>
        <v>3000000</v>
      </c>
      <c r="E120" s="220">
        <f>E121</f>
        <v>3000000</v>
      </c>
      <c r="F120" s="220">
        <f>F121</f>
        <v>3000000</v>
      </c>
    </row>
    <row r="121" spans="1:984 1235:2008 2259:3032 3283:4056 4307:5080 5331:6104 6355:7128 7379:8152 8403:9176 9427:10200 10451:11224 11475:12248 12499:13272 13523:14296 14547:15320 15571:16088" ht="15.75" x14ac:dyDescent="0.25">
      <c r="A121" s="22" t="s">
        <v>50</v>
      </c>
      <c r="B121" s="124" t="s">
        <v>123</v>
      </c>
      <c r="C121" s="46">
        <v>300</v>
      </c>
      <c r="D121" s="219">
        <f>'Приложение 4'!F315</f>
        <v>3000000</v>
      </c>
      <c r="E121" s="219">
        <f>'Приложение 4'!G315</f>
        <v>3000000</v>
      </c>
      <c r="F121" s="219">
        <f>'Приложение 4'!H315</f>
        <v>3000000</v>
      </c>
    </row>
    <row r="122" spans="1:984 1235:2008 2259:3032 3283:4056 4307:5080 5331:6104 6355:7128 7379:8152 8403:9176 9427:10200 10451:11224 11475:12248 12499:13272 13523:14296 14547:15320 15571:16088" ht="63" x14ac:dyDescent="0.25">
      <c r="A122" s="301" t="s">
        <v>62</v>
      </c>
      <c r="B122" s="302" t="s">
        <v>63</v>
      </c>
      <c r="C122" s="302"/>
      <c r="D122" s="85">
        <f>D123+D125</f>
        <v>112971878.48999999</v>
      </c>
      <c r="E122" s="85">
        <f>E123+E125</f>
        <v>69732327.629999995</v>
      </c>
      <c r="F122" s="85">
        <f>F123+F125</f>
        <v>43255594.700000003</v>
      </c>
    </row>
    <row r="123" spans="1:984 1235:2008 2259:3032 3283:4056 4307:5080 5331:6104 6355:7128 7379:8152 8403:9176 9427:10200 10451:11224 11475:12248 12499:13272 13523:14296 14547:15320 15571:16088" s="27" customFormat="1" ht="31.5" x14ac:dyDescent="0.25">
      <c r="A123" s="18" t="s">
        <v>204</v>
      </c>
      <c r="B123" s="123" t="s">
        <v>64</v>
      </c>
      <c r="C123" s="123"/>
      <c r="D123" s="87">
        <f>D124</f>
        <v>109723450.84999999</v>
      </c>
      <c r="E123" s="87">
        <f>E124</f>
        <v>66757500</v>
      </c>
      <c r="F123" s="87">
        <f>F124</f>
        <v>40057500</v>
      </c>
      <c r="G123" s="80"/>
      <c r="H123" s="99"/>
      <c r="I123" s="99"/>
      <c r="J123" s="99"/>
      <c r="K123" s="99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</row>
    <row r="124" spans="1:984 1235:2008 2259:3032 3283:4056 4307:5080 5331:6104 6355:7128 7379:8152 8403:9176 9427:10200 10451:11224 11475:12248 12499:13272 13523:14296 14547:15320 15571:16088" ht="15.75" x14ac:dyDescent="0.25">
      <c r="A124" s="32" t="s">
        <v>27</v>
      </c>
      <c r="B124" s="125" t="s">
        <v>64</v>
      </c>
      <c r="C124" s="125" t="s">
        <v>28</v>
      </c>
      <c r="D124" s="218">
        <f>'Приложение 4'!F94</f>
        <v>109723450.84999999</v>
      </c>
      <c r="E124" s="218">
        <f>'Приложение 4'!G94</f>
        <v>66757500</v>
      </c>
      <c r="F124" s="218">
        <f>'Приложение 4'!H94</f>
        <v>40057500</v>
      </c>
      <c r="HC124" s="4"/>
      <c r="HD124" s="4"/>
      <c r="HE124" s="4"/>
      <c r="HF124" s="4"/>
      <c r="HG124" s="4"/>
      <c r="HH124" s="4"/>
      <c r="QY124" s="4"/>
      <c r="QZ124" s="4"/>
      <c r="RA124" s="4"/>
      <c r="RB124" s="4"/>
      <c r="RC124" s="4"/>
      <c r="RD124" s="4"/>
      <c r="AAU124" s="4"/>
      <c r="AAV124" s="4"/>
      <c r="AAW124" s="4"/>
      <c r="AAX124" s="4"/>
      <c r="AAY124" s="4"/>
      <c r="AAZ124" s="4"/>
      <c r="AKQ124" s="4"/>
      <c r="AKR124" s="4"/>
      <c r="AKS124" s="4"/>
      <c r="AKT124" s="4"/>
      <c r="AKU124" s="4"/>
      <c r="AKV124" s="4"/>
      <c r="AUM124" s="4"/>
      <c r="AUN124" s="4"/>
      <c r="AUO124" s="4"/>
      <c r="AUP124" s="4"/>
      <c r="AUQ124" s="4"/>
      <c r="AUR124" s="4"/>
      <c r="BEI124" s="4"/>
      <c r="BEJ124" s="4"/>
      <c r="BEK124" s="4"/>
      <c r="BEL124" s="4"/>
      <c r="BEM124" s="4"/>
      <c r="BEN124" s="4"/>
      <c r="BOE124" s="4"/>
      <c r="BOF124" s="4"/>
      <c r="BOG124" s="4"/>
      <c r="BOH124" s="4"/>
      <c r="BOI124" s="4"/>
      <c r="BOJ124" s="4"/>
      <c r="BYA124" s="4"/>
      <c r="BYB124" s="4"/>
      <c r="BYC124" s="4"/>
      <c r="BYD124" s="4"/>
      <c r="BYE124" s="4"/>
      <c r="BYF124" s="4"/>
      <c r="CHW124" s="4"/>
      <c r="CHX124" s="4"/>
      <c r="CHY124" s="4"/>
      <c r="CHZ124" s="4"/>
      <c r="CIA124" s="4"/>
      <c r="CIB124" s="4"/>
      <c r="CRS124" s="4"/>
      <c r="CRT124" s="4"/>
      <c r="CRU124" s="4"/>
      <c r="CRV124" s="4"/>
      <c r="CRW124" s="4"/>
      <c r="CRX124" s="4"/>
      <c r="DBO124" s="4"/>
      <c r="DBP124" s="4"/>
      <c r="DBQ124" s="4"/>
      <c r="DBR124" s="4"/>
      <c r="DBS124" s="4"/>
      <c r="DBT124" s="4"/>
      <c r="DLK124" s="4"/>
      <c r="DLL124" s="4"/>
      <c r="DLM124" s="4"/>
      <c r="DLN124" s="4"/>
      <c r="DLO124" s="4"/>
      <c r="DLP124" s="4"/>
      <c r="DVG124" s="4"/>
      <c r="DVH124" s="4"/>
      <c r="DVI124" s="4"/>
      <c r="DVJ124" s="4"/>
      <c r="DVK124" s="4"/>
      <c r="DVL124" s="4"/>
      <c r="EFC124" s="4"/>
      <c r="EFD124" s="4"/>
      <c r="EFE124" s="4"/>
      <c r="EFF124" s="4"/>
      <c r="EFG124" s="4"/>
      <c r="EFH124" s="4"/>
      <c r="EOY124" s="4"/>
      <c r="EOZ124" s="4"/>
      <c r="EPA124" s="4"/>
      <c r="EPB124" s="4"/>
      <c r="EPC124" s="4"/>
      <c r="EPD124" s="4"/>
      <c r="EYU124" s="4"/>
      <c r="EYV124" s="4"/>
      <c r="EYW124" s="4"/>
      <c r="EYX124" s="4"/>
      <c r="EYY124" s="4"/>
      <c r="EYZ124" s="4"/>
      <c r="FIQ124" s="4"/>
      <c r="FIR124" s="4"/>
      <c r="FIS124" s="4"/>
      <c r="FIT124" s="4"/>
      <c r="FIU124" s="4"/>
      <c r="FIV124" s="4"/>
      <c r="FSM124" s="4"/>
      <c r="FSN124" s="4"/>
      <c r="FSO124" s="4"/>
      <c r="FSP124" s="4"/>
      <c r="FSQ124" s="4"/>
      <c r="FSR124" s="4"/>
      <c r="GCI124" s="4"/>
      <c r="GCJ124" s="4"/>
      <c r="GCK124" s="4"/>
      <c r="GCL124" s="4"/>
      <c r="GCM124" s="4"/>
      <c r="GCN124" s="4"/>
      <c r="GME124" s="4"/>
      <c r="GMF124" s="4"/>
      <c r="GMG124" s="4"/>
      <c r="GMH124" s="4"/>
      <c r="GMI124" s="4"/>
      <c r="GMJ124" s="4"/>
      <c r="GWA124" s="4"/>
      <c r="GWB124" s="4"/>
      <c r="GWC124" s="4"/>
      <c r="GWD124" s="4"/>
      <c r="GWE124" s="4"/>
      <c r="GWF124" s="4"/>
      <c r="HFW124" s="4"/>
      <c r="HFX124" s="4"/>
      <c r="HFY124" s="4"/>
      <c r="HFZ124" s="4"/>
      <c r="HGA124" s="4"/>
      <c r="HGB124" s="4"/>
      <c r="HPS124" s="4"/>
      <c r="HPT124" s="4"/>
      <c r="HPU124" s="4"/>
      <c r="HPV124" s="4"/>
      <c r="HPW124" s="4"/>
      <c r="HPX124" s="4"/>
      <c r="HZO124" s="4"/>
      <c r="HZP124" s="4"/>
      <c r="HZQ124" s="4"/>
      <c r="HZR124" s="4"/>
      <c r="HZS124" s="4"/>
      <c r="HZT124" s="4"/>
      <c r="IJK124" s="4"/>
      <c r="IJL124" s="4"/>
      <c r="IJM124" s="4"/>
      <c r="IJN124" s="4"/>
      <c r="IJO124" s="4"/>
      <c r="IJP124" s="4"/>
      <c r="ITG124" s="4"/>
      <c r="ITH124" s="4"/>
      <c r="ITI124" s="4"/>
      <c r="ITJ124" s="4"/>
      <c r="ITK124" s="4"/>
      <c r="ITL124" s="4"/>
      <c r="JDC124" s="4"/>
      <c r="JDD124" s="4"/>
      <c r="JDE124" s="4"/>
      <c r="JDF124" s="4"/>
      <c r="JDG124" s="4"/>
      <c r="JDH124" s="4"/>
      <c r="JMY124" s="4"/>
      <c r="JMZ124" s="4"/>
      <c r="JNA124" s="4"/>
      <c r="JNB124" s="4"/>
      <c r="JNC124" s="4"/>
      <c r="JND124" s="4"/>
      <c r="JWU124" s="4"/>
      <c r="JWV124" s="4"/>
      <c r="JWW124" s="4"/>
      <c r="JWX124" s="4"/>
      <c r="JWY124" s="4"/>
      <c r="JWZ124" s="4"/>
      <c r="KGQ124" s="4"/>
      <c r="KGR124" s="4"/>
      <c r="KGS124" s="4"/>
      <c r="KGT124" s="4"/>
      <c r="KGU124" s="4"/>
      <c r="KGV124" s="4"/>
      <c r="KQM124" s="4"/>
      <c r="KQN124" s="4"/>
      <c r="KQO124" s="4"/>
      <c r="KQP124" s="4"/>
      <c r="KQQ124" s="4"/>
      <c r="KQR124" s="4"/>
      <c r="LAI124" s="4"/>
      <c r="LAJ124" s="4"/>
      <c r="LAK124" s="4"/>
      <c r="LAL124" s="4"/>
      <c r="LAM124" s="4"/>
      <c r="LAN124" s="4"/>
      <c r="LKE124" s="4"/>
      <c r="LKF124" s="4"/>
      <c r="LKG124" s="4"/>
      <c r="LKH124" s="4"/>
      <c r="LKI124" s="4"/>
      <c r="LKJ124" s="4"/>
      <c r="LUA124" s="4"/>
      <c r="LUB124" s="4"/>
      <c r="LUC124" s="4"/>
      <c r="LUD124" s="4"/>
      <c r="LUE124" s="4"/>
      <c r="LUF124" s="4"/>
      <c r="MDW124" s="4"/>
      <c r="MDX124" s="4"/>
      <c r="MDY124" s="4"/>
      <c r="MDZ124" s="4"/>
      <c r="MEA124" s="4"/>
      <c r="MEB124" s="4"/>
      <c r="MNS124" s="4"/>
      <c r="MNT124" s="4"/>
      <c r="MNU124" s="4"/>
      <c r="MNV124" s="4"/>
      <c r="MNW124" s="4"/>
      <c r="MNX124" s="4"/>
      <c r="MXO124" s="4"/>
      <c r="MXP124" s="4"/>
      <c r="MXQ124" s="4"/>
      <c r="MXR124" s="4"/>
      <c r="MXS124" s="4"/>
      <c r="MXT124" s="4"/>
      <c r="NHK124" s="4"/>
      <c r="NHL124" s="4"/>
      <c r="NHM124" s="4"/>
      <c r="NHN124" s="4"/>
      <c r="NHO124" s="4"/>
      <c r="NHP124" s="4"/>
      <c r="NRG124" s="4"/>
      <c r="NRH124" s="4"/>
      <c r="NRI124" s="4"/>
      <c r="NRJ124" s="4"/>
      <c r="NRK124" s="4"/>
      <c r="NRL124" s="4"/>
      <c r="OBC124" s="4"/>
      <c r="OBD124" s="4"/>
      <c r="OBE124" s="4"/>
      <c r="OBF124" s="4"/>
      <c r="OBG124" s="4"/>
      <c r="OBH124" s="4"/>
      <c r="OKY124" s="4"/>
      <c r="OKZ124" s="4"/>
      <c r="OLA124" s="4"/>
      <c r="OLB124" s="4"/>
      <c r="OLC124" s="4"/>
      <c r="OLD124" s="4"/>
      <c r="OUU124" s="4"/>
      <c r="OUV124" s="4"/>
      <c r="OUW124" s="4"/>
      <c r="OUX124" s="4"/>
      <c r="OUY124" s="4"/>
      <c r="OUZ124" s="4"/>
      <c r="PEQ124" s="4"/>
      <c r="PER124" s="4"/>
      <c r="PES124" s="4"/>
      <c r="PET124" s="4"/>
      <c r="PEU124" s="4"/>
      <c r="PEV124" s="4"/>
      <c r="POM124" s="4"/>
      <c r="PON124" s="4"/>
      <c r="POO124" s="4"/>
      <c r="POP124" s="4"/>
      <c r="POQ124" s="4"/>
      <c r="POR124" s="4"/>
      <c r="PYI124" s="4"/>
      <c r="PYJ124" s="4"/>
      <c r="PYK124" s="4"/>
      <c r="PYL124" s="4"/>
      <c r="PYM124" s="4"/>
      <c r="PYN124" s="4"/>
      <c r="QIE124" s="4"/>
      <c r="QIF124" s="4"/>
      <c r="QIG124" s="4"/>
      <c r="QIH124" s="4"/>
      <c r="QII124" s="4"/>
      <c r="QIJ124" s="4"/>
      <c r="QSA124" s="4"/>
      <c r="QSB124" s="4"/>
      <c r="QSC124" s="4"/>
      <c r="QSD124" s="4"/>
      <c r="QSE124" s="4"/>
      <c r="QSF124" s="4"/>
      <c r="RBW124" s="4"/>
      <c r="RBX124" s="4"/>
      <c r="RBY124" s="4"/>
      <c r="RBZ124" s="4"/>
      <c r="RCA124" s="4"/>
      <c r="RCB124" s="4"/>
      <c r="RLS124" s="4"/>
      <c r="RLT124" s="4"/>
      <c r="RLU124" s="4"/>
      <c r="RLV124" s="4"/>
      <c r="RLW124" s="4"/>
      <c r="RLX124" s="4"/>
      <c r="RVO124" s="4"/>
      <c r="RVP124" s="4"/>
      <c r="RVQ124" s="4"/>
      <c r="RVR124" s="4"/>
      <c r="RVS124" s="4"/>
      <c r="RVT124" s="4"/>
      <c r="SFK124" s="4"/>
      <c r="SFL124" s="4"/>
      <c r="SFM124" s="4"/>
      <c r="SFN124" s="4"/>
      <c r="SFO124" s="4"/>
      <c r="SFP124" s="4"/>
      <c r="SPG124" s="4"/>
      <c r="SPH124" s="4"/>
      <c r="SPI124" s="4"/>
      <c r="SPJ124" s="4"/>
      <c r="SPK124" s="4"/>
      <c r="SPL124" s="4"/>
      <c r="SZC124" s="4"/>
      <c r="SZD124" s="4"/>
      <c r="SZE124" s="4"/>
      <c r="SZF124" s="4"/>
      <c r="SZG124" s="4"/>
      <c r="SZH124" s="4"/>
      <c r="TIY124" s="4"/>
      <c r="TIZ124" s="4"/>
      <c r="TJA124" s="4"/>
      <c r="TJB124" s="4"/>
      <c r="TJC124" s="4"/>
      <c r="TJD124" s="4"/>
      <c r="TSU124" s="4"/>
      <c r="TSV124" s="4"/>
      <c r="TSW124" s="4"/>
      <c r="TSX124" s="4"/>
      <c r="TSY124" s="4"/>
      <c r="TSZ124" s="4"/>
      <c r="UCQ124" s="4"/>
      <c r="UCR124" s="4"/>
      <c r="UCS124" s="4"/>
      <c r="UCT124" s="4"/>
      <c r="UCU124" s="4"/>
      <c r="UCV124" s="4"/>
      <c r="UMM124" s="4"/>
      <c r="UMN124" s="4"/>
      <c r="UMO124" s="4"/>
      <c r="UMP124" s="4"/>
      <c r="UMQ124" s="4"/>
      <c r="UMR124" s="4"/>
      <c r="UWI124" s="4"/>
      <c r="UWJ124" s="4"/>
      <c r="UWK124" s="4"/>
      <c r="UWL124" s="4"/>
      <c r="UWM124" s="4"/>
      <c r="UWN124" s="4"/>
      <c r="VGE124" s="4"/>
      <c r="VGF124" s="4"/>
      <c r="VGG124" s="4"/>
      <c r="VGH124" s="4"/>
      <c r="VGI124" s="4"/>
      <c r="VGJ124" s="4"/>
      <c r="VQA124" s="4"/>
      <c r="VQB124" s="4"/>
      <c r="VQC124" s="4"/>
      <c r="VQD124" s="4"/>
      <c r="VQE124" s="4"/>
      <c r="VQF124" s="4"/>
      <c r="VZW124" s="4"/>
      <c r="VZX124" s="4"/>
      <c r="VZY124" s="4"/>
      <c r="VZZ124" s="4"/>
      <c r="WAA124" s="4"/>
      <c r="WAB124" s="4"/>
      <c r="WJS124" s="4"/>
      <c r="WJT124" s="4"/>
      <c r="WJU124" s="4"/>
      <c r="WJV124" s="4"/>
      <c r="WJW124" s="4"/>
      <c r="WJX124" s="4"/>
      <c r="WTO124" s="4"/>
      <c r="WTP124" s="4"/>
      <c r="WTQ124" s="4"/>
      <c r="WTR124" s="4"/>
      <c r="WTS124" s="4"/>
      <c r="WTT124" s="4"/>
    </row>
    <row r="125" spans="1:984 1235:2008 2259:3032 3283:4056 4307:5080 5331:6104 6355:7128 7379:8152 8403:9176 9427:10200 10451:11224 11475:12248 12499:13272 13523:14296 14547:15320 15571:16088" ht="15.75" x14ac:dyDescent="0.25">
      <c r="A125" s="18" t="s">
        <v>48</v>
      </c>
      <c r="B125" s="123" t="s">
        <v>65</v>
      </c>
      <c r="C125" s="123"/>
      <c r="D125" s="87">
        <f>SUM(D126:D127)</f>
        <v>3248427.64</v>
      </c>
      <c r="E125" s="87">
        <f>SUM(E126:E127)</f>
        <v>2974827.63</v>
      </c>
      <c r="F125" s="87">
        <f>SUM(F126:F127)</f>
        <v>3198094.7</v>
      </c>
    </row>
    <row r="126" spans="1:984 1235:2008 2259:3032 3283:4056 4307:5080 5331:6104 6355:7128 7379:8152 8403:9176 9427:10200 10451:11224 11475:12248 12499:13272 13523:14296 14547:15320 15571:16088" ht="60.75" x14ac:dyDescent="0.25">
      <c r="A126" s="22" t="s">
        <v>21</v>
      </c>
      <c r="B126" s="125" t="s">
        <v>65</v>
      </c>
      <c r="C126" s="125" t="s">
        <v>22</v>
      </c>
      <c r="D126" s="219">
        <f>'Приложение 4'!F96</f>
        <v>1647062.35</v>
      </c>
      <c r="E126" s="219">
        <f>'Приложение 4'!G96</f>
        <v>1527480.66</v>
      </c>
      <c r="F126" s="219">
        <f>'Приложение 4'!H96</f>
        <v>1684548.94</v>
      </c>
    </row>
    <row r="127" spans="1:984 1235:2008 2259:3032 3283:4056 4307:5080 5331:6104 6355:7128 7379:8152 8403:9176 9427:10200 10451:11224 11475:12248 12499:13272 13523:14296 14547:15320 15571:16088" ht="30.75" x14ac:dyDescent="0.25">
      <c r="A127" s="32" t="s">
        <v>25</v>
      </c>
      <c r="B127" s="125" t="s">
        <v>65</v>
      </c>
      <c r="C127" s="183">
        <v>200</v>
      </c>
      <c r="D127" s="219">
        <f>'Приложение 4'!F97+'Приложение 4'!F212</f>
        <v>1601365.29</v>
      </c>
      <c r="E127" s="219">
        <f>'Приложение 4'!G97+'Приложение 4'!G212</f>
        <v>1447346.97</v>
      </c>
      <c r="F127" s="219">
        <f>'Приложение 4'!H97+'Приложение 4'!H212</f>
        <v>1513545.76</v>
      </c>
    </row>
    <row r="128" spans="1:984 1235:2008 2259:3032 3283:4056 4307:5080 5331:6104 6355:7128 7379:8152 8403:9176 9427:10200 10451:11224 11475:12248 12499:13272 13523:14296 14547:15320 15571:16088" ht="15.75" x14ac:dyDescent="0.25">
      <c r="A128" s="82" t="s">
        <v>152</v>
      </c>
      <c r="B128" s="83" t="s">
        <v>75</v>
      </c>
      <c r="C128" s="84"/>
      <c r="D128" s="85">
        <f>D129+D132</f>
        <v>36759054</v>
      </c>
      <c r="E128" s="85">
        <f>E129+E132</f>
        <v>27471024</v>
      </c>
      <c r="F128" s="85">
        <f>F129+F132</f>
        <v>27950723.619999997</v>
      </c>
    </row>
    <row r="129" spans="1:16333" s="88" customFormat="1" ht="31.5" x14ac:dyDescent="0.25">
      <c r="A129" s="34" t="s">
        <v>205</v>
      </c>
      <c r="B129" s="86" t="s">
        <v>76</v>
      </c>
      <c r="C129" s="78"/>
      <c r="D129" s="87">
        <f>SUM(D130:D131)</f>
        <v>20761500</v>
      </c>
      <c r="E129" s="87">
        <f>SUM(E130:E131)</f>
        <v>12763960</v>
      </c>
      <c r="F129" s="87">
        <f>SUM(F130:F131)</f>
        <v>12766518.4</v>
      </c>
      <c r="G129" s="80"/>
      <c r="H129" s="99"/>
      <c r="I129" s="99"/>
      <c r="J129" s="99"/>
      <c r="K129" s="99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7"/>
      <c r="MB129" s="27"/>
      <c r="MC129" s="27"/>
      <c r="MD129" s="27"/>
      <c r="ME129" s="27"/>
      <c r="MF129" s="27"/>
      <c r="MG129" s="27"/>
      <c r="MH129" s="27"/>
      <c r="MI129" s="27"/>
      <c r="MJ129" s="27"/>
      <c r="MK129" s="27"/>
      <c r="ML129" s="27"/>
      <c r="MM129" s="27"/>
      <c r="MN129" s="27"/>
      <c r="MO129" s="27"/>
      <c r="MP129" s="27"/>
      <c r="MQ129" s="27"/>
      <c r="MR129" s="27"/>
      <c r="MS129" s="27"/>
      <c r="MT129" s="27"/>
      <c r="MU129" s="27"/>
      <c r="MV129" s="27"/>
      <c r="MW129" s="27"/>
      <c r="MX129" s="27"/>
      <c r="MY129" s="27"/>
      <c r="MZ129" s="27"/>
      <c r="NA129" s="27"/>
      <c r="NB129" s="27"/>
      <c r="NC129" s="27"/>
      <c r="ND129" s="27"/>
      <c r="NE129" s="27"/>
      <c r="NF129" s="27"/>
      <c r="NG129" s="27"/>
      <c r="NH129" s="27"/>
      <c r="NI129" s="27"/>
      <c r="NJ129" s="27"/>
      <c r="NK129" s="27"/>
      <c r="NL129" s="27"/>
      <c r="NM129" s="27"/>
      <c r="NN129" s="27"/>
      <c r="NO129" s="27"/>
      <c r="NP129" s="27"/>
      <c r="NQ129" s="27"/>
      <c r="NR129" s="27"/>
      <c r="NS129" s="27"/>
      <c r="NT129" s="27"/>
      <c r="NU129" s="27"/>
      <c r="NV129" s="27"/>
      <c r="NW129" s="27"/>
      <c r="NX129" s="27"/>
      <c r="NY129" s="27"/>
      <c r="NZ129" s="27"/>
      <c r="OA129" s="27"/>
      <c r="OB129" s="27"/>
      <c r="OC129" s="27"/>
      <c r="OD129" s="27"/>
      <c r="OE129" s="27"/>
      <c r="OF129" s="27"/>
      <c r="OG129" s="27"/>
      <c r="OH129" s="27"/>
      <c r="OI129" s="27"/>
      <c r="OJ129" s="27"/>
      <c r="OK129" s="27"/>
      <c r="OL129" s="27"/>
      <c r="OM129" s="27"/>
      <c r="ON129" s="27"/>
      <c r="OO129" s="27"/>
      <c r="OP129" s="27"/>
      <c r="OQ129" s="27"/>
      <c r="OR129" s="27"/>
      <c r="OS129" s="27"/>
      <c r="OT129" s="27"/>
      <c r="OU129" s="27"/>
      <c r="OV129" s="27"/>
      <c r="OW129" s="27"/>
      <c r="OX129" s="27"/>
      <c r="OY129" s="27"/>
      <c r="OZ129" s="27"/>
      <c r="PA129" s="27"/>
      <c r="PB129" s="27"/>
      <c r="PC129" s="27"/>
      <c r="PD129" s="27"/>
      <c r="PE129" s="27"/>
      <c r="PF129" s="27"/>
      <c r="PG129" s="27"/>
      <c r="PH129" s="27"/>
      <c r="PI129" s="27"/>
      <c r="PJ129" s="27"/>
      <c r="PK129" s="27"/>
      <c r="PL129" s="27"/>
      <c r="PM129" s="27"/>
      <c r="PN129" s="27"/>
      <c r="PO129" s="27"/>
      <c r="PP129" s="27"/>
      <c r="PQ129" s="27"/>
      <c r="PR129" s="27"/>
      <c r="PS129" s="27"/>
      <c r="PT129" s="27"/>
      <c r="PU129" s="27"/>
      <c r="PV129" s="27"/>
      <c r="PW129" s="27"/>
      <c r="PX129" s="27"/>
      <c r="PY129" s="27"/>
      <c r="PZ129" s="27"/>
      <c r="QA129" s="27"/>
      <c r="QB129" s="27"/>
      <c r="QC129" s="27"/>
      <c r="QD129" s="27"/>
      <c r="QE129" s="27"/>
      <c r="QF129" s="27"/>
      <c r="QG129" s="27"/>
      <c r="QH129" s="27"/>
      <c r="QI129" s="27"/>
      <c r="QJ129" s="27"/>
      <c r="QK129" s="27"/>
      <c r="QL129" s="27"/>
      <c r="QM129" s="27"/>
      <c r="QN129" s="27"/>
      <c r="QO129" s="27"/>
      <c r="QP129" s="27"/>
      <c r="QQ129" s="27"/>
      <c r="QR129" s="27"/>
      <c r="QS129" s="27"/>
      <c r="QT129" s="27"/>
      <c r="QU129" s="27"/>
      <c r="QV129" s="27"/>
      <c r="QW129" s="27"/>
      <c r="QX129" s="27"/>
      <c r="RE129" s="27"/>
      <c r="RF129" s="27"/>
      <c r="RG129" s="27"/>
      <c r="RH129" s="27"/>
      <c r="RI129" s="27"/>
      <c r="RJ129" s="27"/>
      <c r="RK129" s="27"/>
      <c r="RL129" s="27"/>
      <c r="RM129" s="27"/>
      <c r="RN129" s="27"/>
      <c r="RO129" s="27"/>
      <c r="RP129" s="27"/>
      <c r="RQ129" s="27"/>
      <c r="RR129" s="27"/>
      <c r="RS129" s="27"/>
      <c r="RT129" s="27"/>
      <c r="RU129" s="27"/>
      <c r="RV129" s="27"/>
      <c r="RW129" s="27"/>
      <c r="RX129" s="27"/>
      <c r="RY129" s="27"/>
      <c r="RZ129" s="27"/>
      <c r="SA129" s="27"/>
      <c r="SB129" s="27"/>
      <c r="SC129" s="27"/>
      <c r="SD129" s="27"/>
      <c r="SE129" s="27"/>
      <c r="SF129" s="27"/>
      <c r="SG129" s="27"/>
      <c r="SH129" s="27"/>
      <c r="SI129" s="27"/>
      <c r="SJ129" s="27"/>
      <c r="SK129" s="27"/>
      <c r="SL129" s="27"/>
      <c r="SM129" s="27"/>
      <c r="SN129" s="27"/>
      <c r="SO129" s="27"/>
      <c r="SP129" s="27"/>
      <c r="SQ129" s="27"/>
      <c r="SR129" s="27"/>
      <c r="SS129" s="27"/>
      <c r="ST129" s="27"/>
      <c r="SU129" s="27"/>
      <c r="SV129" s="27"/>
      <c r="SW129" s="27"/>
      <c r="SX129" s="27"/>
      <c r="SY129" s="27"/>
      <c r="SZ129" s="27"/>
      <c r="TA129" s="27"/>
      <c r="TB129" s="27"/>
      <c r="TC129" s="27"/>
      <c r="TD129" s="27"/>
      <c r="TE129" s="27"/>
      <c r="TF129" s="27"/>
      <c r="TG129" s="27"/>
      <c r="TH129" s="27"/>
      <c r="TI129" s="27"/>
      <c r="TJ129" s="27"/>
      <c r="TK129" s="27"/>
      <c r="TL129" s="27"/>
      <c r="TM129" s="27"/>
      <c r="TN129" s="27"/>
      <c r="TO129" s="27"/>
      <c r="TP129" s="27"/>
      <c r="TQ129" s="27"/>
      <c r="TR129" s="27"/>
      <c r="TS129" s="27"/>
      <c r="TT129" s="27"/>
      <c r="TU129" s="27"/>
      <c r="TV129" s="27"/>
      <c r="TW129" s="27"/>
      <c r="TX129" s="27"/>
      <c r="TY129" s="27"/>
      <c r="TZ129" s="27"/>
      <c r="UA129" s="27"/>
      <c r="UB129" s="27"/>
      <c r="UC129" s="27"/>
      <c r="UD129" s="27"/>
      <c r="UE129" s="27"/>
      <c r="UF129" s="27"/>
      <c r="UG129" s="27"/>
      <c r="UH129" s="27"/>
      <c r="UI129" s="27"/>
      <c r="UJ129" s="27"/>
      <c r="UK129" s="27"/>
      <c r="UL129" s="27"/>
      <c r="UM129" s="27"/>
      <c r="UN129" s="27"/>
      <c r="UO129" s="27"/>
      <c r="UP129" s="27"/>
      <c r="UQ129" s="27"/>
      <c r="UR129" s="27"/>
      <c r="US129" s="27"/>
      <c r="UT129" s="27"/>
      <c r="UU129" s="27"/>
      <c r="UV129" s="27"/>
      <c r="UW129" s="27"/>
      <c r="UX129" s="27"/>
      <c r="UY129" s="27"/>
      <c r="UZ129" s="27"/>
      <c r="VA129" s="27"/>
      <c r="VB129" s="27"/>
      <c r="VC129" s="27"/>
      <c r="VD129" s="27"/>
      <c r="VE129" s="27"/>
      <c r="VF129" s="27"/>
      <c r="VG129" s="27"/>
      <c r="VH129" s="27"/>
      <c r="VI129" s="27"/>
      <c r="VJ129" s="27"/>
      <c r="VK129" s="27"/>
      <c r="VL129" s="27"/>
      <c r="VM129" s="27"/>
      <c r="VN129" s="27"/>
      <c r="VO129" s="27"/>
      <c r="VP129" s="27"/>
      <c r="VQ129" s="27"/>
      <c r="VR129" s="27"/>
      <c r="VS129" s="27"/>
      <c r="VT129" s="27"/>
      <c r="VU129" s="27"/>
      <c r="VV129" s="27"/>
      <c r="VW129" s="27"/>
      <c r="VX129" s="27"/>
      <c r="VY129" s="27"/>
      <c r="VZ129" s="27"/>
      <c r="WA129" s="27"/>
      <c r="WB129" s="27"/>
      <c r="WC129" s="27"/>
      <c r="WD129" s="27"/>
      <c r="WE129" s="27"/>
      <c r="WF129" s="27"/>
      <c r="WG129" s="27"/>
      <c r="WH129" s="27"/>
      <c r="WI129" s="27"/>
      <c r="WJ129" s="27"/>
      <c r="WK129" s="27"/>
      <c r="WL129" s="27"/>
      <c r="WM129" s="27"/>
      <c r="WN129" s="27"/>
      <c r="WO129" s="27"/>
      <c r="WP129" s="27"/>
      <c r="WQ129" s="27"/>
      <c r="WR129" s="27"/>
      <c r="WS129" s="27"/>
      <c r="WT129" s="27"/>
      <c r="WU129" s="27"/>
      <c r="WV129" s="27"/>
      <c r="WW129" s="27"/>
      <c r="WX129" s="27"/>
      <c r="WY129" s="27"/>
      <c r="WZ129" s="27"/>
      <c r="XA129" s="27"/>
      <c r="XB129" s="27"/>
      <c r="XC129" s="27"/>
      <c r="XD129" s="27"/>
      <c r="XE129" s="27"/>
      <c r="XF129" s="27"/>
      <c r="XG129" s="27"/>
      <c r="XH129" s="27"/>
      <c r="XI129" s="27"/>
      <c r="XJ129" s="27"/>
      <c r="XK129" s="27"/>
      <c r="XL129" s="27"/>
      <c r="XM129" s="27"/>
      <c r="XN129" s="27"/>
      <c r="XO129" s="27"/>
      <c r="XP129" s="27"/>
      <c r="XQ129" s="27"/>
      <c r="XR129" s="27"/>
      <c r="XS129" s="27"/>
      <c r="XT129" s="27"/>
      <c r="XU129" s="27"/>
      <c r="XV129" s="27"/>
      <c r="XW129" s="27"/>
      <c r="XX129" s="27"/>
      <c r="XY129" s="27"/>
      <c r="XZ129" s="27"/>
      <c r="YA129" s="27"/>
      <c r="YB129" s="27"/>
      <c r="YC129" s="27"/>
      <c r="YD129" s="27"/>
      <c r="YE129" s="27"/>
      <c r="YF129" s="27"/>
      <c r="YG129" s="27"/>
      <c r="YH129" s="27"/>
      <c r="YI129" s="27"/>
      <c r="YJ129" s="27"/>
      <c r="YK129" s="27"/>
      <c r="YL129" s="27"/>
      <c r="YM129" s="27"/>
      <c r="YN129" s="27"/>
      <c r="YO129" s="27"/>
      <c r="YP129" s="27"/>
      <c r="YQ129" s="27"/>
      <c r="YR129" s="27"/>
      <c r="YS129" s="27"/>
      <c r="YT129" s="27"/>
      <c r="YU129" s="27"/>
      <c r="YV129" s="27"/>
      <c r="YW129" s="27"/>
      <c r="YX129" s="27"/>
      <c r="YY129" s="27"/>
      <c r="YZ129" s="27"/>
      <c r="ZA129" s="27"/>
      <c r="ZB129" s="27"/>
      <c r="ZC129" s="27"/>
      <c r="ZD129" s="27"/>
      <c r="ZE129" s="27"/>
      <c r="ZF129" s="27"/>
      <c r="ZG129" s="27"/>
      <c r="ZH129" s="27"/>
      <c r="ZI129" s="27"/>
      <c r="ZJ129" s="27"/>
      <c r="ZK129" s="27"/>
      <c r="ZL129" s="27"/>
      <c r="ZM129" s="27"/>
      <c r="ZN129" s="27"/>
      <c r="ZO129" s="27"/>
      <c r="ZP129" s="27"/>
      <c r="ZQ129" s="27"/>
      <c r="ZR129" s="27"/>
      <c r="ZS129" s="27"/>
      <c r="ZT129" s="27"/>
      <c r="ZU129" s="27"/>
      <c r="ZV129" s="27"/>
      <c r="ZW129" s="27"/>
      <c r="ZX129" s="27"/>
      <c r="ZY129" s="27"/>
      <c r="ZZ129" s="27"/>
      <c r="AAA129" s="27"/>
      <c r="AAB129" s="27"/>
      <c r="AAC129" s="27"/>
      <c r="AAD129" s="27"/>
      <c r="AAE129" s="27"/>
      <c r="AAF129" s="27"/>
      <c r="AAG129" s="27"/>
      <c r="AAH129" s="27"/>
      <c r="AAI129" s="27"/>
      <c r="AAJ129" s="27"/>
      <c r="AAK129" s="27"/>
      <c r="AAL129" s="27"/>
      <c r="AAM129" s="27"/>
      <c r="AAN129" s="27"/>
      <c r="AAO129" s="27"/>
      <c r="AAP129" s="27"/>
      <c r="AAQ129" s="27"/>
      <c r="AAR129" s="27"/>
      <c r="AAS129" s="27"/>
      <c r="AAT129" s="27"/>
      <c r="ABA129" s="27"/>
      <c r="ABB129" s="27"/>
      <c r="ABC129" s="27"/>
      <c r="ABD129" s="27"/>
      <c r="ABE129" s="27"/>
      <c r="ABF129" s="27"/>
      <c r="ABG129" s="27"/>
      <c r="ABH129" s="27"/>
      <c r="ABI129" s="27"/>
      <c r="ABJ129" s="27"/>
      <c r="ABK129" s="27"/>
      <c r="ABL129" s="27"/>
      <c r="ABM129" s="27"/>
      <c r="ABN129" s="27"/>
      <c r="ABO129" s="27"/>
      <c r="ABP129" s="27"/>
      <c r="ABQ129" s="27"/>
      <c r="ABR129" s="27"/>
      <c r="ABS129" s="27"/>
      <c r="ABT129" s="27"/>
      <c r="ABU129" s="27"/>
      <c r="ABV129" s="27"/>
      <c r="ABW129" s="27"/>
      <c r="ABX129" s="27"/>
      <c r="ABY129" s="27"/>
      <c r="ABZ129" s="27"/>
      <c r="ACA129" s="27"/>
      <c r="ACB129" s="27"/>
      <c r="ACC129" s="27"/>
      <c r="ACD129" s="27"/>
      <c r="ACE129" s="27"/>
      <c r="ACF129" s="27"/>
      <c r="ACG129" s="27"/>
      <c r="ACH129" s="27"/>
      <c r="ACI129" s="27"/>
      <c r="ACJ129" s="27"/>
      <c r="ACK129" s="27"/>
      <c r="ACL129" s="27"/>
      <c r="ACM129" s="27"/>
      <c r="ACN129" s="27"/>
      <c r="ACO129" s="27"/>
      <c r="ACP129" s="27"/>
      <c r="ACQ129" s="27"/>
      <c r="ACR129" s="27"/>
      <c r="ACS129" s="27"/>
      <c r="ACT129" s="27"/>
      <c r="ACU129" s="27"/>
      <c r="ACV129" s="27"/>
      <c r="ACW129" s="27"/>
      <c r="ACX129" s="27"/>
      <c r="ACY129" s="27"/>
      <c r="ACZ129" s="27"/>
      <c r="ADA129" s="27"/>
      <c r="ADB129" s="27"/>
      <c r="ADC129" s="27"/>
      <c r="ADD129" s="27"/>
      <c r="ADE129" s="27"/>
      <c r="ADF129" s="27"/>
      <c r="ADG129" s="27"/>
      <c r="ADH129" s="27"/>
      <c r="ADI129" s="27"/>
      <c r="ADJ129" s="27"/>
      <c r="ADK129" s="27"/>
      <c r="ADL129" s="27"/>
      <c r="ADM129" s="27"/>
      <c r="ADN129" s="27"/>
      <c r="ADO129" s="27"/>
      <c r="ADP129" s="27"/>
      <c r="ADQ129" s="27"/>
      <c r="ADR129" s="27"/>
      <c r="ADS129" s="27"/>
      <c r="ADT129" s="27"/>
      <c r="ADU129" s="27"/>
      <c r="ADV129" s="27"/>
      <c r="ADW129" s="27"/>
      <c r="ADX129" s="27"/>
      <c r="ADY129" s="27"/>
      <c r="ADZ129" s="27"/>
      <c r="AEA129" s="27"/>
      <c r="AEB129" s="27"/>
      <c r="AEC129" s="27"/>
      <c r="AED129" s="27"/>
      <c r="AEE129" s="27"/>
      <c r="AEF129" s="27"/>
      <c r="AEG129" s="27"/>
      <c r="AEH129" s="27"/>
      <c r="AEI129" s="27"/>
      <c r="AEJ129" s="27"/>
      <c r="AEK129" s="27"/>
      <c r="AEL129" s="27"/>
      <c r="AEM129" s="27"/>
      <c r="AEN129" s="27"/>
      <c r="AEO129" s="27"/>
      <c r="AEP129" s="27"/>
      <c r="AEQ129" s="27"/>
      <c r="AER129" s="27"/>
      <c r="AES129" s="27"/>
      <c r="AET129" s="27"/>
      <c r="AEU129" s="27"/>
      <c r="AEV129" s="27"/>
      <c r="AEW129" s="27"/>
      <c r="AEX129" s="27"/>
      <c r="AEY129" s="27"/>
      <c r="AEZ129" s="27"/>
      <c r="AFA129" s="27"/>
      <c r="AFB129" s="27"/>
      <c r="AFC129" s="27"/>
      <c r="AFD129" s="27"/>
      <c r="AFE129" s="27"/>
      <c r="AFF129" s="27"/>
      <c r="AFG129" s="27"/>
      <c r="AFH129" s="27"/>
      <c r="AFI129" s="27"/>
      <c r="AFJ129" s="27"/>
      <c r="AFK129" s="27"/>
      <c r="AFL129" s="27"/>
      <c r="AFM129" s="27"/>
      <c r="AFN129" s="27"/>
      <c r="AFO129" s="27"/>
      <c r="AFP129" s="27"/>
      <c r="AFQ129" s="27"/>
      <c r="AFR129" s="27"/>
      <c r="AFS129" s="27"/>
      <c r="AFT129" s="27"/>
      <c r="AFU129" s="27"/>
      <c r="AFV129" s="27"/>
      <c r="AFW129" s="27"/>
      <c r="AFX129" s="27"/>
      <c r="AFY129" s="27"/>
      <c r="AFZ129" s="27"/>
      <c r="AGA129" s="27"/>
      <c r="AGB129" s="27"/>
      <c r="AGC129" s="27"/>
      <c r="AGD129" s="27"/>
      <c r="AGE129" s="27"/>
      <c r="AGF129" s="27"/>
      <c r="AGG129" s="27"/>
      <c r="AGH129" s="27"/>
      <c r="AGI129" s="27"/>
      <c r="AGJ129" s="27"/>
      <c r="AGK129" s="27"/>
      <c r="AGL129" s="27"/>
      <c r="AGM129" s="27"/>
      <c r="AGN129" s="27"/>
      <c r="AGO129" s="27"/>
      <c r="AGP129" s="27"/>
      <c r="AGQ129" s="27"/>
      <c r="AGR129" s="27"/>
      <c r="AGS129" s="27"/>
      <c r="AGT129" s="27"/>
      <c r="AGU129" s="27"/>
      <c r="AGV129" s="27"/>
      <c r="AGW129" s="27"/>
      <c r="AGX129" s="27"/>
      <c r="AGY129" s="27"/>
      <c r="AGZ129" s="27"/>
      <c r="AHA129" s="27"/>
      <c r="AHB129" s="27"/>
      <c r="AHC129" s="27"/>
      <c r="AHD129" s="27"/>
      <c r="AHE129" s="27"/>
      <c r="AHF129" s="27"/>
      <c r="AHG129" s="27"/>
      <c r="AHH129" s="27"/>
      <c r="AHI129" s="27"/>
      <c r="AHJ129" s="27"/>
      <c r="AHK129" s="27"/>
      <c r="AHL129" s="27"/>
      <c r="AHM129" s="27"/>
      <c r="AHN129" s="27"/>
      <c r="AHO129" s="27"/>
      <c r="AHP129" s="27"/>
      <c r="AHQ129" s="27"/>
      <c r="AHR129" s="27"/>
      <c r="AHS129" s="27"/>
      <c r="AHT129" s="27"/>
      <c r="AHU129" s="27"/>
      <c r="AHV129" s="27"/>
      <c r="AHW129" s="27"/>
      <c r="AHX129" s="27"/>
      <c r="AHY129" s="27"/>
      <c r="AHZ129" s="27"/>
      <c r="AIA129" s="27"/>
      <c r="AIB129" s="27"/>
      <c r="AIC129" s="27"/>
      <c r="AID129" s="27"/>
      <c r="AIE129" s="27"/>
      <c r="AIF129" s="27"/>
      <c r="AIG129" s="27"/>
      <c r="AIH129" s="27"/>
      <c r="AII129" s="27"/>
      <c r="AIJ129" s="27"/>
      <c r="AIK129" s="27"/>
      <c r="AIL129" s="27"/>
      <c r="AIM129" s="27"/>
      <c r="AIN129" s="27"/>
      <c r="AIO129" s="27"/>
      <c r="AIP129" s="27"/>
      <c r="AIQ129" s="27"/>
      <c r="AIR129" s="27"/>
      <c r="AIS129" s="27"/>
      <c r="AIT129" s="27"/>
      <c r="AIU129" s="27"/>
      <c r="AIV129" s="27"/>
      <c r="AIW129" s="27"/>
      <c r="AIX129" s="27"/>
      <c r="AIY129" s="27"/>
      <c r="AIZ129" s="27"/>
      <c r="AJA129" s="27"/>
      <c r="AJB129" s="27"/>
      <c r="AJC129" s="27"/>
      <c r="AJD129" s="27"/>
      <c r="AJE129" s="27"/>
      <c r="AJF129" s="27"/>
      <c r="AJG129" s="27"/>
      <c r="AJH129" s="27"/>
      <c r="AJI129" s="27"/>
      <c r="AJJ129" s="27"/>
      <c r="AJK129" s="27"/>
      <c r="AJL129" s="27"/>
      <c r="AJM129" s="27"/>
      <c r="AJN129" s="27"/>
      <c r="AJO129" s="27"/>
      <c r="AJP129" s="27"/>
      <c r="AJQ129" s="27"/>
      <c r="AJR129" s="27"/>
      <c r="AJS129" s="27"/>
      <c r="AJT129" s="27"/>
      <c r="AJU129" s="27"/>
      <c r="AJV129" s="27"/>
      <c r="AJW129" s="27"/>
      <c r="AJX129" s="27"/>
      <c r="AJY129" s="27"/>
      <c r="AJZ129" s="27"/>
      <c r="AKA129" s="27"/>
      <c r="AKB129" s="27"/>
      <c r="AKC129" s="27"/>
      <c r="AKD129" s="27"/>
      <c r="AKE129" s="27"/>
      <c r="AKF129" s="27"/>
      <c r="AKG129" s="27"/>
      <c r="AKH129" s="27"/>
      <c r="AKI129" s="27"/>
      <c r="AKJ129" s="27"/>
      <c r="AKK129" s="27"/>
      <c r="AKL129" s="27"/>
      <c r="AKM129" s="27"/>
      <c r="AKN129" s="27"/>
      <c r="AKO129" s="27"/>
      <c r="AKP129" s="27"/>
      <c r="AKW129" s="27"/>
      <c r="AKX129" s="27"/>
      <c r="AKY129" s="27"/>
      <c r="AKZ129" s="27"/>
      <c r="ALA129" s="27"/>
      <c r="ALB129" s="27"/>
      <c r="ALC129" s="27"/>
      <c r="ALD129" s="27"/>
      <c r="ALE129" s="27"/>
      <c r="ALF129" s="27"/>
      <c r="ALG129" s="27"/>
      <c r="ALH129" s="27"/>
      <c r="ALI129" s="27"/>
      <c r="ALJ129" s="27"/>
      <c r="ALK129" s="27"/>
      <c r="ALL129" s="27"/>
      <c r="ALM129" s="27"/>
      <c r="ALN129" s="27"/>
      <c r="ALO129" s="27"/>
      <c r="ALP129" s="27"/>
      <c r="ALQ129" s="27"/>
      <c r="ALR129" s="27"/>
      <c r="ALS129" s="27"/>
      <c r="ALT129" s="27"/>
      <c r="ALU129" s="27"/>
      <c r="ALV129" s="27"/>
      <c r="ALW129" s="27"/>
      <c r="ALX129" s="27"/>
      <c r="ALY129" s="27"/>
      <c r="ALZ129" s="27"/>
      <c r="AMA129" s="27"/>
      <c r="AMB129" s="27"/>
      <c r="AMC129" s="27"/>
      <c r="AMD129" s="27"/>
      <c r="AME129" s="27"/>
      <c r="AMF129" s="27"/>
      <c r="AMG129" s="27"/>
      <c r="AMH129" s="27"/>
      <c r="AMI129" s="27"/>
      <c r="AMJ129" s="27"/>
      <c r="AMK129" s="27"/>
      <c r="AML129" s="27"/>
      <c r="AMM129" s="27"/>
      <c r="AMN129" s="27"/>
      <c r="AMO129" s="27"/>
      <c r="AMP129" s="27"/>
      <c r="AMQ129" s="27"/>
      <c r="AMR129" s="27"/>
      <c r="AMS129" s="27"/>
      <c r="AMT129" s="27"/>
      <c r="AMU129" s="27"/>
      <c r="AMV129" s="27"/>
      <c r="AMW129" s="27"/>
      <c r="AMX129" s="27"/>
      <c r="AMY129" s="27"/>
      <c r="AMZ129" s="27"/>
      <c r="ANA129" s="27"/>
      <c r="ANB129" s="27"/>
      <c r="ANC129" s="27"/>
      <c r="AND129" s="27"/>
      <c r="ANE129" s="27"/>
      <c r="ANF129" s="27"/>
      <c r="ANG129" s="27"/>
      <c r="ANH129" s="27"/>
      <c r="ANI129" s="27"/>
      <c r="ANJ129" s="27"/>
      <c r="ANK129" s="27"/>
      <c r="ANL129" s="27"/>
      <c r="ANM129" s="27"/>
      <c r="ANN129" s="27"/>
      <c r="ANO129" s="27"/>
      <c r="ANP129" s="27"/>
      <c r="ANQ129" s="27"/>
      <c r="ANR129" s="27"/>
      <c r="ANS129" s="27"/>
      <c r="ANT129" s="27"/>
      <c r="ANU129" s="27"/>
      <c r="ANV129" s="27"/>
      <c r="ANW129" s="27"/>
      <c r="ANX129" s="27"/>
      <c r="ANY129" s="27"/>
      <c r="ANZ129" s="27"/>
      <c r="AOA129" s="27"/>
      <c r="AOB129" s="27"/>
      <c r="AOC129" s="27"/>
      <c r="AOD129" s="27"/>
      <c r="AOE129" s="27"/>
      <c r="AOF129" s="27"/>
      <c r="AOG129" s="27"/>
      <c r="AOH129" s="27"/>
      <c r="AOI129" s="27"/>
      <c r="AOJ129" s="27"/>
      <c r="AOK129" s="27"/>
      <c r="AOL129" s="27"/>
      <c r="AOM129" s="27"/>
      <c r="AON129" s="27"/>
      <c r="AOO129" s="27"/>
      <c r="AOP129" s="27"/>
      <c r="AOQ129" s="27"/>
      <c r="AOR129" s="27"/>
      <c r="AOS129" s="27"/>
      <c r="AOT129" s="27"/>
      <c r="AOU129" s="27"/>
      <c r="AOV129" s="27"/>
      <c r="AOW129" s="27"/>
      <c r="AOX129" s="27"/>
      <c r="AOY129" s="27"/>
      <c r="AOZ129" s="27"/>
      <c r="APA129" s="27"/>
      <c r="APB129" s="27"/>
      <c r="APC129" s="27"/>
      <c r="APD129" s="27"/>
      <c r="APE129" s="27"/>
      <c r="APF129" s="27"/>
      <c r="APG129" s="27"/>
      <c r="APH129" s="27"/>
      <c r="API129" s="27"/>
      <c r="APJ129" s="27"/>
      <c r="APK129" s="27"/>
      <c r="APL129" s="27"/>
      <c r="APM129" s="27"/>
      <c r="APN129" s="27"/>
      <c r="APO129" s="27"/>
      <c r="APP129" s="27"/>
      <c r="APQ129" s="27"/>
      <c r="APR129" s="27"/>
      <c r="APS129" s="27"/>
      <c r="APT129" s="27"/>
      <c r="APU129" s="27"/>
      <c r="APV129" s="27"/>
      <c r="APW129" s="27"/>
      <c r="APX129" s="27"/>
      <c r="APY129" s="27"/>
      <c r="APZ129" s="27"/>
      <c r="AQA129" s="27"/>
      <c r="AQB129" s="27"/>
      <c r="AQC129" s="27"/>
      <c r="AQD129" s="27"/>
      <c r="AQE129" s="27"/>
      <c r="AQF129" s="27"/>
      <c r="AQG129" s="27"/>
      <c r="AQH129" s="27"/>
      <c r="AQI129" s="27"/>
      <c r="AQJ129" s="27"/>
      <c r="AQK129" s="27"/>
      <c r="AQL129" s="27"/>
      <c r="AQM129" s="27"/>
      <c r="AQN129" s="27"/>
      <c r="AQO129" s="27"/>
      <c r="AQP129" s="27"/>
      <c r="AQQ129" s="27"/>
      <c r="AQR129" s="27"/>
      <c r="AQS129" s="27"/>
      <c r="AQT129" s="27"/>
      <c r="AQU129" s="27"/>
      <c r="AQV129" s="27"/>
      <c r="AQW129" s="27"/>
      <c r="AQX129" s="27"/>
      <c r="AQY129" s="27"/>
      <c r="AQZ129" s="27"/>
      <c r="ARA129" s="27"/>
      <c r="ARB129" s="27"/>
      <c r="ARC129" s="27"/>
      <c r="ARD129" s="27"/>
      <c r="ARE129" s="27"/>
      <c r="ARF129" s="27"/>
      <c r="ARG129" s="27"/>
      <c r="ARH129" s="27"/>
      <c r="ARI129" s="27"/>
      <c r="ARJ129" s="27"/>
      <c r="ARK129" s="27"/>
      <c r="ARL129" s="27"/>
      <c r="ARM129" s="27"/>
      <c r="ARN129" s="27"/>
      <c r="ARO129" s="27"/>
      <c r="ARP129" s="27"/>
      <c r="ARQ129" s="27"/>
      <c r="ARR129" s="27"/>
      <c r="ARS129" s="27"/>
      <c r="ART129" s="27"/>
      <c r="ARU129" s="27"/>
      <c r="ARV129" s="27"/>
      <c r="ARW129" s="27"/>
      <c r="ARX129" s="27"/>
      <c r="ARY129" s="27"/>
      <c r="ARZ129" s="27"/>
      <c r="ASA129" s="27"/>
      <c r="ASB129" s="27"/>
      <c r="ASC129" s="27"/>
      <c r="ASD129" s="27"/>
      <c r="ASE129" s="27"/>
      <c r="ASF129" s="27"/>
      <c r="ASG129" s="27"/>
      <c r="ASH129" s="27"/>
      <c r="ASI129" s="27"/>
      <c r="ASJ129" s="27"/>
      <c r="ASK129" s="27"/>
      <c r="ASL129" s="27"/>
      <c r="ASM129" s="27"/>
      <c r="ASN129" s="27"/>
      <c r="ASO129" s="27"/>
      <c r="ASP129" s="27"/>
      <c r="ASQ129" s="27"/>
      <c r="ASR129" s="27"/>
      <c r="ASS129" s="27"/>
      <c r="AST129" s="27"/>
      <c r="ASU129" s="27"/>
      <c r="ASV129" s="27"/>
      <c r="ASW129" s="27"/>
      <c r="ASX129" s="27"/>
      <c r="ASY129" s="27"/>
      <c r="ASZ129" s="27"/>
      <c r="ATA129" s="27"/>
      <c r="ATB129" s="27"/>
      <c r="ATC129" s="27"/>
      <c r="ATD129" s="27"/>
      <c r="ATE129" s="27"/>
      <c r="ATF129" s="27"/>
      <c r="ATG129" s="27"/>
      <c r="ATH129" s="27"/>
      <c r="ATI129" s="27"/>
      <c r="ATJ129" s="27"/>
      <c r="ATK129" s="27"/>
      <c r="ATL129" s="27"/>
      <c r="ATM129" s="27"/>
      <c r="ATN129" s="27"/>
      <c r="ATO129" s="27"/>
      <c r="ATP129" s="27"/>
      <c r="ATQ129" s="27"/>
      <c r="ATR129" s="27"/>
      <c r="ATS129" s="27"/>
      <c r="ATT129" s="27"/>
      <c r="ATU129" s="27"/>
      <c r="ATV129" s="27"/>
      <c r="ATW129" s="27"/>
      <c r="ATX129" s="27"/>
      <c r="ATY129" s="27"/>
      <c r="ATZ129" s="27"/>
      <c r="AUA129" s="27"/>
      <c r="AUB129" s="27"/>
      <c r="AUC129" s="27"/>
      <c r="AUD129" s="27"/>
      <c r="AUE129" s="27"/>
      <c r="AUF129" s="27"/>
      <c r="AUG129" s="27"/>
      <c r="AUH129" s="27"/>
      <c r="AUI129" s="27"/>
      <c r="AUJ129" s="27"/>
      <c r="AUK129" s="27"/>
      <c r="AUL129" s="27"/>
      <c r="AUS129" s="27"/>
      <c r="AUT129" s="27"/>
      <c r="AUU129" s="27"/>
      <c r="AUV129" s="27"/>
      <c r="AUW129" s="27"/>
      <c r="AUX129" s="27"/>
      <c r="AUY129" s="27"/>
      <c r="AUZ129" s="27"/>
      <c r="AVA129" s="27"/>
      <c r="AVB129" s="27"/>
      <c r="AVC129" s="27"/>
      <c r="AVD129" s="27"/>
      <c r="AVE129" s="27"/>
      <c r="AVF129" s="27"/>
      <c r="AVG129" s="27"/>
      <c r="AVH129" s="27"/>
      <c r="AVI129" s="27"/>
      <c r="AVJ129" s="27"/>
      <c r="AVK129" s="27"/>
      <c r="AVL129" s="27"/>
      <c r="AVM129" s="27"/>
      <c r="AVN129" s="27"/>
      <c r="AVO129" s="27"/>
      <c r="AVP129" s="27"/>
      <c r="AVQ129" s="27"/>
      <c r="AVR129" s="27"/>
      <c r="AVS129" s="27"/>
      <c r="AVT129" s="27"/>
      <c r="AVU129" s="27"/>
      <c r="AVV129" s="27"/>
      <c r="AVW129" s="27"/>
      <c r="AVX129" s="27"/>
      <c r="AVY129" s="27"/>
      <c r="AVZ129" s="27"/>
      <c r="AWA129" s="27"/>
      <c r="AWB129" s="27"/>
      <c r="AWC129" s="27"/>
      <c r="AWD129" s="27"/>
      <c r="AWE129" s="27"/>
      <c r="AWF129" s="27"/>
      <c r="AWG129" s="27"/>
      <c r="AWH129" s="27"/>
      <c r="AWI129" s="27"/>
      <c r="AWJ129" s="27"/>
      <c r="AWK129" s="27"/>
      <c r="AWL129" s="27"/>
      <c r="AWM129" s="27"/>
      <c r="AWN129" s="27"/>
      <c r="AWO129" s="27"/>
      <c r="AWP129" s="27"/>
      <c r="AWQ129" s="27"/>
      <c r="AWR129" s="27"/>
      <c r="AWS129" s="27"/>
      <c r="AWT129" s="27"/>
      <c r="AWU129" s="27"/>
      <c r="AWV129" s="27"/>
      <c r="AWW129" s="27"/>
      <c r="AWX129" s="27"/>
      <c r="AWY129" s="27"/>
      <c r="AWZ129" s="27"/>
      <c r="AXA129" s="27"/>
      <c r="AXB129" s="27"/>
      <c r="AXC129" s="27"/>
      <c r="AXD129" s="27"/>
      <c r="AXE129" s="27"/>
      <c r="AXF129" s="27"/>
      <c r="AXG129" s="27"/>
      <c r="AXH129" s="27"/>
      <c r="AXI129" s="27"/>
      <c r="AXJ129" s="27"/>
      <c r="AXK129" s="27"/>
      <c r="AXL129" s="27"/>
      <c r="AXM129" s="27"/>
      <c r="AXN129" s="27"/>
      <c r="AXO129" s="27"/>
      <c r="AXP129" s="27"/>
      <c r="AXQ129" s="27"/>
      <c r="AXR129" s="27"/>
      <c r="AXS129" s="27"/>
      <c r="AXT129" s="27"/>
      <c r="AXU129" s="27"/>
      <c r="AXV129" s="27"/>
      <c r="AXW129" s="27"/>
      <c r="AXX129" s="27"/>
      <c r="AXY129" s="27"/>
      <c r="AXZ129" s="27"/>
      <c r="AYA129" s="27"/>
      <c r="AYB129" s="27"/>
      <c r="AYC129" s="27"/>
      <c r="AYD129" s="27"/>
      <c r="AYE129" s="27"/>
      <c r="AYF129" s="27"/>
      <c r="AYG129" s="27"/>
      <c r="AYH129" s="27"/>
      <c r="AYI129" s="27"/>
      <c r="AYJ129" s="27"/>
      <c r="AYK129" s="27"/>
      <c r="AYL129" s="27"/>
      <c r="AYM129" s="27"/>
      <c r="AYN129" s="27"/>
      <c r="AYO129" s="27"/>
      <c r="AYP129" s="27"/>
      <c r="AYQ129" s="27"/>
      <c r="AYR129" s="27"/>
      <c r="AYS129" s="27"/>
      <c r="AYT129" s="27"/>
      <c r="AYU129" s="27"/>
      <c r="AYV129" s="27"/>
      <c r="AYW129" s="27"/>
      <c r="AYX129" s="27"/>
      <c r="AYY129" s="27"/>
      <c r="AYZ129" s="27"/>
      <c r="AZA129" s="27"/>
      <c r="AZB129" s="27"/>
      <c r="AZC129" s="27"/>
      <c r="AZD129" s="27"/>
      <c r="AZE129" s="27"/>
      <c r="AZF129" s="27"/>
      <c r="AZG129" s="27"/>
      <c r="AZH129" s="27"/>
      <c r="AZI129" s="27"/>
      <c r="AZJ129" s="27"/>
      <c r="AZK129" s="27"/>
      <c r="AZL129" s="27"/>
      <c r="AZM129" s="27"/>
      <c r="AZN129" s="27"/>
      <c r="AZO129" s="27"/>
      <c r="AZP129" s="27"/>
      <c r="AZQ129" s="27"/>
      <c r="AZR129" s="27"/>
      <c r="AZS129" s="27"/>
      <c r="AZT129" s="27"/>
      <c r="AZU129" s="27"/>
      <c r="AZV129" s="27"/>
      <c r="AZW129" s="27"/>
      <c r="AZX129" s="27"/>
      <c r="AZY129" s="27"/>
      <c r="AZZ129" s="27"/>
      <c r="BAA129" s="27"/>
      <c r="BAB129" s="27"/>
      <c r="BAC129" s="27"/>
      <c r="BAD129" s="27"/>
      <c r="BAE129" s="27"/>
      <c r="BAF129" s="27"/>
      <c r="BAG129" s="27"/>
      <c r="BAH129" s="27"/>
      <c r="BAI129" s="27"/>
      <c r="BAJ129" s="27"/>
      <c r="BAK129" s="27"/>
      <c r="BAL129" s="27"/>
      <c r="BAM129" s="27"/>
      <c r="BAN129" s="27"/>
      <c r="BAO129" s="27"/>
      <c r="BAP129" s="27"/>
      <c r="BAQ129" s="27"/>
      <c r="BAR129" s="27"/>
      <c r="BAS129" s="27"/>
      <c r="BAT129" s="27"/>
      <c r="BAU129" s="27"/>
      <c r="BAV129" s="27"/>
      <c r="BAW129" s="27"/>
      <c r="BAX129" s="27"/>
      <c r="BAY129" s="27"/>
      <c r="BAZ129" s="27"/>
      <c r="BBA129" s="27"/>
      <c r="BBB129" s="27"/>
      <c r="BBC129" s="27"/>
      <c r="BBD129" s="27"/>
      <c r="BBE129" s="27"/>
      <c r="BBF129" s="27"/>
      <c r="BBG129" s="27"/>
      <c r="BBH129" s="27"/>
      <c r="BBI129" s="27"/>
      <c r="BBJ129" s="27"/>
      <c r="BBK129" s="27"/>
      <c r="BBL129" s="27"/>
      <c r="BBM129" s="27"/>
      <c r="BBN129" s="27"/>
      <c r="BBO129" s="27"/>
      <c r="BBP129" s="27"/>
      <c r="BBQ129" s="27"/>
      <c r="BBR129" s="27"/>
      <c r="BBS129" s="27"/>
      <c r="BBT129" s="27"/>
      <c r="BBU129" s="27"/>
      <c r="BBV129" s="27"/>
      <c r="BBW129" s="27"/>
      <c r="BBX129" s="27"/>
      <c r="BBY129" s="27"/>
      <c r="BBZ129" s="27"/>
      <c r="BCA129" s="27"/>
      <c r="BCB129" s="27"/>
      <c r="BCC129" s="27"/>
      <c r="BCD129" s="27"/>
      <c r="BCE129" s="27"/>
      <c r="BCF129" s="27"/>
      <c r="BCG129" s="27"/>
      <c r="BCH129" s="27"/>
      <c r="BCI129" s="27"/>
      <c r="BCJ129" s="27"/>
      <c r="BCK129" s="27"/>
      <c r="BCL129" s="27"/>
      <c r="BCM129" s="27"/>
      <c r="BCN129" s="27"/>
      <c r="BCO129" s="27"/>
      <c r="BCP129" s="27"/>
      <c r="BCQ129" s="27"/>
      <c r="BCR129" s="27"/>
      <c r="BCS129" s="27"/>
      <c r="BCT129" s="27"/>
      <c r="BCU129" s="27"/>
      <c r="BCV129" s="27"/>
      <c r="BCW129" s="27"/>
      <c r="BCX129" s="27"/>
      <c r="BCY129" s="27"/>
      <c r="BCZ129" s="27"/>
      <c r="BDA129" s="27"/>
      <c r="BDB129" s="27"/>
      <c r="BDC129" s="27"/>
      <c r="BDD129" s="27"/>
      <c r="BDE129" s="27"/>
      <c r="BDF129" s="27"/>
      <c r="BDG129" s="27"/>
      <c r="BDH129" s="27"/>
      <c r="BDI129" s="27"/>
      <c r="BDJ129" s="27"/>
      <c r="BDK129" s="27"/>
      <c r="BDL129" s="27"/>
      <c r="BDM129" s="27"/>
      <c r="BDN129" s="27"/>
      <c r="BDO129" s="27"/>
      <c r="BDP129" s="27"/>
      <c r="BDQ129" s="27"/>
      <c r="BDR129" s="27"/>
      <c r="BDS129" s="27"/>
      <c r="BDT129" s="27"/>
      <c r="BDU129" s="27"/>
      <c r="BDV129" s="27"/>
      <c r="BDW129" s="27"/>
      <c r="BDX129" s="27"/>
      <c r="BDY129" s="27"/>
      <c r="BDZ129" s="27"/>
      <c r="BEA129" s="27"/>
      <c r="BEB129" s="27"/>
      <c r="BEC129" s="27"/>
      <c r="BED129" s="27"/>
      <c r="BEE129" s="27"/>
      <c r="BEF129" s="27"/>
      <c r="BEG129" s="27"/>
      <c r="BEH129" s="27"/>
      <c r="BEO129" s="27"/>
      <c r="BEP129" s="27"/>
      <c r="BEQ129" s="27"/>
      <c r="BER129" s="27"/>
      <c r="BES129" s="27"/>
      <c r="BET129" s="27"/>
      <c r="BEU129" s="27"/>
      <c r="BEV129" s="27"/>
      <c r="BEW129" s="27"/>
      <c r="BEX129" s="27"/>
      <c r="BEY129" s="27"/>
      <c r="BEZ129" s="27"/>
      <c r="BFA129" s="27"/>
      <c r="BFB129" s="27"/>
      <c r="BFC129" s="27"/>
      <c r="BFD129" s="27"/>
      <c r="BFE129" s="27"/>
      <c r="BFF129" s="27"/>
      <c r="BFG129" s="27"/>
      <c r="BFH129" s="27"/>
      <c r="BFI129" s="27"/>
      <c r="BFJ129" s="27"/>
      <c r="BFK129" s="27"/>
      <c r="BFL129" s="27"/>
      <c r="BFM129" s="27"/>
      <c r="BFN129" s="27"/>
      <c r="BFO129" s="27"/>
      <c r="BFP129" s="27"/>
      <c r="BFQ129" s="27"/>
      <c r="BFR129" s="27"/>
      <c r="BFS129" s="27"/>
      <c r="BFT129" s="27"/>
      <c r="BFU129" s="27"/>
      <c r="BFV129" s="27"/>
      <c r="BFW129" s="27"/>
      <c r="BFX129" s="27"/>
      <c r="BFY129" s="27"/>
      <c r="BFZ129" s="27"/>
      <c r="BGA129" s="27"/>
      <c r="BGB129" s="27"/>
      <c r="BGC129" s="27"/>
      <c r="BGD129" s="27"/>
      <c r="BGE129" s="27"/>
      <c r="BGF129" s="27"/>
      <c r="BGG129" s="27"/>
      <c r="BGH129" s="27"/>
      <c r="BGI129" s="27"/>
      <c r="BGJ129" s="27"/>
      <c r="BGK129" s="27"/>
      <c r="BGL129" s="27"/>
      <c r="BGM129" s="27"/>
      <c r="BGN129" s="27"/>
      <c r="BGO129" s="27"/>
      <c r="BGP129" s="27"/>
      <c r="BGQ129" s="27"/>
      <c r="BGR129" s="27"/>
      <c r="BGS129" s="27"/>
      <c r="BGT129" s="27"/>
      <c r="BGU129" s="27"/>
      <c r="BGV129" s="27"/>
      <c r="BGW129" s="27"/>
      <c r="BGX129" s="27"/>
      <c r="BGY129" s="27"/>
      <c r="BGZ129" s="27"/>
      <c r="BHA129" s="27"/>
      <c r="BHB129" s="27"/>
      <c r="BHC129" s="27"/>
      <c r="BHD129" s="27"/>
      <c r="BHE129" s="27"/>
      <c r="BHF129" s="27"/>
      <c r="BHG129" s="27"/>
      <c r="BHH129" s="27"/>
      <c r="BHI129" s="27"/>
      <c r="BHJ129" s="27"/>
      <c r="BHK129" s="27"/>
      <c r="BHL129" s="27"/>
      <c r="BHM129" s="27"/>
      <c r="BHN129" s="27"/>
      <c r="BHO129" s="27"/>
      <c r="BHP129" s="27"/>
      <c r="BHQ129" s="27"/>
      <c r="BHR129" s="27"/>
      <c r="BHS129" s="27"/>
      <c r="BHT129" s="27"/>
      <c r="BHU129" s="27"/>
      <c r="BHV129" s="27"/>
      <c r="BHW129" s="27"/>
      <c r="BHX129" s="27"/>
      <c r="BHY129" s="27"/>
      <c r="BHZ129" s="27"/>
      <c r="BIA129" s="27"/>
      <c r="BIB129" s="27"/>
      <c r="BIC129" s="27"/>
      <c r="BID129" s="27"/>
      <c r="BIE129" s="27"/>
      <c r="BIF129" s="27"/>
      <c r="BIG129" s="27"/>
      <c r="BIH129" s="27"/>
      <c r="BII129" s="27"/>
      <c r="BIJ129" s="27"/>
      <c r="BIK129" s="27"/>
      <c r="BIL129" s="27"/>
      <c r="BIM129" s="27"/>
      <c r="BIN129" s="27"/>
      <c r="BIO129" s="27"/>
      <c r="BIP129" s="27"/>
      <c r="BIQ129" s="27"/>
      <c r="BIR129" s="27"/>
      <c r="BIS129" s="27"/>
      <c r="BIT129" s="27"/>
      <c r="BIU129" s="27"/>
      <c r="BIV129" s="27"/>
      <c r="BIW129" s="27"/>
      <c r="BIX129" s="27"/>
      <c r="BIY129" s="27"/>
      <c r="BIZ129" s="27"/>
      <c r="BJA129" s="27"/>
      <c r="BJB129" s="27"/>
      <c r="BJC129" s="27"/>
      <c r="BJD129" s="27"/>
      <c r="BJE129" s="27"/>
      <c r="BJF129" s="27"/>
      <c r="BJG129" s="27"/>
      <c r="BJH129" s="27"/>
      <c r="BJI129" s="27"/>
      <c r="BJJ129" s="27"/>
      <c r="BJK129" s="27"/>
      <c r="BJL129" s="27"/>
      <c r="BJM129" s="27"/>
      <c r="BJN129" s="27"/>
      <c r="BJO129" s="27"/>
      <c r="BJP129" s="27"/>
      <c r="BJQ129" s="27"/>
      <c r="BJR129" s="27"/>
      <c r="BJS129" s="27"/>
      <c r="BJT129" s="27"/>
      <c r="BJU129" s="27"/>
      <c r="BJV129" s="27"/>
      <c r="BJW129" s="27"/>
      <c r="BJX129" s="27"/>
      <c r="BJY129" s="27"/>
      <c r="BJZ129" s="27"/>
      <c r="BKA129" s="27"/>
      <c r="BKB129" s="27"/>
      <c r="BKC129" s="27"/>
      <c r="BKD129" s="27"/>
      <c r="BKE129" s="27"/>
      <c r="BKF129" s="27"/>
      <c r="BKG129" s="27"/>
      <c r="BKH129" s="27"/>
      <c r="BKI129" s="27"/>
      <c r="BKJ129" s="27"/>
      <c r="BKK129" s="27"/>
      <c r="BKL129" s="27"/>
      <c r="BKM129" s="27"/>
      <c r="BKN129" s="27"/>
      <c r="BKO129" s="27"/>
      <c r="BKP129" s="27"/>
      <c r="BKQ129" s="27"/>
      <c r="BKR129" s="27"/>
      <c r="BKS129" s="27"/>
      <c r="BKT129" s="27"/>
      <c r="BKU129" s="27"/>
      <c r="BKV129" s="27"/>
      <c r="BKW129" s="27"/>
      <c r="BKX129" s="27"/>
      <c r="BKY129" s="27"/>
      <c r="BKZ129" s="27"/>
      <c r="BLA129" s="27"/>
      <c r="BLB129" s="27"/>
      <c r="BLC129" s="27"/>
      <c r="BLD129" s="27"/>
      <c r="BLE129" s="27"/>
      <c r="BLF129" s="27"/>
      <c r="BLG129" s="27"/>
      <c r="BLH129" s="27"/>
      <c r="BLI129" s="27"/>
      <c r="BLJ129" s="27"/>
      <c r="BLK129" s="27"/>
      <c r="BLL129" s="27"/>
      <c r="BLM129" s="27"/>
      <c r="BLN129" s="27"/>
      <c r="BLO129" s="27"/>
      <c r="BLP129" s="27"/>
      <c r="BLQ129" s="27"/>
      <c r="BLR129" s="27"/>
      <c r="BLS129" s="27"/>
      <c r="BLT129" s="27"/>
      <c r="BLU129" s="27"/>
      <c r="BLV129" s="27"/>
      <c r="BLW129" s="27"/>
      <c r="BLX129" s="27"/>
      <c r="BLY129" s="27"/>
      <c r="BLZ129" s="27"/>
      <c r="BMA129" s="27"/>
      <c r="BMB129" s="27"/>
      <c r="BMC129" s="27"/>
      <c r="BMD129" s="27"/>
      <c r="BME129" s="27"/>
      <c r="BMF129" s="27"/>
      <c r="BMG129" s="27"/>
      <c r="BMH129" s="27"/>
      <c r="BMI129" s="27"/>
      <c r="BMJ129" s="27"/>
      <c r="BMK129" s="27"/>
      <c r="BML129" s="27"/>
      <c r="BMM129" s="27"/>
      <c r="BMN129" s="27"/>
      <c r="BMO129" s="27"/>
      <c r="BMP129" s="27"/>
      <c r="BMQ129" s="27"/>
      <c r="BMR129" s="27"/>
      <c r="BMS129" s="27"/>
      <c r="BMT129" s="27"/>
      <c r="BMU129" s="27"/>
      <c r="BMV129" s="27"/>
      <c r="BMW129" s="27"/>
      <c r="BMX129" s="27"/>
      <c r="BMY129" s="27"/>
      <c r="BMZ129" s="27"/>
      <c r="BNA129" s="27"/>
      <c r="BNB129" s="27"/>
      <c r="BNC129" s="27"/>
      <c r="BND129" s="27"/>
      <c r="BNE129" s="27"/>
      <c r="BNF129" s="27"/>
      <c r="BNG129" s="27"/>
      <c r="BNH129" s="27"/>
      <c r="BNI129" s="27"/>
      <c r="BNJ129" s="27"/>
      <c r="BNK129" s="27"/>
      <c r="BNL129" s="27"/>
      <c r="BNM129" s="27"/>
      <c r="BNN129" s="27"/>
      <c r="BNO129" s="27"/>
      <c r="BNP129" s="27"/>
      <c r="BNQ129" s="27"/>
      <c r="BNR129" s="27"/>
      <c r="BNS129" s="27"/>
      <c r="BNT129" s="27"/>
      <c r="BNU129" s="27"/>
      <c r="BNV129" s="27"/>
      <c r="BNW129" s="27"/>
      <c r="BNX129" s="27"/>
      <c r="BNY129" s="27"/>
      <c r="BNZ129" s="27"/>
      <c r="BOA129" s="27"/>
      <c r="BOB129" s="27"/>
      <c r="BOC129" s="27"/>
      <c r="BOD129" s="27"/>
      <c r="BOK129" s="27"/>
      <c r="BOL129" s="27"/>
      <c r="BOM129" s="27"/>
      <c r="BON129" s="27"/>
      <c r="BOO129" s="27"/>
      <c r="BOP129" s="27"/>
      <c r="BOQ129" s="27"/>
      <c r="BOR129" s="27"/>
      <c r="BOS129" s="27"/>
      <c r="BOT129" s="27"/>
      <c r="BOU129" s="27"/>
      <c r="BOV129" s="27"/>
      <c r="BOW129" s="27"/>
      <c r="BOX129" s="27"/>
      <c r="BOY129" s="27"/>
      <c r="BOZ129" s="27"/>
      <c r="BPA129" s="27"/>
      <c r="BPB129" s="27"/>
      <c r="BPC129" s="27"/>
      <c r="BPD129" s="27"/>
      <c r="BPE129" s="27"/>
      <c r="BPF129" s="27"/>
      <c r="BPG129" s="27"/>
      <c r="BPH129" s="27"/>
      <c r="BPI129" s="27"/>
      <c r="BPJ129" s="27"/>
      <c r="BPK129" s="27"/>
      <c r="BPL129" s="27"/>
      <c r="BPM129" s="27"/>
      <c r="BPN129" s="27"/>
      <c r="BPO129" s="27"/>
      <c r="BPP129" s="27"/>
      <c r="BPQ129" s="27"/>
      <c r="BPR129" s="27"/>
      <c r="BPS129" s="27"/>
      <c r="BPT129" s="27"/>
      <c r="BPU129" s="27"/>
      <c r="BPV129" s="27"/>
      <c r="BPW129" s="27"/>
      <c r="BPX129" s="27"/>
      <c r="BPY129" s="27"/>
      <c r="BPZ129" s="27"/>
      <c r="BQA129" s="27"/>
      <c r="BQB129" s="27"/>
      <c r="BQC129" s="27"/>
      <c r="BQD129" s="27"/>
      <c r="BQE129" s="27"/>
      <c r="BQF129" s="27"/>
      <c r="BQG129" s="27"/>
      <c r="BQH129" s="27"/>
      <c r="BQI129" s="27"/>
      <c r="BQJ129" s="27"/>
      <c r="BQK129" s="27"/>
      <c r="BQL129" s="27"/>
      <c r="BQM129" s="27"/>
      <c r="BQN129" s="27"/>
      <c r="BQO129" s="27"/>
      <c r="BQP129" s="27"/>
      <c r="BQQ129" s="27"/>
      <c r="BQR129" s="27"/>
      <c r="BQS129" s="27"/>
      <c r="BQT129" s="27"/>
      <c r="BQU129" s="27"/>
      <c r="BQV129" s="27"/>
      <c r="BQW129" s="27"/>
      <c r="BQX129" s="27"/>
      <c r="BQY129" s="27"/>
      <c r="BQZ129" s="27"/>
      <c r="BRA129" s="27"/>
      <c r="BRB129" s="27"/>
      <c r="BRC129" s="27"/>
      <c r="BRD129" s="27"/>
      <c r="BRE129" s="27"/>
      <c r="BRF129" s="27"/>
      <c r="BRG129" s="27"/>
      <c r="BRH129" s="27"/>
      <c r="BRI129" s="27"/>
      <c r="BRJ129" s="27"/>
      <c r="BRK129" s="27"/>
      <c r="BRL129" s="27"/>
      <c r="BRM129" s="27"/>
      <c r="BRN129" s="27"/>
      <c r="BRO129" s="27"/>
      <c r="BRP129" s="27"/>
      <c r="BRQ129" s="27"/>
      <c r="BRR129" s="27"/>
      <c r="BRS129" s="27"/>
      <c r="BRT129" s="27"/>
      <c r="BRU129" s="27"/>
      <c r="BRV129" s="27"/>
      <c r="BRW129" s="27"/>
      <c r="BRX129" s="27"/>
      <c r="BRY129" s="27"/>
      <c r="BRZ129" s="27"/>
      <c r="BSA129" s="27"/>
      <c r="BSB129" s="27"/>
      <c r="BSC129" s="27"/>
      <c r="BSD129" s="27"/>
      <c r="BSE129" s="27"/>
      <c r="BSF129" s="27"/>
      <c r="BSG129" s="27"/>
      <c r="BSH129" s="27"/>
      <c r="BSI129" s="27"/>
      <c r="BSJ129" s="27"/>
      <c r="BSK129" s="27"/>
      <c r="BSL129" s="27"/>
      <c r="BSM129" s="27"/>
      <c r="BSN129" s="27"/>
      <c r="BSO129" s="27"/>
      <c r="BSP129" s="27"/>
      <c r="BSQ129" s="27"/>
      <c r="BSR129" s="27"/>
      <c r="BSS129" s="27"/>
      <c r="BST129" s="27"/>
      <c r="BSU129" s="27"/>
      <c r="BSV129" s="27"/>
      <c r="BSW129" s="27"/>
      <c r="BSX129" s="27"/>
      <c r="BSY129" s="27"/>
      <c r="BSZ129" s="27"/>
      <c r="BTA129" s="27"/>
      <c r="BTB129" s="27"/>
      <c r="BTC129" s="27"/>
      <c r="BTD129" s="27"/>
      <c r="BTE129" s="27"/>
      <c r="BTF129" s="27"/>
      <c r="BTG129" s="27"/>
      <c r="BTH129" s="27"/>
      <c r="BTI129" s="27"/>
      <c r="BTJ129" s="27"/>
      <c r="BTK129" s="27"/>
      <c r="BTL129" s="27"/>
      <c r="BTM129" s="27"/>
      <c r="BTN129" s="27"/>
      <c r="BTO129" s="27"/>
      <c r="BTP129" s="27"/>
      <c r="BTQ129" s="27"/>
      <c r="BTR129" s="27"/>
      <c r="BTS129" s="27"/>
      <c r="BTT129" s="27"/>
      <c r="BTU129" s="27"/>
      <c r="BTV129" s="27"/>
      <c r="BTW129" s="27"/>
      <c r="BTX129" s="27"/>
      <c r="BTY129" s="27"/>
      <c r="BTZ129" s="27"/>
      <c r="BUA129" s="27"/>
      <c r="BUB129" s="27"/>
      <c r="BUC129" s="27"/>
      <c r="BUD129" s="27"/>
      <c r="BUE129" s="27"/>
      <c r="BUF129" s="27"/>
      <c r="BUG129" s="27"/>
      <c r="BUH129" s="27"/>
      <c r="BUI129" s="27"/>
      <c r="BUJ129" s="27"/>
      <c r="BUK129" s="27"/>
      <c r="BUL129" s="27"/>
      <c r="BUM129" s="27"/>
      <c r="BUN129" s="27"/>
      <c r="BUO129" s="27"/>
      <c r="BUP129" s="27"/>
      <c r="BUQ129" s="27"/>
      <c r="BUR129" s="27"/>
      <c r="BUS129" s="27"/>
      <c r="BUT129" s="27"/>
      <c r="BUU129" s="27"/>
      <c r="BUV129" s="27"/>
      <c r="BUW129" s="27"/>
      <c r="BUX129" s="27"/>
      <c r="BUY129" s="27"/>
      <c r="BUZ129" s="27"/>
      <c r="BVA129" s="27"/>
      <c r="BVB129" s="27"/>
      <c r="BVC129" s="27"/>
      <c r="BVD129" s="27"/>
      <c r="BVE129" s="27"/>
      <c r="BVF129" s="27"/>
      <c r="BVG129" s="27"/>
      <c r="BVH129" s="27"/>
      <c r="BVI129" s="27"/>
      <c r="BVJ129" s="27"/>
      <c r="BVK129" s="27"/>
      <c r="BVL129" s="27"/>
      <c r="BVM129" s="27"/>
      <c r="BVN129" s="27"/>
      <c r="BVO129" s="27"/>
      <c r="BVP129" s="27"/>
      <c r="BVQ129" s="27"/>
      <c r="BVR129" s="27"/>
      <c r="BVS129" s="27"/>
      <c r="BVT129" s="27"/>
      <c r="BVU129" s="27"/>
      <c r="BVV129" s="27"/>
      <c r="BVW129" s="27"/>
      <c r="BVX129" s="27"/>
      <c r="BVY129" s="27"/>
      <c r="BVZ129" s="27"/>
      <c r="BWA129" s="27"/>
      <c r="BWB129" s="27"/>
      <c r="BWC129" s="27"/>
      <c r="BWD129" s="27"/>
      <c r="BWE129" s="27"/>
      <c r="BWF129" s="27"/>
      <c r="BWG129" s="27"/>
      <c r="BWH129" s="27"/>
      <c r="BWI129" s="27"/>
      <c r="BWJ129" s="27"/>
      <c r="BWK129" s="27"/>
      <c r="BWL129" s="27"/>
      <c r="BWM129" s="27"/>
      <c r="BWN129" s="27"/>
      <c r="BWO129" s="27"/>
      <c r="BWP129" s="27"/>
      <c r="BWQ129" s="27"/>
      <c r="BWR129" s="27"/>
      <c r="BWS129" s="27"/>
      <c r="BWT129" s="27"/>
      <c r="BWU129" s="27"/>
      <c r="BWV129" s="27"/>
      <c r="BWW129" s="27"/>
      <c r="BWX129" s="27"/>
      <c r="BWY129" s="27"/>
      <c r="BWZ129" s="27"/>
      <c r="BXA129" s="27"/>
      <c r="BXB129" s="27"/>
      <c r="BXC129" s="27"/>
      <c r="BXD129" s="27"/>
      <c r="BXE129" s="27"/>
      <c r="BXF129" s="27"/>
      <c r="BXG129" s="27"/>
      <c r="BXH129" s="27"/>
      <c r="BXI129" s="27"/>
      <c r="BXJ129" s="27"/>
      <c r="BXK129" s="27"/>
      <c r="BXL129" s="27"/>
      <c r="BXM129" s="27"/>
      <c r="BXN129" s="27"/>
      <c r="BXO129" s="27"/>
      <c r="BXP129" s="27"/>
      <c r="BXQ129" s="27"/>
      <c r="BXR129" s="27"/>
      <c r="BXS129" s="27"/>
      <c r="BXT129" s="27"/>
      <c r="BXU129" s="27"/>
      <c r="BXV129" s="27"/>
      <c r="BXW129" s="27"/>
      <c r="BXX129" s="27"/>
      <c r="BXY129" s="27"/>
      <c r="BXZ129" s="27"/>
      <c r="BYG129" s="27"/>
      <c r="BYH129" s="27"/>
      <c r="BYI129" s="27"/>
      <c r="BYJ129" s="27"/>
      <c r="BYK129" s="27"/>
      <c r="BYL129" s="27"/>
      <c r="BYM129" s="27"/>
      <c r="BYN129" s="27"/>
      <c r="BYO129" s="27"/>
      <c r="BYP129" s="27"/>
      <c r="BYQ129" s="27"/>
      <c r="BYR129" s="27"/>
      <c r="BYS129" s="27"/>
      <c r="BYT129" s="27"/>
      <c r="BYU129" s="27"/>
      <c r="BYV129" s="27"/>
      <c r="BYW129" s="27"/>
      <c r="BYX129" s="27"/>
      <c r="BYY129" s="27"/>
      <c r="BYZ129" s="27"/>
      <c r="BZA129" s="27"/>
      <c r="BZB129" s="27"/>
      <c r="BZC129" s="27"/>
      <c r="BZD129" s="27"/>
      <c r="BZE129" s="27"/>
      <c r="BZF129" s="27"/>
      <c r="BZG129" s="27"/>
      <c r="BZH129" s="27"/>
      <c r="BZI129" s="27"/>
      <c r="BZJ129" s="27"/>
      <c r="BZK129" s="27"/>
      <c r="BZL129" s="27"/>
      <c r="BZM129" s="27"/>
      <c r="BZN129" s="27"/>
      <c r="BZO129" s="27"/>
      <c r="BZP129" s="27"/>
      <c r="BZQ129" s="27"/>
      <c r="BZR129" s="27"/>
      <c r="BZS129" s="27"/>
      <c r="BZT129" s="27"/>
      <c r="BZU129" s="27"/>
      <c r="BZV129" s="27"/>
      <c r="BZW129" s="27"/>
      <c r="BZX129" s="27"/>
      <c r="BZY129" s="27"/>
      <c r="BZZ129" s="27"/>
      <c r="CAA129" s="27"/>
      <c r="CAB129" s="27"/>
      <c r="CAC129" s="27"/>
      <c r="CAD129" s="27"/>
      <c r="CAE129" s="27"/>
      <c r="CAF129" s="27"/>
      <c r="CAG129" s="27"/>
      <c r="CAH129" s="27"/>
      <c r="CAI129" s="27"/>
      <c r="CAJ129" s="27"/>
      <c r="CAK129" s="27"/>
      <c r="CAL129" s="27"/>
      <c r="CAM129" s="27"/>
      <c r="CAN129" s="27"/>
      <c r="CAO129" s="27"/>
      <c r="CAP129" s="27"/>
      <c r="CAQ129" s="27"/>
      <c r="CAR129" s="27"/>
      <c r="CAS129" s="27"/>
      <c r="CAT129" s="27"/>
      <c r="CAU129" s="27"/>
      <c r="CAV129" s="27"/>
      <c r="CAW129" s="27"/>
      <c r="CAX129" s="27"/>
      <c r="CAY129" s="27"/>
      <c r="CAZ129" s="27"/>
      <c r="CBA129" s="27"/>
      <c r="CBB129" s="27"/>
      <c r="CBC129" s="27"/>
      <c r="CBD129" s="27"/>
      <c r="CBE129" s="27"/>
      <c r="CBF129" s="27"/>
      <c r="CBG129" s="27"/>
      <c r="CBH129" s="27"/>
      <c r="CBI129" s="27"/>
      <c r="CBJ129" s="27"/>
      <c r="CBK129" s="27"/>
      <c r="CBL129" s="27"/>
      <c r="CBM129" s="27"/>
      <c r="CBN129" s="27"/>
      <c r="CBO129" s="27"/>
      <c r="CBP129" s="27"/>
      <c r="CBQ129" s="27"/>
      <c r="CBR129" s="27"/>
      <c r="CBS129" s="27"/>
      <c r="CBT129" s="27"/>
      <c r="CBU129" s="27"/>
      <c r="CBV129" s="27"/>
      <c r="CBW129" s="27"/>
      <c r="CBX129" s="27"/>
      <c r="CBY129" s="27"/>
      <c r="CBZ129" s="27"/>
      <c r="CCA129" s="27"/>
      <c r="CCB129" s="27"/>
      <c r="CCC129" s="27"/>
      <c r="CCD129" s="27"/>
      <c r="CCE129" s="27"/>
      <c r="CCF129" s="27"/>
      <c r="CCG129" s="27"/>
      <c r="CCH129" s="27"/>
      <c r="CCI129" s="27"/>
      <c r="CCJ129" s="27"/>
      <c r="CCK129" s="27"/>
      <c r="CCL129" s="27"/>
      <c r="CCM129" s="27"/>
      <c r="CCN129" s="27"/>
      <c r="CCO129" s="27"/>
      <c r="CCP129" s="27"/>
      <c r="CCQ129" s="27"/>
      <c r="CCR129" s="27"/>
      <c r="CCS129" s="27"/>
      <c r="CCT129" s="27"/>
      <c r="CCU129" s="27"/>
      <c r="CCV129" s="27"/>
      <c r="CCW129" s="27"/>
      <c r="CCX129" s="27"/>
      <c r="CCY129" s="27"/>
      <c r="CCZ129" s="27"/>
      <c r="CDA129" s="27"/>
      <c r="CDB129" s="27"/>
      <c r="CDC129" s="27"/>
      <c r="CDD129" s="27"/>
      <c r="CDE129" s="27"/>
      <c r="CDF129" s="27"/>
      <c r="CDG129" s="27"/>
      <c r="CDH129" s="27"/>
      <c r="CDI129" s="27"/>
      <c r="CDJ129" s="27"/>
      <c r="CDK129" s="27"/>
      <c r="CDL129" s="27"/>
      <c r="CDM129" s="27"/>
      <c r="CDN129" s="27"/>
      <c r="CDO129" s="27"/>
      <c r="CDP129" s="27"/>
      <c r="CDQ129" s="27"/>
      <c r="CDR129" s="27"/>
      <c r="CDS129" s="27"/>
      <c r="CDT129" s="27"/>
      <c r="CDU129" s="27"/>
      <c r="CDV129" s="27"/>
      <c r="CDW129" s="27"/>
      <c r="CDX129" s="27"/>
      <c r="CDY129" s="27"/>
      <c r="CDZ129" s="27"/>
      <c r="CEA129" s="27"/>
      <c r="CEB129" s="27"/>
      <c r="CEC129" s="27"/>
      <c r="CED129" s="27"/>
      <c r="CEE129" s="27"/>
      <c r="CEF129" s="27"/>
      <c r="CEG129" s="27"/>
      <c r="CEH129" s="27"/>
      <c r="CEI129" s="27"/>
      <c r="CEJ129" s="27"/>
      <c r="CEK129" s="27"/>
      <c r="CEL129" s="27"/>
      <c r="CEM129" s="27"/>
      <c r="CEN129" s="27"/>
      <c r="CEO129" s="27"/>
      <c r="CEP129" s="27"/>
      <c r="CEQ129" s="27"/>
      <c r="CER129" s="27"/>
      <c r="CES129" s="27"/>
      <c r="CET129" s="27"/>
      <c r="CEU129" s="27"/>
      <c r="CEV129" s="27"/>
      <c r="CEW129" s="27"/>
      <c r="CEX129" s="27"/>
      <c r="CEY129" s="27"/>
      <c r="CEZ129" s="27"/>
      <c r="CFA129" s="27"/>
      <c r="CFB129" s="27"/>
      <c r="CFC129" s="27"/>
      <c r="CFD129" s="27"/>
      <c r="CFE129" s="27"/>
      <c r="CFF129" s="27"/>
      <c r="CFG129" s="27"/>
      <c r="CFH129" s="27"/>
      <c r="CFI129" s="27"/>
      <c r="CFJ129" s="27"/>
      <c r="CFK129" s="27"/>
      <c r="CFL129" s="27"/>
      <c r="CFM129" s="27"/>
      <c r="CFN129" s="27"/>
      <c r="CFO129" s="27"/>
      <c r="CFP129" s="27"/>
      <c r="CFQ129" s="27"/>
      <c r="CFR129" s="27"/>
      <c r="CFS129" s="27"/>
      <c r="CFT129" s="27"/>
      <c r="CFU129" s="27"/>
      <c r="CFV129" s="27"/>
      <c r="CFW129" s="27"/>
      <c r="CFX129" s="27"/>
      <c r="CFY129" s="27"/>
      <c r="CFZ129" s="27"/>
      <c r="CGA129" s="27"/>
      <c r="CGB129" s="27"/>
      <c r="CGC129" s="27"/>
      <c r="CGD129" s="27"/>
      <c r="CGE129" s="27"/>
      <c r="CGF129" s="27"/>
      <c r="CGG129" s="27"/>
      <c r="CGH129" s="27"/>
      <c r="CGI129" s="27"/>
      <c r="CGJ129" s="27"/>
      <c r="CGK129" s="27"/>
      <c r="CGL129" s="27"/>
      <c r="CGM129" s="27"/>
      <c r="CGN129" s="27"/>
      <c r="CGO129" s="27"/>
      <c r="CGP129" s="27"/>
      <c r="CGQ129" s="27"/>
      <c r="CGR129" s="27"/>
      <c r="CGS129" s="27"/>
      <c r="CGT129" s="27"/>
      <c r="CGU129" s="27"/>
      <c r="CGV129" s="27"/>
      <c r="CGW129" s="27"/>
      <c r="CGX129" s="27"/>
      <c r="CGY129" s="27"/>
      <c r="CGZ129" s="27"/>
      <c r="CHA129" s="27"/>
      <c r="CHB129" s="27"/>
      <c r="CHC129" s="27"/>
      <c r="CHD129" s="27"/>
      <c r="CHE129" s="27"/>
      <c r="CHF129" s="27"/>
      <c r="CHG129" s="27"/>
      <c r="CHH129" s="27"/>
      <c r="CHI129" s="27"/>
      <c r="CHJ129" s="27"/>
      <c r="CHK129" s="27"/>
      <c r="CHL129" s="27"/>
      <c r="CHM129" s="27"/>
      <c r="CHN129" s="27"/>
      <c r="CHO129" s="27"/>
      <c r="CHP129" s="27"/>
      <c r="CHQ129" s="27"/>
      <c r="CHR129" s="27"/>
      <c r="CHS129" s="27"/>
      <c r="CHT129" s="27"/>
      <c r="CHU129" s="27"/>
      <c r="CHV129" s="27"/>
      <c r="CIC129" s="27"/>
      <c r="CID129" s="27"/>
      <c r="CIE129" s="27"/>
      <c r="CIF129" s="27"/>
      <c r="CIG129" s="27"/>
      <c r="CIH129" s="27"/>
      <c r="CII129" s="27"/>
      <c r="CIJ129" s="27"/>
      <c r="CIK129" s="27"/>
      <c r="CIL129" s="27"/>
      <c r="CIM129" s="27"/>
      <c r="CIN129" s="27"/>
      <c r="CIO129" s="27"/>
      <c r="CIP129" s="27"/>
      <c r="CIQ129" s="27"/>
      <c r="CIR129" s="27"/>
      <c r="CIS129" s="27"/>
      <c r="CIT129" s="27"/>
      <c r="CIU129" s="27"/>
      <c r="CIV129" s="27"/>
      <c r="CIW129" s="27"/>
      <c r="CIX129" s="27"/>
      <c r="CIY129" s="27"/>
      <c r="CIZ129" s="27"/>
      <c r="CJA129" s="27"/>
      <c r="CJB129" s="27"/>
      <c r="CJC129" s="27"/>
      <c r="CJD129" s="27"/>
      <c r="CJE129" s="27"/>
      <c r="CJF129" s="27"/>
      <c r="CJG129" s="27"/>
      <c r="CJH129" s="27"/>
      <c r="CJI129" s="27"/>
      <c r="CJJ129" s="27"/>
      <c r="CJK129" s="27"/>
      <c r="CJL129" s="27"/>
      <c r="CJM129" s="27"/>
      <c r="CJN129" s="27"/>
      <c r="CJO129" s="27"/>
      <c r="CJP129" s="27"/>
      <c r="CJQ129" s="27"/>
      <c r="CJR129" s="27"/>
      <c r="CJS129" s="27"/>
      <c r="CJT129" s="27"/>
      <c r="CJU129" s="27"/>
      <c r="CJV129" s="27"/>
      <c r="CJW129" s="27"/>
      <c r="CJX129" s="27"/>
      <c r="CJY129" s="27"/>
      <c r="CJZ129" s="27"/>
      <c r="CKA129" s="27"/>
      <c r="CKB129" s="27"/>
      <c r="CKC129" s="27"/>
      <c r="CKD129" s="27"/>
      <c r="CKE129" s="27"/>
      <c r="CKF129" s="27"/>
      <c r="CKG129" s="27"/>
      <c r="CKH129" s="27"/>
      <c r="CKI129" s="27"/>
      <c r="CKJ129" s="27"/>
      <c r="CKK129" s="27"/>
      <c r="CKL129" s="27"/>
      <c r="CKM129" s="27"/>
      <c r="CKN129" s="27"/>
      <c r="CKO129" s="27"/>
      <c r="CKP129" s="27"/>
      <c r="CKQ129" s="27"/>
      <c r="CKR129" s="27"/>
      <c r="CKS129" s="27"/>
      <c r="CKT129" s="27"/>
      <c r="CKU129" s="27"/>
      <c r="CKV129" s="27"/>
      <c r="CKW129" s="27"/>
      <c r="CKX129" s="27"/>
      <c r="CKY129" s="27"/>
      <c r="CKZ129" s="27"/>
      <c r="CLA129" s="27"/>
      <c r="CLB129" s="27"/>
      <c r="CLC129" s="27"/>
      <c r="CLD129" s="27"/>
      <c r="CLE129" s="27"/>
      <c r="CLF129" s="27"/>
      <c r="CLG129" s="27"/>
      <c r="CLH129" s="27"/>
      <c r="CLI129" s="27"/>
      <c r="CLJ129" s="27"/>
      <c r="CLK129" s="27"/>
      <c r="CLL129" s="27"/>
      <c r="CLM129" s="27"/>
      <c r="CLN129" s="27"/>
      <c r="CLO129" s="27"/>
      <c r="CLP129" s="27"/>
      <c r="CLQ129" s="27"/>
      <c r="CLR129" s="27"/>
      <c r="CLS129" s="27"/>
      <c r="CLT129" s="27"/>
      <c r="CLU129" s="27"/>
      <c r="CLV129" s="27"/>
      <c r="CLW129" s="27"/>
      <c r="CLX129" s="27"/>
      <c r="CLY129" s="27"/>
      <c r="CLZ129" s="27"/>
      <c r="CMA129" s="27"/>
      <c r="CMB129" s="27"/>
      <c r="CMC129" s="27"/>
      <c r="CMD129" s="27"/>
      <c r="CME129" s="27"/>
      <c r="CMF129" s="27"/>
      <c r="CMG129" s="27"/>
      <c r="CMH129" s="27"/>
      <c r="CMI129" s="27"/>
      <c r="CMJ129" s="27"/>
      <c r="CMK129" s="27"/>
      <c r="CML129" s="27"/>
      <c r="CMM129" s="27"/>
      <c r="CMN129" s="27"/>
      <c r="CMO129" s="27"/>
      <c r="CMP129" s="27"/>
      <c r="CMQ129" s="27"/>
      <c r="CMR129" s="27"/>
      <c r="CMS129" s="27"/>
      <c r="CMT129" s="27"/>
      <c r="CMU129" s="27"/>
      <c r="CMV129" s="27"/>
      <c r="CMW129" s="27"/>
      <c r="CMX129" s="27"/>
      <c r="CMY129" s="27"/>
      <c r="CMZ129" s="27"/>
      <c r="CNA129" s="27"/>
      <c r="CNB129" s="27"/>
      <c r="CNC129" s="27"/>
      <c r="CND129" s="27"/>
      <c r="CNE129" s="27"/>
      <c r="CNF129" s="27"/>
      <c r="CNG129" s="27"/>
      <c r="CNH129" s="27"/>
      <c r="CNI129" s="27"/>
      <c r="CNJ129" s="27"/>
      <c r="CNK129" s="27"/>
      <c r="CNL129" s="27"/>
      <c r="CNM129" s="27"/>
      <c r="CNN129" s="27"/>
      <c r="CNO129" s="27"/>
      <c r="CNP129" s="27"/>
      <c r="CNQ129" s="27"/>
      <c r="CNR129" s="27"/>
      <c r="CNS129" s="27"/>
      <c r="CNT129" s="27"/>
      <c r="CNU129" s="27"/>
      <c r="CNV129" s="27"/>
      <c r="CNW129" s="27"/>
      <c r="CNX129" s="27"/>
      <c r="CNY129" s="27"/>
      <c r="CNZ129" s="27"/>
      <c r="COA129" s="27"/>
      <c r="COB129" s="27"/>
      <c r="COC129" s="27"/>
      <c r="COD129" s="27"/>
      <c r="COE129" s="27"/>
      <c r="COF129" s="27"/>
      <c r="COG129" s="27"/>
      <c r="COH129" s="27"/>
      <c r="COI129" s="27"/>
      <c r="COJ129" s="27"/>
      <c r="COK129" s="27"/>
      <c r="COL129" s="27"/>
      <c r="COM129" s="27"/>
      <c r="CON129" s="27"/>
      <c r="COO129" s="27"/>
      <c r="COP129" s="27"/>
      <c r="COQ129" s="27"/>
      <c r="COR129" s="27"/>
      <c r="COS129" s="27"/>
      <c r="COT129" s="27"/>
      <c r="COU129" s="27"/>
      <c r="COV129" s="27"/>
      <c r="COW129" s="27"/>
      <c r="COX129" s="27"/>
      <c r="COY129" s="27"/>
      <c r="COZ129" s="27"/>
      <c r="CPA129" s="27"/>
      <c r="CPB129" s="27"/>
      <c r="CPC129" s="27"/>
      <c r="CPD129" s="27"/>
      <c r="CPE129" s="27"/>
      <c r="CPF129" s="27"/>
      <c r="CPG129" s="27"/>
      <c r="CPH129" s="27"/>
      <c r="CPI129" s="27"/>
      <c r="CPJ129" s="27"/>
      <c r="CPK129" s="27"/>
      <c r="CPL129" s="27"/>
      <c r="CPM129" s="27"/>
      <c r="CPN129" s="27"/>
      <c r="CPO129" s="27"/>
      <c r="CPP129" s="27"/>
      <c r="CPQ129" s="27"/>
      <c r="CPR129" s="27"/>
      <c r="CPS129" s="27"/>
      <c r="CPT129" s="27"/>
      <c r="CPU129" s="27"/>
      <c r="CPV129" s="27"/>
      <c r="CPW129" s="27"/>
      <c r="CPX129" s="27"/>
      <c r="CPY129" s="27"/>
      <c r="CPZ129" s="27"/>
      <c r="CQA129" s="27"/>
      <c r="CQB129" s="27"/>
      <c r="CQC129" s="27"/>
      <c r="CQD129" s="27"/>
      <c r="CQE129" s="27"/>
      <c r="CQF129" s="27"/>
      <c r="CQG129" s="27"/>
      <c r="CQH129" s="27"/>
      <c r="CQI129" s="27"/>
      <c r="CQJ129" s="27"/>
      <c r="CQK129" s="27"/>
      <c r="CQL129" s="27"/>
      <c r="CQM129" s="27"/>
      <c r="CQN129" s="27"/>
      <c r="CQO129" s="27"/>
      <c r="CQP129" s="27"/>
      <c r="CQQ129" s="27"/>
      <c r="CQR129" s="27"/>
      <c r="CQS129" s="27"/>
      <c r="CQT129" s="27"/>
      <c r="CQU129" s="27"/>
      <c r="CQV129" s="27"/>
      <c r="CQW129" s="27"/>
      <c r="CQX129" s="27"/>
      <c r="CQY129" s="27"/>
      <c r="CQZ129" s="27"/>
      <c r="CRA129" s="27"/>
      <c r="CRB129" s="27"/>
      <c r="CRC129" s="27"/>
      <c r="CRD129" s="27"/>
      <c r="CRE129" s="27"/>
      <c r="CRF129" s="27"/>
      <c r="CRG129" s="27"/>
      <c r="CRH129" s="27"/>
      <c r="CRI129" s="27"/>
      <c r="CRJ129" s="27"/>
      <c r="CRK129" s="27"/>
      <c r="CRL129" s="27"/>
      <c r="CRM129" s="27"/>
      <c r="CRN129" s="27"/>
      <c r="CRO129" s="27"/>
      <c r="CRP129" s="27"/>
      <c r="CRQ129" s="27"/>
      <c r="CRR129" s="27"/>
      <c r="CRY129" s="27"/>
      <c r="CRZ129" s="27"/>
      <c r="CSA129" s="27"/>
      <c r="CSB129" s="27"/>
      <c r="CSC129" s="27"/>
      <c r="CSD129" s="27"/>
      <c r="CSE129" s="27"/>
      <c r="CSF129" s="27"/>
      <c r="CSG129" s="27"/>
      <c r="CSH129" s="27"/>
      <c r="CSI129" s="27"/>
      <c r="CSJ129" s="27"/>
      <c r="CSK129" s="27"/>
      <c r="CSL129" s="27"/>
      <c r="CSM129" s="27"/>
      <c r="CSN129" s="27"/>
      <c r="CSO129" s="27"/>
      <c r="CSP129" s="27"/>
      <c r="CSQ129" s="27"/>
      <c r="CSR129" s="27"/>
      <c r="CSS129" s="27"/>
      <c r="CST129" s="27"/>
      <c r="CSU129" s="27"/>
      <c r="CSV129" s="27"/>
      <c r="CSW129" s="27"/>
      <c r="CSX129" s="27"/>
      <c r="CSY129" s="27"/>
      <c r="CSZ129" s="27"/>
      <c r="CTA129" s="27"/>
      <c r="CTB129" s="27"/>
      <c r="CTC129" s="27"/>
      <c r="CTD129" s="27"/>
      <c r="CTE129" s="27"/>
      <c r="CTF129" s="27"/>
      <c r="CTG129" s="27"/>
      <c r="CTH129" s="27"/>
      <c r="CTI129" s="27"/>
      <c r="CTJ129" s="27"/>
      <c r="CTK129" s="27"/>
      <c r="CTL129" s="27"/>
      <c r="CTM129" s="27"/>
      <c r="CTN129" s="27"/>
      <c r="CTO129" s="27"/>
      <c r="CTP129" s="27"/>
      <c r="CTQ129" s="27"/>
      <c r="CTR129" s="27"/>
      <c r="CTS129" s="27"/>
      <c r="CTT129" s="27"/>
      <c r="CTU129" s="27"/>
      <c r="CTV129" s="27"/>
      <c r="CTW129" s="27"/>
      <c r="CTX129" s="27"/>
      <c r="CTY129" s="27"/>
      <c r="CTZ129" s="27"/>
      <c r="CUA129" s="27"/>
      <c r="CUB129" s="27"/>
      <c r="CUC129" s="27"/>
      <c r="CUD129" s="27"/>
      <c r="CUE129" s="27"/>
      <c r="CUF129" s="27"/>
      <c r="CUG129" s="27"/>
      <c r="CUH129" s="27"/>
      <c r="CUI129" s="27"/>
      <c r="CUJ129" s="27"/>
      <c r="CUK129" s="27"/>
      <c r="CUL129" s="27"/>
      <c r="CUM129" s="27"/>
      <c r="CUN129" s="27"/>
      <c r="CUO129" s="27"/>
      <c r="CUP129" s="27"/>
      <c r="CUQ129" s="27"/>
      <c r="CUR129" s="27"/>
      <c r="CUS129" s="27"/>
      <c r="CUT129" s="27"/>
      <c r="CUU129" s="27"/>
      <c r="CUV129" s="27"/>
      <c r="CUW129" s="27"/>
      <c r="CUX129" s="27"/>
      <c r="CUY129" s="27"/>
      <c r="CUZ129" s="27"/>
      <c r="CVA129" s="27"/>
      <c r="CVB129" s="27"/>
      <c r="CVC129" s="27"/>
      <c r="CVD129" s="27"/>
      <c r="CVE129" s="27"/>
      <c r="CVF129" s="27"/>
      <c r="CVG129" s="27"/>
      <c r="CVH129" s="27"/>
      <c r="CVI129" s="27"/>
      <c r="CVJ129" s="27"/>
      <c r="CVK129" s="27"/>
      <c r="CVL129" s="27"/>
      <c r="CVM129" s="27"/>
      <c r="CVN129" s="27"/>
      <c r="CVO129" s="27"/>
      <c r="CVP129" s="27"/>
      <c r="CVQ129" s="27"/>
      <c r="CVR129" s="27"/>
      <c r="CVS129" s="27"/>
      <c r="CVT129" s="27"/>
      <c r="CVU129" s="27"/>
      <c r="CVV129" s="27"/>
      <c r="CVW129" s="27"/>
      <c r="CVX129" s="27"/>
      <c r="CVY129" s="27"/>
      <c r="CVZ129" s="27"/>
      <c r="CWA129" s="27"/>
      <c r="CWB129" s="27"/>
      <c r="CWC129" s="27"/>
      <c r="CWD129" s="27"/>
      <c r="CWE129" s="27"/>
      <c r="CWF129" s="27"/>
      <c r="CWG129" s="27"/>
      <c r="CWH129" s="27"/>
      <c r="CWI129" s="27"/>
      <c r="CWJ129" s="27"/>
      <c r="CWK129" s="27"/>
      <c r="CWL129" s="27"/>
      <c r="CWM129" s="27"/>
      <c r="CWN129" s="27"/>
      <c r="CWO129" s="27"/>
      <c r="CWP129" s="27"/>
      <c r="CWQ129" s="27"/>
      <c r="CWR129" s="27"/>
      <c r="CWS129" s="27"/>
      <c r="CWT129" s="27"/>
      <c r="CWU129" s="27"/>
      <c r="CWV129" s="27"/>
      <c r="CWW129" s="27"/>
      <c r="CWX129" s="27"/>
      <c r="CWY129" s="27"/>
      <c r="CWZ129" s="27"/>
      <c r="CXA129" s="27"/>
      <c r="CXB129" s="27"/>
      <c r="CXC129" s="27"/>
      <c r="CXD129" s="27"/>
      <c r="CXE129" s="27"/>
      <c r="CXF129" s="27"/>
      <c r="CXG129" s="27"/>
      <c r="CXH129" s="27"/>
      <c r="CXI129" s="27"/>
      <c r="CXJ129" s="27"/>
      <c r="CXK129" s="27"/>
      <c r="CXL129" s="27"/>
      <c r="CXM129" s="27"/>
      <c r="CXN129" s="27"/>
      <c r="CXO129" s="27"/>
      <c r="CXP129" s="27"/>
      <c r="CXQ129" s="27"/>
      <c r="CXR129" s="27"/>
      <c r="CXS129" s="27"/>
      <c r="CXT129" s="27"/>
      <c r="CXU129" s="27"/>
      <c r="CXV129" s="27"/>
      <c r="CXW129" s="27"/>
      <c r="CXX129" s="27"/>
      <c r="CXY129" s="27"/>
      <c r="CXZ129" s="27"/>
      <c r="CYA129" s="27"/>
      <c r="CYB129" s="27"/>
      <c r="CYC129" s="27"/>
      <c r="CYD129" s="27"/>
      <c r="CYE129" s="27"/>
      <c r="CYF129" s="27"/>
      <c r="CYG129" s="27"/>
      <c r="CYH129" s="27"/>
      <c r="CYI129" s="27"/>
      <c r="CYJ129" s="27"/>
      <c r="CYK129" s="27"/>
      <c r="CYL129" s="27"/>
      <c r="CYM129" s="27"/>
      <c r="CYN129" s="27"/>
      <c r="CYO129" s="27"/>
      <c r="CYP129" s="27"/>
      <c r="CYQ129" s="27"/>
      <c r="CYR129" s="27"/>
      <c r="CYS129" s="27"/>
      <c r="CYT129" s="27"/>
      <c r="CYU129" s="27"/>
      <c r="CYV129" s="27"/>
      <c r="CYW129" s="27"/>
      <c r="CYX129" s="27"/>
      <c r="CYY129" s="27"/>
      <c r="CYZ129" s="27"/>
      <c r="CZA129" s="27"/>
      <c r="CZB129" s="27"/>
      <c r="CZC129" s="27"/>
      <c r="CZD129" s="27"/>
      <c r="CZE129" s="27"/>
      <c r="CZF129" s="27"/>
      <c r="CZG129" s="27"/>
      <c r="CZH129" s="27"/>
      <c r="CZI129" s="27"/>
      <c r="CZJ129" s="27"/>
      <c r="CZK129" s="27"/>
      <c r="CZL129" s="27"/>
      <c r="CZM129" s="27"/>
      <c r="CZN129" s="27"/>
      <c r="CZO129" s="27"/>
      <c r="CZP129" s="27"/>
      <c r="CZQ129" s="27"/>
      <c r="CZR129" s="27"/>
      <c r="CZS129" s="27"/>
      <c r="CZT129" s="27"/>
      <c r="CZU129" s="27"/>
      <c r="CZV129" s="27"/>
      <c r="CZW129" s="27"/>
      <c r="CZX129" s="27"/>
      <c r="CZY129" s="27"/>
      <c r="CZZ129" s="27"/>
      <c r="DAA129" s="27"/>
      <c r="DAB129" s="27"/>
      <c r="DAC129" s="27"/>
      <c r="DAD129" s="27"/>
      <c r="DAE129" s="27"/>
      <c r="DAF129" s="27"/>
      <c r="DAG129" s="27"/>
      <c r="DAH129" s="27"/>
      <c r="DAI129" s="27"/>
      <c r="DAJ129" s="27"/>
      <c r="DAK129" s="27"/>
      <c r="DAL129" s="27"/>
      <c r="DAM129" s="27"/>
      <c r="DAN129" s="27"/>
      <c r="DAO129" s="27"/>
      <c r="DAP129" s="27"/>
      <c r="DAQ129" s="27"/>
      <c r="DAR129" s="27"/>
      <c r="DAS129" s="27"/>
      <c r="DAT129" s="27"/>
      <c r="DAU129" s="27"/>
      <c r="DAV129" s="27"/>
      <c r="DAW129" s="27"/>
      <c r="DAX129" s="27"/>
      <c r="DAY129" s="27"/>
      <c r="DAZ129" s="27"/>
      <c r="DBA129" s="27"/>
      <c r="DBB129" s="27"/>
      <c r="DBC129" s="27"/>
      <c r="DBD129" s="27"/>
      <c r="DBE129" s="27"/>
      <c r="DBF129" s="27"/>
      <c r="DBG129" s="27"/>
      <c r="DBH129" s="27"/>
      <c r="DBI129" s="27"/>
      <c r="DBJ129" s="27"/>
      <c r="DBK129" s="27"/>
      <c r="DBL129" s="27"/>
      <c r="DBM129" s="27"/>
      <c r="DBN129" s="27"/>
      <c r="DBU129" s="27"/>
      <c r="DBV129" s="27"/>
      <c r="DBW129" s="27"/>
      <c r="DBX129" s="27"/>
      <c r="DBY129" s="27"/>
      <c r="DBZ129" s="27"/>
      <c r="DCA129" s="27"/>
      <c r="DCB129" s="27"/>
      <c r="DCC129" s="27"/>
      <c r="DCD129" s="27"/>
      <c r="DCE129" s="27"/>
      <c r="DCF129" s="27"/>
      <c r="DCG129" s="27"/>
      <c r="DCH129" s="27"/>
      <c r="DCI129" s="27"/>
      <c r="DCJ129" s="27"/>
      <c r="DCK129" s="27"/>
      <c r="DCL129" s="27"/>
      <c r="DCM129" s="27"/>
      <c r="DCN129" s="27"/>
      <c r="DCO129" s="27"/>
      <c r="DCP129" s="27"/>
      <c r="DCQ129" s="27"/>
      <c r="DCR129" s="27"/>
      <c r="DCS129" s="27"/>
      <c r="DCT129" s="27"/>
      <c r="DCU129" s="27"/>
      <c r="DCV129" s="27"/>
      <c r="DCW129" s="27"/>
      <c r="DCX129" s="27"/>
      <c r="DCY129" s="27"/>
      <c r="DCZ129" s="27"/>
      <c r="DDA129" s="27"/>
      <c r="DDB129" s="27"/>
      <c r="DDC129" s="27"/>
      <c r="DDD129" s="27"/>
      <c r="DDE129" s="27"/>
      <c r="DDF129" s="27"/>
      <c r="DDG129" s="27"/>
      <c r="DDH129" s="27"/>
      <c r="DDI129" s="27"/>
      <c r="DDJ129" s="27"/>
      <c r="DDK129" s="27"/>
      <c r="DDL129" s="27"/>
      <c r="DDM129" s="27"/>
      <c r="DDN129" s="27"/>
      <c r="DDO129" s="27"/>
      <c r="DDP129" s="27"/>
      <c r="DDQ129" s="27"/>
      <c r="DDR129" s="27"/>
      <c r="DDS129" s="27"/>
      <c r="DDT129" s="27"/>
      <c r="DDU129" s="27"/>
      <c r="DDV129" s="27"/>
      <c r="DDW129" s="27"/>
      <c r="DDX129" s="27"/>
      <c r="DDY129" s="27"/>
      <c r="DDZ129" s="27"/>
      <c r="DEA129" s="27"/>
      <c r="DEB129" s="27"/>
      <c r="DEC129" s="27"/>
      <c r="DED129" s="27"/>
      <c r="DEE129" s="27"/>
      <c r="DEF129" s="27"/>
      <c r="DEG129" s="27"/>
      <c r="DEH129" s="27"/>
      <c r="DEI129" s="27"/>
      <c r="DEJ129" s="27"/>
      <c r="DEK129" s="27"/>
      <c r="DEL129" s="27"/>
      <c r="DEM129" s="27"/>
      <c r="DEN129" s="27"/>
      <c r="DEO129" s="27"/>
      <c r="DEP129" s="27"/>
      <c r="DEQ129" s="27"/>
      <c r="DER129" s="27"/>
      <c r="DES129" s="27"/>
      <c r="DET129" s="27"/>
      <c r="DEU129" s="27"/>
      <c r="DEV129" s="27"/>
      <c r="DEW129" s="27"/>
      <c r="DEX129" s="27"/>
      <c r="DEY129" s="27"/>
      <c r="DEZ129" s="27"/>
      <c r="DFA129" s="27"/>
      <c r="DFB129" s="27"/>
      <c r="DFC129" s="27"/>
      <c r="DFD129" s="27"/>
      <c r="DFE129" s="27"/>
      <c r="DFF129" s="27"/>
      <c r="DFG129" s="27"/>
      <c r="DFH129" s="27"/>
      <c r="DFI129" s="27"/>
      <c r="DFJ129" s="27"/>
      <c r="DFK129" s="27"/>
      <c r="DFL129" s="27"/>
      <c r="DFM129" s="27"/>
      <c r="DFN129" s="27"/>
      <c r="DFO129" s="27"/>
      <c r="DFP129" s="27"/>
      <c r="DFQ129" s="27"/>
      <c r="DFR129" s="27"/>
      <c r="DFS129" s="27"/>
      <c r="DFT129" s="27"/>
      <c r="DFU129" s="27"/>
      <c r="DFV129" s="27"/>
      <c r="DFW129" s="27"/>
      <c r="DFX129" s="27"/>
      <c r="DFY129" s="27"/>
      <c r="DFZ129" s="27"/>
      <c r="DGA129" s="27"/>
      <c r="DGB129" s="27"/>
      <c r="DGC129" s="27"/>
      <c r="DGD129" s="27"/>
      <c r="DGE129" s="27"/>
      <c r="DGF129" s="27"/>
      <c r="DGG129" s="27"/>
      <c r="DGH129" s="27"/>
      <c r="DGI129" s="27"/>
      <c r="DGJ129" s="27"/>
      <c r="DGK129" s="27"/>
      <c r="DGL129" s="27"/>
      <c r="DGM129" s="27"/>
      <c r="DGN129" s="27"/>
      <c r="DGO129" s="27"/>
      <c r="DGP129" s="27"/>
      <c r="DGQ129" s="27"/>
      <c r="DGR129" s="27"/>
      <c r="DGS129" s="27"/>
      <c r="DGT129" s="27"/>
      <c r="DGU129" s="27"/>
      <c r="DGV129" s="27"/>
      <c r="DGW129" s="27"/>
      <c r="DGX129" s="27"/>
      <c r="DGY129" s="27"/>
      <c r="DGZ129" s="27"/>
      <c r="DHA129" s="27"/>
      <c r="DHB129" s="27"/>
      <c r="DHC129" s="27"/>
      <c r="DHD129" s="27"/>
      <c r="DHE129" s="27"/>
      <c r="DHF129" s="27"/>
      <c r="DHG129" s="27"/>
      <c r="DHH129" s="27"/>
      <c r="DHI129" s="27"/>
      <c r="DHJ129" s="27"/>
      <c r="DHK129" s="27"/>
      <c r="DHL129" s="27"/>
      <c r="DHM129" s="27"/>
      <c r="DHN129" s="27"/>
      <c r="DHO129" s="27"/>
      <c r="DHP129" s="27"/>
      <c r="DHQ129" s="27"/>
      <c r="DHR129" s="27"/>
      <c r="DHS129" s="27"/>
      <c r="DHT129" s="27"/>
      <c r="DHU129" s="27"/>
      <c r="DHV129" s="27"/>
      <c r="DHW129" s="27"/>
      <c r="DHX129" s="27"/>
      <c r="DHY129" s="27"/>
      <c r="DHZ129" s="27"/>
      <c r="DIA129" s="27"/>
      <c r="DIB129" s="27"/>
      <c r="DIC129" s="27"/>
      <c r="DID129" s="27"/>
      <c r="DIE129" s="27"/>
      <c r="DIF129" s="27"/>
      <c r="DIG129" s="27"/>
      <c r="DIH129" s="27"/>
      <c r="DII129" s="27"/>
      <c r="DIJ129" s="27"/>
      <c r="DIK129" s="27"/>
      <c r="DIL129" s="27"/>
      <c r="DIM129" s="27"/>
      <c r="DIN129" s="27"/>
      <c r="DIO129" s="27"/>
      <c r="DIP129" s="27"/>
      <c r="DIQ129" s="27"/>
      <c r="DIR129" s="27"/>
      <c r="DIS129" s="27"/>
      <c r="DIT129" s="27"/>
      <c r="DIU129" s="27"/>
      <c r="DIV129" s="27"/>
      <c r="DIW129" s="27"/>
      <c r="DIX129" s="27"/>
      <c r="DIY129" s="27"/>
      <c r="DIZ129" s="27"/>
      <c r="DJA129" s="27"/>
      <c r="DJB129" s="27"/>
      <c r="DJC129" s="27"/>
      <c r="DJD129" s="27"/>
      <c r="DJE129" s="27"/>
      <c r="DJF129" s="27"/>
      <c r="DJG129" s="27"/>
      <c r="DJH129" s="27"/>
      <c r="DJI129" s="27"/>
      <c r="DJJ129" s="27"/>
      <c r="DJK129" s="27"/>
      <c r="DJL129" s="27"/>
      <c r="DJM129" s="27"/>
      <c r="DJN129" s="27"/>
      <c r="DJO129" s="27"/>
      <c r="DJP129" s="27"/>
      <c r="DJQ129" s="27"/>
      <c r="DJR129" s="27"/>
      <c r="DJS129" s="27"/>
      <c r="DJT129" s="27"/>
      <c r="DJU129" s="27"/>
      <c r="DJV129" s="27"/>
      <c r="DJW129" s="27"/>
      <c r="DJX129" s="27"/>
      <c r="DJY129" s="27"/>
      <c r="DJZ129" s="27"/>
      <c r="DKA129" s="27"/>
      <c r="DKB129" s="27"/>
      <c r="DKC129" s="27"/>
      <c r="DKD129" s="27"/>
      <c r="DKE129" s="27"/>
      <c r="DKF129" s="27"/>
      <c r="DKG129" s="27"/>
      <c r="DKH129" s="27"/>
      <c r="DKI129" s="27"/>
      <c r="DKJ129" s="27"/>
      <c r="DKK129" s="27"/>
      <c r="DKL129" s="27"/>
      <c r="DKM129" s="27"/>
      <c r="DKN129" s="27"/>
      <c r="DKO129" s="27"/>
      <c r="DKP129" s="27"/>
      <c r="DKQ129" s="27"/>
      <c r="DKR129" s="27"/>
      <c r="DKS129" s="27"/>
      <c r="DKT129" s="27"/>
      <c r="DKU129" s="27"/>
      <c r="DKV129" s="27"/>
      <c r="DKW129" s="27"/>
      <c r="DKX129" s="27"/>
      <c r="DKY129" s="27"/>
      <c r="DKZ129" s="27"/>
      <c r="DLA129" s="27"/>
      <c r="DLB129" s="27"/>
      <c r="DLC129" s="27"/>
      <c r="DLD129" s="27"/>
      <c r="DLE129" s="27"/>
      <c r="DLF129" s="27"/>
      <c r="DLG129" s="27"/>
      <c r="DLH129" s="27"/>
      <c r="DLI129" s="27"/>
      <c r="DLJ129" s="27"/>
      <c r="DLQ129" s="27"/>
      <c r="DLR129" s="27"/>
      <c r="DLS129" s="27"/>
      <c r="DLT129" s="27"/>
      <c r="DLU129" s="27"/>
      <c r="DLV129" s="27"/>
      <c r="DLW129" s="27"/>
      <c r="DLX129" s="27"/>
      <c r="DLY129" s="27"/>
      <c r="DLZ129" s="27"/>
      <c r="DMA129" s="27"/>
      <c r="DMB129" s="27"/>
      <c r="DMC129" s="27"/>
      <c r="DMD129" s="27"/>
      <c r="DME129" s="27"/>
      <c r="DMF129" s="27"/>
      <c r="DMG129" s="27"/>
      <c r="DMH129" s="27"/>
      <c r="DMI129" s="27"/>
      <c r="DMJ129" s="27"/>
      <c r="DMK129" s="27"/>
      <c r="DML129" s="27"/>
      <c r="DMM129" s="27"/>
      <c r="DMN129" s="27"/>
      <c r="DMO129" s="27"/>
      <c r="DMP129" s="27"/>
      <c r="DMQ129" s="27"/>
      <c r="DMR129" s="27"/>
      <c r="DMS129" s="27"/>
      <c r="DMT129" s="27"/>
      <c r="DMU129" s="27"/>
      <c r="DMV129" s="27"/>
      <c r="DMW129" s="27"/>
      <c r="DMX129" s="27"/>
      <c r="DMY129" s="27"/>
      <c r="DMZ129" s="27"/>
      <c r="DNA129" s="27"/>
      <c r="DNB129" s="27"/>
      <c r="DNC129" s="27"/>
      <c r="DND129" s="27"/>
      <c r="DNE129" s="27"/>
      <c r="DNF129" s="27"/>
      <c r="DNG129" s="27"/>
      <c r="DNH129" s="27"/>
      <c r="DNI129" s="27"/>
      <c r="DNJ129" s="27"/>
      <c r="DNK129" s="27"/>
      <c r="DNL129" s="27"/>
      <c r="DNM129" s="27"/>
      <c r="DNN129" s="27"/>
      <c r="DNO129" s="27"/>
      <c r="DNP129" s="27"/>
      <c r="DNQ129" s="27"/>
      <c r="DNR129" s="27"/>
      <c r="DNS129" s="27"/>
      <c r="DNT129" s="27"/>
      <c r="DNU129" s="27"/>
      <c r="DNV129" s="27"/>
      <c r="DNW129" s="27"/>
      <c r="DNX129" s="27"/>
      <c r="DNY129" s="27"/>
      <c r="DNZ129" s="27"/>
      <c r="DOA129" s="27"/>
      <c r="DOB129" s="27"/>
      <c r="DOC129" s="27"/>
      <c r="DOD129" s="27"/>
      <c r="DOE129" s="27"/>
      <c r="DOF129" s="27"/>
      <c r="DOG129" s="27"/>
      <c r="DOH129" s="27"/>
      <c r="DOI129" s="27"/>
      <c r="DOJ129" s="27"/>
      <c r="DOK129" s="27"/>
      <c r="DOL129" s="27"/>
      <c r="DOM129" s="27"/>
      <c r="DON129" s="27"/>
      <c r="DOO129" s="27"/>
      <c r="DOP129" s="27"/>
      <c r="DOQ129" s="27"/>
      <c r="DOR129" s="27"/>
      <c r="DOS129" s="27"/>
      <c r="DOT129" s="27"/>
      <c r="DOU129" s="27"/>
      <c r="DOV129" s="27"/>
      <c r="DOW129" s="27"/>
      <c r="DOX129" s="27"/>
      <c r="DOY129" s="27"/>
      <c r="DOZ129" s="27"/>
      <c r="DPA129" s="27"/>
      <c r="DPB129" s="27"/>
      <c r="DPC129" s="27"/>
      <c r="DPD129" s="27"/>
      <c r="DPE129" s="27"/>
      <c r="DPF129" s="27"/>
      <c r="DPG129" s="27"/>
      <c r="DPH129" s="27"/>
      <c r="DPI129" s="27"/>
      <c r="DPJ129" s="27"/>
      <c r="DPK129" s="27"/>
      <c r="DPL129" s="27"/>
      <c r="DPM129" s="27"/>
      <c r="DPN129" s="27"/>
      <c r="DPO129" s="27"/>
      <c r="DPP129" s="27"/>
      <c r="DPQ129" s="27"/>
      <c r="DPR129" s="27"/>
      <c r="DPS129" s="27"/>
      <c r="DPT129" s="27"/>
      <c r="DPU129" s="27"/>
      <c r="DPV129" s="27"/>
      <c r="DPW129" s="27"/>
      <c r="DPX129" s="27"/>
      <c r="DPY129" s="27"/>
      <c r="DPZ129" s="27"/>
      <c r="DQA129" s="27"/>
      <c r="DQB129" s="27"/>
      <c r="DQC129" s="27"/>
      <c r="DQD129" s="27"/>
      <c r="DQE129" s="27"/>
      <c r="DQF129" s="27"/>
      <c r="DQG129" s="27"/>
      <c r="DQH129" s="27"/>
      <c r="DQI129" s="27"/>
      <c r="DQJ129" s="27"/>
      <c r="DQK129" s="27"/>
      <c r="DQL129" s="27"/>
      <c r="DQM129" s="27"/>
      <c r="DQN129" s="27"/>
      <c r="DQO129" s="27"/>
      <c r="DQP129" s="27"/>
      <c r="DQQ129" s="27"/>
      <c r="DQR129" s="27"/>
      <c r="DQS129" s="27"/>
      <c r="DQT129" s="27"/>
      <c r="DQU129" s="27"/>
      <c r="DQV129" s="27"/>
      <c r="DQW129" s="27"/>
      <c r="DQX129" s="27"/>
      <c r="DQY129" s="27"/>
      <c r="DQZ129" s="27"/>
      <c r="DRA129" s="27"/>
      <c r="DRB129" s="27"/>
      <c r="DRC129" s="27"/>
      <c r="DRD129" s="27"/>
      <c r="DRE129" s="27"/>
      <c r="DRF129" s="27"/>
      <c r="DRG129" s="27"/>
      <c r="DRH129" s="27"/>
      <c r="DRI129" s="27"/>
      <c r="DRJ129" s="27"/>
      <c r="DRK129" s="27"/>
      <c r="DRL129" s="27"/>
      <c r="DRM129" s="27"/>
      <c r="DRN129" s="27"/>
      <c r="DRO129" s="27"/>
      <c r="DRP129" s="27"/>
      <c r="DRQ129" s="27"/>
      <c r="DRR129" s="27"/>
      <c r="DRS129" s="27"/>
      <c r="DRT129" s="27"/>
      <c r="DRU129" s="27"/>
      <c r="DRV129" s="27"/>
      <c r="DRW129" s="27"/>
      <c r="DRX129" s="27"/>
      <c r="DRY129" s="27"/>
      <c r="DRZ129" s="27"/>
      <c r="DSA129" s="27"/>
      <c r="DSB129" s="27"/>
      <c r="DSC129" s="27"/>
      <c r="DSD129" s="27"/>
      <c r="DSE129" s="27"/>
      <c r="DSF129" s="27"/>
      <c r="DSG129" s="27"/>
      <c r="DSH129" s="27"/>
      <c r="DSI129" s="27"/>
      <c r="DSJ129" s="27"/>
      <c r="DSK129" s="27"/>
      <c r="DSL129" s="27"/>
      <c r="DSM129" s="27"/>
      <c r="DSN129" s="27"/>
      <c r="DSO129" s="27"/>
      <c r="DSP129" s="27"/>
      <c r="DSQ129" s="27"/>
      <c r="DSR129" s="27"/>
      <c r="DSS129" s="27"/>
      <c r="DST129" s="27"/>
      <c r="DSU129" s="27"/>
      <c r="DSV129" s="27"/>
      <c r="DSW129" s="27"/>
      <c r="DSX129" s="27"/>
      <c r="DSY129" s="27"/>
      <c r="DSZ129" s="27"/>
      <c r="DTA129" s="27"/>
      <c r="DTB129" s="27"/>
      <c r="DTC129" s="27"/>
      <c r="DTD129" s="27"/>
      <c r="DTE129" s="27"/>
      <c r="DTF129" s="27"/>
      <c r="DTG129" s="27"/>
      <c r="DTH129" s="27"/>
      <c r="DTI129" s="27"/>
      <c r="DTJ129" s="27"/>
      <c r="DTK129" s="27"/>
      <c r="DTL129" s="27"/>
      <c r="DTM129" s="27"/>
      <c r="DTN129" s="27"/>
      <c r="DTO129" s="27"/>
      <c r="DTP129" s="27"/>
      <c r="DTQ129" s="27"/>
      <c r="DTR129" s="27"/>
      <c r="DTS129" s="27"/>
      <c r="DTT129" s="27"/>
      <c r="DTU129" s="27"/>
      <c r="DTV129" s="27"/>
      <c r="DTW129" s="27"/>
      <c r="DTX129" s="27"/>
      <c r="DTY129" s="27"/>
      <c r="DTZ129" s="27"/>
      <c r="DUA129" s="27"/>
      <c r="DUB129" s="27"/>
      <c r="DUC129" s="27"/>
      <c r="DUD129" s="27"/>
      <c r="DUE129" s="27"/>
      <c r="DUF129" s="27"/>
      <c r="DUG129" s="27"/>
      <c r="DUH129" s="27"/>
      <c r="DUI129" s="27"/>
      <c r="DUJ129" s="27"/>
      <c r="DUK129" s="27"/>
      <c r="DUL129" s="27"/>
      <c r="DUM129" s="27"/>
      <c r="DUN129" s="27"/>
      <c r="DUO129" s="27"/>
      <c r="DUP129" s="27"/>
      <c r="DUQ129" s="27"/>
      <c r="DUR129" s="27"/>
      <c r="DUS129" s="27"/>
      <c r="DUT129" s="27"/>
      <c r="DUU129" s="27"/>
      <c r="DUV129" s="27"/>
      <c r="DUW129" s="27"/>
      <c r="DUX129" s="27"/>
      <c r="DUY129" s="27"/>
      <c r="DUZ129" s="27"/>
      <c r="DVA129" s="27"/>
      <c r="DVB129" s="27"/>
      <c r="DVC129" s="27"/>
      <c r="DVD129" s="27"/>
      <c r="DVE129" s="27"/>
      <c r="DVF129" s="27"/>
      <c r="DVM129" s="27"/>
      <c r="DVN129" s="27"/>
      <c r="DVO129" s="27"/>
      <c r="DVP129" s="27"/>
      <c r="DVQ129" s="27"/>
      <c r="DVR129" s="27"/>
      <c r="DVS129" s="27"/>
      <c r="DVT129" s="27"/>
      <c r="DVU129" s="27"/>
      <c r="DVV129" s="27"/>
      <c r="DVW129" s="27"/>
      <c r="DVX129" s="27"/>
      <c r="DVY129" s="27"/>
      <c r="DVZ129" s="27"/>
      <c r="DWA129" s="27"/>
      <c r="DWB129" s="27"/>
      <c r="DWC129" s="27"/>
      <c r="DWD129" s="27"/>
      <c r="DWE129" s="27"/>
      <c r="DWF129" s="27"/>
      <c r="DWG129" s="27"/>
      <c r="DWH129" s="27"/>
      <c r="DWI129" s="27"/>
      <c r="DWJ129" s="27"/>
      <c r="DWK129" s="27"/>
      <c r="DWL129" s="27"/>
      <c r="DWM129" s="27"/>
      <c r="DWN129" s="27"/>
      <c r="DWO129" s="27"/>
      <c r="DWP129" s="27"/>
      <c r="DWQ129" s="27"/>
      <c r="DWR129" s="27"/>
      <c r="DWS129" s="27"/>
      <c r="DWT129" s="27"/>
      <c r="DWU129" s="27"/>
      <c r="DWV129" s="27"/>
      <c r="DWW129" s="27"/>
      <c r="DWX129" s="27"/>
      <c r="DWY129" s="27"/>
      <c r="DWZ129" s="27"/>
      <c r="DXA129" s="27"/>
      <c r="DXB129" s="27"/>
      <c r="DXC129" s="27"/>
      <c r="DXD129" s="27"/>
      <c r="DXE129" s="27"/>
      <c r="DXF129" s="27"/>
      <c r="DXG129" s="27"/>
      <c r="DXH129" s="27"/>
      <c r="DXI129" s="27"/>
      <c r="DXJ129" s="27"/>
      <c r="DXK129" s="27"/>
      <c r="DXL129" s="27"/>
      <c r="DXM129" s="27"/>
      <c r="DXN129" s="27"/>
      <c r="DXO129" s="27"/>
      <c r="DXP129" s="27"/>
      <c r="DXQ129" s="27"/>
      <c r="DXR129" s="27"/>
      <c r="DXS129" s="27"/>
      <c r="DXT129" s="27"/>
      <c r="DXU129" s="27"/>
      <c r="DXV129" s="27"/>
      <c r="DXW129" s="27"/>
      <c r="DXX129" s="27"/>
      <c r="DXY129" s="27"/>
      <c r="DXZ129" s="27"/>
      <c r="DYA129" s="27"/>
      <c r="DYB129" s="27"/>
      <c r="DYC129" s="27"/>
      <c r="DYD129" s="27"/>
      <c r="DYE129" s="27"/>
      <c r="DYF129" s="27"/>
      <c r="DYG129" s="27"/>
      <c r="DYH129" s="27"/>
      <c r="DYI129" s="27"/>
      <c r="DYJ129" s="27"/>
      <c r="DYK129" s="27"/>
      <c r="DYL129" s="27"/>
      <c r="DYM129" s="27"/>
      <c r="DYN129" s="27"/>
      <c r="DYO129" s="27"/>
      <c r="DYP129" s="27"/>
      <c r="DYQ129" s="27"/>
      <c r="DYR129" s="27"/>
      <c r="DYS129" s="27"/>
      <c r="DYT129" s="27"/>
      <c r="DYU129" s="27"/>
      <c r="DYV129" s="27"/>
      <c r="DYW129" s="27"/>
      <c r="DYX129" s="27"/>
      <c r="DYY129" s="27"/>
      <c r="DYZ129" s="27"/>
      <c r="DZA129" s="27"/>
      <c r="DZB129" s="27"/>
      <c r="DZC129" s="27"/>
      <c r="DZD129" s="27"/>
      <c r="DZE129" s="27"/>
      <c r="DZF129" s="27"/>
      <c r="DZG129" s="27"/>
      <c r="DZH129" s="27"/>
      <c r="DZI129" s="27"/>
      <c r="DZJ129" s="27"/>
      <c r="DZK129" s="27"/>
      <c r="DZL129" s="27"/>
      <c r="DZM129" s="27"/>
      <c r="DZN129" s="27"/>
      <c r="DZO129" s="27"/>
      <c r="DZP129" s="27"/>
      <c r="DZQ129" s="27"/>
      <c r="DZR129" s="27"/>
      <c r="DZS129" s="27"/>
      <c r="DZT129" s="27"/>
      <c r="DZU129" s="27"/>
      <c r="DZV129" s="27"/>
      <c r="DZW129" s="27"/>
      <c r="DZX129" s="27"/>
      <c r="DZY129" s="27"/>
      <c r="DZZ129" s="27"/>
      <c r="EAA129" s="27"/>
      <c r="EAB129" s="27"/>
      <c r="EAC129" s="27"/>
      <c r="EAD129" s="27"/>
      <c r="EAE129" s="27"/>
      <c r="EAF129" s="27"/>
      <c r="EAG129" s="27"/>
      <c r="EAH129" s="27"/>
      <c r="EAI129" s="27"/>
      <c r="EAJ129" s="27"/>
      <c r="EAK129" s="27"/>
      <c r="EAL129" s="27"/>
      <c r="EAM129" s="27"/>
      <c r="EAN129" s="27"/>
      <c r="EAO129" s="27"/>
      <c r="EAP129" s="27"/>
      <c r="EAQ129" s="27"/>
      <c r="EAR129" s="27"/>
      <c r="EAS129" s="27"/>
      <c r="EAT129" s="27"/>
      <c r="EAU129" s="27"/>
      <c r="EAV129" s="27"/>
      <c r="EAW129" s="27"/>
      <c r="EAX129" s="27"/>
      <c r="EAY129" s="27"/>
      <c r="EAZ129" s="27"/>
      <c r="EBA129" s="27"/>
      <c r="EBB129" s="27"/>
      <c r="EBC129" s="27"/>
      <c r="EBD129" s="27"/>
      <c r="EBE129" s="27"/>
      <c r="EBF129" s="27"/>
      <c r="EBG129" s="27"/>
      <c r="EBH129" s="27"/>
      <c r="EBI129" s="27"/>
      <c r="EBJ129" s="27"/>
      <c r="EBK129" s="27"/>
      <c r="EBL129" s="27"/>
      <c r="EBM129" s="27"/>
      <c r="EBN129" s="27"/>
      <c r="EBO129" s="27"/>
      <c r="EBP129" s="27"/>
      <c r="EBQ129" s="27"/>
      <c r="EBR129" s="27"/>
      <c r="EBS129" s="27"/>
      <c r="EBT129" s="27"/>
      <c r="EBU129" s="27"/>
      <c r="EBV129" s="27"/>
      <c r="EBW129" s="27"/>
      <c r="EBX129" s="27"/>
      <c r="EBY129" s="27"/>
      <c r="EBZ129" s="27"/>
      <c r="ECA129" s="27"/>
      <c r="ECB129" s="27"/>
      <c r="ECC129" s="27"/>
      <c r="ECD129" s="27"/>
      <c r="ECE129" s="27"/>
      <c r="ECF129" s="27"/>
      <c r="ECG129" s="27"/>
      <c r="ECH129" s="27"/>
      <c r="ECI129" s="27"/>
      <c r="ECJ129" s="27"/>
      <c r="ECK129" s="27"/>
      <c r="ECL129" s="27"/>
      <c r="ECM129" s="27"/>
      <c r="ECN129" s="27"/>
      <c r="ECO129" s="27"/>
      <c r="ECP129" s="27"/>
      <c r="ECQ129" s="27"/>
      <c r="ECR129" s="27"/>
      <c r="ECS129" s="27"/>
      <c r="ECT129" s="27"/>
      <c r="ECU129" s="27"/>
      <c r="ECV129" s="27"/>
      <c r="ECW129" s="27"/>
      <c r="ECX129" s="27"/>
      <c r="ECY129" s="27"/>
      <c r="ECZ129" s="27"/>
      <c r="EDA129" s="27"/>
      <c r="EDB129" s="27"/>
      <c r="EDC129" s="27"/>
      <c r="EDD129" s="27"/>
      <c r="EDE129" s="27"/>
      <c r="EDF129" s="27"/>
      <c r="EDG129" s="27"/>
      <c r="EDH129" s="27"/>
      <c r="EDI129" s="27"/>
      <c r="EDJ129" s="27"/>
      <c r="EDK129" s="27"/>
      <c r="EDL129" s="27"/>
      <c r="EDM129" s="27"/>
      <c r="EDN129" s="27"/>
      <c r="EDO129" s="27"/>
      <c r="EDP129" s="27"/>
      <c r="EDQ129" s="27"/>
      <c r="EDR129" s="27"/>
      <c r="EDS129" s="27"/>
      <c r="EDT129" s="27"/>
      <c r="EDU129" s="27"/>
      <c r="EDV129" s="27"/>
      <c r="EDW129" s="27"/>
      <c r="EDX129" s="27"/>
      <c r="EDY129" s="27"/>
      <c r="EDZ129" s="27"/>
      <c r="EEA129" s="27"/>
      <c r="EEB129" s="27"/>
      <c r="EEC129" s="27"/>
      <c r="EED129" s="27"/>
      <c r="EEE129" s="27"/>
      <c r="EEF129" s="27"/>
      <c r="EEG129" s="27"/>
      <c r="EEH129" s="27"/>
      <c r="EEI129" s="27"/>
      <c r="EEJ129" s="27"/>
      <c r="EEK129" s="27"/>
      <c r="EEL129" s="27"/>
      <c r="EEM129" s="27"/>
      <c r="EEN129" s="27"/>
      <c r="EEO129" s="27"/>
      <c r="EEP129" s="27"/>
      <c r="EEQ129" s="27"/>
      <c r="EER129" s="27"/>
      <c r="EES129" s="27"/>
      <c r="EET129" s="27"/>
      <c r="EEU129" s="27"/>
      <c r="EEV129" s="27"/>
      <c r="EEW129" s="27"/>
      <c r="EEX129" s="27"/>
      <c r="EEY129" s="27"/>
      <c r="EEZ129" s="27"/>
      <c r="EFA129" s="27"/>
      <c r="EFB129" s="27"/>
      <c r="EFI129" s="27"/>
      <c r="EFJ129" s="27"/>
      <c r="EFK129" s="27"/>
      <c r="EFL129" s="27"/>
      <c r="EFM129" s="27"/>
      <c r="EFN129" s="27"/>
      <c r="EFO129" s="27"/>
      <c r="EFP129" s="27"/>
      <c r="EFQ129" s="27"/>
      <c r="EFR129" s="27"/>
      <c r="EFS129" s="27"/>
      <c r="EFT129" s="27"/>
      <c r="EFU129" s="27"/>
      <c r="EFV129" s="27"/>
      <c r="EFW129" s="27"/>
      <c r="EFX129" s="27"/>
      <c r="EFY129" s="27"/>
      <c r="EFZ129" s="27"/>
      <c r="EGA129" s="27"/>
      <c r="EGB129" s="27"/>
      <c r="EGC129" s="27"/>
      <c r="EGD129" s="27"/>
      <c r="EGE129" s="27"/>
      <c r="EGF129" s="27"/>
      <c r="EGG129" s="27"/>
      <c r="EGH129" s="27"/>
      <c r="EGI129" s="27"/>
      <c r="EGJ129" s="27"/>
      <c r="EGK129" s="27"/>
      <c r="EGL129" s="27"/>
      <c r="EGM129" s="27"/>
      <c r="EGN129" s="27"/>
      <c r="EGO129" s="27"/>
      <c r="EGP129" s="27"/>
      <c r="EGQ129" s="27"/>
      <c r="EGR129" s="27"/>
      <c r="EGS129" s="27"/>
      <c r="EGT129" s="27"/>
      <c r="EGU129" s="27"/>
      <c r="EGV129" s="27"/>
      <c r="EGW129" s="27"/>
      <c r="EGX129" s="27"/>
      <c r="EGY129" s="27"/>
      <c r="EGZ129" s="27"/>
      <c r="EHA129" s="27"/>
      <c r="EHB129" s="27"/>
      <c r="EHC129" s="27"/>
      <c r="EHD129" s="27"/>
      <c r="EHE129" s="27"/>
      <c r="EHF129" s="27"/>
      <c r="EHG129" s="27"/>
      <c r="EHH129" s="27"/>
      <c r="EHI129" s="27"/>
      <c r="EHJ129" s="27"/>
      <c r="EHK129" s="27"/>
      <c r="EHL129" s="27"/>
      <c r="EHM129" s="27"/>
      <c r="EHN129" s="27"/>
      <c r="EHO129" s="27"/>
      <c r="EHP129" s="27"/>
      <c r="EHQ129" s="27"/>
      <c r="EHR129" s="27"/>
      <c r="EHS129" s="27"/>
      <c r="EHT129" s="27"/>
      <c r="EHU129" s="27"/>
      <c r="EHV129" s="27"/>
      <c r="EHW129" s="27"/>
      <c r="EHX129" s="27"/>
      <c r="EHY129" s="27"/>
      <c r="EHZ129" s="27"/>
      <c r="EIA129" s="27"/>
      <c r="EIB129" s="27"/>
      <c r="EIC129" s="27"/>
      <c r="EID129" s="27"/>
      <c r="EIE129" s="27"/>
      <c r="EIF129" s="27"/>
      <c r="EIG129" s="27"/>
      <c r="EIH129" s="27"/>
      <c r="EII129" s="27"/>
      <c r="EIJ129" s="27"/>
      <c r="EIK129" s="27"/>
      <c r="EIL129" s="27"/>
      <c r="EIM129" s="27"/>
      <c r="EIN129" s="27"/>
      <c r="EIO129" s="27"/>
      <c r="EIP129" s="27"/>
      <c r="EIQ129" s="27"/>
      <c r="EIR129" s="27"/>
      <c r="EIS129" s="27"/>
      <c r="EIT129" s="27"/>
      <c r="EIU129" s="27"/>
      <c r="EIV129" s="27"/>
      <c r="EIW129" s="27"/>
      <c r="EIX129" s="27"/>
      <c r="EIY129" s="27"/>
      <c r="EIZ129" s="27"/>
      <c r="EJA129" s="27"/>
      <c r="EJB129" s="27"/>
      <c r="EJC129" s="27"/>
      <c r="EJD129" s="27"/>
      <c r="EJE129" s="27"/>
      <c r="EJF129" s="27"/>
      <c r="EJG129" s="27"/>
      <c r="EJH129" s="27"/>
      <c r="EJI129" s="27"/>
      <c r="EJJ129" s="27"/>
      <c r="EJK129" s="27"/>
      <c r="EJL129" s="27"/>
      <c r="EJM129" s="27"/>
      <c r="EJN129" s="27"/>
      <c r="EJO129" s="27"/>
      <c r="EJP129" s="27"/>
      <c r="EJQ129" s="27"/>
      <c r="EJR129" s="27"/>
      <c r="EJS129" s="27"/>
      <c r="EJT129" s="27"/>
      <c r="EJU129" s="27"/>
      <c r="EJV129" s="27"/>
      <c r="EJW129" s="27"/>
      <c r="EJX129" s="27"/>
      <c r="EJY129" s="27"/>
      <c r="EJZ129" s="27"/>
      <c r="EKA129" s="27"/>
      <c r="EKB129" s="27"/>
      <c r="EKC129" s="27"/>
      <c r="EKD129" s="27"/>
      <c r="EKE129" s="27"/>
      <c r="EKF129" s="27"/>
      <c r="EKG129" s="27"/>
      <c r="EKH129" s="27"/>
      <c r="EKI129" s="27"/>
      <c r="EKJ129" s="27"/>
      <c r="EKK129" s="27"/>
      <c r="EKL129" s="27"/>
      <c r="EKM129" s="27"/>
      <c r="EKN129" s="27"/>
      <c r="EKO129" s="27"/>
      <c r="EKP129" s="27"/>
      <c r="EKQ129" s="27"/>
      <c r="EKR129" s="27"/>
      <c r="EKS129" s="27"/>
      <c r="EKT129" s="27"/>
      <c r="EKU129" s="27"/>
      <c r="EKV129" s="27"/>
      <c r="EKW129" s="27"/>
      <c r="EKX129" s="27"/>
      <c r="EKY129" s="27"/>
      <c r="EKZ129" s="27"/>
      <c r="ELA129" s="27"/>
      <c r="ELB129" s="27"/>
      <c r="ELC129" s="27"/>
      <c r="ELD129" s="27"/>
      <c r="ELE129" s="27"/>
      <c r="ELF129" s="27"/>
      <c r="ELG129" s="27"/>
      <c r="ELH129" s="27"/>
      <c r="ELI129" s="27"/>
      <c r="ELJ129" s="27"/>
      <c r="ELK129" s="27"/>
      <c r="ELL129" s="27"/>
      <c r="ELM129" s="27"/>
      <c r="ELN129" s="27"/>
      <c r="ELO129" s="27"/>
      <c r="ELP129" s="27"/>
      <c r="ELQ129" s="27"/>
      <c r="ELR129" s="27"/>
      <c r="ELS129" s="27"/>
      <c r="ELT129" s="27"/>
      <c r="ELU129" s="27"/>
      <c r="ELV129" s="27"/>
      <c r="ELW129" s="27"/>
      <c r="ELX129" s="27"/>
      <c r="ELY129" s="27"/>
      <c r="ELZ129" s="27"/>
      <c r="EMA129" s="27"/>
      <c r="EMB129" s="27"/>
      <c r="EMC129" s="27"/>
      <c r="EMD129" s="27"/>
      <c r="EME129" s="27"/>
      <c r="EMF129" s="27"/>
      <c r="EMG129" s="27"/>
      <c r="EMH129" s="27"/>
      <c r="EMI129" s="27"/>
      <c r="EMJ129" s="27"/>
      <c r="EMK129" s="27"/>
      <c r="EML129" s="27"/>
      <c r="EMM129" s="27"/>
      <c r="EMN129" s="27"/>
      <c r="EMO129" s="27"/>
      <c r="EMP129" s="27"/>
      <c r="EMQ129" s="27"/>
      <c r="EMR129" s="27"/>
      <c r="EMS129" s="27"/>
      <c r="EMT129" s="27"/>
      <c r="EMU129" s="27"/>
      <c r="EMV129" s="27"/>
      <c r="EMW129" s="27"/>
      <c r="EMX129" s="27"/>
      <c r="EMY129" s="27"/>
      <c r="EMZ129" s="27"/>
      <c r="ENA129" s="27"/>
      <c r="ENB129" s="27"/>
      <c r="ENC129" s="27"/>
      <c r="END129" s="27"/>
      <c r="ENE129" s="27"/>
      <c r="ENF129" s="27"/>
      <c r="ENG129" s="27"/>
      <c r="ENH129" s="27"/>
      <c r="ENI129" s="27"/>
      <c r="ENJ129" s="27"/>
      <c r="ENK129" s="27"/>
      <c r="ENL129" s="27"/>
      <c r="ENM129" s="27"/>
      <c r="ENN129" s="27"/>
      <c r="ENO129" s="27"/>
      <c r="ENP129" s="27"/>
      <c r="ENQ129" s="27"/>
      <c r="ENR129" s="27"/>
      <c r="ENS129" s="27"/>
      <c r="ENT129" s="27"/>
      <c r="ENU129" s="27"/>
      <c r="ENV129" s="27"/>
      <c r="ENW129" s="27"/>
      <c r="ENX129" s="27"/>
      <c r="ENY129" s="27"/>
      <c r="ENZ129" s="27"/>
      <c r="EOA129" s="27"/>
      <c r="EOB129" s="27"/>
      <c r="EOC129" s="27"/>
      <c r="EOD129" s="27"/>
      <c r="EOE129" s="27"/>
      <c r="EOF129" s="27"/>
      <c r="EOG129" s="27"/>
      <c r="EOH129" s="27"/>
      <c r="EOI129" s="27"/>
      <c r="EOJ129" s="27"/>
      <c r="EOK129" s="27"/>
      <c r="EOL129" s="27"/>
      <c r="EOM129" s="27"/>
      <c r="EON129" s="27"/>
      <c r="EOO129" s="27"/>
      <c r="EOP129" s="27"/>
      <c r="EOQ129" s="27"/>
      <c r="EOR129" s="27"/>
      <c r="EOS129" s="27"/>
      <c r="EOT129" s="27"/>
      <c r="EOU129" s="27"/>
      <c r="EOV129" s="27"/>
      <c r="EOW129" s="27"/>
      <c r="EOX129" s="27"/>
      <c r="EPE129" s="27"/>
      <c r="EPF129" s="27"/>
      <c r="EPG129" s="27"/>
      <c r="EPH129" s="27"/>
      <c r="EPI129" s="27"/>
      <c r="EPJ129" s="27"/>
      <c r="EPK129" s="27"/>
      <c r="EPL129" s="27"/>
      <c r="EPM129" s="27"/>
      <c r="EPN129" s="27"/>
      <c r="EPO129" s="27"/>
      <c r="EPP129" s="27"/>
      <c r="EPQ129" s="27"/>
      <c r="EPR129" s="27"/>
      <c r="EPS129" s="27"/>
      <c r="EPT129" s="27"/>
      <c r="EPU129" s="27"/>
      <c r="EPV129" s="27"/>
      <c r="EPW129" s="27"/>
      <c r="EPX129" s="27"/>
      <c r="EPY129" s="27"/>
      <c r="EPZ129" s="27"/>
      <c r="EQA129" s="27"/>
      <c r="EQB129" s="27"/>
      <c r="EQC129" s="27"/>
      <c r="EQD129" s="27"/>
      <c r="EQE129" s="27"/>
      <c r="EQF129" s="27"/>
      <c r="EQG129" s="27"/>
      <c r="EQH129" s="27"/>
      <c r="EQI129" s="27"/>
      <c r="EQJ129" s="27"/>
      <c r="EQK129" s="27"/>
      <c r="EQL129" s="27"/>
      <c r="EQM129" s="27"/>
      <c r="EQN129" s="27"/>
      <c r="EQO129" s="27"/>
      <c r="EQP129" s="27"/>
      <c r="EQQ129" s="27"/>
      <c r="EQR129" s="27"/>
      <c r="EQS129" s="27"/>
      <c r="EQT129" s="27"/>
      <c r="EQU129" s="27"/>
      <c r="EQV129" s="27"/>
      <c r="EQW129" s="27"/>
      <c r="EQX129" s="27"/>
      <c r="EQY129" s="27"/>
      <c r="EQZ129" s="27"/>
      <c r="ERA129" s="27"/>
      <c r="ERB129" s="27"/>
      <c r="ERC129" s="27"/>
      <c r="ERD129" s="27"/>
      <c r="ERE129" s="27"/>
      <c r="ERF129" s="27"/>
      <c r="ERG129" s="27"/>
      <c r="ERH129" s="27"/>
      <c r="ERI129" s="27"/>
      <c r="ERJ129" s="27"/>
      <c r="ERK129" s="27"/>
      <c r="ERL129" s="27"/>
      <c r="ERM129" s="27"/>
      <c r="ERN129" s="27"/>
      <c r="ERO129" s="27"/>
      <c r="ERP129" s="27"/>
      <c r="ERQ129" s="27"/>
      <c r="ERR129" s="27"/>
      <c r="ERS129" s="27"/>
      <c r="ERT129" s="27"/>
      <c r="ERU129" s="27"/>
      <c r="ERV129" s="27"/>
      <c r="ERW129" s="27"/>
      <c r="ERX129" s="27"/>
      <c r="ERY129" s="27"/>
      <c r="ERZ129" s="27"/>
      <c r="ESA129" s="27"/>
      <c r="ESB129" s="27"/>
      <c r="ESC129" s="27"/>
      <c r="ESD129" s="27"/>
      <c r="ESE129" s="27"/>
      <c r="ESF129" s="27"/>
      <c r="ESG129" s="27"/>
      <c r="ESH129" s="27"/>
      <c r="ESI129" s="27"/>
      <c r="ESJ129" s="27"/>
      <c r="ESK129" s="27"/>
      <c r="ESL129" s="27"/>
      <c r="ESM129" s="27"/>
      <c r="ESN129" s="27"/>
      <c r="ESO129" s="27"/>
      <c r="ESP129" s="27"/>
      <c r="ESQ129" s="27"/>
      <c r="ESR129" s="27"/>
      <c r="ESS129" s="27"/>
      <c r="EST129" s="27"/>
      <c r="ESU129" s="27"/>
      <c r="ESV129" s="27"/>
      <c r="ESW129" s="27"/>
      <c r="ESX129" s="27"/>
      <c r="ESY129" s="27"/>
      <c r="ESZ129" s="27"/>
      <c r="ETA129" s="27"/>
      <c r="ETB129" s="27"/>
      <c r="ETC129" s="27"/>
      <c r="ETD129" s="27"/>
      <c r="ETE129" s="27"/>
      <c r="ETF129" s="27"/>
      <c r="ETG129" s="27"/>
      <c r="ETH129" s="27"/>
      <c r="ETI129" s="27"/>
      <c r="ETJ129" s="27"/>
      <c r="ETK129" s="27"/>
      <c r="ETL129" s="27"/>
      <c r="ETM129" s="27"/>
      <c r="ETN129" s="27"/>
      <c r="ETO129" s="27"/>
      <c r="ETP129" s="27"/>
      <c r="ETQ129" s="27"/>
      <c r="ETR129" s="27"/>
      <c r="ETS129" s="27"/>
      <c r="ETT129" s="27"/>
      <c r="ETU129" s="27"/>
      <c r="ETV129" s="27"/>
      <c r="ETW129" s="27"/>
      <c r="ETX129" s="27"/>
      <c r="ETY129" s="27"/>
      <c r="ETZ129" s="27"/>
      <c r="EUA129" s="27"/>
      <c r="EUB129" s="27"/>
      <c r="EUC129" s="27"/>
      <c r="EUD129" s="27"/>
      <c r="EUE129" s="27"/>
      <c r="EUF129" s="27"/>
      <c r="EUG129" s="27"/>
      <c r="EUH129" s="27"/>
      <c r="EUI129" s="27"/>
      <c r="EUJ129" s="27"/>
      <c r="EUK129" s="27"/>
      <c r="EUL129" s="27"/>
      <c r="EUM129" s="27"/>
      <c r="EUN129" s="27"/>
      <c r="EUO129" s="27"/>
      <c r="EUP129" s="27"/>
      <c r="EUQ129" s="27"/>
      <c r="EUR129" s="27"/>
      <c r="EUS129" s="27"/>
      <c r="EUT129" s="27"/>
      <c r="EUU129" s="27"/>
      <c r="EUV129" s="27"/>
      <c r="EUW129" s="27"/>
      <c r="EUX129" s="27"/>
      <c r="EUY129" s="27"/>
      <c r="EUZ129" s="27"/>
      <c r="EVA129" s="27"/>
      <c r="EVB129" s="27"/>
      <c r="EVC129" s="27"/>
      <c r="EVD129" s="27"/>
      <c r="EVE129" s="27"/>
      <c r="EVF129" s="27"/>
      <c r="EVG129" s="27"/>
      <c r="EVH129" s="27"/>
      <c r="EVI129" s="27"/>
      <c r="EVJ129" s="27"/>
      <c r="EVK129" s="27"/>
      <c r="EVL129" s="27"/>
      <c r="EVM129" s="27"/>
      <c r="EVN129" s="27"/>
      <c r="EVO129" s="27"/>
      <c r="EVP129" s="27"/>
      <c r="EVQ129" s="27"/>
      <c r="EVR129" s="27"/>
      <c r="EVS129" s="27"/>
      <c r="EVT129" s="27"/>
      <c r="EVU129" s="27"/>
      <c r="EVV129" s="27"/>
      <c r="EVW129" s="27"/>
      <c r="EVX129" s="27"/>
      <c r="EVY129" s="27"/>
      <c r="EVZ129" s="27"/>
      <c r="EWA129" s="27"/>
      <c r="EWB129" s="27"/>
      <c r="EWC129" s="27"/>
      <c r="EWD129" s="27"/>
      <c r="EWE129" s="27"/>
      <c r="EWF129" s="27"/>
      <c r="EWG129" s="27"/>
      <c r="EWH129" s="27"/>
      <c r="EWI129" s="27"/>
      <c r="EWJ129" s="27"/>
      <c r="EWK129" s="27"/>
      <c r="EWL129" s="27"/>
      <c r="EWM129" s="27"/>
      <c r="EWN129" s="27"/>
      <c r="EWO129" s="27"/>
      <c r="EWP129" s="27"/>
      <c r="EWQ129" s="27"/>
      <c r="EWR129" s="27"/>
      <c r="EWS129" s="27"/>
      <c r="EWT129" s="27"/>
      <c r="EWU129" s="27"/>
      <c r="EWV129" s="27"/>
      <c r="EWW129" s="27"/>
      <c r="EWX129" s="27"/>
      <c r="EWY129" s="27"/>
      <c r="EWZ129" s="27"/>
      <c r="EXA129" s="27"/>
      <c r="EXB129" s="27"/>
      <c r="EXC129" s="27"/>
      <c r="EXD129" s="27"/>
      <c r="EXE129" s="27"/>
      <c r="EXF129" s="27"/>
      <c r="EXG129" s="27"/>
      <c r="EXH129" s="27"/>
      <c r="EXI129" s="27"/>
      <c r="EXJ129" s="27"/>
      <c r="EXK129" s="27"/>
      <c r="EXL129" s="27"/>
      <c r="EXM129" s="27"/>
      <c r="EXN129" s="27"/>
      <c r="EXO129" s="27"/>
      <c r="EXP129" s="27"/>
      <c r="EXQ129" s="27"/>
      <c r="EXR129" s="27"/>
      <c r="EXS129" s="27"/>
      <c r="EXT129" s="27"/>
      <c r="EXU129" s="27"/>
      <c r="EXV129" s="27"/>
      <c r="EXW129" s="27"/>
      <c r="EXX129" s="27"/>
      <c r="EXY129" s="27"/>
      <c r="EXZ129" s="27"/>
      <c r="EYA129" s="27"/>
      <c r="EYB129" s="27"/>
      <c r="EYC129" s="27"/>
      <c r="EYD129" s="27"/>
      <c r="EYE129" s="27"/>
      <c r="EYF129" s="27"/>
      <c r="EYG129" s="27"/>
      <c r="EYH129" s="27"/>
      <c r="EYI129" s="27"/>
      <c r="EYJ129" s="27"/>
      <c r="EYK129" s="27"/>
      <c r="EYL129" s="27"/>
      <c r="EYM129" s="27"/>
      <c r="EYN129" s="27"/>
      <c r="EYO129" s="27"/>
      <c r="EYP129" s="27"/>
      <c r="EYQ129" s="27"/>
      <c r="EYR129" s="27"/>
      <c r="EYS129" s="27"/>
      <c r="EYT129" s="27"/>
      <c r="EZA129" s="27"/>
      <c r="EZB129" s="27"/>
      <c r="EZC129" s="27"/>
      <c r="EZD129" s="27"/>
      <c r="EZE129" s="27"/>
      <c r="EZF129" s="27"/>
      <c r="EZG129" s="27"/>
      <c r="EZH129" s="27"/>
      <c r="EZI129" s="27"/>
      <c r="EZJ129" s="27"/>
      <c r="EZK129" s="27"/>
      <c r="EZL129" s="27"/>
      <c r="EZM129" s="27"/>
      <c r="EZN129" s="27"/>
      <c r="EZO129" s="27"/>
      <c r="EZP129" s="27"/>
      <c r="EZQ129" s="27"/>
      <c r="EZR129" s="27"/>
      <c r="EZS129" s="27"/>
      <c r="EZT129" s="27"/>
      <c r="EZU129" s="27"/>
      <c r="EZV129" s="27"/>
      <c r="EZW129" s="27"/>
      <c r="EZX129" s="27"/>
      <c r="EZY129" s="27"/>
      <c r="EZZ129" s="27"/>
      <c r="FAA129" s="27"/>
      <c r="FAB129" s="27"/>
      <c r="FAC129" s="27"/>
      <c r="FAD129" s="27"/>
      <c r="FAE129" s="27"/>
      <c r="FAF129" s="27"/>
      <c r="FAG129" s="27"/>
      <c r="FAH129" s="27"/>
      <c r="FAI129" s="27"/>
      <c r="FAJ129" s="27"/>
      <c r="FAK129" s="27"/>
      <c r="FAL129" s="27"/>
      <c r="FAM129" s="27"/>
      <c r="FAN129" s="27"/>
      <c r="FAO129" s="27"/>
      <c r="FAP129" s="27"/>
      <c r="FAQ129" s="27"/>
      <c r="FAR129" s="27"/>
      <c r="FAS129" s="27"/>
      <c r="FAT129" s="27"/>
      <c r="FAU129" s="27"/>
      <c r="FAV129" s="27"/>
      <c r="FAW129" s="27"/>
      <c r="FAX129" s="27"/>
      <c r="FAY129" s="27"/>
      <c r="FAZ129" s="27"/>
      <c r="FBA129" s="27"/>
      <c r="FBB129" s="27"/>
      <c r="FBC129" s="27"/>
      <c r="FBD129" s="27"/>
      <c r="FBE129" s="27"/>
      <c r="FBF129" s="27"/>
      <c r="FBG129" s="27"/>
      <c r="FBH129" s="27"/>
      <c r="FBI129" s="27"/>
      <c r="FBJ129" s="27"/>
      <c r="FBK129" s="27"/>
      <c r="FBL129" s="27"/>
      <c r="FBM129" s="27"/>
      <c r="FBN129" s="27"/>
      <c r="FBO129" s="27"/>
      <c r="FBP129" s="27"/>
      <c r="FBQ129" s="27"/>
      <c r="FBR129" s="27"/>
      <c r="FBS129" s="27"/>
      <c r="FBT129" s="27"/>
      <c r="FBU129" s="27"/>
      <c r="FBV129" s="27"/>
      <c r="FBW129" s="27"/>
      <c r="FBX129" s="27"/>
      <c r="FBY129" s="27"/>
      <c r="FBZ129" s="27"/>
      <c r="FCA129" s="27"/>
      <c r="FCB129" s="27"/>
      <c r="FCC129" s="27"/>
      <c r="FCD129" s="27"/>
      <c r="FCE129" s="27"/>
      <c r="FCF129" s="27"/>
      <c r="FCG129" s="27"/>
      <c r="FCH129" s="27"/>
      <c r="FCI129" s="27"/>
      <c r="FCJ129" s="27"/>
      <c r="FCK129" s="27"/>
      <c r="FCL129" s="27"/>
      <c r="FCM129" s="27"/>
      <c r="FCN129" s="27"/>
      <c r="FCO129" s="27"/>
      <c r="FCP129" s="27"/>
      <c r="FCQ129" s="27"/>
      <c r="FCR129" s="27"/>
      <c r="FCS129" s="27"/>
      <c r="FCT129" s="27"/>
      <c r="FCU129" s="27"/>
      <c r="FCV129" s="27"/>
      <c r="FCW129" s="27"/>
      <c r="FCX129" s="27"/>
      <c r="FCY129" s="27"/>
      <c r="FCZ129" s="27"/>
      <c r="FDA129" s="27"/>
      <c r="FDB129" s="27"/>
      <c r="FDC129" s="27"/>
      <c r="FDD129" s="27"/>
      <c r="FDE129" s="27"/>
      <c r="FDF129" s="27"/>
      <c r="FDG129" s="27"/>
      <c r="FDH129" s="27"/>
      <c r="FDI129" s="27"/>
      <c r="FDJ129" s="27"/>
      <c r="FDK129" s="27"/>
      <c r="FDL129" s="27"/>
      <c r="FDM129" s="27"/>
      <c r="FDN129" s="27"/>
      <c r="FDO129" s="27"/>
      <c r="FDP129" s="27"/>
      <c r="FDQ129" s="27"/>
      <c r="FDR129" s="27"/>
      <c r="FDS129" s="27"/>
      <c r="FDT129" s="27"/>
      <c r="FDU129" s="27"/>
      <c r="FDV129" s="27"/>
      <c r="FDW129" s="27"/>
      <c r="FDX129" s="27"/>
      <c r="FDY129" s="27"/>
      <c r="FDZ129" s="27"/>
      <c r="FEA129" s="27"/>
      <c r="FEB129" s="27"/>
      <c r="FEC129" s="27"/>
      <c r="FED129" s="27"/>
      <c r="FEE129" s="27"/>
      <c r="FEF129" s="27"/>
      <c r="FEG129" s="27"/>
      <c r="FEH129" s="27"/>
      <c r="FEI129" s="27"/>
      <c r="FEJ129" s="27"/>
      <c r="FEK129" s="27"/>
      <c r="FEL129" s="27"/>
      <c r="FEM129" s="27"/>
      <c r="FEN129" s="27"/>
      <c r="FEO129" s="27"/>
      <c r="FEP129" s="27"/>
      <c r="FEQ129" s="27"/>
      <c r="FER129" s="27"/>
      <c r="FES129" s="27"/>
      <c r="FET129" s="27"/>
      <c r="FEU129" s="27"/>
      <c r="FEV129" s="27"/>
      <c r="FEW129" s="27"/>
      <c r="FEX129" s="27"/>
      <c r="FEY129" s="27"/>
      <c r="FEZ129" s="27"/>
      <c r="FFA129" s="27"/>
      <c r="FFB129" s="27"/>
      <c r="FFC129" s="27"/>
      <c r="FFD129" s="27"/>
      <c r="FFE129" s="27"/>
      <c r="FFF129" s="27"/>
      <c r="FFG129" s="27"/>
      <c r="FFH129" s="27"/>
      <c r="FFI129" s="27"/>
      <c r="FFJ129" s="27"/>
      <c r="FFK129" s="27"/>
      <c r="FFL129" s="27"/>
      <c r="FFM129" s="27"/>
      <c r="FFN129" s="27"/>
      <c r="FFO129" s="27"/>
      <c r="FFP129" s="27"/>
      <c r="FFQ129" s="27"/>
      <c r="FFR129" s="27"/>
      <c r="FFS129" s="27"/>
      <c r="FFT129" s="27"/>
      <c r="FFU129" s="27"/>
      <c r="FFV129" s="27"/>
      <c r="FFW129" s="27"/>
      <c r="FFX129" s="27"/>
      <c r="FFY129" s="27"/>
      <c r="FFZ129" s="27"/>
      <c r="FGA129" s="27"/>
      <c r="FGB129" s="27"/>
      <c r="FGC129" s="27"/>
      <c r="FGD129" s="27"/>
      <c r="FGE129" s="27"/>
      <c r="FGF129" s="27"/>
      <c r="FGG129" s="27"/>
      <c r="FGH129" s="27"/>
      <c r="FGI129" s="27"/>
      <c r="FGJ129" s="27"/>
      <c r="FGK129" s="27"/>
      <c r="FGL129" s="27"/>
      <c r="FGM129" s="27"/>
      <c r="FGN129" s="27"/>
      <c r="FGO129" s="27"/>
      <c r="FGP129" s="27"/>
      <c r="FGQ129" s="27"/>
      <c r="FGR129" s="27"/>
      <c r="FGS129" s="27"/>
      <c r="FGT129" s="27"/>
      <c r="FGU129" s="27"/>
      <c r="FGV129" s="27"/>
      <c r="FGW129" s="27"/>
      <c r="FGX129" s="27"/>
      <c r="FGY129" s="27"/>
      <c r="FGZ129" s="27"/>
      <c r="FHA129" s="27"/>
      <c r="FHB129" s="27"/>
      <c r="FHC129" s="27"/>
      <c r="FHD129" s="27"/>
      <c r="FHE129" s="27"/>
      <c r="FHF129" s="27"/>
      <c r="FHG129" s="27"/>
      <c r="FHH129" s="27"/>
      <c r="FHI129" s="27"/>
      <c r="FHJ129" s="27"/>
      <c r="FHK129" s="27"/>
      <c r="FHL129" s="27"/>
      <c r="FHM129" s="27"/>
      <c r="FHN129" s="27"/>
      <c r="FHO129" s="27"/>
      <c r="FHP129" s="27"/>
      <c r="FHQ129" s="27"/>
      <c r="FHR129" s="27"/>
      <c r="FHS129" s="27"/>
      <c r="FHT129" s="27"/>
      <c r="FHU129" s="27"/>
      <c r="FHV129" s="27"/>
      <c r="FHW129" s="27"/>
      <c r="FHX129" s="27"/>
      <c r="FHY129" s="27"/>
      <c r="FHZ129" s="27"/>
      <c r="FIA129" s="27"/>
      <c r="FIB129" s="27"/>
      <c r="FIC129" s="27"/>
      <c r="FID129" s="27"/>
      <c r="FIE129" s="27"/>
      <c r="FIF129" s="27"/>
      <c r="FIG129" s="27"/>
      <c r="FIH129" s="27"/>
      <c r="FII129" s="27"/>
      <c r="FIJ129" s="27"/>
      <c r="FIK129" s="27"/>
      <c r="FIL129" s="27"/>
      <c r="FIM129" s="27"/>
      <c r="FIN129" s="27"/>
      <c r="FIO129" s="27"/>
      <c r="FIP129" s="27"/>
      <c r="FIW129" s="27"/>
      <c r="FIX129" s="27"/>
      <c r="FIY129" s="27"/>
      <c r="FIZ129" s="27"/>
      <c r="FJA129" s="27"/>
      <c r="FJB129" s="27"/>
      <c r="FJC129" s="27"/>
      <c r="FJD129" s="27"/>
      <c r="FJE129" s="27"/>
      <c r="FJF129" s="27"/>
      <c r="FJG129" s="27"/>
      <c r="FJH129" s="27"/>
      <c r="FJI129" s="27"/>
      <c r="FJJ129" s="27"/>
      <c r="FJK129" s="27"/>
      <c r="FJL129" s="27"/>
      <c r="FJM129" s="27"/>
      <c r="FJN129" s="27"/>
      <c r="FJO129" s="27"/>
      <c r="FJP129" s="27"/>
      <c r="FJQ129" s="27"/>
      <c r="FJR129" s="27"/>
      <c r="FJS129" s="27"/>
      <c r="FJT129" s="27"/>
      <c r="FJU129" s="27"/>
      <c r="FJV129" s="27"/>
      <c r="FJW129" s="27"/>
      <c r="FJX129" s="27"/>
      <c r="FJY129" s="27"/>
      <c r="FJZ129" s="27"/>
      <c r="FKA129" s="27"/>
      <c r="FKB129" s="27"/>
      <c r="FKC129" s="27"/>
      <c r="FKD129" s="27"/>
      <c r="FKE129" s="27"/>
      <c r="FKF129" s="27"/>
      <c r="FKG129" s="27"/>
      <c r="FKH129" s="27"/>
      <c r="FKI129" s="27"/>
      <c r="FKJ129" s="27"/>
      <c r="FKK129" s="27"/>
      <c r="FKL129" s="27"/>
      <c r="FKM129" s="27"/>
      <c r="FKN129" s="27"/>
      <c r="FKO129" s="27"/>
      <c r="FKP129" s="27"/>
      <c r="FKQ129" s="27"/>
      <c r="FKR129" s="27"/>
      <c r="FKS129" s="27"/>
      <c r="FKT129" s="27"/>
      <c r="FKU129" s="27"/>
      <c r="FKV129" s="27"/>
      <c r="FKW129" s="27"/>
      <c r="FKX129" s="27"/>
      <c r="FKY129" s="27"/>
      <c r="FKZ129" s="27"/>
      <c r="FLA129" s="27"/>
      <c r="FLB129" s="27"/>
      <c r="FLC129" s="27"/>
      <c r="FLD129" s="27"/>
      <c r="FLE129" s="27"/>
      <c r="FLF129" s="27"/>
      <c r="FLG129" s="27"/>
      <c r="FLH129" s="27"/>
      <c r="FLI129" s="27"/>
      <c r="FLJ129" s="27"/>
      <c r="FLK129" s="27"/>
      <c r="FLL129" s="27"/>
      <c r="FLM129" s="27"/>
      <c r="FLN129" s="27"/>
      <c r="FLO129" s="27"/>
      <c r="FLP129" s="27"/>
      <c r="FLQ129" s="27"/>
      <c r="FLR129" s="27"/>
      <c r="FLS129" s="27"/>
      <c r="FLT129" s="27"/>
      <c r="FLU129" s="27"/>
      <c r="FLV129" s="27"/>
      <c r="FLW129" s="27"/>
      <c r="FLX129" s="27"/>
      <c r="FLY129" s="27"/>
      <c r="FLZ129" s="27"/>
      <c r="FMA129" s="27"/>
      <c r="FMB129" s="27"/>
      <c r="FMC129" s="27"/>
      <c r="FMD129" s="27"/>
      <c r="FME129" s="27"/>
      <c r="FMF129" s="27"/>
      <c r="FMG129" s="27"/>
      <c r="FMH129" s="27"/>
      <c r="FMI129" s="27"/>
      <c r="FMJ129" s="27"/>
      <c r="FMK129" s="27"/>
      <c r="FML129" s="27"/>
      <c r="FMM129" s="27"/>
      <c r="FMN129" s="27"/>
      <c r="FMO129" s="27"/>
      <c r="FMP129" s="27"/>
      <c r="FMQ129" s="27"/>
      <c r="FMR129" s="27"/>
      <c r="FMS129" s="27"/>
      <c r="FMT129" s="27"/>
      <c r="FMU129" s="27"/>
      <c r="FMV129" s="27"/>
      <c r="FMW129" s="27"/>
      <c r="FMX129" s="27"/>
      <c r="FMY129" s="27"/>
      <c r="FMZ129" s="27"/>
      <c r="FNA129" s="27"/>
      <c r="FNB129" s="27"/>
      <c r="FNC129" s="27"/>
      <c r="FND129" s="27"/>
      <c r="FNE129" s="27"/>
      <c r="FNF129" s="27"/>
      <c r="FNG129" s="27"/>
      <c r="FNH129" s="27"/>
      <c r="FNI129" s="27"/>
      <c r="FNJ129" s="27"/>
      <c r="FNK129" s="27"/>
      <c r="FNL129" s="27"/>
      <c r="FNM129" s="27"/>
      <c r="FNN129" s="27"/>
      <c r="FNO129" s="27"/>
      <c r="FNP129" s="27"/>
      <c r="FNQ129" s="27"/>
      <c r="FNR129" s="27"/>
      <c r="FNS129" s="27"/>
      <c r="FNT129" s="27"/>
      <c r="FNU129" s="27"/>
      <c r="FNV129" s="27"/>
      <c r="FNW129" s="27"/>
      <c r="FNX129" s="27"/>
      <c r="FNY129" s="27"/>
      <c r="FNZ129" s="27"/>
      <c r="FOA129" s="27"/>
      <c r="FOB129" s="27"/>
      <c r="FOC129" s="27"/>
      <c r="FOD129" s="27"/>
      <c r="FOE129" s="27"/>
      <c r="FOF129" s="27"/>
      <c r="FOG129" s="27"/>
      <c r="FOH129" s="27"/>
      <c r="FOI129" s="27"/>
      <c r="FOJ129" s="27"/>
      <c r="FOK129" s="27"/>
      <c r="FOL129" s="27"/>
      <c r="FOM129" s="27"/>
      <c r="FON129" s="27"/>
      <c r="FOO129" s="27"/>
      <c r="FOP129" s="27"/>
      <c r="FOQ129" s="27"/>
      <c r="FOR129" s="27"/>
      <c r="FOS129" s="27"/>
      <c r="FOT129" s="27"/>
      <c r="FOU129" s="27"/>
      <c r="FOV129" s="27"/>
      <c r="FOW129" s="27"/>
      <c r="FOX129" s="27"/>
      <c r="FOY129" s="27"/>
      <c r="FOZ129" s="27"/>
      <c r="FPA129" s="27"/>
      <c r="FPB129" s="27"/>
      <c r="FPC129" s="27"/>
      <c r="FPD129" s="27"/>
      <c r="FPE129" s="27"/>
      <c r="FPF129" s="27"/>
      <c r="FPG129" s="27"/>
      <c r="FPH129" s="27"/>
      <c r="FPI129" s="27"/>
      <c r="FPJ129" s="27"/>
      <c r="FPK129" s="27"/>
      <c r="FPL129" s="27"/>
      <c r="FPM129" s="27"/>
      <c r="FPN129" s="27"/>
      <c r="FPO129" s="27"/>
      <c r="FPP129" s="27"/>
      <c r="FPQ129" s="27"/>
      <c r="FPR129" s="27"/>
      <c r="FPS129" s="27"/>
      <c r="FPT129" s="27"/>
      <c r="FPU129" s="27"/>
      <c r="FPV129" s="27"/>
      <c r="FPW129" s="27"/>
      <c r="FPX129" s="27"/>
      <c r="FPY129" s="27"/>
      <c r="FPZ129" s="27"/>
      <c r="FQA129" s="27"/>
      <c r="FQB129" s="27"/>
      <c r="FQC129" s="27"/>
      <c r="FQD129" s="27"/>
      <c r="FQE129" s="27"/>
      <c r="FQF129" s="27"/>
      <c r="FQG129" s="27"/>
      <c r="FQH129" s="27"/>
      <c r="FQI129" s="27"/>
      <c r="FQJ129" s="27"/>
      <c r="FQK129" s="27"/>
      <c r="FQL129" s="27"/>
      <c r="FQM129" s="27"/>
      <c r="FQN129" s="27"/>
      <c r="FQO129" s="27"/>
      <c r="FQP129" s="27"/>
      <c r="FQQ129" s="27"/>
      <c r="FQR129" s="27"/>
      <c r="FQS129" s="27"/>
      <c r="FQT129" s="27"/>
      <c r="FQU129" s="27"/>
      <c r="FQV129" s="27"/>
      <c r="FQW129" s="27"/>
      <c r="FQX129" s="27"/>
      <c r="FQY129" s="27"/>
      <c r="FQZ129" s="27"/>
      <c r="FRA129" s="27"/>
      <c r="FRB129" s="27"/>
      <c r="FRC129" s="27"/>
      <c r="FRD129" s="27"/>
      <c r="FRE129" s="27"/>
      <c r="FRF129" s="27"/>
      <c r="FRG129" s="27"/>
      <c r="FRH129" s="27"/>
      <c r="FRI129" s="27"/>
      <c r="FRJ129" s="27"/>
      <c r="FRK129" s="27"/>
      <c r="FRL129" s="27"/>
      <c r="FRM129" s="27"/>
      <c r="FRN129" s="27"/>
      <c r="FRO129" s="27"/>
      <c r="FRP129" s="27"/>
      <c r="FRQ129" s="27"/>
      <c r="FRR129" s="27"/>
      <c r="FRS129" s="27"/>
      <c r="FRT129" s="27"/>
      <c r="FRU129" s="27"/>
      <c r="FRV129" s="27"/>
      <c r="FRW129" s="27"/>
      <c r="FRX129" s="27"/>
      <c r="FRY129" s="27"/>
      <c r="FRZ129" s="27"/>
      <c r="FSA129" s="27"/>
      <c r="FSB129" s="27"/>
      <c r="FSC129" s="27"/>
      <c r="FSD129" s="27"/>
      <c r="FSE129" s="27"/>
      <c r="FSF129" s="27"/>
      <c r="FSG129" s="27"/>
      <c r="FSH129" s="27"/>
      <c r="FSI129" s="27"/>
      <c r="FSJ129" s="27"/>
      <c r="FSK129" s="27"/>
      <c r="FSL129" s="27"/>
      <c r="FSS129" s="27"/>
      <c r="FST129" s="27"/>
      <c r="FSU129" s="27"/>
      <c r="FSV129" s="27"/>
      <c r="FSW129" s="27"/>
      <c r="FSX129" s="27"/>
      <c r="FSY129" s="27"/>
      <c r="FSZ129" s="27"/>
      <c r="FTA129" s="27"/>
      <c r="FTB129" s="27"/>
      <c r="FTC129" s="27"/>
      <c r="FTD129" s="27"/>
      <c r="FTE129" s="27"/>
      <c r="FTF129" s="27"/>
      <c r="FTG129" s="27"/>
      <c r="FTH129" s="27"/>
      <c r="FTI129" s="27"/>
      <c r="FTJ129" s="27"/>
      <c r="FTK129" s="27"/>
      <c r="FTL129" s="27"/>
      <c r="FTM129" s="27"/>
      <c r="FTN129" s="27"/>
      <c r="FTO129" s="27"/>
      <c r="FTP129" s="27"/>
      <c r="FTQ129" s="27"/>
      <c r="FTR129" s="27"/>
      <c r="FTS129" s="27"/>
      <c r="FTT129" s="27"/>
      <c r="FTU129" s="27"/>
      <c r="FTV129" s="27"/>
      <c r="FTW129" s="27"/>
      <c r="FTX129" s="27"/>
      <c r="FTY129" s="27"/>
      <c r="FTZ129" s="27"/>
      <c r="FUA129" s="27"/>
      <c r="FUB129" s="27"/>
      <c r="FUC129" s="27"/>
      <c r="FUD129" s="27"/>
      <c r="FUE129" s="27"/>
      <c r="FUF129" s="27"/>
      <c r="FUG129" s="27"/>
      <c r="FUH129" s="27"/>
      <c r="FUI129" s="27"/>
      <c r="FUJ129" s="27"/>
      <c r="FUK129" s="27"/>
      <c r="FUL129" s="27"/>
      <c r="FUM129" s="27"/>
      <c r="FUN129" s="27"/>
      <c r="FUO129" s="27"/>
      <c r="FUP129" s="27"/>
      <c r="FUQ129" s="27"/>
      <c r="FUR129" s="27"/>
      <c r="FUS129" s="27"/>
      <c r="FUT129" s="27"/>
      <c r="FUU129" s="27"/>
      <c r="FUV129" s="27"/>
      <c r="FUW129" s="27"/>
      <c r="FUX129" s="27"/>
      <c r="FUY129" s="27"/>
      <c r="FUZ129" s="27"/>
      <c r="FVA129" s="27"/>
      <c r="FVB129" s="27"/>
      <c r="FVC129" s="27"/>
      <c r="FVD129" s="27"/>
      <c r="FVE129" s="27"/>
      <c r="FVF129" s="27"/>
      <c r="FVG129" s="27"/>
      <c r="FVH129" s="27"/>
      <c r="FVI129" s="27"/>
      <c r="FVJ129" s="27"/>
      <c r="FVK129" s="27"/>
      <c r="FVL129" s="27"/>
      <c r="FVM129" s="27"/>
      <c r="FVN129" s="27"/>
      <c r="FVO129" s="27"/>
      <c r="FVP129" s="27"/>
      <c r="FVQ129" s="27"/>
      <c r="FVR129" s="27"/>
      <c r="FVS129" s="27"/>
      <c r="FVT129" s="27"/>
      <c r="FVU129" s="27"/>
      <c r="FVV129" s="27"/>
      <c r="FVW129" s="27"/>
      <c r="FVX129" s="27"/>
      <c r="FVY129" s="27"/>
      <c r="FVZ129" s="27"/>
      <c r="FWA129" s="27"/>
      <c r="FWB129" s="27"/>
      <c r="FWC129" s="27"/>
      <c r="FWD129" s="27"/>
      <c r="FWE129" s="27"/>
      <c r="FWF129" s="27"/>
      <c r="FWG129" s="27"/>
      <c r="FWH129" s="27"/>
      <c r="FWI129" s="27"/>
      <c r="FWJ129" s="27"/>
      <c r="FWK129" s="27"/>
      <c r="FWL129" s="27"/>
      <c r="FWM129" s="27"/>
      <c r="FWN129" s="27"/>
      <c r="FWO129" s="27"/>
      <c r="FWP129" s="27"/>
      <c r="FWQ129" s="27"/>
      <c r="FWR129" s="27"/>
      <c r="FWS129" s="27"/>
      <c r="FWT129" s="27"/>
      <c r="FWU129" s="27"/>
      <c r="FWV129" s="27"/>
      <c r="FWW129" s="27"/>
      <c r="FWX129" s="27"/>
      <c r="FWY129" s="27"/>
      <c r="FWZ129" s="27"/>
      <c r="FXA129" s="27"/>
      <c r="FXB129" s="27"/>
      <c r="FXC129" s="27"/>
      <c r="FXD129" s="27"/>
      <c r="FXE129" s="27"/>
      <c r="FXF129" s="27"/>
      <c r="FXG129" s="27"/>
      <c r="FXH129" s="27"/>
      <c r="FXI129" s="27"/>
      <c r="FXJ129" s="27"/>
      <c r="FXK129" s="27"/>
      <c r="FXL129" s="27"/>
      <c r="FXM129" s="27"/>
      <c r="FXN129" s="27"/>
      <c r="FXO129" s="27"/>
      <c r="FXP129" s="27"/>
      <c r="FXQ129" s="27"/>
      <c r="FXR129" s="27"/>
      <c r="FXS129" s="27"/>
      <c r="FXT129" s="27"/>
      <c r="FXU129" s="27"/>
      <c r="FXV129" s="27"/>
      <c r="FXW129" s="27"/>
      <c r="FXX129" s="27"/>
      <c r="FXY129" s="27"/>
      <c r="FXZ129" s="27"/>
      <c r="FYA129" s="27"/>
      <c r="FYB129" s="27"/>
      <c r="FYC129" s="27"/>
      <c r="FYD129" s="27"/>
      <c r="FYE129" s="27"/>
      <c r="FYF129" s="27"/>
      <c r="FYG129" s="27"/>
      <c r="FYH129" s="27"/>
      <c r="FYI129" s="27"/>
      <c r="FYJ129" s="27"/>
      <c r="FYK129" s="27"/>
      <c r="FYL129" s="27"/>
      <c r="FYM129" s="27"/>
      <c r="FYN129" s="27"/>
      <c r="FYO129" s="27"/>
      <c r="FYP129" s="27"/>
      <c r="FYQ129" s="27"/>
      <c r="FYR129" s="27"/>
      <c r="FYS129" s="27"/>
      <c r="FYT129" s="27"/>
      <c r="FYU129" s="27"/>
      <c r="FYV129" s="27"/>
      <c r="FYW129" s="27"/>
      <c r="FYX129" s="27"/>
      <c r="FYY129" s="27"/>
      <c r="FYZ129" s="27"/>
      <c r="FZA129" s="27"/>
      <c r="FZB129" s="27"/>
      <c r="FZC129" s="27"/>
      <c r="FZD129" s="27"/>
      <c r="FZE129" s="27"/>
      <c r="FZF129" s="27"/>
      <c r="FZG129" s="27"/>
      <c r="FZH129" s="27"/>
      <c r="FZI129" s="27"/>
      <c r="FZJ129" s="27"/>
      <c r="FZK129" s="27"/>
      <c r="FZL129" s="27"/>
      <c r="FZM129" s="27"/>
      <c r="FZN129" s="27"/>
      <c r="FZO129" s="27"/>
      <c r="FZP129" s="27"/>
      <c r="FZQ129" s="27"/>
      <c r="FZR129" s="27"/>
      <c r="FZS129" s="27"/>
      <c r="FZT129" s="27"/>
      <c r="FZU129" s="27"/>
      <c r="FZV129" s="27"/>
      <c r="FZW129" s="27"/>
      <c r="FZX129" s="27"/>
      <c r="FZY129" s="27"/>
      <c r="FZZ129" s="27"/>
      <c r="GAA129" s="27"/>
      <c r="GAB129" s="27"/>
      <c r="GAC129" s="27"/>
      <c r="GAD129" s="27"/>
      <c r="GAE129" s="27"/>
      <c r="GAF129" s="27"/>
      <c r="GAG129" s="27"/>
      <c r="GAH129" s="27"/>
      <c r="GAI129" s="27"/>
      <c r="GAJ129" s="27"/>
      <c r="GAK129" s="27"/>
      <c r="GAL129" s="27"/>
      <c r="GAM129" s="27"/>
      <c r="GAN129" s="27"/>
      <c r="GAO129" s="27"/>
      <c r="GAP129" s="27"/>
      <c r="GAQ129" s="27"/>
      <c r="GAR129" s="27"/>
      <c r="GAS129" s="27"/>
      <c r="GAT129" s="27"/>
      <c r="GAU129" s="27"/>
      <c r="GAV129" s="27"/>
      <c r="GAW129" s="27"/>
      <c r="GAX129" s="27"/>
      <c r="GAY129" s="27"/>
      <c r="GAZ129" s="27"/>
      <c r="GBA129" s="27"/>
      <c r="GBB129" s="27"/>
      <c r="GBC129" s="27"/>
      <c r="GBD129" s="27"/>
      <c r="GBE129" s="27"/>
      <c r="GBF129" s="27"/>
      <c r="GBG129" s="27"/>
      <c r="GBH129" s="27"/>
      <c r="GBI129" s="27"/>
      <c r="GBJ129" s="27"/>
      <c r="GBK129" s="27"/>
      <c r="GBL129" s="27"/>
      <c r="GBM129" s="27"/>
      <c r="GBN129" s="27"/>
      <c r="GBO129" s="27"/>
      <c r="GBP129" s="27"/>
      <c r="GBQ129" s="27"/>
      <c r="GBR129" s="27"/>
      <c r="GBS129" s="27"/>
      <c r="GBT129" s="27"/>
      <c r="GBU129" s="27"/>
      <c r="GBV129" s="27"/>
      <c r="GBW129" s="27"/>
      <c r="GBX129" s="27"/>
      <c r="GBY129" s="27"/>
      <c r="GBZ129" s="27"/>
      <c r="GCA129" s="27"/>
      <c r="GCB129" s="27"/>
      <c r="GCC129" s="27"/>
      <c r="GCD129" s="27"/>
      <c r="GCE129" s="27"/>
      <c r="GCF129" s="27"/>
      <c r="GCG129" s="27"/>
      <c r="GCH129" s="27"/>
      <c r="GCO129" s="27"/>
      <c r="GCP129" s="27"/>
      <c r="GCQ129" s="27"/>
      <c r="GCR129" s="27"/>
      <c r="GCS129" s="27"/>
      <c r="GCT129" s="27"/>
      <c r="GCU129" s="27"/>
      <c r="GCV129" s="27"/>
      <c r="GCW129" s="27"/>
      <c r="GCX129" s="27"/>
      <c r="GCY129" s="27"/>
      <c r="GCZ129" s="27"/>
      <c r="GDA129" s="27"/>
      <c r="GDB129" s="27"/>
      <c r="GDC129" s="27"/>
      <c r="GDD129" s="27"/>
      <c r="GDE129" s="27"/>
      <c r="GDF129" s="27"/>
      <c r="GDG129" s="27"/>
      <c r="GDH129" s="27"/>
      <c r="GDI129" s="27"/>
      <c r="GDJ129" s="27"/>
      <c r="GDK129" s="27"/>
      <c r="GDL129" s="27"/>
      <c r="GDM129" s="27"/>
      <c r="GDN129" s="27"/>
      <c r="GDO129" s="27"/>
      <c r="GDP129" s="27"/>
      <c r="GDQ129" s="27"/>
      <c r="GDR129" s="27"/>
      <c r="GDS129" s="27"/>
      <c r="GDT129" s="27"/>
      <c r="GDU129" s="27"/>
      <c r="GDV129" s="27"/>
      <c r="GDW129" s="27"/>
      <c r="GDX129" s="27"/>
      <c r="GDY129" s="27"/>
      <c r="GDZ129" s="27"/>
      <c r="GEA129" s="27"/>
      <c r="GEB129" s="27"/>
      <c r="GEC129" s="27"/>
      <c r="GED129" s="27"/>
      <c r="GEE129" s="27"/>
      <c r="GEF129" s="27"/>
      <c r="GEG129" s="27"/>
      <c r="GEH129" s="27"/>
      <c r="GEI129" s="27"/>
      <c r="GEJ129" s="27"/>
      <c r="GEK129" s="27"/>
      <c r="GEL129" s="27"/>
      <c r="GEM129" s="27"/>
      <c r="GEN129" s="27"/>
      <c r="GEO129" s="27"/>
      <c r="GEP129" s="27"/>
      <c r="GEQ129" s="27"/>
      <c r="GER129" s="27"/>
      <c r="GES129" s="27"/>
      <c r="GET129" s="27"/>
      <c r="GEU129" s="27"/>
      <c r="GEV129" s="27"/>
      <c r="GEW129" s="27"/>
      <c r="GEX129" s="27"/>
      <c r="GEY129" s="27"/>
      <c r="GEZ129" s="27"/>
      <c r="GFA129" s="27"/>
      <c r="GFB129" s="27"/>
      <c r="GFC129" s="27"/>
      <c r="GFD129" s="27"/>
      <c r="GFE129" s="27"/>
      <c r="GFF129" s="27"/>
      <c r="GFG129" s="27"/>
      <c r="GFH129" s="27"/>
      <c r="GFI129" s="27"/>
      <c r="GFJ129" s="27"/>
      <c r="GFK129" s="27"/>
      <c r="GFL129" s="27"/>
      <c r="GFM129" s="27"/>
      <c r="GFN129" s="27"/>
      <c r="GFO129" s="27"/>
      <c r="GFP129" s="27"/>
      <c r="GFQ129" s="27"/>
      <c r="GFR129" s="27"/>
      <c r="GFS129" s="27"/>
      <c r="GFT129" s="27"/>
      <c r="GFU129" s="27"/>
      <c r="GFV129" s="27"/>
      <c r="GFW129" s="27"/>
      <c r="GFX129" s="27"/>
      <c r="GFY129" s="27"/>
      <c r="GFZ129" s="27"/>
      <c r="GGA129" s="27"/>
      <c r="GGB129" s="27"/>
      <c r="GGC129" s="27"/>
      <c r="GGD129" s="27"/>
      <c r="GGE129" s="27"/>
      <c r="GGF129" s="27"/>
      <c r="GGG129" s="27"/>
      <c r="GGH129" s="27"/>
      <c r="GGI129" s="27"/>
      <c r="GGJ129" s="27"/>
      <c r="GGK129" s="27"/>
      <c r="GGL129" s="27"/>
      <c r="GGM129" s="27"/>
      <c r="GGN129" s="27"/>
      <c r="GGO129" s="27"/>
      <c r="GGP129" s="27"/>
      <c r="GGQ129" s="27"/>
      <c r="GGR129" s="27"/>
      <c r="GGS129" s="27"/>
      <c r="GGT129" s="27"/>
      <c r="GGU129" s="27"/>
      <c r="GGV129" s="27"/>
      <c r="GGW129" s="27"/>
      <c r="GGX129" s="27"/>
      <c r="GGY129" s="27"/>
      <c r="GGZ129" s="27"/>
      <c r="GHA129" s="27"/>
      <c r="GHB129" s="27"/>
      <c r="GHC129" s="27"/>
      <c r="GHD129" s="27"/>
      <c r="GHE129" s="27"/>
      <c r="GHF129" s="27"/>
      <c r="GHG129" s="27"/>
      <c r="GHH129" s="27"/>
      <c r="GHI129" s="27"/>
      <c r="GHJ129" s="27"/>
      <c r="GHK129" s="27"/>
      <c r="GHL129" s="27"/>
      <c r="GHM129" s="27"/>
      <c r="GHN129" s="27"/>
      <c r="GHO129" s="27"/>
      <c r="GHP129" s="27"/>
      <c r="GHQ129" s="27"/>
      <c r="GHR129" s="27"/>
      <c r="GHS129" s="27"/>
      <c r="GHT129" s="27"/>
      <c r="GHU129" s="27"/>
      <c r="GHV129" s="27"/>
      <c r="GHW129" s="27"/>
      <c r="GHX129" s="27"/>
      <c r="GHY129" s="27"/>
      <c r="GHZ129" s="27"/>
      <c r="GIA129" s="27"/>
      <c r="GIB129" s="27"/>
      <c r="GIC129" s="27"/>
      <c r="GID129" s="27"/>
      <c r="GIE129" s="27"/>
      <c r="GIF129" s="27"/>
      <c r="GIG129" s="27"/>
      <c r="GIH129" s="27"/>
      <c r="GII129" s="27"/>
      <c r="GIJ129" s="27"/>
      <c r="GIK129" s="27"/>
      <c r="GIL129" s="27"/>
      <c r="GIM129" s="27"/>
      <c r="GIN129" s="27"/>
      <c r="GIO129" s="27"/>
      <c r="GIP129" s="27"/>
      <c r="GIQ129" s="27"/>
      <c r="GIR129" s="27"/>
      <c r="GIS129" s="27"/>
      <c r="GIT129" s="27"/>
      <c r="GIU129" s="27"/>
      <c r="GIV129" s="27"/>
      <c r="GIW129" s="27"/>
      <c r="GIX129" s="27"/>
      <c r="GIY129" s="27"/>
      <c r="GIZ129" s="27"/>
      <c r="GJA129" s="27"/>
      <c r="GJB129" s="27"/>
      <c r="GJC129" s="27"/>
      <c r="GJD129" s="27"/>
      <c r="GJE129" s="27"/>
      <c r="GJF129" s="27"/>
      <c r="GJG129" s="27"/>
      <c r="GJH129" s="27"/>
      <c r="GJI129" s="27"/>
      <c r="GJJ129" s="27"/>
      <c r="GJK129" s="27"/>
      <c r="GJL129" s="27"/>
      <c r="GJM129" s="27"/>
      <c r="GJN129" s="27"/>
      <c r="GJO129" s="27"/>
      <c r="GJP129" s="27"/>
      <c r="GJQ129" s="27"/>
      <c r="GJR129" s="27"/>
      <c r="GJS129" s="27"/>
      <c r="GJT129" s="27"/>
      <c r="GJU129" s="27"/>
      <c r="GJV129" s="27"/>
      <c r="GJW129" s="27"/>
      <c r="GJX129" s="27"/>
      <c r="GJY129" s="27"/>
      <c r="GJZ129" s="27"/>
      <c r="GKA129" s="27"/>
      <c r="GKB129" s="27"/>
      <c r="GKC129" s="27"/>
      <c r="GKD129" s="27"/>
      <c r="GKE129" s="27"/>
      <c r="GKF129" s="27"/>
      <c r="GKG129" s="27"/>
      <c r="GKH129" s="27"/>
      <c r="GKI129" s="27"/>
      <c r="GKJ129" s="27"/>
      <c r="GKK129" s="27"/>
      <c r="GKL129" s="27"/>
      <c r="GKM129" s="27"/>
      <c r="GKN129" s="27"/>
      <c r="GKO129" s="27"/>
      <c r="GKP129" s="27"/>
      <c r="GKQ129" s="27"/>
      <c r="GKR129" s="27"/>
      <c r="GKS129" s="27"/>
      <c r="GKT129" s="27"/>
      <c r="GKU129" s="27"/>
      <c r="GKV129" s="27"/>
      <c r="GKW129" s="27"/>
      <c r="GKX129" s="27"/>
      <c r="GKY129" s="27"/>
      <c r="GKZ129" s="27"/>
      <c r="GLA129" s="27"/>
      <c r="GLB129" s="27"/>
      <c r="GLC129" s="27"/>
      <c r="GLD129" s="27"/>
      <c r="GLE129" s="27"/>
      <c r="GLF129" s="27"/>
      <c r="GLG129" s="27"/>
      <c r="GLH129" s="27"/>
      <c r="GLI129" s="27"/>
      <c r="GLJ129" s="27"/>
      <c r="GLK129" s="27"/>
      <c r="GLL129" s="27"/>
      <c r="GLM129" s="27"/>
      <c r="GLN129" s="27"/>
      <c r="GLO129" s="27"/>
      <c r="GLP129" s="27"/>
      <c r="GLQ129" s="27"/>
      <c r="GLR129" s="27"/>
      <c r="GLS129" s="27"/>
      <c r="GLT129" s="27"/>
      <c r="GLU129" s="27"/>
      <c r="GLV129" s="27"/>
      <c r="GLW129" s="27"/>
      <c r="GLX129" s="27"/>
      <c r="GLY129" s="27"/>
      <c r="GLZ129" s="27"/>
      <c r="GMA129" s="27"/>
      <c r="GMB129" s="27"/>
      <c r="GMC129" s="27"/>
      <c r="GMD129" s="27"/>
      <c r="GMK129" s="27"/>
      <c r="GML129" s="27"/>
      <c r="GMM129" s="27"/>
      <c r="GMN129" s="27"/>
      <c r="GMO129" s="27"/>
      <c r="GMP129" s="27"/>
      <c r="GMQ129" s="27"/>
      <c r="GMR129" s="27"/>
      <c r="GMS129" s="27"/>
      <c r="GMT129" s="27"/>
      <c r="GMU129" s="27"/>
      <c r="GMV129" s="27"/>
      <c r="GMW129" s="27"/>
      <c r="GMX129" s="27"/>
      <c r="GMY129" s="27"/>
      <c r="GMZ129" s="27"/>
      <c r="GNA129" s="27"/>
      <c r="GNB129" s="27"/>
      <c r="GNC129" s="27"/>
      <c r="GND129" s="27"/>
      <c r="GNE129" s="27"/>
      <c r="GNF129" s="27"/>
      <c r="GNG129" s="27"/>
      <c r="GNH129" s="27"/>
      <c r="GNI129" s="27"/>
      <c r="GNJ129" s="27"/>
      <c r="GNK129" s="27"/>
      <c r="GNL129" s="27"/>
      <c r="GNM129" s="27"/>
      <c r="GNN129" s="27"/>
      <c r="GNO129" s="27"/>
      <c r="GNP129" s="27"/>
      <c r="GNQ129" s="27"/>
      <c r="GNR129" s="27"/>
      <c r="GNS129" s="27"/>
      <c r="GNT129" s="27"/>
      <c r="GNU129" s="27"/>
      <c r="GNV129" s="27"/>
      <c r="GNW129" s="27"/>
      <c r="GNX129" s="27"/>
      <c r="GNY129" s="27"/>
      <c r="GNZ129" s="27"/>
      <c r="GOA129" s="27"/>
      <c r="GOB129" s="27"/>
      <c r="GOC129" s="27"/>
      <c r="GOD129" s="27"/>
      <c r="GOE129" s="27"/>
      <c r="GOF129" s="27"/>
      <c r="GOG129" s="27"/>
      <c r="GOH129" s="27"/>
      <c r="GOI129" s="27"/>
      <c r="GOJ129" s="27"/>
      <c r="GOK129" s="27"/>
      <c r="GOL129" s="27"/>
      <c r="GOM129" s="27"/>
      <c r="GON129" s="27"/>
      <c r="GOO129" s="27"/>
      <c r="GOP129" s="27"/>
      <c r="GOQ129" s="27"/>
      <c r="GOR129" s="27"/>
      <c r="GOS129" s="27"/>
      <c r="GOT129" s="27"/>
      <c r="GOU129" s="27"/>
      <c r="GOV129" s="27"/>
      <c r="GOW129" s="27"/>
      <c r="GOX129" s="27"/>
      <c r="GOY129" s="27"/>
      <c r="GOZ129" s="27"/>
      <c r="GPA129" s="27"/>
      <c r="GPB129" s="27"/>
      <c r="GPC129" s="27"/>
      <c r="GPD129" s="27"/>
      <c r="GPE129" s="27"/>
      <c r="GPF129" s="27"/>
      <c r="GPG129" s="27"/>
      <c r="GPH129" s="27"/>
      <c r="GPI129" s="27"/>
      <c r="GPJ129" s="27"/>
      <c r="GPK129" s="27"/>
      <c r="GPL129" s="27"/>
      <c r="GPM129" s="27"/>
      <c r="GPN129" s="27"/>
      <c r="GPO129" s="27"/>
      <c r="GPP129" s="27"/>
      <c r="GPQ129" s="27"/>
      <c r="GPR129" s="27"/>
      <c r="GPS129" s="27"/>
      <c r="GPT129" s="27"/>
      <c r="GPU129" s="27"/>
      <c r="GPV129" s="27"/>
      <c r="GPW129" s="27"/>
      <c r="GPX129" s="27"/>
      <c r="GPY129" s="27"/>
      <c r="GPZ129" s="27"/>
      <c r="GQA129" s="27"/>
      <c r="GQB129" s="27"/>
      <c r="GQC129" s="27"/>
      <c r="GQD129" s="27"/>
      <c r="GQE129" s="27"/>
      <c r="GQF129" s="27"/>
      <c r="GQG129" s="27"/>
      <c r="GQH129" s="27"/>
      <c r="GQI129" s="27"/>
      <c r="GQJ129" s="27"/>
      <c r="GQK129" s="27"/>
      <c r="GQL129" s="27"/>
      <c r="GQM129" s="27"/>
      <c r="GQN129" s="27"/>
      <c r="GQO129" s="27"/>
      <c r="GQP129" s="27"/>
      <c r="GQQ129" s="27"/>
      <c r="GQR129" s="27"/>
      <c r="GQS129" s="27"/>
      <c r="GQT129" s="27"/>
      <c r="GQU129" s="27"/>
      <c r="GQV129" s="27"/>
      <c r="GQW129" s="27"/>
      <c r="GQX129" s="27"/>
      <c r="GQY129" s="27"/>
      <c r="GQZ129" s="27"/>
      <c r="GRA129" s="27"/>
      <c r="GRB129" s="27"/>
      <c r="GRC129" s="27"/>
      <c r="GRD129" s="27"/>
      <c r="GRE129" s="27"/>
      <c r="GRF129" s="27"/>
      <c r="GRG129" s="27"/>
      <c r="GRH129" s="27"/>
      <c r="GRI129" s="27"/>
      <c r="GRJ129" s="27"/>
      <c r="GRK129" s="27"/>
      <c r="GRL129" s="27"/>
      <c r="GRM129" s="27"/>
      <c r="GRN129" s="27"/>
      <c r="GRO129" s="27"/>
      <c r="GRP129" s="27"/>
      <c r="GRQ129" s="27"/>
      <c r="GRR129" s="27"/>
      <c r="GRS129" s="27"/>
      <c r="GRT129" s="27"/>
      <c r="GRU129" s="27"/>
      <c r="GRV129" s="27"/>
      <c r="GRW129" s="27"/>
      <c r="GRX129" s="27"/>
      <c r="GRY129" s="27"/>
      <c r="GRZ129" s="27"/>
      <c r="GSA129" s="27"/>
      <c r="GSB129" s="27"/>
      <c r="GSC129" s="27"/>
      <c r="GSD129" s="27"/>
      <c r="GSE129" s="27"/>
      <c r="GSF129" s="27"/>
      <c r="GSG129" s="27"/>
      <c r="GSH129" s="27"/>
      <c r="GSI129" s="27"/>
      <c r="GSJ129" s="27"/>
      <c r="GSK129" s="27"/>
      <c r="GSL129" s="27"/>
      <c r="GSM129" s="27"/>
      <c r="GSN129" s="27"/>
      <c r="GSO129" s="27"/>
      <c r="GSP129" s="27"/>
      <c r="GSQ129" s="27"/>
      <c r="GSR129" s="27"/>
      <c r="GSS129" s="27"/>
      <c r="GST129" s="27"/>
      <c r="GSU129" s="27"/>
      <c r="GSV129" s="27"/>
      <c r="GSW129" s="27"/>
      <c r="GSX129" s="27"/>
      <c r="GSY129" s="27"/>
      <c r="GSZ129" s="27"/>
      <c r="GTA129" s="27"/>
      <c r="GTB129" s="27"/>
      <c r="GTC129" s="27"/>
      <c r="GTD129" s="27"/>
      <c r="GTE129" s="27"/>
      <c r="GTF129" s="27"/>
      <c r="GTG129" s="27"/>
      <c r="GTH129" s="27"/>
      <c r="GTI129" s="27"/>
      <c r="GTJ129" s="27"/>
      <c r="GTK129" s="27"/>
      <c r="GTL129" s="27"/>
      <c r="GTM129" s="27"/>
      <c r="GTN129" s="27"/>
      <c r="GTO129" s="27"/>
      <c r="GTP129" s="27"/>
      <c r="GTQ129" s="27"/>
      <c r="GTR129" s="27"/>
      <c r="GTS129" s="27"/>
      <c r="GTT129" s="27"/>
      <c r="GTU129" s="27"/>
      <c r="GTV129" s="27"/>
      <c r="GTW129" s="27"/>
      <c r="GTX129" s="27"/>
      <c r="GTY129" s="27"/>
      <c r="GTZ129" s="27"/>
      <c r="GUA129" s="27"/>
      <c r="GUB129" s="27"/>
      <c r="GUC129" s="27"/>
      <c r="GUD129" s="27"/>
      <c r="GUE129" s="27"/>
      <c r="GUF129" s="27"/>
      <c r="GUG129" s="27"/>
      <c r="GUH129" s="27"/>
      <c r="GUI129" s="27"/>
      <c r="GUJ129" s="27"/>
      <c r="GUK129" s="27"/>
      <c r="GUL129" s="27"/>
      <c r="GUM129" s="27"/>
      <c r="GUN129" s="27"/>
      <c r="GUO129" s="27"/>
      <c r="GUP129" s="27"/>
      <c r="GUQ129" s="27"/>
      <c r="GUR129" s="27"/>
      <c r="GUS129" s="27"/>
      <c r="GUT129" s="27"/>
      <c r="GUU129" s="27"/>
      <c r="GUV129" s="27"/>
      <c r="GUW129" s="27"/>
      <c r="GUX129" s="27"/>
      <c r="GUY129" s="27"/>
      <c r="GUZ129" s="27"/>
      <c r="GVA129" s="27"/>
      <c r="GVB129" s="27"/>
      <c r="GVC129" s="27"/>
      <c r="GVD129" s="27"/>
      <c r="GVE129" s="27"/>
      <c r="GVF129" s="27"/>
      <c r="GVG129" s="27"/>
      <c r="GVH129" s="27"/>
      <c r="GVI129" s="27"/>
      <c r="GVJ129" s="27"/>
      <c r="GVK129" s="27"/>
      <c r="GVL129" s="27"/>
      <c r="GVM129" s="27"/>
      <c r="GVN129" s="27"/>
      <c r="GVO129" s="27"/>
      <c r="GVP129" s="27"/>
      <c r="GVQ129" s="27"/>
      <c r="GVR129" s="27"/>
      <c r="GVS129" s="27"/>
      <c r="GVT129" s="27"/>
      <c r="GVU129" s="27"/>
      <c r="GVV129" s="27"/>
      <c r="GVW129" s="27"/>
      <c r="GVX129" s="27"/>
      <c r="GVY129" s="27"/>
      <c r="GVZ129" s="27"/>
      <c r="GWG129" s="27"/>
      <c r="GWH129" s="27"/>
      <c r="GWI129" s="27"/>
      <c r="GWJ129" s="27"/>
      <c r="GWK129" s="27"/>
      <c r="GWL129" s="27"/>
      <c r="GWM129" s="27"/>
      <c r="GWN129" s="27"/>
      <c r="GWO129" s="27"/>
      <c r="GWP129" s="27"/>
      <c r="GWQ129" s="27"/>
      <c r="GWR129" s="27"/>
      <c r="GWS129" s="27"/>
      <c r="GWT129" s="27"/>
      <c r="GWU129" s="27"/>
      <c r="GWV129" s="27"/>
      <c r="GWW129" s="27"/>
      <c r="GWX129" s="27"/>
      <c r="GWY129" s="27"/>
      <c r="GWZ129" s="27"/>
      <c r="GXA129" s="27"/>
      <c r="GXB129" s="27"/>
      <c r="GXC129" s="27"/>
      <c r="GXD129" s="27"/>
      <c r="GXE129" s="27"/>
      <c r="GXF129" s="27"/>
      <c r="GXG129" s="27"/>
      <c r="GXH129" s="27"/>
      <c r="GXI129" s="27"/>
      <c r="GXJ129" s="27"/>
      <c r="GXK129" s="27"/>
      <c r="GXL129" s="27"/>
      <c r="GXM129" s="27"/>
      <c r="GXN129" s="27"/>
      <c r="GXO129" s="27"/>
      <c r="GXP129" s="27"/>
      <c r="GXQ129" s="27"/>
      <c r="GXR129" s="27"/>
      <c r="GXS129" s="27"/>
      <c r="GXT129" s="27"/>
      <c r="GXU129" s="27"/>
      <c r="GXV129" s="27"/>
      <c r="GXW129" s="27"/>
      <c r="GXX129" s="27"/>
      <c r="GXY129" s="27"/>
      <c r="GXZ129" s="27"/>
      <c r="GYA129" s="27"/>
      <c r="GYB129" s="27"/>
      <c r="GYC129" s="27"/>
      <c r="GYD129" s="27"/>
      <c r="GYE129" s="27"/>
      <c r="GYF129" s="27"/>
      <c r="GYG129" s="27"/>
      <c r="GYH129" s="27"/>
      <c r="GYI129" s="27"/>
      <c r="GYJ129" s="27"/>
      <c r="GYK129" s="27"/>
      <c r="GYL129" s="27"/>
      <c r="GYM129" s="27"/>
      <c r="GYN129" s="27"/>
      <c r="GYO129" s="27"/>
      <c r="GYP129" s="27"/>
      <c r="GYQ129" s="27"/>
      <c r="GYR129" s="27"/>
      <c r="GYS129" s="27"/>
      <c r="GYT129" s="27"/>
      <c r="GYU129" s="27"/>
      <c r="GYV129" s="27"/>
      <c r="GYW129" s="27"/>
      <c r="GYX129" s="27"/>
      <c r="GYY129" s="27"/>
      <c r="GYZ129" s="27"/>
      <c r="GZA129" s="27"/>
      <c r="GZB129" s="27"/>
      <c r="GZC129" s="27"/>
      <c r="GZD129" s="27"/>
      <c r="GZE129" s="27"/>
      <c r="GZF129" s="27"/>
      <c r="GZG129" s="27"/>
      <c r="GZH129" s="27"/>
      <c r="GZI129" s="27"/>
      <c r="GZJ129" s="27"/>
      <c r="GZK129" s="27"/>
      <c r="GZL129" s="27"/>
      <c r="GZM129" s="27"/>
      <c r="GZN129" s="27"/>
      <c r="GZO129" s="27"/>
      <c r="GZP129" s="27"/>
      <c r="GZQ129" s="27"/>
      <c r="GZR129" s="27"/>
      <c r="GZS129" s="27"/>
      <c r="GZT129" s="27"/>
      <c r="GZU129" s="27"/>
      <c r="GZV129" s="27"/>
      <c r="GZW129" s="27"/>
      <c r="GZX129" s="27"/>
      <c r="GZY129" s="27"/>
      <c r="GZZ129" s="27"/>
      <c r="HAA129" s="27"/>
      <c r="HAB129" s="27"/>
      <c r="HAC129" s="27"/>
      <c r="HAD129" s="27"/>
      <c r="HAE129" s="27"/>
      <c r="HAF129" s="27"/>
      <c r="HAG129" s="27"/>
      <c r="HAH129" s="27"/>
      <c r="HAI129" s="27"/>
      <c r="HAJ129" s="27"/>
      <c r="HAK129" s="27"/>
      <c r="HAL129" s="27"/>
      <c r="HAM129" s="27"/>
      <c r="HAN129" s="27"/>
      <c r="HAO129" s="27"/>
      <c r="HAP129" s="27"/>
      <c r="HAQ129" s="27"/>
      <c r="HAR129" s="27"/>
      <c r="HAS129" s="27"/>
      <c r="HAT129" s="27"/>
      <c r="HAU129" s="27"/>
      <c r="HAV129" s="27"/>
      <c r="HAW129" s="27"/>
      <c r="HAX129" s="27"/>
      <c r="HAY129" s="27"/>
      <c r="HAZ129" s="27"/>
      <c r="HBA129" s="27"/>
      <c r="HBB129" s="27"/>
      <c r="HBC129" s="27"/>
      <c r="HBD129" s="27"/>
      <c r="HBE129" s="27"/>
      <c r="HBF129" s="27"/>
      <c r="HBG129" s="27"/>
      <c r="HBH129" s="27"/>
      <c r="HBI129" s="27"/>
      <c r="HBJ129" s="27"/>
      <c r="HBK129" s="27"/>
      <c r="HBL129" s="27"/>
      <c r="HBM129" s="27"/>
      <c r="HBN129" s="27"/>
      <c r="HBO129" s="27"/>
      <c r="HBP129" s="27"/>
      <c r="HBQ129" s="27"/>
      <c r="HBR129" s="27"/>
      <c r="HBS129" s="27"/>
      <c r="HBT129" s="27"/>
      <c r="HBU129" s="27"/>
      <c r="HBV129" s="27"/>
      <c r="HBW129" s="27"/>
      <c r="HBX129" s="27"/>
      <c r="HBY129" s="27"/>
      <c r="HBZ129" s="27"/>
      <c r="HCA129" s="27"/>
      <c r="HCB129" s="27"/>
      <c r="HCC129" s="27"/>
      <c r="HCD129" s="27"/>
      <c r="HCE129" s="27"/>
      <c r="HCF129" s="27"/>
      <c r="HCG129" s="27"/>
      <c r="HCH129" s="27"/>
      <c r="HCI129" s="27"/>
      <c r="HCJ129" s="27"/>
      <c r="HCK129" s="27"/>
      <c r="HCL129" s="27"/>
      <c r="HCM129" s="27"/>
      <c r="HCN129" s="27"/>
      <c r="HCO129" s="27"/>
      <c r="HCP129" s="27"/>
      <c r="HCQ129" s="27"/>
      <c r="HCR129" s="27"/>
      <c r="HCS129" s="27"/>
      <c r="HCT129" s="27"/>
      <c r="HCU129" s="27"/>
      <c r="HCV129" s="27"/>
      <c r="HCW129" s="27"/>
      <c r="HCX129" s="27"/>
      <c r="HCY129" s="27"/>
      <c r="HCZ129" s="27"/>
      <c r="HDA129" s="27"/>
      <c r="HDB129" s="27"/>
      <c r="HDC129" s="27"/>
      <c r="HDD129" s="27"/>
      <c r="HDE129" s="27"/>
      <c r="HDF129" s="27"/>
      <c r="HDG129" s="27"/>
      <c r="HDH129" s="27"/>
      <c r="HDI129" s="27"/>
      <c r="HDJ129" s="27"/>
      <c r="HDK129" s="27"/>
      <c r="HDL129" s="27"/>
      <c r="HDM129" s="27"/>
      <c r="HDN129" s="27"/>
      <c r="HDO129" s="27"/>
      <c r="HDP129" s="27"/>
      <c r="HDQ129" s="27"/>
      <c r="HDR129" s="27"/>
      <c r="HDS129" s="27"/>
      <c r="HDT129" s="27"/>
      <c r="HDU129" s="27"/>
      <c r="HDV129" s="27"/>
      <c r="HDW129" s="27"/>
      <c r="HDX129" s="27"/>
      <c r="HDY129" s="27"/>
      <c r="HDZ129" s="27"/>
      <c r="HEA129" s="27"/>
      <c r="HEB129" s="27"/>
      <c r="HEC129" s="27"/>
      <c r="HED129" s="27"/>
      <c r="HEE129" s="27"/>
      <c r="HEF129" s="27"/>
      <c r="HEG129" s="27"/>
      <c r="HEH129" s="27"/>
      <c r="HEI129" s="27"/>
      <c r="HEJ129" s="27"/>
      <c r="HEK129" s="27"/>
      <c r="HEL129" s="27"/>
      <c r="HEM129" s="27"/>
      <c r="HEN129" s="27"/>
      <c r="HEO129" s="27"/>
      <c r="HEP129" s="27"/>
      <c r="HEQ129" s="27"/>
      <c r="HER129" s="27"/>
      <c r="HES129" s="27"/>
      <c r="HET129" s="27"/>
      <c r="HEU129" s="27"/>
      <c r="HEV129" s="27"/>
      <c r="HEW129" s="27"/>
      <c r="HEX129" s="27"/>
      <c r="HEY129" s="27"/>
      <c r="HEZ129" s="27"/>
      <c r="HFA129" s="27"/>
      <c r="HFB129" s="27"/>
      <c r="HFC129" s="27"/>
      <c r="HFD129" s="27"/>
      <c r="HFE129" s="27"/>
      <c r="HFF129" s="27"/>
      <c r="HFG129" s="27"/>
      <c r="HFH129" s="27"/>
      <c r="HFI129" s="27"/>
      <c r="HFJ129" s="27"/>
      <c r="HFK129" s="27"/>
      <c r="HFL129" s="27"/>
      <c r="HFM129" s="27"/>
      <c r="HFN129" s="27"/>
      <c r="HFO129" s="27"/>
      <c r="HFP129" s="27"/>
      <c r="HFQ129" s="27"/>
      <c r="HFR129" s="27"/>
      <c r="HFS129" s="27"/>
      <c r="HFT129" s="27"/>
      <c r="HFU129" s="27"/>
      <c r="HFV129" s="27"/>
      <c r="HGC129" s="27"/>
      <c r="HGD129" s="27"/>
      <c r="HGE129" s="27"/>
      <c r="HGF129" s="27"/>
      <c r="HGG129" s="27"/>
      <c r="HGH129" s="27"/>
      <c r="HGI129" s="27"/>
      <c r="HGJ129" s="27"/>
      <c r="HGK129" s="27"/>
      <c r="HGL129" s="27"/>
      <c r="HGM129" s="27"/>
      <c r="HGN129" s="27"/>
      <c r="HGO129" s="27"/>
      <c r="HGP129" s="27"/>
      <c r="HGQ129" s="27"/>
      <c r="HGR129" s="27"/>
      <c r="HGS129" s="27"/>
      <c r="HGT129" s="27"/>
      <c r="HGU129" s="27"/>
      <c r="HGV129" s="27"/>
      <c r="HGW129" s="27"/>
      <c r="HGX129" s="27"/>
      <c r="HGY129" s="27"/>
      <c r="HGZ129" s="27"/>
      <c r="HHA129" s="27"/>
      <c r="HHB129" s="27"/>
      <c r="HHC129" s="27"/>
      <c r="HHD129" s="27"/>
      <c r="HHE129" s="27"/>
      <c r="HHF129" s="27"/>
      <c r="HHG129" s="27"/>
      <c r="HHH129" s="27"/>
      <c r="HHI129" s="27"/>
      <c r="HHJ129" s="27"/>
      <c r="HHK129" s="27"/>
      <c r="HHL129" s="27"/>
      <c r="HHM129" s="27"/>
      <c r="HHN129" s="27"/>
      <c r="HHO129" s="27"/>
      <c r="HHP129" s="27"/>
      <c r="HHQ129" s="27"/>
      <c r="HHR129" s="27"/>
      <c r="HHS129" s="27"/>
      <c r="HHT129" s="27"/>
      <c r="HHU129" s="27"/>
      <c r="HHV129" s="27"/>
      <c r="HHW129" s="27"/>
      <c r="HHX129" s="27"/>
      <c r="HHY129" s="27"/>
      <c r="HHZ129" s="27"/>
      <c r="HIA129" s="27"/>
      <c r="HIB129" s="27"/>
      <c r="HIC129" s="27"/>
      <c r="HID129" s="27"/>
      <c r="HIE129" s="27"/>
      <c r="HIF129" s="27"/>
      <c r="HIG129" s="27"/>
      <c r="HIH129" s="27"/>
      <c r="HII129" s="27"/>
      <c r="HIJ129" s="27"/>
      <c r="HIK129" s="27"/>
      <c r="HIL129" s="27"/>
      <c r="HIM129" s="27"/>
      <c r="HIN129" s="27"/>
      <c r="HIO129" s="27"/>
      <c r="HIP129" s="27"/>
      <c r="HIQ129" s="27"/>
      <c r="HIR129" s="27"/>
      <c r="HIS129" s="27"/>
      <c r="HIT129" s="27"/>
      <c r="HIU129" s="27"/>
      <c r="HIV129" s="27"/>
      <c r="HIW129" s="27"/>
      <c r="HIX129" s="27"/>
      <c r="HIY129" s="27"/>
      <c r="HIZ129" s="27"/>
      <c r="HJA129" s="27"/>
      <c r="HJB129" s="27"/>
      <c r="HJC129" s="27"/>
      <c r="HJD129" s="27"/>
      <c r="HJE129" s="27"/>
      <c r="HJF129" s="27"/>
      <c r="HJG129" s="27"/>
      <c r="HJH129" s="27"/>
      <c r="HJI129" s="27"/>
      <c r="HJJ129" s="27"/>
      <c r="HJK129" s="27"/>
      <c r="HJL129" s="27"/>
      <c r="HJM129" s="27"/>
      <c r="HJN129" s="27"/>
      <c r="HJO129" s="27"/>
      <c r="HJP129" s="27"/>
      <c r="HJQ129" s="27"/>
      <c r="HJR129" s="27"/>
      <c r="HJS129" s="27"/>
      <c r="HJT129" s="27"/>
      <c r="HJU129" s="27"/>
      <c r="HJV129" s="27"/>
      <c r="HJW129" s="27"/>
      <c r="HJX129" s="27"/>
      <c r="HJY129" s="27"/>
      <c r="HJZ129" s="27"/>
      <c r="HKA129" s="27"/>
      <c r="HKB129" s="27"/>
      <c r="HKC129" s="27"/>
      <c r="HKD129" s="27"/>
      <c r="HKE129" s="27"/>
      <c r="HKF129" s="27"/>
      <c r="HKG129" s="27"/>
      <c r="HKH129" s="27"/>
      <c r="HKI129" s="27"/>
      <c r="HKJ129" s="27"/>
      <c r="HKK129" s="27"/>
      <c r="HKL129" s="27"/>
      <c r="HKM129" s="27"/>
      <c r="HKN129" s="27"/>
      <c r="HKO129" s="27"/>
      <c r="HKP129" s="27"/>
      <c r="HKQ129" s="27"/>
      <c r="HKR129" s="27"/>
      <c r="HKS129" s="27"/>
      <c r="HKT129" s="27"/>
      <c r="HKU129" s="27"/>
      <c r="HKV129" s="27"/>
      <c r="HKW129" s="27"/>
      <c r="HKX129" s="27"/>
      <c r="HKY129" s="27"/>
      <c r="HKZ129" s="27"/>
      <c r="HLA129" s="27"/>
      <c r="HLB129" s="27"/>
      <c r="HLC129" s="27"/>
      <c r="HLD129" s="27"/>
      <c r="HLE129" s="27"/>
      <c r="HLF129" s="27"/>
      <c r="HLG129" s="27"/>
      <c r="HLH129" s="27"/>
      <c r="HLI129" s="27"/>
      <c r="HLJ129" s="27"/>
      <c r="HLK129" s="27"/>
      <c r="HLL129" s="27"/>
      <c r="HLM129" s="27"/>
      <c r="HLN129" s="27"/>
      <c r="HLO129" s="27"/>
      <c r="HLP129" s="27"/>
      <c r="HLQ129" s="27"/>
      <c r="HLR129" s="27"/>
      <c r="HLS129" s="27"/>
      <c r="HLT129" s="27"/>
      <c r="HLU129" s="27"/>
      <c r="HLV129" s="27"/>
      <c r="HLW129" s="27"/>
      <c r="HLX129" s="27"/>
      <c r="HLY129" s="27"/>
      <c r="HLZ129" s="27"/>
      <c r="HMA129" s="27"/>
      <c r="HMB129" s="27"/>
      <c r="HMC129" s="27"/>
      <c r="HMD129" s="27"/>
      <c r="HME129" s="27"/>
      <c r="HMF129" s="27"/>
      <c r="HMG129" s="27"/>
      <c r="HMH129" s="27"/>
      <c r="HMI129" s="27"/>
      <c r="HMJ129" s="27"/>
      <c r="HMK129" s="27"/>
      <c r="HML129" s="27"/>
      <c r="HMM129" s="27"/>
      <c r="HMN129" s="27"/>
      <c r="HMO129" s="27"/>
      <c r="HMP129" s="27"/>
      <c r="HMQ129" s="27"/>
      <c r="HMR129" s="27"/>
      <c r="HMS129" s="27"/>
      <c r="HMT129" s="27"/>
      <c r="HMU129" s="27"/>
      <c r="HMV129" s="27"/>
      <c r="HMW129" s="27"/>
      <c r="HMX129" s="27"/>
      <c r="HMY129" s="27"/>
      <c r="HMZ129" s="27"/>
      <c r="HNA129" s="27"/>
      <c r="HNB129" s="27"/>
      <c r="HNC129" s="27"/>
      <c r="HND129" s="27"/>
      <c r="HNE129" s="27"/>
      <c r="HNF129" s="27"/>
      <c r="HNG129" s="27"/>
      <c r="HNH129" s="27"/>
      <c r="HNI129" s="27"/>
      <c r="HNJ129" s="27"/>
      <c r="HNK129" s="27"/>
      <c r="HNL129" s="27"/>
      <c r="HNM129" s="27"/>
      <c r="HNN129" s="27"/>
      <c r="HNO129" s="27"/>
      <c r="HNP129" s="27"/>
      <c r="HNQ129" s="27"/>
      <c r="HNR129" s="27"/>
      <c r="HNS129" s="27"/>
      <c r="HNT129" s="27"/>
      <c r="HNU129" s="27"/>
      <c r="HNV129" s="27"/>
      <c r="HNW129" s="27"/>
      <c r="HNX129" s="27"/>
      <c r="HNY129" s="27"/>
      <c r="HNZ129" s="27"/>
      <c r="HOA129" s="27"/>
      <c r="HOB129" s="27"/>
      <c r="HOC129" s="27"/>
      <c r="HOD129" s="27"/>
      <c r="HOE129" s="27"/>
      <c r="HOF129" s="27"/>
      <c r="HOG129" s="27"/>
      <c r="HOH129" s="27"/>
      <c r="HOI129" s="27"/>
      <c r="HOJ129" s="27"/>
      <c r="HOK129" s="27"/>
      <c r="HOL129" s="27"/>
      <c r="HOM129" s="27"/>
      <c r="HON129" s="27"/>
      <c r="HOO129" s="27"/>
      <c r="HOP129" s="27"/>
      <c r="HOQ129" s="27"/>
      <c r="HOR129" s="27"/>
      <c r="HOS129" s="27"/>
      <c r="HOT129" s="27"/>
      <c r="HOU129" s="27"/>
      <c r="HOV129" s="27"/>
      <c r="HOW129" s="27"/>
      <c r="HOX129" s="27"/>
      <c r="HOY129" s="27"/>
      <c r="HOZ129" s="27"/>
      <c r="HPA129" s="27"/>
      <c r="HPB129" s="27"/>
      <c r="HPC129" s="27"/>
      <c r="HPD129" s="27"/>
      <c r="HPE129" s="27"/>
      <c r="HPF129" s="27"/>
      <c r="HPG129" s="27"/>
      <c r="HPH129" s="27"/>
      <c r="HPI129" s="27"/>
      <c r="HPJ129" s="27"/>
      <c r="HPK129" s="27"/>
      <c r="HPL129" s="27"/>
      <c r="HPM129" s="27"/>
      <c r="HPN129" s="27"/>
      <c r="HPO129" s="27"/>
      <c r="HPP129" s="27"/>
      <c r="HPQ129" s="27"/>
      <c r="HPR129" s="27"/>
      <c r="HPY129" s="27"/>
      <c r="HPZ129" s="27"/>
      <c r="HQA129" s="27"/>
      <c r="HQB129" s="27"/>
      <c r="HQC129" s="27"/>
      <c r="HQD129" s="27"/>
      <c r="HQE129" s="27"/>
      <c r="HQF129" s="27"/>
      <c r="HQG129" s="27"/>
      <c r="HQH129" s="27"/>
      <c r="HQI129" s="27"/>
      <c r="HQJ129" s="27"/>
      <c r="HQK129" s="27"/>
      <c r="HQL129" s="27"/>
      <c r="HQM129" s="27"/>
      <c r="HQN129" s="27"/>
      <c r="HQO129" s="27"/>
      <c r="HQP129" s="27"/>
      <c r="HQQ129" s="27"/>
      <c r="HQR129" s="27"/>
      <c r="HQS129" s="27"/>
      <c r="HQT129" s="27"/>
      <c r="HQU129" s="27"/>
      <c r="HQV129" s="27"/>
      <c r="HQW129" s="27"/>
      <c r="HQX129" s="27"/>
      <c r="HQY129" s="27"/>
      <c r="HQZ129" s="27"/>
      <c r="HRA129" s="27"/>
      <c r="HRB129" s="27"/>
      <c r="HRC129" s="27"/>
      <c r="HRD129" s="27"/>
      <c r="HRE129" s="27"/>
      <c r="HRF129" s="27"/>
      <c r="HRG129" s="27"/>
      <c r="HRH129" s="27"/>
      <c r="HRI129" s="27"/>
      <c r="HRJ129" s="27"/>
      <c r="HRK129" s="27"/>
      <c r="HRL129" s="27"/>
      <c r="HRM129" s="27"/>
      <c r="HRN129" s="27"/>
      <c r="HRO129" s="27"/>
      <c r="HRP129" s="27"/>
      <c r="HRQ129" s="27"/>
      <c r="HRR129" s="27"/>
      <c r="HRS129" s="27"/>
      <c r="HRT129" s="27"/>
      <c r="HRU129" s="27"/>
      <c r="HRV129" s="27"/>
      <c r="HRW129" s="27"/>
      <c r="HRX129" s="27"/>
      <c r="HRY129" s="27"/>
      <c r="HRZ129" s="27"/>
      <c r="HSA129" s="27"/>
      <c r="HSB129" s="27"/>
      <c r="HSC129" s="27"/>
      <c r="HSD129" s="27"/>
      <c r="HSE129" s="27"/>
      <c r="HSF129" s="27"/>
      <c r="HSG129" s="27"/>
      <c r="HSH129" s="27"/>
      <c r="HSI129" s="27"/>
      <c r="HSJ129" s="27"/>
      <c r="HSK129" s="27"/>
      <c r="HSL129" s="27"/>
      <c r="HSM129" s="27"/>
      <c r="HSN129" s="27"/>
      <c r="HSO129" s="27"/>
      <c r="HSP129" s="27"/>
      <c r="HSQ129" s="27"/>
      <c r="HSR129" s="27"/>
      <c r="HSS129" s="27"/>
      <c r="HST129" s="27"/>
      <c r="HSU129" s="27"/>
      <c r="HSV129" s="27"/>
      <c r="HSW129" s="27"/>
      <c r="HSX129" s="27"/>
      <c r="HSY129" s="27"/>
      <c r="HSZ129" s="27"/>
      <c r="HTA129" s="27"/>
      <c r="HTB129" s="27"/>
      <c r="HTC129" s="27"/>
      <c r="HTD129" s="27"/>
      <c r="HTE129" s="27"/>
      <c r="HTF129" s="27"/>
      <c r="HTG129" s="27"/>
      <c r="HTH129" s="27"/>
      <c r="HTI129" s="27"/>
      <c r="HTJ129" s="27"/>
      <c r="HTK129" s="27"/>
      <c r="HTL129" s="27"/>
      <c r="HTM129" s="27"/>
      <c r="HTN129" s="27"/>
      <c r="HTO129" s="27"/>
      <c r="HTP129" s="27"/>
      <c r="HTQ129" s="27"/>
      <c r="HTR129" s="27"/>
      <c r="HTS129" s="27"/>
      <c r="HTT129" s="27"/>
      <c r="HTU129" s="27"/>
      <c r="HTV129" s="27"/>
      <c r="HTW129" s="27"/>
      <c r="HTX129" s="27"/>
      <c r="HTY129" s="27"/>
      <c r="HTZ129" s="27"/>
      <c r="HUA129" s="27"/>
      <c r="HUB129" s="27"/>
      <c r="HUC129" s="27"/>
      <c r="HUD129" s="27"/>
      <c r="HUE129" s="27"/>
      <c r="HUF129" s="27"/>
      <c r="HUG129" s="27"/>
      <c r="HUH129" s="27"/>
      <c r="HUI129" s="27"/>
      <c r="HUJ129" s="27"/>
      <c r="HUK129" s="27"/>
      <c r="HUL129" s="27"/>
      <c r="HUM129" s="27"/>
      <c r="HUN129" s="27"/>
      <c r="HUO129" s="27"/>
      <c r="HUP129" s="27"/>
      <c r="HUQ129" s="27"/>
      <c r="HUR129" s="27"/>
      <c r="HUS129" s="27"/>
      <c r="HUT129" s="27"/>
      <c r="HUU129" s="27"/>
      <c r="HUV129" s="27"/>
      <c r="HUW129" s="27"/>
      <c r="HUX129" s="27"/>
      <c r="HUY129" s="27"/>
      <c r="HUZ129" s="27"/>
      <c r="HVA129" s="27"/>
      <c r="HVB129" s="27"/>
      <c r="HVC129" s="27"/>
      <c r="HVD129" s="27"/>
      <c r="HVE129" s="27"/>
      <c r="HVF129" s="27"/>
      <c r="HVG129" s="27"/>
      <c r="HVH129" s="27"/>
      <c r="HVI129" s="27"/>
      <c r="HVJ129" s="27"/>
      <c r="HVK129" s="27"/>
      <c r="HVL129" s="27"/>
      <c r="HVM129" s="27"/>
      <c r="HVN129" s="27"/>
      <c r="HVO129" s="27"/>
      <c r="HVP129" s="27"/>
      <c r="HVQ129" s="27"/>
      <c r="HVR129" s="27"/>
      <c r="HVS129" s="27"/>
      <c r="HVT129" s="27"/>
      <c r="HVU129" s="27"/>
      <c r="HVV129" s="27"/>
      <c r="HVW129" s="27"/>
      <c r="HVX129" s="27"/>
      <c r="HVY129" s="27"/>
      <c r="HVZ129" s="27"/>
      <c r="HWA129" s="27"/>
      <c r="HWB129" s="27"/>
      <c r="HWC129" s="27"/>
      <c r="HWD129" s="27"/>
      <c r="HWE129" s="27"/>
      <c r="HWF129" s="27"/>
      <c r="HWG129" s="27"/>
      <c r="HWH129" s="27"/>
      <c r="HWI129" s="27"/>
      <c r="HWJ129" s="27"/>
      <c r="HWK129" s="27"/>
      <c r="HWL129" s="27"/>
      <c r="HWM129" s="27"/>
      <c r="HWN129" s="27"/>
      <c r="HWO129" s="27"/>
      <c r="HWP129" s="27"/>
      <c r="HWQ129" s="27"/>
      <c r="HWR129" s="27"/>
      <c r="HWS129" s="27"/>
      <c r="HWT129" s="27"/>
      <c r="HWU129" s="27"/>
      <c r="HWV129" s="27"/>
      <c r="HWW129" s="27"/>
      <c r="HWX129" s="27"/>
      <c r="HWY129" s="27"/>
      <c r="HWZ129" s="27"/>
      <c r="HXA129" s="27"/>
      <c r="HXB129" s="27"/>
      <c r="HXC129" s="27"/>
      <c r="HXD129" s="27"/>
      <c r="HXE129" s="27"/>
      <c r="HXF129" s="27"/>
      <c r="HXG129" s="27"/>
      <c r="HXH129" s="27"/>
      <c r="HXI129" s="27"/>
      <c r="HXJ129" s="27"/>
      <c r="HXK129" s="27"/>
      <c r="HXL129" s="27"/>
      <c r="HXM129" s="27"/>
      <c r="HXN129" s="27"/>
      <c r="HXO129" s="27"/>
      <c r="HXP129" s="27"/>
      <c r="HXQ129" s="27"/>
      <c r="HXR129" s="27"/>
      <c r="HXS129" s="27"/>
      <c r="HXT129" s="27"/>
      <c r="HXU129" s="27"/>
      <c r="HXV129" s="27"/>
      <c r="HXW129" s="27"/>
      <c r="HXX129" s="27"/>
      <c r="HXY129" s="27"/>
      <c r="HXZ129" s="27"/>
      <c r="HYA129" s="27"/>
      <c r="HYB129" s="27"/>
      <c r="HYC129" s="27"/>
      <c r="HYD129" s="27"/>
      <c r="HYE129" s="27"/>
      <c r="HYF129" s="27"/>
      <c r="HYG129" s="27"/>
      <c r="HYH129" s="27"/>
      <c r="HYI129" s="27"/>
      <c r="HYJ129" s="27"/>
      <c r="HYK129" s="27"/>
      <c r="HYL129" s="27"/>
      <c r="HYM129" s="27"/>
      <c r="HYN129" s="27"/>
      <c r="HYO129" s="27"/>
      <c r="HYP129" s="27"/>
      <c r="HYQ129" s="27"/>
      <c r="HYR129" s="27"/>
      <c r="HYS129" s="27"/>
      <c r="HYT129" s="27"/>
      <c r="HYU129" s="27"/>
      <c r="HYV129" s="27"/>
      <c r="HYW129" s="27"/>
      <c r="HYX129" s="27"/>
      <c r="HYY129" s="27"/>
      <c r="HYZ129" s="27"/>
      <c r="HZA129" s="27"/>
      <c r="HZB129" s="27"/>
      <c r="HZC129" s="27"/>
      <c r="HZD129" s="27"/>
      <c r="HZE129" s="27"/>
      <c r="HZF129" s="27"/>
      <c r="HZG129" s="27"/>
      <c r="HZH129" s="27"/>
      <c r="HZI129" s="27"/>
      <c r="HZJ129" s="27"/>
      <c r="HZK129" s="27"/>
      <c r="HZL129" s="27"/>
      <c r="HZM129" s="27"/>
      <c r="HZN129" s="27"/>
      <c r="HZU129" s="27"/>
      <c r="HZV129" s="27"/>
      <c r="HZW129" s="27"/>
      <c r="HZX129" s="27"/>
      <c r="HZY129" s="27"/>
      <c r="HZZ129" s="27"/>
      <c r="IAA129" s="27"/>
      <c r="IAB129" s="27"/>
      <c r="IAC129" s="27"/>
      <c r="IAD129" s="27"/>
      <c r="IAE129" s="27"/>
      <c r="IAF129" s="27"/>
      <c r="IAG129" s="27"/>
      <c r="IAH129" s="27"/>
      <c r="IAI129" s="27"/>
      <c r="IAJ129" s="27"/>
      <c r="IAK129" s="27"/>
      <c r="IAL129" s="27"/>
      <c r="IAM129" s="27"/>
      <c r="IAN129" s="27"/>
      <c r="IAO129" s="27"/>
      <c r="IAP129" s="27"/>
      <c r="IAQ129" s="27"/>
      <c r="IAR129" s="27"/>
      <c r="IAS129" s="27"/>
      <c r="IAT129" s="27"/>
      <c r="IAU129" s="27"/>
      <c r="IAV129" s="27"/>
      <c r="IAW129" s="27"/>
      <c r="IAX129" s="27"/>
      <c r="IAY129" s="27"/>
      <c r="IAZ129" s="27"/>
      <c r="IBA129" s="27"/>
      <c r="IBB129" s="27"/>
      <c r="IBC129" s="27"/>
      <c r="IBD129" s="27"/>
      <c r="IBE129" s="27"/>
      <c r="IBF129" s="27"/>
      <c r="IBG129" s="27"/>
      <c r="IBH129" s="27"/>
      <c r="IBI129" s="27"/>
      <c r="IBJ129" s="27"/>
      <c r="IBK129" s="27"/>
      <c r="IBL129" s="27"/>
      <c r="IBM129" s="27"/>
      <c r="IBN129" s="27"/>
      <c r="IBO129" s="27"/>
      <c r="IBP129" s="27"/>
      <c r="IBQ129" s="27"/>
      <c r="IBR129" s="27"/>
      <c r="IBS129" s="27"/>
      <c r="IBT129" s="27"/>
      <c r="IBU129" s="27"/>
      <c r="IBV129" s="27"/>
      <c r="IBW129" s="27"/>
      <c r="IBX129" s="27"/>
      <c r="IBY129" s="27"/>
      <c r="IBZ129" s="27"/>
      <c r="ICA129" s="27"/>
      <c r="ICB129" s="27"/>
      <c r="ICC129" s="27"/>
      <c r="ICD129" s="27"/>
      <c r="ICE129" s="27"/>
      <c r="ICF129" s="27"/>
      <c r="ICG129" s="27"/>
      <c r="ICH129" s="27"/>
      <c r="ICI129" s="27"/>
      <c r="ICJ129" s="27"/>
      <c r="ICK129" s="27"/>
      <c r="ICL129" s="27"/>
      <c r="ICM129" s="27"/>
      <c r="ICN129" s="27"/>
      <c r="ICO129" s="27"/>
      <c r="ICP129" s="27"/>
      <c r="ICQ129" s="27"/>
      <c r="ICR129" s="27"/>
      <c r="ICS129" s="27"/>
      <c r="ICT129" s="27"/>
      <c r="ICU129" s="27"/>
      <c r="ICV129" s="27"/>
      <c r="ICW129" s="27"/>
      <c r="ICX129" s="27"/>
      <c r="ICY129" s="27"/>
      <c r="ICZ129" s="27"/>
      <c r="IDA129" s="27"/>
      <c r="IDB129" s="27"/>
      <c r="IDC129" s="27"/>
      <c r="IDD129" s="27"/>
      <c r="IDE129" s="27"/>
      <c r="IDF129" s="27"/>
      <c r="IDG129" s="27"/>
      <c r="IDH129" s="27"/>
      <c r="IDI129" s="27"/>
      <c r="IDJ129" s="27"/>
      <c r="IDK129" s="27"/>
      <c r="IDL129" s="27"/>
      <c r="IDM129" s="27"/>
      <c r="IDN129" s="27"/>
      <c r="IDO129" s="27"/>
      <c r="IDP129" s="27"/>
      <c r="IDQ129" s="27"/>
      <c r="IDR129" s="27"/>
      <c r="IDS129" s="27"/>
      <c r="IDT129" s="27"/>
      <c r="IDU129" s="27"/>
      <c r="IDV129" s="27"/>
      <c r="IDW129" s="27"/>
      <c r="IDX129" s="27"/>
      <c r="IDY129" s="27"/>
      <c r="IDZ129" s="27"/>
      <c r="IEA129" s="27"/>
      <c r="IEB129" s="27"/>
      <c r="IEC129" s="27"/>
      <c r="IED129" s="27"/>
      <c r="IEE129" s="27"/>
      <c r="IEF129" s="27"/>
      <c r="IEG129" s="27"/>
      <c r="IEH129" s="27"/>
      <c r="IEI129" s="27"/>
      <c r="IEJ129" s="27"/>
      <c r="IEK129" s="27"/>
      <c r="IEL129" s="27"/>
      <c r="IEM129" s="27"/>
      <c r="IEN129" s="27"/>
      <c r="IEO129" s="27"/>
      <c r="IEP129" s="27"/>
      <c r="IEQ129" s="27"/>
      <c r="IER129" s="27"/>
      <c r="IES129" s="27"/>
      <c r="IET129" s="27"/>
      <c r="IEU129" s="27"/>
      <c r="IEV129" s="27"/>
      <c r="IEW129" s="27"/>
      <c r="IEX129" s="27"/>
      <c r="IEY129" s="27"/>
      <c r="IEZ129" s="27"/>
      <c r="IFA129" s="27"/>
      <c r="IFB129" s="27"/>
      <c r="IFC129" s="27"/>
      <c r="IFD129" s="27"/>
      <c r="IFE129" s="27"/>
      <c r="IFF129" s="27"/>
      <c r="IFG129" s="27"/>
      <c r="IFH129" s="27"/>
      <c r="IFI129" s="27"/>
      <c r="IFJ129" s="27"/>
      <c r="IFK129" s="27"/>
      <c r="IFL129" s="27"/>
      <c r="IFM129" s="27"/>
      <c r="IFN129" s="27"/>
      <c r="IFO129" s="27"/>
      <c r="IFP129" s="27"/>
      <c r="IFQ129" s="27"/>
      <c r="IFR129" s="27"/>
      <c r="IFS129" s="27"/>
      <c r="IFT129" s="27"/>
      <c r="IFU129" s="27"/>
      <c r="IFV129" s="27"/>
      <c r="IFW129" s="27"/>
      <c r="IFX129" s="27"/>
      <c r="IFY129" s="27"/>
      <c r="IFZ129" s="27"/>
      <c r="IGA129" s="27"/>
      <c r="IGB129" s="27"/>
      <c r="IGC129" s="27"/>
      <c r="IGD129" s="27"/>
      <c r="IGE129" s="27"/>
      <c r="IGF129" s="27"/>
      <c r="IGG129" s="27"/>
      <c r="IGH129" s="27"/>
      <c r="IGI129" s="27"/>
      <c r="IGJ129" s="27"/>
      <c r="IGK129" s="27"/>
      <c r="IGL129" s="27"/>
      <c r="IGM129" s="27"/>
      <c r="IGN129" s="27"/>
      <c r="IGO129" s="27"/>
      <c r="IGP129" s="27"/>
      <c r="IGQ129" s="27"/>
      <c r="IGR129" s="27"/>
      <c r="IGS129" s="27"/>
      <c r="IGT129" s="27"/>
      <c r="IGU129" s="27"/>
      <c r="IGV129" s="27"/>
      <c r="IGW129" s="27"/>
      <c r="IGX129" s="27"/>
      <c r="IGY129" s="27"/>
      <c r="IGZ129" s="27"/>
      <c r="IHA129" s="27"/>
      <c r="IHB129" s="27"/>
      <c r="IHC129" s="27"/>
      <c r="IHD129" s="27"/>
      <c r="IHE129" s="27"/>
      <c r="IHF129" s="27"/>
      <c r="IHG129" s="27"/>
      <c r="IHH129" s="27"/>
      <c r="IHI129" s="27"/>
      <c r="IHJ129" s="27"/>
      <c r="IHK129" s="27"/>
      <c r="IHL129" s="27"/>
      <c r="IHM129" s="27"/>
      <c r="IHN129" s="27"/>
      <c r="IHO129" s="27"/>
      <c r="IHP129" s="27"/>
      <c r="IHQ129" s="27"/>
      <c r="IHR129" s="27"/>
      <c r="IHS129" s="27"/>
      <c r="IHT129" s="27"/>
      <c r="IHU129" s="27"/>
      <c r="IHV129" s="27"/>
      <c r="IHW129" s="27"/>
      <c r="IHX129" s="27"/>
      <c r="IHY129" s="27"/>
      <c r="IHZ129" s="27"/>
      <c r="IIA129" s="27"/>
      <c r="IIB129" s="27"/>
      <c r="IIC129" s="27"/>
      <c r="IID129" s="27"/>
      <c r="IIE129" s="27"/>
      <c r="IIF129" s="27"/>
      <c r="IIG129" s="27"/>
      <c r="IIH129" s="27"/>
      <c r="III129" s="27"/>
      <c r="IIJ129" s="27"/>
      <c r="IIK129" s="27"/>
      <c r="IIL129" s="27"/>
      <c r="IIM129" s="27"/>
      <c r="IIN129" s="27"/>
      <c r="IIO129" s="27"/>
      <c r="IIP129" s="27"/>
      <c r="IIQ129" s="27"/>
      <c r="IIR129" s="27"/>
      <c r="IIS129" s="27"/>
      <c r="IIT129" s="27"/>
      <c r="IIU129" s="27"/>
      <c r="IIV129" s="27"/>
      <c r="IIW129" s="27"/>
      <c r="IIX129" s="27"/>
      <c r="IIY129" s="27"/>
      <c r="IIZ129" s="27"/>
      <c r="IJA129" s="27"/>
      <c r="IJB129" s="27"/>
      <c r="IJC129" s="27"/>
      <c r="IJD129" s="27"/>
      <c r="IJE129" s="27"/>
      <c r="IJF129" s="27"/>
      <c r="IJG129" s="27"/>
      <c r="IJH129" s="27"/>
      <c r="IJI129" s="27"/>
      <c r="IJJ129" s="27"/>
      <c r="IJQ129" s="27"/>
      <c r="IJR129" s="27"/>
      <c r="IJS129" s="27"/>
      <c r="IJT129" s="27"/>
      <c r="IJU129" s="27"/>
      <c r="IJV129" s="27"/>
      <c r="IJW129" s="27"/>
      <c r="IJX129" s="27"/>
      <c r="IJY129" s="27"/>
      <c r="IJZ129" s="27"/>
      <c r="IKA129" s="27"/>
      <c r="IKB129" s="27"/>
      <c r="IKC129" s="27"/>
      <c r="IKD129" s="27"/>
      <c r="IKE129" s="27"/>
      <c r="IKF129" s="27"/>
      <c r="IKG129" s="27"/>
      <c r="IKH129" s="27"/>
      <c r="IKI129" s="27"/>
      <c r="IKJ129" s="27"/>
      <c r="IKK129" s="27"/>
      <c r="IKL129" s="27"/>
      <c r="IKM129" s="27"/>
      <c r="IKN129" s="27"/>
      <c r="IKO129" s="27"/>
      <c r="IKP129" s="27"/>
      <c r="IKQ129" s="27"/>
      <c r="IKR129" s="27"/>
      <c r="IKS129" s="27"/>
      <c r="IKT129" s="27"/>
      <c r="IKU129" s="27"/>
      <c r="IKV129" s="27"/>
      <c r="IKW129" s="27"/>
      <c r="IKX129" s="27"/>
      <c r="IKY129" s="27"/>
      <c r="IKZ129" s="27"/>
      <c r="ILA129" s="27"/>
      <c r="ILB129" s="27"/>
      <c r="ILC129" s="27"/>
      <c r="ILD129" s="27"/>
      <c r="ILE129" s="27"/>
      <c r="ILF129" s="27"/>
      <c r="ILG129" s="27"/>
      <c r="ILH129" s="27"/>
      <c r="ILI129" s="27"/>
      <c r="ILJ129" s="27"/>
      <c r="ILK129" s="27"/>
      <c r="ILL129" s="27"/>
      <c r="ILM129" s="27"/>
      <c r="ILN129" s="27"/>
      <c r="ILO129" s="27"/>
      <c r="ILP129" s="27"/>
      <c r="ILQ129" s="27"/>
      <c r="ILR129" s="27"/>
      <c r="ILS129" s="27"/>
      <c r="ILT129" s="27"/>
      <c r="ILU129" s="27"/>
      <c r="ILV129" s="27"/>
      <c r="ILW129" s="27"/>
      <c r="ILX129" s="27"/>
      <c r="ILY129" s="27"/>
      <c r="ILZ129" s="27"/>
      <c r="IMA129" s="27"/>
      <c r="IMB129" s="27"/>
      <c r="IMC129" s="27"/>
      <c r="IMD129" s="27"/>
      <c r="IME129" s="27"/>
      <c r="IMF129" s="27"/>
      <c r="IMG129" s="27"/>
      <c r="IMH129" s="27"/>
      <c r="IMI129" s="27"/>
      <c r="IMJ129" s="27"/>
      <c r="IMK129" s="27"/>
      <c r="IML129" s="27"/>
      <c r="IMM129" s="27"/>
      <c r="IMN129" s="27"/>
      <c r="IMO129" s="27"/>
      <c r="IMP129" s="27"/>
      <c r="IMQ129" s="27"/>
      <c r="IMR129" s="27"/>
      <c r="IMS129" s="27"/>
      <c r="IMT129" s="27"/>
      <c r="IMU129" s="27"/>
      <c r="IMV129" s="27"/>
      <c r="IMW129" s="27"/>
      <c r="IMX129" s="27"/>
      <c r="IMY129" s="27"/>
      <c r="IMZ129" s="27"/>
      <c r="INA129" s="27"/>
      <c r="INB129" s="27"/>
      <c r="INC129" s="27"/>
      <c r="IND129" s="27"/>
      <c r="INE129" s="27"/>
      <c r="INF129" s="27"/>
      <c r="ING129" s="27"/>
      <c r="INH129" s="27"/>
      <c r="INI129" s="27"/>
      <c r="INJ129" s="27"/>
      <c r="INK129" s="27"/>
      <c r="INL129" s="27"/>
      <c r="INM129" s="27"/>
      <c r="INN129" s="27"/>
      <c r="INO129" s="27"/>
      <c r="INP129" s="27"/>
      <c r="INQ129" s="27"/>
      <c r="INR129" s="27"/>
      <c r="INS129" s="27"/>
      <c r="INT129" s="27"/>
      <c r="INU129" s="27"/>
      <c r="INV129" s="27"/>
      <c r="INW129" s="27"/>
      <c r="INX129" s="27"/>
      <c r="INY129" s="27"/>
      <c r="INZ129" s="27"/>
      <c r="IOA129" s="27"/>
      <c r="IOB129" s="27"/>
      <c r="IOC129" s="27"/>
      <c r="IOD129" s="27"/>
      <c r="IOE129" s="27"/>
      <c r="IOF129" s="27"/>
      <c r="IOG129" s="27"/>
      <c r="IOH129" s="27"/>
      <c r="IOI129" s="27"/>
      <c r="IOJ129" s="27"/>
      <c r="IOK129" s="27"/>
      <c r="IOL129" s="27"/>
      <c r="IOM129" s="27"/>
      <c r="ION129" s="27"/>
      <c r="IOO129" s="27"/>
      <c r="IOP129" s="27"/>
      <c r="IOQ129" s="27"/>
      <c r="IOR129" s="27"/>
      <c r="IOS129" s="27"/>
      <c r="IOT129" s="27"/>
      <c r="IOU129" s="27"/>
      <c r="IOV129" s="27"/>
      <c r="IOW129" s="27"/>
      <c r="IOX129" s="27"/>
      <c r="IOY129" s="27"/>
      <c r="IOZ129" s="27"/>
      <c r="IPA129" s="27"/>
      <c r="IPB129" s="27"/>
      <c r="IPC129" s="27"/>
      <c r="IPD129" s="27"/>
      <c r="IPE129" s="27"/>
      <c r="IPF129" s="27"/>
      <c r="IPG129" s="27"/>
      <c r="IPH129" s="27"/>
      <c r="IPI129" s="27"/>
      <c r="IPJ129" s="27"/>
      <c r="IPK129" s="27"/>
      <c r="IPL129" s="27"/>
      <c r="IPM129" s="27"/>
      <c r="IPN129" s="27"/>
      <c r="IPO129" s="27"/>
      <c r="IPP129" s="27"/>
      <c r="IPQ129" s="27"/>
      <c r="IPR129" s="27"/>
      <c r="IPS129" s="27"/>
      <c r="IPT129" s="27"/>
      <c r="IPU129" s="27"/>
      <c r="IPV129" s="27"/>
      <c r="IPW129" s="27"/>
      <c r="IPX129" s="27"/>
      <c r="IPY129" s="27"/>
      <c r="IPZ129" s="27"/>
      <c r="IQA129" s="27"/>
      <c r="IQB129" s="27"/>
      <c r="IQC129" s="27"/>
      <c r="IQD129" s="27"/>
      <c r="IQE129" s="27"/>
      <c r="IQF129" s="27"/>
      <c r="IQG129" s="27"/>
      <c r="IQH129" s="27"/>
      <c r="IQI129" s="27"/>
      <c r="IQJ129" s="27"/>
      <c r="IQK129" s="27"/>
      <c r="IQL129" s="27"/>
      <c r="IQM129" s="27"/>
      <c r="IQN129" s="27"/>
      <c r="IQO129" s="27"/>
      <c r="IQP129" s="27"/>
      <c r="IQQ129" s="27"/>
      <c r="IQR129" s="27"/>
      <c r="IQS129" s="27"/>
      <c r="IQT129" s="27"/>
      <c r="IQU129" s="27"/>
      <c r="IQV129" s="27"/>
      <c r="IQW129" s="27"/>
      <c r="IQX129" s="27"/>
      <c r="IQY129" s="27"/>
      <c r="IQZ129" s="27"/>
      <c r="IRA129" s="27"/>
      <c r="IRB129" s="27"/>
      <c r="IRC129" s="27"/>
      <c r="IRD129" s="27"/>
      <c r="IRE129" s="27"/>
      <c r="IRF129" s="27"/>
      <c r="IRG129" s="27"/>
      <c r="IRH129" s="27"/>
      <c r="IRI129" s="27"/>
      <c r="IRJ129" s="27"/>
      <c r="IRK129" s="27"/>
      <c r="IRL129" s="27"/>
      <c r="IRM129" s="27"/>
      <c r="IRN129" s="27"/>
      <c r="IRO129" s="27"/>
      <c r="IRP129" s="27"/>
      <c r="IRQ129" s="27"/>
      <c r="IRR129" s="27"/>
      <c r="IRS129" s="27"/>
      <c r="IRT129" s="27"/>
      <c r="IRU129" s="27"/>
      <c r="IRV129" s="27"/>
      <c r="IRW129" s="27"/>
      <c r="IRX129" s="27"/>
      <c r="IRY129" s="27"/>
      <c r="IRZ129" s="27"/>
      <c r="ISA129" s="27"/>
      <c r="ISB129" s="27"/>
      <c r="ISC129" s="27"/>
      <c r="ISD129" s="27"/>
      <c r="ISE129" s="27"/>
      <c r="ISF129" s="27"/>
      <c r="ISG129" s="27"/>
      <c r="ISH129" s="27"/>
      <c r="ISI129" s="27"/>
      <c r="ISJ129" s="27"/>
      <c r="ISK129" s="27"/>
      <c r="ISL129" s="27"/>
      <c r="ISM129" s="27"/>
      <c r="ISN129" s="27"/>
      <c r="ISO129" s="27"/>
      <c r="ISP129" s="27"/>
      <c r="ISQ129" s="27"/>
      <c r="ISR129" s="27"/>
      <c r="ISS129" s="27"/>
      <c r="IST129" s="27"/>
      <c r="ISU129" s="27"/>
      <c r="ISV129" s="27"/>
      <c r="ISW129" s="27"/>
      <c r="ISX129" s="27"/>
      <c r="ISY129" s="27"/>
      <c r="ISZ129" s="27"/>
      <c r="ITA129" s="27"/>
      <c r="ITB129" s="27"/>
      <c r="ITC129" s="27"/>
      <c r="ITD129" s="27"/>
      <c r="ITE129" s="27"/>
      <c r="ITF129" s="27"/>
      <c r="ITM129" s="27"/>
      <c r="ITN129" s="27"/>
      <c r="ITO129" s="27"/>
      <c r="ITP129" s="27"/>
      <c r="ITQ129" s="27"/>
      <c r="ITR129" s="27"/>
      <c r="ITS129" s="27"/>
      <c r="ITT129" s="27"/>
      <c r="ITU129" s="27"/>
      <c r="ITV129" s="27"/>
      <c r="ITW129" s="27"/>
      <c r="ITX129" s="27"/>
      <c r="ITY129" s="27"/>
      <c r="ITZ129" s="27"/>
      <c r="IUA129" s="27"/>
      <c r="IUB129" s="27"/>
      <c r="IUC129" s="27"/>
      <c r="IUD129" s="27"/>
      <c r="IUE129" s="27"/>
      <c r="IUF129" s="27"/>
      <c r="IUG129" s="27"/>
      <c r="IUH129" s="27"/>
      <c r="IUI129" s="27"/>
      <c r="IUJ129" s="27"/>
      <c r="IUK129" s="27"/>
      <c r="IUL129" s="27"/>
      <c r="IUM129" s="27"/>
      <c r="IUN129" s="27"/>
      <c r="IUO129" s="27"/>
      <c r="IUP129" s="27"/>
      <c r="IUQ129" s="27"/>
      <c r="IUR129" s="27"/>
      <c r="IUS129" s="27"/>
      <c r="IUT129" s="27"/>
      <c r="IUU129" s="27"/>
      <c r="IUV129" s="27"/>
      <c r="IUW129" s="27"/>
      <c r="IUX129" s="27"/>
      <c r="IUY129" s="27"/>
      <c r="IUZ129" s="27"/>
      <c r="IVA129" s="27"/>
      <c r="IVB129" s="27"/>
      <c r="IVC129" s="27"/>
      <c r="IVD129" s="27"/>
      <c r="IVE129" s="27"/>
      <c r="IVF129" s="27"/>
      <c r="IVG129" s="27"/>
      <c r="IVH129" s="27"/>
      <c r="IVI129" s="27"/>
      <c r="IVJ129" s="27"/>
      <c r="IVK129" s="27"/>
      <c r="IVL129" s="27"/>
      <c r="IVM129" s="27"/>
      <c r="IVN129" s="27"/>
      <c r="IVO129" s="27"/>
      <c r="IVP129" s="27"/>
      <c r="IVQ129" s="27"/>
      <c r="IVR129" s="27"/>
      <c r="IVS129" s="27"/>
      <c r="IVT129" s="27"/>
      <c r="IVU129" s="27"/>
      <c r="IVV129" s="27"/>
      <c r="IVW129" s="27"/>
      <c r="IVX129" s="27"/>
      <c r="IVY129" s="27"/>
      <c r="IVZ129" s="27"/>
      <c r="IWA129" s="27"/>
      <c r="IWB129" s="27"/>
      <c r="IWC129" s="27"/>
      <c r="IWD129" s="27"/>
      <c r="IWE129" s="27"/>
      <c r="IWF129" s="27"/>
      <c r="IWG129" s="27"/>
      <c r="IWH129" s="27"/>
      <c r="IWI129" s="27"/>
      <c r="IWJ129" s="27"/>
      <c r="IWK129" s="27"/>
      <c r="IWL129" s="27"/>
      <c r="IWM129" s="27"/>
      <c r="IWN129" s="27"/>
      <c r="IWO129" s="27"/>
      <c r="IWP129" s="27"/>
      <c r="IWQ129" s="27"/>
      <c r="IWR129" s="27"/>
      <c r="IWS129" s="27"/>
      <c r="IWT129" s="27"/>
      <c r="IWU129" s="27"/>
      <c r="IWV129" s="27"/>
      <c r="IWW129" s="27"/>
      <c r="IWX129" s="27"/>
      <c r="IWY129" s="27"/>
      <c r="IWZ129" s="27"/>
      <c r="IXA129" s="27"/>
      <c r="IXB129" s="27"/>
      <c r="IXC129" s="27"/>
      <c r="IXD129" s="27"/>
      <c r="IXE129" s="27"/>
      <c r="IXF129" s="27"/>
      <c r="IXG129" s="27"/>
      <c r="IXH129" s="27"/>
      <c r="IXI129" s="27"/>
      <c r="IXJ129" s="27"/>
      <c r="IXK129" s="27"/>
      <c r="IXL129" s="27"/>
      <c r="IXM129" s="27"/>
      <c r="IXN129" s="27"/>
      <c r="IXO129" s="27"/>
      <c r="IXP129" s="27"/>
      <c r="IXQ129" s="27"/>
      <c r="IXR129" s="27"/>
      <c r="IXS129" s="27"/>
      <c r="IXT129" s="27"/>
      <c r="IXU129" s="27"/>
      <c r="IXV129" s="27"/>
      <c r="IXW129" s="27"/>
      <c r="IXX129" s="27"/>
      <c r="IXY129" s="27"/>
      <c r="IXZ129" s="27"/>
      <c r="IYA129" s="27"/>
      <c r="IYB129" s="27"/>
      <c r="IYC129" s="27"/>
      <c r="IYD129" s="27"/>
      <c r="IYE129" s="27"/>
      <c r="IYF129" s="27"/>
      <c r="IYG129" s="27"/>
      <c r="IYH129" s="27"/>
      <c r="IYI129" s="27"/>
      <c r="IYJ129" s="27"/>
      <c r="IYK129" s="27"/>
      <c r="IYL129" s="27"/>
      <c r="IYM129" s="27"/>
      <c r="IYN129" s="27"/>
      <c r="IYO129" s="27"/>
      <c r="IYP129" s="27"/>
      <c r="IYQ129" s="27"/>
      <c r="IYR129" s="27"/>
      <c r="IYS129" s="27"/>
      <c r="IYT129" s="27"/>
      <c r="IYU129" s="27"/>
      <c r="IYV129" s="27"/>
      <c r="IYW129" s="27"/>
      <c r="IYX129" s="27"/>
      <c r="IYY129" s="27"/>
      <c r="IYZ129" s="27"/>
      <c r="IZA129" s="27"/>
      <c r="IZB129" s="27"/>
      <c r="IZC129" s="27"/>
      <c r="IZD129" s="27"/>
      <c r="IZE129" s="27"/>
      <c r="IZF129" s="27"/>
      <c r="IZG129" s="27"/>
      <c r="IZH129" s="27"/>
      <c r="IZI129" s="27"/>
      <c r="IZJ129" s="27"/>
      <c r="IZK129" s="27"/>
      <c r="IZL129" s="27"/>
      <c r="IZM129" s="27"/>
      <c r="IZN129" s="27"/>
      <c r="IZO129" s="27"/>
      <c r="IZP129" s="27"/>
      <c r="IZQ129" s="27"/>
      <c r="IZR129" s="27"/>
      <c r="IZS129" s="27"/>
      <c r="IZT129" s="27"/>
      <c r="IZU129" s="27"/>
      <c r="IZV129" s="27"/>
      <c r="IZW129" s="27"/>
      <c r="IZX129" s="27"/>
      <c r="IZY129" s="27"/>
      <c r="IZZ129" s="27"/>
      <c r="JAA129" s="27"/>
      <c r="JAB129" s="27"/>
      <c r="JAC129" s="27"/>
      <c r="JAD129" s="27"/>
      <c r="JAE129" s="27"/>
      <c r="JAF129" s="27"/>
      <c r="JAG129" s="27"/>
      <c r="JAH129" s="27"/>
      <c r="JAI129" s="27"/>
      <c r="JAJ129" s="27"/>
      <c r="JAK129" s="27"/>
      <c r="JAL129" s="27"/>
      <c r="JAM129" s="27"/>
      <c r="JAN129" s="27"/>
      <c r="JAO129" s="27"/>
      <c r="JAP129" s="27"/>
      <c r="JAQ129" s="27"/>
      <c r="JAR129" s="27"/>
      <c r="JAS129" s="27"/>
      <c r="JAT129" s="27"/>
      <c r="JAU129" s="27"/>
      <c r="JAV129" s="27"/>
      <c r="JAW129" s="27"/>
      <c r="JAX129" s="27"/>
      <c r="JAY129" s="27"/>
      <c r="JAZ129" s="27"/>
      <c r="JBA129" s="27"/>
      <c r="JBB129" s="27"/>
      <c r="JBC129" s="27"/>
      <c r="JBD129" s="27"/>
      <c r="JBE129" s="27"/>
      <c r="JBF129" s="27"/>
      <c r="JBG129" s="27"/>
      <c r="JBH129" s="27"/>
      <c r="JBI129" s="27"/>
      <c r="JBJ129" s="27"/>
      <c r="JBK129" s="27"/>
      <c r="JBL129" s="27"/>
      <c r="JBM129" s="27"/>
      <c r="JBN129" s="27"/>
      <c r="JBO129" s="27"/>
      <c r="JBP129" s="27"/>
      <c r="JBQ129" s="27"/>
      <c r="JBR129" s="27"/>
      <c r="JBS129" s="27"/>
      <c r="JBT129" s="27"/>
      <c r="JBU129" s="27"/>
      <c r="JBV129" s="27"/>
      <c r="JBW129" s="27"/>
      <c r="JBX129" s="27"/>
      <c r="JBY129" s="27"/>
      <c r="JBZ129" s="27"/>
      <c r="JCA129" s="27"/>
      <c r="JCB129" s="27"/>
      <c r="JCC129" s="27"/>
      <c r="JCD129" s="27"/>
      <c r="JCE129" s="27"/>
      <c r="JCF129" s="27"/>
      <c r="JCG129" s="27"/>
      <c r="JCH129" s="27"/>
      <c r="JCI129" s="27"/>
      <c r="JCJ129" s="27"/>
      <c r="JCK129" s="27"/>
      <c r="JCL129" s="27"/>
      <c r="JCM129" s="27"/>
      <c r="JCN129" s="27"/>
      <c r="JCO129" s="27"/>
      <c r="JCP129" s="27"/>
      <c r="JCQ129" s="27"/>
      <c r="JCR129" s="27"/>
      <c r="JCS129" s="27"/>
      <c r="JCT129" s="27"/>
      <c r="JCU129" s="27"/>
      <c r="JCV129" s="27"/>
      <c r="JCW129" s="27"/>
      <c r="JCX129" s="27"/>
      <c r="JCY129" s="27"/>
      <c r="JCZ129" s="27"/>
      <c r="JDA129" s="27"/>
      <c r="JDB129" s="27"/>
      <c r="JDI129" s="27"/>
      <c r="JDJ129" s="27"/>
      <c r="JDK129" s="27"/>
      <c r="JDL129" s="27"/>
      <c r="JDM129" s="27"/>
      <c r="JDN129" s="27"/>
      <c r="JDO129" s="27"/>
      <c r="JDP129" s="27"/>
      <c r="JDQ129" s="27"/>
      <c r="JDR129" s="27"/>
      <c r="JDS129" s="27"/>
      <c r="JDT129" s="27"/>
      <c r="JDU129" s="27"/>
      <c r="JDV129" s="27"/>
      <c r="JDW129" s="27"/>
      <c r="JDX129" s="27"/>
      <c r="JDY129" s="27"/>
      <c r="JDZ129" s="27"/>
      <c r="JEA129" s="27"/>
      <c r="JEB129" s="27"/>
      <c r="JEC129" s="27"/>
      <c r="JED129" s="27"/>
      <c r="JEE129" s="27"/>
      <c r="JEF129" s="27"/>
      <c r="JEG129" s="27"/>
      <c r="JEH129" s="27"/>
      <c r="JEI129" s="27"/>
      <c r="JEJ129" s="27"/>
      <c r="JEK129" s="27"/>
      <c r="JEL129" s="27"/>
      <c r="JEM129" s="27"/>
      <c r="JEN129" s="27"/>
      <c r="JEO129" s="27"/>
      <c r="JEP129" s="27"/>
      <c r="JEQ129" s="27"/>
      <c r="JER129" s="27"/>
      <c r="JES129" s="27"/>
      <c r="JET129" s="27"/>
      <c r="JEU129" s="27"/>
      <c r="JEV129" s="27"/>
      <c r="JEW129" s="27"/>
      <c r="JEX129" s="27"/>
      <c r="JEY129" s="27"/>
      <c r="JEZ129" s="27"/>
      <c r="JFA129" s="27"/>
      <c r="JFB129" s="27"/>
      <c r="JFC129" s="27"/>
      <c r="JFD129" s="27"/>
      <c r="JFE129" s="27"/>
      <c r="JFF129" s="27"/>
      <c r="JFG129" s="27"/>
      <c r="JFH129" s="27"/>
      <c r="JFI129" s="27"/>
      <c r="JFJ129" s="27"/>
      <c r="JFK129" s="27"/>
      <c r="JFL129" s="27"/>
      <c r="JFM129" s="27"/>
      <c r="JFN129" s="27"/>
      <c r="JFO129" s="27"/>
      <c r="JFP129" s="27"/>
      <c r="JFQ129" s="27"/>
      <c r="JFR129" s="27"/>
      <c r="JFS129" s="27"/>
      <c r="JFT129" s="27"/>
      <c r="JFU129" s="27"/>
      <c r="JFV129" s="27"/>
      <c r="JFW129" s="27"/>
      <c r="JFX129" s="27"/>
      <c r="JFY129" s="27"/>
      <c r="JFZ129" s="27"/>
      <c r="JGA129" s="27"/>
      <c r="JGB129" s="27"/>
      <c r="JGC129" s="27"/>
      <c r="JGD129" s="27"/>
      <c r="JGE129" s="27"/>
      <c r="JGF129" s="27"/>
      <c r="JGG129" s="27"/>
      <c r="JGH129" s="27"/>
      <c r="JGI129" s="27"/>
      <c r="JGJ129" s="27"/>
      <c r="JGK129" s="27"/>
      <c r="JGL129" s="27"/>
      <c r="JGM129" s="27"/>
      <c r="JGN129" s="27"/>
      <c r="JGO129" s="27"/>
      <c r="JGP129" s="27"/>
      <c r="JGQ129" s="27"/>
      <c r="JGR129" s="27"/>
      <c r="JGS129" s="27"/>
      <c r="JGT129" s="27"/>
      <c r="JGU129" s="27"/>
      <c r="JGV129" s="27"/>
      <c r="JGW129" s="27"/>
      <c r="JGX129" s="27"/>
      <c r="JGY129" s="27"/>
      <c r="JGZ129" s="27"/>
      <c r="JHA129" s="27"/>
      <c r="JHB129" s="27"/>
      <c r="JHC129" s="27"/>
      <c r="JHD129" s="27"/>
      <c r="JHE129" s="27"/>
      <c r="JHF129" s="27"/>
      <c r="JHG129" s="27"/>
      <c r="JHH129" s="27"/>
      <c r="JHI129" s="27"/>
      <c r="JHJ129" s="27"/>
      <c r="JHK129" s="27"/>
      <c r="JHL129" s="27"/>
      <c r="JHM129" s="27"/>
      <c r="JHN129" s="27"/>
      <c r="JHO129" s="27"/>
      <c r="JHP129" s="27"/>
      <c r="JHQ129" s="27"/>
      <c r="JHR129" s="27"/>
      <c r="JHS129" s="27"/>
      <c r="JHT129" s="27"/>
      <c r="JHU129" s="27"/>
      <c r="JHV129" s="27"/>
      <c r="JHW129" s="27"/>
      <c r="JHX129" s="27"/>
      <c r="JHY129" s="27"/>
      <c r="JHZ129" s="27"/>
      <c r="JIA129" s="27"/>
      <c r="JIB129" s="27"/>
      <c r="JIC129" s="27"/>
      <c r="JID129" s="27"/>
      <c r="JIE129" s="27"/>
      <c r="JIF129" s="27"/>
      <c r="JIG129" s="27"/>
      <c r="JIH129" s="27"/>
      <c r="JII129" s="27"/>
      <c r="JIJ129" s="27"/>
      <c r="JIK129" s="27"/>
      <c r="JIL129" s="27"/>
      <c r="JIM129" s="27"/>
      <c r="JIN129" s="27"/>
      <c r="JIO129" s="27"/>
      <c r="JIP129" s="27"/>
      <c r="JIQ129" s="27"/>
      <c r="JIR129" s="27"/>
      <c r="JIS129" s="27"/>
      <c r="JIT129" s="27"/>
      <c r="JIU129" s="27"/>
      <c r="JIV129" s="27"/>
      <c r="JIW129" s="27"/>
      <c r="JIX129" s="27"/>
      <c r="JIY129" s="27"/>
      <c r="JIZ129" s="27"/>
      <c r="JJA129" s="27"/>
      <c r="JJB129" s="27"/>
      <c r="JJC129" s="27"/>
      <c r="JJD129" s="27"/>
      <c r="JJE129" s="27"/>
      <c r="JJF129" s="27"/>
      <c r="JJG129" s="27"/>
      <c r="JJH129" s="27"/>
      <c r="JJI129" s="27"/>
      <c r="JJJ129" s="27"/>
      <c r="JJK129" s="27"/>
      <c r="JJL129" s="27"/>
      <c r="JJM129" s="27"/>
      <c r="JJN129" s="27"/>
      <c r="JJO129" s="27"/>
      <c r="JJP129" s="27"/>
      <c r="JJQ129" s="27"/>
      <c r="JJR129" s="27"/>
      <c r="JJS129" s="27"/>
      <c r="JJT129" s="27"/>
      <c r="JJU129" s="27"/>
      <c r="JJV129" s="27"/>
      <c r="JJW129" s="27"/>
      <c r="JJX129" s="27"/>
      <c r="JJY129" s="27"/>
      <c r="JJZ129" s="27"/>
      <c r="JKA129" s="27"/>
      <c r="JKB129" s="27"/>
      <c r="JKC129" s="27"/>
      <c r="JKD129" s="27"/>
      <c r="JKE129" s="27"/>
      <c r="JKF129" s="27"/>
      <c r="JKG129" s="27"/>
      <c r="JKH129" s="27"/>
      <c r="JKI129" s="27"/>
      <c r="JKJ129" s="27"/>
      <c r="JKK129" s="27"/>
      <c r="JKL129" s="27"/>
      <c r="JKM129" s="27"/>
      <c r="JKN129" s="27"/>
      <c r="JKO129" s="27"/>
      <c r="JKP129" s="27"/>
      <c r="JKQ129" s="27"/>
      <c r="JKR129" s="27"/>
      <c r="JKS129" s="27"/>
      <c r="JKT129" s="27"/>
      <c r="JKU129" s="27"/>
      <c r="JKV129" s="27"/>
      <c r="JKW129" s="27"/>
      <c r="JKX129" s="27"/>
      <c r="JKY129" s="27"/>
      <c r="JKZ129" s="27"/>
      <c r="JLA129" s="27"/>
      <c r="JLB129" s="27"/>
      <c r="JLC129" s="27"/>
      <c r="JLD129" s="27"/>
      <c r="JLE129" s="27"/>
      <c r="JLF129" s="27"/>
      <c r="JLG129" s="27"/>
      <c r="JLH129" s="27"/>
      <c r="JLI129" s="27"/>
      <c r="JLJ129" s="27"/>
      <c r="JLK129" s="27"/>
      <c r="JLL129" s="27"/>
      <c r="JLM129" s="27"/>
      <c r="JLN129" s="27"/>
      <c r="JLO129" s="27"/>
      <c r="JLP129" s="27"/>
      <c r="JLQ129" s="27"/>
      <c r="JLR129" s="27"/>
      <c r="JLS129" s="27"/>
      <c r="JLT129" s="27"/>
      <c r="JLU129" s="27"/>
      <c r="JLV129" s="27"/>
      <c r="JLW129" s="27"/>
      <c r="JLX129" s="27"/>
      <c r="JLY129" s="27"/>
      <c r="JLZ129" s="27"/>
      <c r="JMA129" s="27"/>
      <c r="JMB129" s="27"/>
      <c r="JMC129" s="27"/>
      <c r="JMD129" s="27"/>
      <c r="JME129" s="27"/>
      <c r="JMF129" s="27"/>
      <c r="JMG129" s="27"/>
      <c r="JMH129" s="27"/>
      <c r="JMI129" s="27"/>
      <c r="JMJ129" s="27"/>
      <c r="JMK129" s="27"/>
      <c r="JML129" s="27"/>
      <c r="JMM129" s="27"/>
      <c r="JMN129" s="27"/>
      <c r="JMO129" s="27"/>
      <c r="JMP129" s="27"/>
      <c r="JMQ129" s="27"/>
      <c r="JMR129" s="27"/>
      <c r="JMS129" s="27"/>
      <c r="JMT129" s="27"/>
      <c r="JMU129" s="27"/>
      <c r="JMV129" s="27"/>
      <c r="JMW129" s="27"/>
      <c r="JMX129" s="27"/>
      <c r="JNE129" s="27"/>
      <c r="JNF129" s="27"/>
      <c r="JNG129" s="27"/>
      <c r="JNH129" s="27"/>
      <c r="JNI129" s="27"/>
      <c r="JNJ129" s="27"/>
      <c r="JNK129" s="27"/>
      <c r="JNL129" s="27"/>
      <c r="JNM129" s="27"/>
      <c r="JNN129" s="27"/>
      <c r="JNO129" s="27"/>
      <c r="JNP129" s="27"/>
      <c r="JNQ129" s="27"/>
      <c r="JNR129" s="27"/>
      <c r="JNS129" s="27"/>
      <c r="JNT129" s="27"/>
      <c r="JNU129" s="27"/>
      <c r="JNV129" s="27"/>
      <c r="JNW129" s="27"/>
      <c r="JNX129" s="27"/>
      <c r="JNY129" s="27"/>
      <c r="JNZ129" s="27"/>
      <c r="JOA129" s="27"/>
      <c r="JOB129" s="27"/>
      <c r="JOC129" s="27"/>
      <c r="JOD129" s="27"/>
      <c r="JOE129" s="27"/>
      <c r="JOF129" s="27"/>
      <c r="JOG129" s="27"/>
      <c r="JOH129" s="27"/>
      <c r="JOI129" s="27"/>
      <c r="JOJ129" s="27"/>
      <c r="JOK129" s="27"/>
      <c r="JOL129" s="27"/>
      <c r="JOM129" s="27"/>
      <c r="JON129" s="27"/>
      <c r="JOO129" s="27"/>
      <c r="JOP129" s="27"/>
      <c r="JOQ129" s="27"/>
      <c r="JOR129" s="27"/>
      <c r="JOS129" s="27"/>
      <c r="JOT129" s="27"/>
      <c r="JOU129" s="27"/>
      <c r="JOV129" s="27"/>
      <c r="JOW129" s="27"/>
      <c r="JOX129" s="27"/>
      <c r="JOY129" s="27"/>
      <c r="JOZ129" s="27"/>
      <c r="JPA129" s="27"/>
      <c r="JPB129" s="27"/>
      <c r="JPC129" s="27"/>
      <c r="JPD129" s="27"/>
      <c r="JPE129" s="27"/>
      <c r="JPF129" s="27"/>
      <c r="JPG129" s="27"/>
      <c r="JPH129" s="27"/>
      <c r="JPI129" s="27"/>
      <c r="JPJ129" s="27"/>
      <c r="JPK129" s="27"/>
      <c r="JPL129" s="27"/>
      <c r="JPM129" s="27"/>
      <c r="JPN129" s="27"/>
      <c r="JPO129" s="27"/>
      <c r="JPP129" s="27"/>
      <c r="JPQ129" s="27"/>
      <c r="JPR129" s="27"/>
      <c r="JPS129" s="27"/>
      <c r="JPT129" s="27"/>
      <c r="JPU129" s="27"/>
      <c r="JPV129" s="27"/>
      <c r="JPW129" s="27"/>
      <c r="JPX129" s="27"/>
      <c r="JPY129" s="27"/>
      <c r="JPZ129" s="27"/>
      <c r="JQA129" s="27"/>
      <c r="JQB129" s="27"/>
      <c r="JQC129" s="27"/>
      <c r="JQD129" s="27"/>
      <c r="JQE129" s="27"/>
      <c r="JQF129" s="27"/>
      <c r="JQG129" s="27"/>
      <c r="JQH129" s="27"/>
      <c r="JQI129" s="27"/>
      <c r="JQJ129" s="27"/>
      <c r="JQK129" s="27"/>
      <c r="JQL129" s="27"/>
      <c r="JQM129" s="27"/>
      <c r="JQN129" s="27"/>
      <c r="JQO129" s="27"/>
      <c r="JQP129" s="27"/>
      <c r="JQQ129" s="27"/>
      <c r="JQR129" s="27"/>
      <c r="JQS129" s="27"/>
      <c r="JQT129" s="27"/>
      <c r="JQU129" s="27"/>
      <c r="JQV129" s="27"/>
      <c r="JQW129" s="27"/>
      <c r="JQX129" s="27"/>
      <c r="JQY129" s="27"/>
      <c r="JQZ129" s="27"/>
      <c r="JRA129" s="27"/>
      <c r="JRB129" s="27"/>
      <c r="JRC129" s="27"/>
      <c r="JRD129" s="27"/>
      <c r="JRE129" s="27"/>
      <c r="JRF129" s="27"/>
      <c r="JRG129" s="27"/>
      <c r="JRH129" s="27"/>
      <c r="JRI129" s="27"/>
      <c r="JRJ129" s="27"/>
      <c r="JRK129" s="27"/>
      <c r="JRL129" s="27"/>
      <c r="JRM129" s="27"/>
      <c r="JRN129" s="27"/>
      <c r="JRO129" s="27"/>
      <c r="JRP129" s="27"/>
      <c r="JRQ129" s="27"/>
      <c r="JRR129" s="27"/>
      <c r="JRS129" s="27"/>
      <c r="JRT129" s="27"/>
      <c r="JRU129" s="27"/>
      <c r="JRV129" s="27"/>
      <c r="JRW129" s="27"/>
      <c r="JRX129" s="27"/>
      <c r="JRY129" s="27"/>
      <c r="JRZ129" s="27"/>
      <c r="JSA129" s="27"/>
      <c r="JSB129" s="27"/>
      <c r="JSC129" s="27"/>
      <c r="JSD129" s="27"/>
      <c r="JSE129" s="27"/>
      <c r="JSF129" s="27"/>
      <c r="JSG129" s="27"/>
      <c r="JSH129" s="27"/>
      <c r="JSI129" s="27"/>
      <c r="JSJ129" s="27"/>
      <c r="JSK129" s="27"/>
      <c r="JSL129" s="27"/>
      <c r="JSM129" s="27"/>
      <c r="JSN129" s="27"/>
      <c r="JSO129" s="27"/>
      <c r="JSP129" s="27"/>
      <c r="JSQ129" s="27"/>
      <c r="JSR129" s="27"/>
      <c r="JSS129" s="27"/>
      <c r="JST129" s="27"/>
      <c r="JSU129" s="27"/>
      <c r="JSV129" s="27"/>
      <c r="JSW129" s="27"/>
      <c r="JSX129" s="27"/>
      <c r="JSY129" s="27"/>
      <c r="JSZ129" s="27"/>
      <c r="JTA129" s="27"/>
      <c r="JTB129" s="27"/>
      <c r="JTC129" s="27"/>
      <c r="JTD129" s="27"/>
      <c r="JTE129" s="27"/>
      <c r="JTF129" s="27"/>
      <c r="JTG129" s="27"/>
      <c r="JTH129" s="27"/>
      <c r="JTI129" s="27"/>
      <c r="JTJ129" s="27"/>
      <c r="JTK129" s="27"/>
      <c r="JTL129" s="27"/>
      <c r="JTM129" s="27"/>
      <c r="JTN129" s="27"/>
      <c r="JTO129" s="27"/>
      <c r="JTP129" s="27"/>
      <c r="JTQ129" s="27"/>
      <c r="JTR129" s="27"/>
      <c r="JTS129" s="27"/>
      <c r="JTT129" s="27"/>
      <c r="JTU129" s="27"/>
      <c r="JTV129" s="27"/>
      <c r="JTW129" s="27"/>
      <c r="JTX129" s="27"/>
      <c r="JTY129" s="27"/>
      <c r="JTZ129" s="27"/>
      <c r="JUA129" s="27"/>
      <c r="JUB129" s="27"/>
      <c r="JUC129" s="27"/>
      <c r="JUD129" s="27"/>
      <c r="JUE129" s="27"/>
      <c r="JUF129" s="27"/>
      <c r="JUG129" s="27"/>
      <c r="JUH129" s="27"/>
      <c r="JUI129" s="27"/>
      <c r="JUJ129" s="27"/>
      <c r="JUK129" s="27"/>
      <c r="JUL129" s="27"/>
      <c r="JUM129" s="27"/>
      <c r="JUN129" s="27"/>
      <c r="JUO129" s="27"/>
      <c r="JUP129" s="27"/>
      <c r="JUQ129" s="27"/>
      <c r="JUR129" s="27"/>
      <c r="JUS129" s="27"/>
      <c r="JUT129" s="27"/>
      <c r="JUU129" s="27"/>
      <c r="JUV129" s="27"/>
      <c r="JUW129" s="27"/>
      <c r="JUX129" s="27"/>
      <c r="JUY129" s="27"/>
      <c r="JUZ129" s="27"/>
      <c r="JVA129" s="27"/>
      <c r="JVB129" s="27"/>
      <c r="JVC129" s="27"/>
      <c r="JVD129" s="27"/>
      <c r="JVE129" s="27"/>
      <c r="JVF129" s="27"/>
      <c r="JVG129" s="27"/>
      <c r="JVH129" s="27"/>
      <c r="JVI129" s="27"/>
      <c r="JVJ129" s="27"/>
      <c r="JVK129" s="27"/>
      <c r="JVL129" s="27"/>
      <c r="JVM129" s="27"/>
      <c r="JVN129" s="27"/>
      <c r="JVO129" s="27"/>
      <c r="JVP129" s="27"/>
      <c r="JVQ129" s="27"/>
      <c r="JVR129" s="27"/>
      <c r="JVS129" s="27"/>
      <c r="JVT129" s="27"/>
      <c r="JVU129" s="27"/>
      <c r="JVV129" s="27"/>
      <c r="JVW129" s="27"/>
      <c r="JVX129" s="27"/>
      <c r="JVY129" s="27"/>
      <c r="JVZ129" s="27"/>
      <c r="JWA129" s="27"/>
      <c r="JWB129" s="27"/>
      <c r="JWC129" s="27"/>
      <c r="JWD129" s="27"/>
      <c r="JWE129" s="27"/>
      <c r="JWF129" s="27"/>
      <c r="JWG129" s="27"/>
      <c r="JWH129" s="27"/>
      <c r="JWI129" s="27"/>
      <c r="JWJ129" s="27"/>
      <c r="JWK129" s="27"/>
      <c r="JWL129" s="27"/>
      <c r="JWM129" s="27"/>
      <c r="JWN129" s="27"/>
      <c r="JWO129" s="27"/>
      <c r="JWP129" s="27"/>
      <c r="JWQ129" s="27"/>
      <c r="JWR129" s="27"/>
      <c r="JWS129" s="27"/>
      <c r="JWT129" s="27"/>
      <c r="JXA129" s="27"/>
      <c r="JXB129" s="27"/>
      <c r="JXC129" s="27"/>
      <c r="JXD129" s="27"/>
      <c r="JXE129" s="27"/>
      <c r="JXF129" s="27"/>
      <c r="JXG129" s="27"/>
      <c r="JXH129" s="27"/>
      <c r="JXI129" s="27"/>
      <c r="JXJ129" s="27"/>
      <c r="JXK129" s="27"/>
      <c r="JXL129" s="27"/>
      <c r="JXM129" s="27"/>
      <c r="JXN129" s="27"/>
      <c r="JXO129" s="27"/>
      <c r="JXP129" s="27"/>
      <c r="JXQ129" s="27"/>
      <c r="JXR129" s="27"/>
      <c r="JXS129" s="27"/>
      <c r="JXT129" s="27"/>
      <c r="JXU129" s="27"/>
      <c r="JXV129" s="27"/>
      <c r="JXW129" s="27"/>
      <c r="JXX129" s="27"/>
      <c r="JXY129" s="27"/>
      <c r="JXZ129" s="27"/>
      <c r="JYA129" s="27"/>
      <c r="JYB129" s="27"/>
      <c r="JYC129" s="27"/>
      <c r="JYD129" s="27"/>
      <c r="JYE129" s="27"/>
      <c r="JYF129" s="27"/>
      <c r="JYG129" s="27"/>
      <c r="JYH129" s="27"/>
      <c r="JYI129" s="27"/>
      <c r="JYJ129" s="27"/>
      <c r="JYK129" s="27"/>
      <c r="JYL129" s="27"/>
      <c r="JYM129" s="27"/>
      <c r="JYN129" s="27"/>
      <c r="JYO129" s="27"/>
      <c r="JYP129" s="27"/>
      <c r="JYQ129" s="27"/>
      <c r="JYR129" s="27"/>
      <c r="JYS129" s="27"/>
      <c r="JYT129" s="27"/>
      <c r="JYU129" s="27"/>
      <c r="JYV129" s="27"/>
      <c r="JYW129" s="27"/>
      <c r="JYX129" s="27"/>
      <c r="JYY129" s="27"/>
      <c r="JYZ129" s="27"/>
      <c r="JZA129" s="27"/>
      <c r="JZB129" s="27"/>
      <c r="JZC129" s="27"/>
      <c r="JZD129" s="27"/>
      <c r="JZE129" s="27"/>
      <c r="JZF129" s="27"/>
      <c r="JZG129" s="27"/>
      <c r="JZH129" s="27"/>
      <c r="JZI129" s="27"/>
      <c r="JZJ129" s="27"/>
      <c r="JZK129" s="27"/>
      <c r="JZL129" s="27"/>
      <c r="JZM129" s="27"/>
      <c r="JZN129" s="27"/>
      <c r="JZO129" s="27"/>
      <c r="JZP129" s="27"/>
      <c r="JZQ129" s="27"/>
      <c r="JZR129" s="27"/>
      <c r="JZS129" s="27"/>
      <c r="JZT129" s="27"/>
      <c r="JZU129" s="27"/>
      <c r="JZV129" s="27"/>
      <c r="JZW129" s="27"/>
      <c r="JZX129" s="27"/>
      <c r="JZY129" s="27"/>
      <c r="JZZ129" s="27"/>
      <c r="KAA129" s="27"/>
      <c r="KAB129" s="27"/>
      <c r="KAC129" s="27"/>
      <c r="KAD129" s="27"/>
      <c r="KAE129" s="27"/>
      <c r="KAF129" s="27"/>
      <c r="KAG129" s="27"/>
      <c r="KAH129" s="27"/>
      <c r="KAI129" s="27"/>
      <c r="KAJ129" s="27"/>
      <c r="KAK129" s="27"/>
      <c r="KAL129" s="27"/>
      <c r="KAM129" s="27"/>
      <c r="KAN129" s="27"/>
      <c r="KAO129" s="27"/>
      <c r="KAP129" s="27"/>
      <c r="KAQ129" s="27"/>
      <c r="KAR129" s="27"/>
      <c r="KAS129" s="27"/>
      <c r="KAT129" s="27"/>
      <c r="KAU129" s="27"/>
      <c r="KAV129" s="27"/>
      <c r="KAW129" s="27"/>
      <c r="KAX129" s="27"/>
      <c r="KAY129" s="27"/>
      <c r="KAZ129" s="27"/>
      <c r="KBA129" s="27"/>
      <c r="KBB129" s="27"/>
      <c r="KBC129" s="27"/>
      <c r="KBD129" s="27"/>
      <c r="KBE129" s="27"/>
      <c r="KBF129" s="27"/>
      <c r="KBG129" s="27"/>
      <c r="KBH129" s="27"/>
      <c r="KBI129" s="27"/>
      <c r="KBJ129" s="27"/>
      <c r="KBK129" s="27"/>
      <c r="KBL129" s="27"/>
      <c r="KBM129" s="27"/>
      <c r="KBN129" s="27"/>
      <c r="KBO129" s="27"/>
      <c r="KBP129" s="27"/>
      <c r="KBQ129" s="27"/>
      <c r="KBR129" s="27"/>
      <c r="KBS129" s="27"/>
      <c r="KBT129" s="27"/>
      <c r="KBU129" s="27"/>
      <c r="KBV129" s="27"/>
      <c r="KBW129" s="27"/>
      <c r="KBX129" s="27"/>
      <c r="KBY129" s="27"/>
      <c r="KBZ129" s="27"/>
      <c r="KCA129" s="27"/>
      <c r="KCB129" s="27"/>
      <c r="KCC129" s="27"/>
      <c r="KCD129" s="27"/>
      <c r="KCE129" s="27"/>
      <c r="KCF129" s="27"/>
      <c r="KCG129" s="27"/>
      <c r="KCH129" s="27"/>
      <c r="KCI129" s="27"/>
      <c r="KCJ129" s="27"/>
      <c r="KCK129" s="27"/>
      <c r="KCL129" s="27"/>
      <c r="KCM129" s="27"/>
      <c r="KCN129" s="27"/>
      <c r="KCO129" s="27"/>
      <c r="KCP129" s="27"/>
      <c r="KCQ129" s="27"/>
      <c r="KCR129" s="27"/>
      <c r="KCS129" s="27"/>
      <c r="KCT129" s="27"/>
      <c r="KCU129" s="27"/>
      <c r="KCV129" s="27"/>
      <c r="KCW129" s="27"/>
      <c r="KCX129" s="27"/>
      <c r="KCY129" s="27"/>
      <c r="KCZ129" s="27"/>
      <c r="KDA129" s="27"/>
      <c r="KDB129" s="27"/>
      <c r="KDC129" s="27"/>
      <c r="KDD129" s="27"/>
      <c r="KDE129" s="27"/>
      <c r="KDF129" s="27"/>
      <c r="KDG129" s="27"/>
      <c r="KDH129" s="27"/>
      <c r="KDI129" s="27"/>
      <c r="KDJ129" s="27"/>
      <c r="KDK129" s="27"/>
      <c r="KDL129" s="27"/>
      <c r="KDM129" s="27"/>
      <c r="KDN129" s="27"/>
      <c r="KDO129" s="27"/>
      <c r="KDP129" s="27"/>
      <c r="KDQ129" s="27"/>
      <c r="KDR129" s="27"/>
      <c r="KDS129" s="27"/>
      <c r="KDT129" s="27"/>
      <c r="KDU129" s="27"/>
      <c r="KDV129" s="27"/>
      <c r="KDW129" s="27"/>
      <c r="KDX129" s="27"/>
      <c r="KDY129" s="27"/>
      <c r="KDZ129" s="27"/>
      <c r="KEA129" s="27"/>
      <c r="KEB129" s="27"/>
      <c r="KEC129" s="27"/>
      <c r="KED129" s="27"/>
      <c r="KEE129" s="27"/>
      <c r="KEF129" s="27"/>
      <c r="KEG129" s="27"/>
      <c r="KEH129" s="27"/>
      <c r="KEI129" s="27"/>
      <c r="KEJ129" s="27"/>
      <c r="KEK129" s="27"/>
      <c r="KEL129" s="27"/>
      <c r="KEM129" s="27"/>
      <c r="KEN129" s="27"/>
      <c r="KEO129" s="27"/>
      <c r="KEP129" s="27"/>
      <c r="KEQ129" s="27"/>
      <c r="KER129" s="27"/>
      <c r="KES129" s="27"/>
      <c r="KET129" s="27"/>
      <c r="KEU129" s="27"/>
      <c r="KEV129" s="27"/>
      <c r="KEW129" s="27"/>
      <c r="KEX129" s="27"/>
      <c r="KEY129" s="27"/>
      <c r="KEZ129" s="27"/>
      <c r="KFA129" s="27"/>
      <c r="KFB129" s="27"/>
      <c r="KFC129" s="27"/>
      <c r="KFD129" s="27"/>
      <c r="KFE129" s="27"/>
      <c r="KFF129" s="27"/>
      <c r="KFG129" s="27"/>
      <c r="KFH129" s="27"/>
      <c r="KFI129" s="27"/>
      <c r="KFJ129" s="27"/>
      <c r="KFK129" s="27"/>
      <c r="KFL129" s="27"/>
      <c r="KFM129" s="27"/>
      <c r="KFN129" s="27"/>
      <c r="KFO129" s="27"/>
      <c r="KFP129" s="27"/>
      <c r="KFQ129" s="27"/>
      <c r="KFR129" s="27"/>
      <c r="KFS129" s="27"/>
      <c r="KFT129" s="27"/>
      <c r="KFU129" s="27"/>
      <c r="KFV129" s="27"/>
      <c r="KFW129" s="27"/>
      <c r="KFX129" s="27"/>
      <c r="KFY129" s="27"/>
      <c r="KFZ129" s="27"/>
      <c r="KGA129" s="27"/>
      <c r="KGB129" s="27"/>
      <c r="KGC129" s="27"/>
      <c r="KGD129" s="27"/>
      <c r="KGE129" s="27"/>
      <c r="KGF129" s="27"/>
      <c r="KGG129" s="27"/>
      <c r="KGH129" s="27"/>
      <c r="KGI129" s="27"/>
      <c r="KGJ129" s="27"/>
      <c r="KGK129" s="27"/>
      <c r="KGL129" s="27"/>
      <c r="KGM129" s="27"/>
      <c r="KGN129" s="27"/>
      <c r="KGO129" s="27"/>
      <c r="KGP129" s="27"/>
      <c r="KGW129" s="27"/>
      <c r="KGX129" s="27"/>
      <c r="KGY129" s="27"/>
      <c r="KGZ129" s="27"/>
      <c r="KHA129" s="27"/>
      <c r="KHB129" s="27"/>
      <c r="KHC129" s="27"/>
      <c r="KHD129" s="27"/>
      <c r="KHE129" s="27"/>
      <c r="KHF129" s="27"/>
      <c r="KHG129" s="27"/>
      <c r="KHH129" s="27"/>
      <c r="KHI129" s="27"/>
      <c r="KHJ129" s="27"/>
      <c r="KHK129" s="27"/>
      <c r="KHL129" s="27"/>
      <c r="KHM129" s="27"/>
      <c r="KHN129" s="27"/>
      <c r="KHO129" s="27"/>
      <c r="KHP129" s="27"/>
      <c r="KHQ129" s="27"/>
      <c r="KHR129" s="27"/>
      <c r="KHS129" s="27"/>
      <c r="KHT129" s="27"/>
      <c r="KHU129" s="27"/>
      <c r="KHV129" s="27"/>
      <c r="KHW129" s="27"/>
      <c r="KHX129" s="27"/>
      <c r="KHY129" s="27"/>
      <c r="KHZ129" s="27"/>
      <c r="KIA129" s="27"/>
      <c r="KIB129" s="27"/>
      <c r="KIC129" s="27"/>
      <c r="KID129" s="27"/>
      <c r="KIE129" s="27"/>
      <c r="KIF129" s="27"/>
      <c r="KIG129" s="27"/>
      <c r="KIH129" s="27"/>
      <c r="KII129" s="27"/>
      <c r="KIJ129" s="27"/>
      <c r="KIK129" s="27"/>
      <c r="KIL129" s="27"/>
      <c r="KIM129" s="27"/>
      <c r="KIN129" s="27"/>
      <c r="KIO129" s="27"/>
      <c r="KIP129" s="27"/>
      <c r="KIQ129" s="27"/>
      <c r="KIR129" s="27"/>
      <c r="KIS129" s="27"/>
      <c r="KIT129" s="27"/>
      <c r="KIU129" s="27"/>
      <c r="KIV129" s="27"/>
      <c r="KIW129" s="27"/>
      <c r="KIX129" s="27"/>
      <c r="KIY129" s="27"/>
      <c r="KIZ129" s="27"/>
      <c r="KJA129" s="27"/>
      <c r="KJB129" s="27"/>
      <c r="KJC129" s="27"/>
      <c r="KJD129" s="27"/>
      <c r="KJE129" s="27"/>
      <c r="KJF129" s="27"/>
      <c r="KJG129" s="27"/>
      <c r="KJH129" s="27"/>
      <c r="KJI129" s="27"/>
      <c r="KJJ129" s="27"/>
      <c r="KJK129" s="27"/>
      <c r="KJL129" s="27"/>
      <c r="KJM129" s="27"/>
      <c r="KJN129" s="27"/>
      <c r="KJO129" s="27"/>
      <c r="KJP129" s="27"/>
      <c r="KJQ129" s="27"/>
      <c r="KJR129" s="27"/>
      <c r="KJS129" s="27"/>
      <c r="KJT129" s="27"/>
      <c r="KJU129" s="27"/>
      <c r="KJV129" s="27"/>
      <c r="KJW129" s="27"/>
      <c r="KJX129" s="27"/>
      <c r="KJY129" s="27"/>
      <c r="KJZ129" s="27"/>
      <c r="KKA129" s="27"/>
      <c r="KKB129" s="27"/>
      <c r="KKC129" s="27"/>
      <c r="KKD129" s="27"/>
      <c r="KKE129" s="27"/>
      <c r="KKF129" s="27"/>
      <c r="KKG129" s="27"/>
      <c r="KKH129" s="27"/>
      <c r="KKI129" s="27"/>
      <c r="KKJ129" s="27"/>
      <c r="KKK129" s="27"/>
      <c r="KKL129" s="27"/>
      <c r="KKM129" s="27"/>
      <c r="KKN129" s="27"/>
      <c r="KKO129" s="27"/>
      <c r="KKP129" s="27"/>
      <c r="KKQ129" s="27"/>
      <c r="KKR129" s="27"/>
      <c r="KKS129" s="27"/>
      <c r="KKT129" s="27"/>
      <c r="KKU129" s="27"/>
      <c r="KKV129" s="27"/>
      <c r="KKW129" s="27"/>
      <c r="KKX129" s="27"/>
      <c r="KKY129" s="27"/>
      <c r="KKZ129" s="27"/>
      <c r="KLA129" s="27"/>
      <c r="KLB129" s="27"/>
      <c r="KLC129" s="27"/>
      <c r="KLD129" s="27"/>
      <c r="KLE129" s="27"/>
      <c r="KLF129" s="27"/>
      <c r="KLG129" s="27"/>
      <c r="KLH129" s="27"/>
      <c r="KLI129" s="27"/>
      <c r="KLJ129" s="27"/>
      <c r="KLK129" s="27"/>
      <c r="KLL129" s="27"/>
      <c r="KLM129" s="27"/>
      <c r="KLN129" s="27"/>
      <c r="KLO129" s="27"/>
      <c r="KLP129" s="27"/>
      <c r="KLQ129" s="27"/>
      <c r="KLR129" s="27"/>
      <c r="KLS129" s="27"/>
      <c r="KLT129" s="27"/>
      <c r="KLU129" s="27"/>
      <c r="KLV129" s="27"/>
      <c r="KLW129" s="27"/>
      <c r="KLX129" s="27"/>
      <c r="KLY129" s="27"/>
      <c r="KLZ129" s="27"/>
      <c r="KMA129" s="27"/>
      <c r="KMB129" s="27"/>
      <c r="KMC129" s="27"/>
      <c r="KMD129" s="27"/>
      <c r="KME129" s="27"/>
      <c r="KMF129" s="27"/>
      <c r="KMG129" s="27"/>
      <c r="KMH129" s="27"/>
      <c r="KMI129" s="27"/>
      <c r="KMJ129" s="27"/>
      <c r="KMK129" s="27"/>
      <c r="KML129" s="27"/>
      <c r="KMM129" s="27"/>
      <c r="KMN129" s="27"/>
      <c r="KMO129" s="27"/>
      <c r="KMP129" s="27"/>
      <c r="KMQ129" s="27"/>
      <c r="KMR129" s="27"/>
      <c r="KMS129" s="27"/>
      <c r="KMT129" s="27"/>
      <c r="KMU129" s="27"/>
      <c r="KMV129" s="27"/>
      <c r="KMW129" s="27"/>
      <c r="KMX129" s="27"/>
      <c r="KMY129" s="27"/>
      <c r="KMZ129" s="27"/>
      <c r="KNA129" s="27"/>
      <c r="KNB129" s="27"/>
      <c r="KNC129" s="27"/>
      <c r="KND129" s="27"/>
      <c r="KNE129" s="27"/>
      <c r="KNF129" s="27"/>
      <c r="KNG129" s="27"/>
      <c r="KNH129" s="27"/>
      <c r="KNI129" s="27"/>
      <c r="KNJ129" s="27"/>
      <c r="KNK129" s="27"/>
      <c r="KNL129" s="27"/>
      <c r="KNM129" s="27"/>
      <c r="KNN129" s="27"/>
      <c r="KNO129" s="27"/>
      <c r="KNP129" s="27"/>
      <c r="KNQ129" s="27"/>
      <c r="KNR129" s="27"/>
      <c r="KNS129" s="27"/>
      <c r="KNT129" s="27"/>
      <c r="KNU129" s="27"/>
      <c r="KNV129" s="27"/>
      <c r="KNW129" s="27"/>
      <c r="KNX129" s="27"/>
      <c r="KNY129" s="27"/>
      <c r="KNZ129" s="27"/>
      <c r="KOA129" s="27"/>
      <c r="KOB129" s="27"/>
      <c r="KOC129" s="27"/>
      <c r="KOD129" s="27"/>
      <c r="KOE129" s="27"/>
      <c r="KOF129" s="27"/>
      <c r="KOG129" s="27"/>
      <c r="KOH129" s="27"/>
      <c r="KOI129" s="27"/>
      <c r="KOJ129" s="27"/>
      <c r="KOK129" s="27"/>
      <c r="KOL129" s="27"/>
      <c r="KOM129" s="27"/>
      <c r="KON129" s="27"/>
      <c r="KOO129" s="27"/>
      <c r="KOP129" s="27"/>
      <c r="KOQ129" s="27"/>
      <c r="KOR129" s="27"/>
      <c r="KOS129" s="27"/>
      <c r="KOT129" s="27"/>
      <c r="KOU129" s="27"/>
      <c r="KOV129" s="27"/>
      <c r="KOW129" s="27"/>
      <c r="KOX129" s="27"/>
      <c r="KOY129" s="27"/>
      <c r="KOZ129" s="27"/>
      <c r="KPA129" s="27"/>
      <c r="KPB129" s="27"/>
      <c r="KPC129" s="27"/>
      <c r="KPD129" s="27"/>
      <c r="KPE129" s="27"/>
      <c r="KPF129" s="27"/>
      <c r="KPG129" s="27"/>
      <c r="KPH129" s="27"/>
      <c r="KPI129" s="27"/>
      <c r="KPJ129" s="27"/>
      <c r="KPK129" s="27"/>
      <c r="KPL129" s="27"/>
      <c r="KPM129" s="27"/>
      <c r="KPN129" s="27"/>
      <c r="KPO129" s="27"/>
      <c r="KPP129" s="27"/>
      <c r="KPQ129" s="27"/>
      <c r="KPR129" s="27"/>
      <c r="KPS129" s="27"/>
      <c r="KPT129" s="27"/>
      <c r="KPU129" s="27"/>
      <c r="KPV129" s="27"/>
      <c r="KPW129" s="27"/>
      <c r="KPX129" s="27"/>
      <c r="KPY129" s="27"/>
      <c r="KPZ129" s="27"/>
      <c r="KQA129" s="27"/>
      <c r="KQB129" s="27"/>
      <c r="KQC129" s="27"/>
      <c r="KQD129" s="27"/>
      <c r="KQE129" s="27"/>
      <c r="KQF129" s="27"/>
      <c r="KQG129" s="27"/>
      <c r="KQH129" s="27"/>
      <c r="KQI129" s="27"/>
      <c r="KQJ129" s="27"/>
      <c r="KQK129" s="27"/>
      <c r="KQL129" s="27"/>
      <c r="KQS129" s="27"/>
      <c r="KQT129" s="27"/>
      <c r="KQU129" s="27"/>
      <c r="KQV129" s="27"/>
      <c r="KQW129" s="27"/>
      <c r="KQX129" s="27"/>
      <c r="KQY129" s="27"/>
      <c r="KQZ129" s="27"/>
      <c r="KRA129" s="27"/>
      <c r="KRB129" s="27"/>
      <c r="KRC129" s="27"/>
      <c r="KRD129" s="27"/>
      <c r="KRE129" s="27"/>
      <c r="KRF129" s="27"/>
      <c r="KRG129" s="27"/>
      <c r="KRH129" s="27"/>
      <c r="KRI129" s="27"/>
      <c r="KRJ129" s="27"/>
      <c r="KRK129" s="27"/>
      <c r="KRL129" s="27"/>
      <c r="KRM129" s="27"/>
      <c r="KRN129" s="27"/>
      <c r="KRO129" s="27"/>
      <c r="KRP129" s="27"/>
      <c r="KRQ129" s="27"/>
      <c r="KRR129" s="27"/>
      <c r="KRS129" s="27"/>
      <c r="KRT129" s="27"/>
      <c r="KRU129" s="27"/>
      <c r="KRV129" s="27"/>
      <c r="KRW129" s="27"/>
      <c r="KRX129" s="27"/>
      <c r="KRY129" s="27"/>
      <c r="KRZ129" s="27"/>
      <c r="KSA129" s="27"/>
      <c r="KSB129" s="27"/>
      <c r="KSC129" s="27"/>
      <c r="KSD129" s="27"/>
      <c r="KSE129" s="27"/>
      <c r="KSF129" s="27"/>
      <c r="KSG129" s="27"/>
      <c r="KSH129" s="27"/>
      <c r="KSI129" s="27"/>
      <c r="KSJ129" s="27"/>
      <c r="KSK129" s="27"/>
      <c r="KSL129" s="27"/>
      <c r="KSM129" s="27"/>
      <c r="KSN129" s="27"/>
      <c r="KSO129" s="27"/>
      <c r="KSP129" s="27"/>
      <c r="KSQ129" s="27"/>
      <c r="KSR129" s="27"/>
      <c r="KSS129" s="27"/>
      <c r="KST129" s="27"/>
      <c r="KSU129" s="27"/>
      <c r="KSV129" s="27"/>
      <c r="KSW129" s="27"/>
      <c r="KSX129" s="27"/>
      <c r="KSY129" s="27"/>
      <c r="KSZ129" s="27"/>
      <c r="KTA129" s="27"/>
      <c r="KTB129" s="27"/>
      <c r="KTC129" s="27"/>
      <c r="KTD129" s="27"/>
      <c r="KTE129" s="27"/>
      <c r="KTF129" s="27"/>
      <c r="KTG129" s="27"/>
      <c r="KTH129" s="27"/>
      <c r="KTI129" s="27"/>
      <c r="KTJ129" s="27"/>
      <c r="KTK129" s="27"/>
      <c r="KTL129" s="27"/>
      <c r="KTM129" s="27"/>
      <c r="KTN129" s="27"/>
      <c r="KTO129" s="27"/>
      <c r="KTP129" s="27"/>
      <c r="KTQ129" s="27"/>
      <c r="KTR129" s="27"/>
      <c r="KTS129" s="27"/>
      <c r="KTT129" s="27"/>
      <c r="KTU129" s="27"/>
      <c r="KTV129" s="27"/>
      <c r="KTW129" s="27"/>
      <c r="KTX129" s="27"/>
      <c r="KTY129" s="27"/>
      <c r="KTZ129" s="27"/>
      <c r="KUA129" s="27"/>
      <c r="KUB129" s="27"/>
      <c r="KUC129" s="27"/>
      <c r="KUD129" s="27"/>
      <c r="KUE129" s="27"/>
      <c r="KUF129" s="27"/>
      <c r="KUG129" s="27"/>
      <c r="KUH129" s="27"/>
      <c r="KUI129" s="27"/>
      <c r="KUJ129" s="27"/>
      <c r="KUK129" s="27"/>
      <c r="KUL129" s="27"/>
      <c r="KUM129" s="27"/>
      <c r="KUN129" s="27"/>
      <c r="KUO129" s="27"/>
      <c r="KUP129" s="27"/>
      <c r="KUQ129" s="27"/>
      <c r="KUR129" s="27"/>
      <c r="KUS129" s="27"/>
      <c r="KUT129" s="27"/>
      <c r="KUU129" s="27"/>
      <c r="KUV129" s="27"/>
      <c r="KUW129" s="27"/>
      <c r="KUX129" s="27"/>
      <c r="KUY129" s="27"/>
      <c r="KUZ129" s="27"/>
      <c r="KVA129" s="27"/>
      <c r="KVB129" s="27"/>
      <c r="KVC129" s="27"/>
      <c r="KVD129" s="27"/>
      <c r="KVE129" s="27"/>
      <c r="KVF129" s="27"/>
      <c r="KVG129" s="27"/>
      <c r="KVH129" s="27"/>
      <c r="KVI129" s="27"/>
      <c r="KVJ129" s="27"/>
      <c r="KVK129" s="27"/>
      <c r="KVL129" s="27"/>
      <c r="KVM129" s="27"/>
      <c r="KVN129" s="27"/>
      <c r="KVO129" s="27"/>
      <c r="KVP129" s="27"/>
      <c r="KVQ129" s="27"/>
      <c r="KVR129" s="27"/>
      <c r="KVS129" s="27"/>
      <c r="KVT129" s="27"/>
      <c r="KVU129" s="27"/>
      <c r="KVV129" s="27"/>
      <c r="KVW129" s="27"/>
      <c r="KVX129" s="27"/>
      <c r="KVY129" s="27"/>
      <c r="KVZ129" s="27"/>
      <c r="KWA129" s="27"/>
      <c r="KWB129" s="27"/>
      <c r="KWC129" s="27"/>
      <c r="KWD129" s="27"/>
      <c r="KWE129" s="27"/>
      <c r="KWF129" s="27"/>
      <c r="KWG129" s="27"/>
      <c r="KWH129" s="27"/>
      <c r="KWI129" s="27"/>
      <c r="KWJ129" s="27"/>
      <c r="KWK129" s="27"/>
      <c r="KWL129" s="27"/>
      <c r="KWM129" s="27"/>
      <c r="KWN129" s="27"/>
      <c r="KWO129" s="27"/>
      <c r="KWP129" s="27"/>
      <c r="KWQ129" s="27"/>
      <c r="KWR129" s="27"/>
      <c r="KWS129" s="27"/>
      <c r="KWT129" s="27"/>
      <c r="KWU129" s="27"/>
      <c r="KWV129" s="27"/>
      <c r="KWW129" s="27"/>
      <c r="KWX129" s="27"/>
      <c r="KWY129" s="27"/>
      <c r="KWZ129" s="27"/>
      <c r="KXA129" s="27"/>
      <c r="KXB129" s="27"/>
      <c r="KXC129" s="27"/>
      <c r="KXD129" s="27"/>
      <c r="KXE129" s="27"/>
      <c r="KXF129" s="27"/>
      <c r="KXG129" s="27"/>
      <c r="KXH129" s="27"/>
      <c r="KXI129" s="27"/>
      <c r="KXJ129" s="27"/>
      <c r="KXK129" s="27"/>
      <c r="KXL129" s="27"/>
      <c r="KXM129" s="27"/>
      <c r="KXN129" s="27"/>
      <c r="KXO129" s="27"/>
      <c r="KXP129" s="27"/>
      <c r="KXQ129" s="27"/>
      <c r="KXR129" s="27"/>
      <c r="KXS129" s="27"/>
      <c r="KXT129" s="27"/>
      <c r="KXU129" s="27"/>
      <c r="KXV129" s="27"/>
      <c r="KXW129" s="27"/>
      <c r="KXX129" s="27"/>
      <c r="KXY129" s="27"/>
      <c r="KXZ129" s="27"/>
      <c r="KYA129" s="27"/>
      <c r="KYB129" s="27"/>
      <c r="KYC129" s="27"/>
      <c r="KYD129" s="27"/>
      <c r="KYE129" s="27"/>
      <c r="KYF129" s="27"/>
      <c r="KYG129" s="27"/>
      <c r="KYH129" s="27"/>
      <c r="KYI129" s="27"/>
      <c r="KYJ129" s="27"/>
      <c r="KYK129" s="27"/>
      <c r="KYL129" s="27"/>
      <c r="KYM129" s="27"/>
      <c r="KYN129" s="27"/>
      <c r="KYO129" s="27"/>
      <c r="KYP129" s="27"/>
      <c r="KYQ129" s="27"/>
      <c r="KYR129" s="27"/>
      <c r="KYS129" s="27"/>
      <c r="KYT129" s="27"/>
      <c r="KYU129" s="27"/>
      <c r="KYV129" s="27"/>
      <c r="KYW129" s="27"/>
      <c r="KYX129" s="27"/>
      <c r="KYY129" s="27"/>
      <c r="KYZ129" s="27"/>
      <c r="KZA129" s="27"/>
      <c r="KZB129" s="27"/>
      <c r="KZC129" s="27"/>
      <c r="KZD129" s="27"/>
      <c r="KZE129" s="27"/>
      <c r="KZF129" s="27"/>
      <c r="KZG129" s="27"/>
      <c r="KZH129" s="27"/>
      <c r="KZI129" s="27"/>
      <c r="KZJ129" s="27"/>
      <c r="KZK129" s="27"/>
      <c r="KZL129" s="27"/>
      <c r="KZM129" s="27"/>
      <c r="KZN129" s="27"/>
      <c r="KZO129" s="27"/>
      <c r="KZP129" s="27"/>
      <c r="KZQ129" s="27"/>
      <c r="KZR129" s="27"/>
      <c r="KZS129" s="27"/>
      <c r="KZT129" s="27"/>
      <c r="KZU129" s="27"/>
      <c r="KZV129" s="27"/>
      <c r="KZW129" s="27"/>
      <c r="KZX129" s="27"/>
      <c r="KZY129" s="27"/>
      <c r="KZZ129" s="27"/>
      <c r="LAA129" s="27"/>
      <c r="LAB129" s="27"/>
      <c r="LAC129" s="27"/>
      <c r="LAD129" s="27"/>
      <c r="LAE129" s="27"/>
      <c r="LAF129" s="27"/>
      <c r="LAG129" s="27"/>
      <c r="LAH129" s="27"/>
      <c r="LAO129" s="27"/>
      <c r="LAP129" s="27"/>
      <c r="LAQ129" s="27"/>
      <c r="LAR129" s="27"/>
      <c r="LAS129" s="27"/>
      <c r="LAT129" s="27"/>
      <c r="LAU129" s="27"/>
      <c r="LAV129" s="27"/>
      <c r="LAW129" s="27"/>
      <c r="LAX129" s="27"/>
      <c r="LAY129" s="27"/>
      <c r="LAZ129" s="27"/>
      <c r="LBA129" s="27"/>
      <c r="LBB129" s="27"/>
      <c r="LBC129" s="27"/>
      <c r="LBD129" s="27"/>
      <c r="LBE129" s="27"/>
      <c r="LBF129" s="27"/>
      <c r="LBG129" s="27"/>
      <c r="LBH129" s="27"/>
      <c r="LBI129" s="27"/>
      <c r="LBJ129" s="27"/>
      <c r="LBK129" s="27"/>
      <c r="LBL129" s="27"/>
      <c r="LBM129" s="27"/>
      <c r="LBN129" s="27"/>
      <c r="LBO129" s="27"/>
      <c r="LBP129" s="27"/>
      <c r="LBQ129" s="27"/>
      <c r="LBR129" s="27"/>
      <c r="LBS129" s="27"/>
      <c r="LBT129" s="27"/>
      <c r="LBU129" s="27"/>
      <c r="LBV129" s="27"/>
      <c r="LBW129" s="27"/>
      <c r="LBX129" s="27"/>
      <c r="LBY129" s="27"/>
      <c r="LBZ129" s="27"/>
      <c r="LCA129" s="27"/>
      <c r="LCB129" s="27"/>
      <c r="LCC129" s="27"/>
      <c r="LCD129" s="27"/>
      <c r="LCE129" s="27"/>
      <c r="LCF129" s="27"/>
      <c r="LCG129" s="27"/>
      <c r="LCH129" s="27"/>
      <c r="LCI129" s="27"/>
      <c r="LCJ129" s="27"/>
      <c r="LCK129" s="27"/>
      <c r="LCL129" s="27"/>
      <c r="LCM129" s="27"/>
      <c r="LCN129" s="27"/>
      <c r="LCO129" s="27"/>
      <c r="LCP129" s="27"/>
      <c r="LCQ129" s="27"/>
      <c r="LCR129" s="27"/>
      <c r="LCS129" s="27"/>
      <c r="LCT129" s="27"/>
      <c r="LCU129" s="27"/>
      <c r="LCV129" s="27"/>
      <c r="LCW129" s="27"/>
      <c r="LCX129" s="27"/>
      <c r="LCY129" s="27"/>
      <c r="LCZ129" s="27"/>
      <c r="LDA129" s="27"/>
      <c r="LDB129" s="27"/>
      <c r="LDC129" s="27"/>
      <c r="LDD129" s="27"/>
      <c r="LDE129" s="27"/>
      <c r="LDF129" s="27"/>
      <c r="LDG129" s="27"/>
      <c r="LDH129" s="27"/>
      <c r="LDI129" s="27"/>
      <c r="LDJ129" s="27"/>
      <c r="LDK129" s="27"/>
      <c r="LDL129" s="27"/>
      <c r="LDM129" s="27"/>
      <c r="LDN129" s="27"/>
      <c r="LDO129" s="27"/>
      <c r="LDP129" s="27"/>
      <c r="LDQ129" s="27"/>
      <c r="LDR129" s="27"/>
      <c r="LDS129" s="27"/>
      <c r="LDT129" s="27"/>
      <c r="LDU129" s="27"/>
      <c r="LDV129" s="27"/>
      <c r="LDW129" s="27"/>
      <c r="LDX129" s="27"/>
      <c r="LDY129" s="27"/>
      <c r="LDZ129" s="27"/>
      <c r="LEA129" s="27"/>
      <c r="LEB129" s="27"/>
      <c r="LEC129" s="27"/>
      <c r="LED129" s="27"/>
      <c r="LEE129" s="27"/>
      <c r="LEF129" s="27"/>
      <c r="LEG129" s="27"/>
      <c r="LEH129" s="27"/>
      <c r="LEI129" s="27"/>
      <c r="LEJ129" s="27"/>
      <c r="LEK129" s="27"/>
      <c r="LEL129" s="27"/>
      <c r="LEM129" s="27"/>
      <c r="LEN129" s="27"/>
      <c r="LEO129" s="27"/>
      <c r="LEP129" s="27"/>
      <c r="LEQ129" s="27"/>
      <c r="LER129" s="27"/>
      <c r="LES129" s="27"/>
      <c r="LET129" s="27"/>
      <c r="LEU129" s="27"/>
      <c r="LEV129" s="27"/>
      <c r="LEW129" s="27"/>
      <c r="LEX129" s="27"/>
      <c r="LEY129" s="27"/>
      <c r="LEZ129" s="27"/>
      <c r="LFA129" s="27"/>
      <c r="LFB129" s="27"/>
      <c r="LFC129" s="27"/>
      <c r="LFD129" s="27"/>
      <c r="LFE129" s="27"/>
      <c r="LFF129" s="27"/>
      <c r="LFG129" s="27"/>
      <c r="LFH129" s="27"/>
      <c r="LFI129" s="27"/>
      <c r="LFJ129" s="27"/>
      <c r="LFK129" s="27"/>
      <c r="LFL129" s="27"/>
      <c r="LFM129" s="27"/>
      <c r="LFN129" s="27"/>
      <c r="LFO129" s="27"/>
      <c r="LFP129" s="27"/>
      <c r="LFQ129" s="27"/>
      <c r="LFR129" s="27"/>
      <c r="LFS129" s="27"/>
      <c r="LFT129" s="27"/>
      <c r="LFU129" s="27"/>
      <c r="LFV129" s="27"/>
      <c r="LFW129" s="27"/>
      <c r="LFX129" s="27"/>
      <c r="LFY129" s="27"/>
      <c r="LFZ129" s="27"/>
      <c r="LGA129" s="27"/>
      <c r="LGB129" s="27"/>
      <c r="LGC129" s="27"/>
      <c r="LGD129" s="27"/>
      <c r="LGE129" s="27"/>
      <c r="LGF129" s="27"/>
      <c r="LGG129" s="27"/>
      <c r="LGH129" s="27"/>
      <c r="LGI129" s="27"/>
      <c r="LGJ129" s="27"/>
      <c r="LGK129" s="27"/>
      <c r="LGL129" s="27"/>
      <c r="LGM129" s="27"/>
      <c r="LGN129" s="27"/>
      <c r="LGO129" s="27"/>
      <c r="LGP129" s="27"/>
      <c r="LGQ129" s="27"/>
      <c r="LGR129" s="27"/>
      <c r="LGS129" s="27"/>
      <c r="LGT129" s="27"/>
      <c r="LGU129" s="27"/>
      <c r="LGV129" s="27"/>
      <c r="LGW129" s="27"/>
      <c r="LGX129" s="27"/>
      <c r="LGY129" s="27"/>
      <c r="LGZ129" s="27"/>
      <c r="LHA129" s="27"/>
      <c r="LHB129" s="27"/>
      <c r="LHC129" s="27"/>
      <c r="LHD129" s="27"/>
      <c r="LHE129" s="27"/>
      <c r="LHF129" s="27"/>
      <c r="LHG129" s="27"/>
      <c r="LHH129" s="27"/>
      <c r="LHI129" s="27"/>
      <c r="LHJ129" s="27"/>
      <c r="LHK129" s="27"/>
      <c r="LHL129" s="27"/>
      <c r="LHM129" s="27"/>
      <c r="LHN129" s="27"/>
      <c r="LHO129" s="27"/>
      <c r="LHP129" s="27"/>
      <c r="LHQ129" s="27"/>
      <c r="LHR129" s="27"/>
      <c r="LHS129" s="27"/>
      <c r="LHT129" s="27"/>
      <c r="LHU129" s="27"/>
      <c r="LHV129" s="27"/>
      <c r="LHW129" s="27"/>
      <c r="LHX129" s="27"/>
      <c r="LHY129" s="27"/>
      <c r="LHZ129" s="27"/>
      <c r="LIA129" s="27"/>
      <c r="LIB129" s="27"/>
      <c r="LIC129" s="27"/>
      <c r="LID129" s="27"/>
      <c r="LIE129" s="27"/>
      <c r="LIF129" s="27"/>
      <c r="LIG129" s="27"/>
      <c r="LIH129" s="27"/>
      <c r="LII129" s="27"/>
      <c r="LIJ129" s="27"/>
      <c r="LIK129" s="27"/>
      <c r="LIL129" s="27"/>
      <c r="LIM129" s="27"/>
      <c r="LIN129" s="27"/>
      <c r="LIO129" s="27"/>
      <c r="LIP129" s="27"/>
      <c r="LIQ129" s="27"/>
      <c r="LIR129" s="27"/>
      <c r="LIS129" s="27"/>
      <c r="LIT129" s="27"/>
      <c r="LIU129" s="27"/>
      <c r="LIV129" s="27"/>
      <c r="LIW129" s="27"/>
      <c r="LIX129" s="27"/>
      <c r="LIY129" s="27"/>
      <c r="LIZ129" s="27"/>
      <c r="LJA129" s="27"/>
      <c r="LJB129" s="27"/>
      <c r="LJC129" s="27"/>
      <c r="LJD129" s="27"/>
      <c r="LJE129" s="27"/>
      <c r="LJF129" s="27"/>
      <c r="LJG129" s="27"/>
      <c r="LJH129" s="27"/>
      <c r="LJI129" s="27"/>
      <c r="LJJ129" s="27"/>
      <c r="LJK129" s="27"/>
      <c r="LJL129" s="27"/>
      <c r="LJM129" s="27"/>
      <c r="LJN129" s="27"/>
      <c r="LJO129" s="27"/>
      <c r="LJP129" s="27"/>
      <c r="LJQ129" s="27"/>
      <c r="LJR129" s="27"/>
      <c r="LJS129" s="27"/>
      <c r="LJT129" s="27"/>
      <c r="LJU129" s="27"/>
      <c r="LJV129" s="27"/>
      <c r="LJW129" s="27"/>
      <c r="LJX129" s="27"/>
      <c r="LJY129" s="27"/>
      <c r="LJZ129" s="27"/>
      <c r="LKA129" s="27"/>
      <c r="LKB129" s="27"/>
      <c r="LKC129" s="27"/>
      <c r="LKD129" s="27"/>
      <c r="LKK129" s="27"/>
      <c r="LKL129" s="27"/>
      <c r="LKM129" s="27"/>
      <c r="LKN129" s="27"/>
      <c r="LKO129" s="27"/>
      <c r="LKP129" s="27"/>
      <c r="LKQ129" s="27"/>
      <c r="LKR129" s="27"/>
      <c r="LKS129" s="27"/>
      <c r="LKT129" s="27"/>
      <c r="LKU129" s="27"/>
      <c r="LKV129" s="27"/>
      <c r="LKW129" s="27"/>
      <c r="LKX129" s="27"/>
      <c r="LKY129" s="27"/>
      <c r="LKZ129" s="27"/>
      <c r="LLA129" s="27"/>
      <c r="LLB129" s="27"/>
      <c r="LLC129" s="27"/>
      <c r="LLD129" s="27"/>
      <c r="LLE129" s="27"/>
      <c r="LLF129" s="27"/>
      <c r="LLG129" s="27"/>
      <c r="LLH129" s="27"/>
      <c r="LLI129" s="27"/>
      <c r="LLJ129" s="27"/>
      <c r="LLK129" s="27"/>
      <c r="LLL129" s="27"/>
      <c r="LLM129" s="27"/>
      <c r="LLN129" s="27"/>
      <c r="LLO129" s="27"/>
      <c r="LLP129" s="27"/>
      <c r="LLQ129" s="27"/>
      <c r="LLR129" s="27"/>
      <c r="LLS129" s="27"/>
      <c r="LLT129" s="27"/>
      <c r="LLU129" s="27"/>
      <c r="LLV129" s="27"/>
      <c r="LLW129" s="27"/>
      <c r="LLX129" s="27"/>
      <c r="LLY129" s="27"/>
      <c r="LLZ129" s="27"/>
      <c r="LMA129" s="27"/>
      <c r="LMB129" s="27"/>
      <c r="LMC129" s="27"/>
      <c r="LMD129" s="27"/>
      <c r="LME129" s="27"/>
      <c r="LMF129" s="27"/>
      <c r="LMG129" s="27"/>
      <c r="LMH129" s="27"/>
      <c r="LMI129" s="27"/>
      <c r="LMJ129" s="27"/>
      <c r="LMK129" s="27"/>
      <c r="LML129" s="27"/>
      <c r="LMM129" s="27"/>
      <c r="LMN129" s="27"/>
      <c r="LMO129" s="27"/>
      <c r="LMP129" s="27"/>
      <c r="LMQ129" s="27"/>
      <c r="LMR129" s="27"/>
      <c r="LMS129" s="27"/>
      <c r="LMT129" s="27"/>
      <c r="LMU129" s="27"/>
      <c r="LMV129" s="27"/>
      <c r="LMW129" s="27"/>
      <c r="LMX129" s="27"/>
      <c r="LMY129" s="27"/>
      <c r="LMZ129" s="27"/>
      <c r="LNA129" s="27"/>
      <c r="LNB129" s="27"/>
      <c r="LNC129" s="27"/>
      <c r="LND129" s="27"/>
      <c r="LNE129" s="27"/>
      <c r="LNF129" s="27"/>
      <c r="LNG129" s="27"/>
      <c r="LNH129" s="27"/>
      <c r="LNI129" s="27"/>
      <c r="LNJ129" s="27"/>
      <c r="LNK129" s="27"/>
      <c r="LNL129" s="27"/>
      <c r="LNM129" s="27"/>
      <c r="LNN129" s="27"/>
      <c r="LNO129" s="27"/>
      <c r="LNP129" s="27"/>
      <c r="LNQ129" s="27"/>
      <c r="LNR129" s="27"/>
      <c r="LNS129" s="27"/>
      <c r="LNT129" s="27"/>
      <c r="LNU129" s="27"/>
      <c r="LNV129" s="27"/>
      <c r="LNW129" s="27"/>
      <c r="LNX129" s="27"/>
      <c r="LNY129" s="27"/>
      <c r="LNZ129" s="27"/>
      <c r="LOA129" s="27"/>
      <c r="LOB129" s="27"/>
      <c r="LOC129" s="27"/>
      <c r="LOD129" s="27"/>
      <c r="LOE129" s="27"/>
      <c r="LOF129" s="27"/>
      <c r="LOG129" s="27"/>
      <c r="LOH129" s="27"/>
      <c r="LOI129" s="27"/>
      <c r="LOJ129" s="27"/>
      <c r="LOK129" s="27"/>
      <c r="LOL129" s="27"/>
      <c r="LOM129" s="27"/>
      <c r="LON129" s="27"/>
      <c r="LOO129" s="27"/>
      <c r="LOP129" s="27"/>
      <c r="LOQ129" s="27"/>
      <c r="LOR129" s="27"/>
      <c r="LOS129" s="27"/>
      <c r="LOT129" s="27"/>
      <c r="LOU129" s="27"/>
      <c r="LOV129" s="27"/>
      <c r="LOW129" s="27"/>
      <c r="LOX129" s="27"/>
      <c r="LOY129" s="27"/>
      <c r="LOZ129" s="27"/>
      <c r="LPA129" s="27"/>
      <c r="LPB129" s="27"/>
      <c r="LPC129" s="27"/>
      <c r="LPD129" s="27"/>
      <c r="LPE129" s="27"/>
      <c r="LPF129" s="27"/>
      <c r="LPG129" s="27"/>
      <c r="LPH129" s="27"/>
      <c r="LPI129" s="27"/>
      <c r="LPJ129" s="27"/>
      <c r="LPK129" s="27"/>
      <c r="LPL129" s="27"/>
      <c r="LPM129" s="27"/>
      <c r="LPN129" s="27"/>
      <c r="LPO129" s="27"/>
      <c r="LPP129" s="27"/>
      <c r="LPQ129" s="27"/>
      <c r="LPR129" s="27"/>
      <c r="LPS129" s="27"/>
      <c r="LPT129" s="27"/>
      <c r="LPU129" s="27"/>
      <c r="LPV129" s="27"/>
      <c r="LPW129" s="27"/>
      <c r="LPX129" s="27"/>
      <c r="LPY129" s="27"/>
      <c r="LPZ129" s="27"/>
      <c r="LQA129" s="27"/>
      <c r="LQB129" s="27"/>
      <c r="LQC129" s="27"/>
      <c r="LQD129" s="27"/>
      <c r="LQE129" s="27"/>
      <c r="LQF129" s="27"/>
      <c r="LQG129" s="27"/>
      <c r="LQH129" s="27"/>
      <c r="LQI129" s="27"/>
      <c r="LQJ129" s="27"/>
      <c r="LQK129" s="27"/>
      <c r="LQL129" s="27"/>
      <c r="LQM129" s="27"/>
      <c r="LQN129" s="27"/>
      <c r="LQO129" s="27"/>
      <c r="LQP129" s="27"/>
      <c r="LQQ129" s="27"/>
      <c r="LQR129" s="27"/>
      <c r="LQS129" s="27"/>
      <c r="LQT129" s="27"/>
      <c r="LQU129" s="27"/>
      <c r="LQV129" s="27"/>
      <c r="LQW129" s="27"/>
      <c r="LQX129" s="27"/>
      <c r="LQY129" s="27"/>
      <c r="LQZ129" s="27"/>
      <c r="LRA129" s="27"/>
      <c r="LRB129" s="27"/>
      <c r="LRC129" s="27"/>
      <c r="LRD129" s="27"/>
      <c r="LRE129" s="27"/>
      <c r="LRF129" s="27"/>
      <c r="LRG129" s="27"/>
      <c r="LRH129" s="27"/>
      <c r="LRI129" s="27"/>
      <c r="LRJ129" s="27"/>
      <c r="LRK129" s="27"/>
      <c r="LRL129" s="27"/>
      <c r="LRM129" s="27"/>
      <c r="LRN129" s="27"/>
      <c r="LRO129" s="27"/>
      <c r="LRP129" s="27"/>
      <c r="LRQ129" s="27"/>
      <c r="LRR129" s="27"/>
      <c r="LRS129" s="27"/>
      <c r="LRT129" s="27"/>
      <c r="LRU129" s="27"/>
      <c r="LRV129" s="27"/>
      <c r="LRW129" s="27"/>
      <c r="LRX129" s="27"/>
      <c r="LRY129" s="27"/>
      <c r="LRZ129" s="27"/>
      <c r="LSA129" s="27"/>
      <c r="LSB129" s="27"/>
      <c r="LSC129" s="27"/>
      <c r="LSD129" s="27"/>
      <c r="LSE129" s="27"/>
      <c r="LSF129" s="27"/>
      <c r="LSG129" s="27"/>
      <c r="LSH129" s="27"/>
      <c r="LSI129" s="27"/>
      <c r="LSJ129" s="27"/>
      <c r="LSK129" s="27"/>
      <c r="LSL129" s="27"/>
      <c r="LSM129" s="27"/>
      <c r="LSN129" s="27"/>
      <c r="LSO129" s="27"/>
      <c r="LSP129" s="27"/>
      <c r="LSQ129" s="27"/>
      <c r="LSR129" s="27"/>
      <c r="LSS129" s="27"/>
      <c r="LST129" s="27"/>
      <c r="LSU129" s="27"/>
      <c r="LSV129" s="27"/>
      <c r="LSW129" s="27"/>
      <c r="LSX129" s="27"/>
      <c r="LSY129" s="27"/>
      <c r="LSZ129" s="27"/>
      <c r="LTA129" s="27"/>
      <c r="LTB129" s="27"/>
      <c r="LTC129" s="27"/>
      <c r="LTD129" s="27"/>
      <c r="LTE129" s="27"/>
      <c r="LTF129" s="27"/>
      <c r="LTG129" s="27"/>
      <c r="LTH129" s="27"/>
      <c r="LTI129" s="27"/>
      <c r="LTJ129" s="27"/>
      <c r="LTK129" s="27"/>
      <c r="LTL129" s="27"/>
      <c r="LTM129" s="27"/>
      <c r="LTN129" s="27"/>
      <c r="LTO129" s="27"/>
      <c r="LTP129" s="27"/>
      <c r="LTQ129" s="27"/>
      <c r="LTR129" s="27"/>
      <c r="LTS129" s="27"/>
      <c r="LTT129" s="27"/>
      <c r="LTU129" s="27"/>
      <c r="LTV129" s="27"/>
      <c r="LTW129" s="27"/>
      <c r="LTX129" s="27"/>
      <c r="LTY129" s="27"/>
      <c r="LTZ129" s="27"/>
      <c r="LUG129" s="27"/>
      <c r="LUH129" s="27"/>
      <c r="LUI129" s="27"/>
      <c r="LUJ129" s="27"/>
      <c r="LUK129" s="27"/>
      <c r="LUL129" s="27"/>
      <c r="LUM129" s="27"/>
      <c r="LUN129" s="27"/>
      <c r="LUO129" s="27"/>
      <c r="LUP129" s="27"/>
      <c r="LUQ129" s="27"/>
      <c r="LUR129" s="27"/>
      <c r="LUS129" s="27"/>
      <c r="LUT129" s="27"/>
      <c r="LUU129" s="27"/>
      <c r="LUV129" s="27"/>
      <c r="LUW129" s="27"/>
      <c r="LUX129" s="27"/>
      <c r="LUY129" s="27"/>
      <c r="LUZ129" s="27"/>
      <c r="LVA129" s="27"/>
      <c r="LVB129" s="27"/>
      <c r="LVC129" s="27"/>
      <c r="LVD129" s="27"/>
      <c r="LVE129" s="27"/>
      <c r="LVF129" s="27"/>
      <c r="LVG129" s="27"/>
      <c r="LVH129" s="27"/>
      <c r="LVI129" s="27"/>
      <c r="LVJ129" s="27"/>
      <c r="LVK129" s="27"/>
      <c r="LVL129" s="27"/>
      <c r="LVM129" s="27"/>
      <c r="LVN129" s="27"/>
      <c r="LVO129" s="27"/>
      <c r="LVP129" s="27"/>
      <c r="LVQ129" s="27"/>
      <c r="LVR129" s="27"/>
      <c r="LVS129" s="27"/>
      <c r="LVT129" s="27"/>
      <c r="LVU129" s="27"/>
      <c r="LVV129" s="27"/>
      <c r="LVW129" s="27"/>
      <c r="LVX129" s="27"/>
      <c r="LVY129" s="27"/>
      <c r="LVZ129" s="27"/>
      <c r="LWA129" s="27"/>
      <c r="LWB129" s="27"/>
      <c r="LWC129" s="27"/>
      <c r="LWD129" s="27"/>
      <c r="LWE129" s="27"/>
      <c r="LWF129" s="27"/>
      <c r="LWG129" s="27"/>
      <c r="LWH129" s="27"/>
      <c r="LWI129" s="27"/>
      <c r="LWJ129" s="27"/>
      <c r="LWK129" s="27"/>
      <c r="LWL129" s="27"/>
      <c r="LWM129" s="27"/>
      <c r="LWN129" s="27"/>
      <c r="LWO129" s="27"/>
      <c r="LWP129" s="27"/>
      <c r="LWQ129" s="27"/>
      <c r="LWR129" s="27"/>
      <c r="LWS129" s="27"/>
      <c r="LWT129" s="27"/>
      <c r="LWU129" s="27"/>
      <c r="LWV129" s="27"/>
      <c r="LWW129" s="27"/>
      <c r="LWX129" s="27"/>
      <c r="LWY129" s="27"/>
      <c r="LWZ129" s="27"/>
      <c r="LXA129" s="27"/>
      <c r="LXB129" s="27"/>
      <c r="LXC129" s="27"/>
      <c r="LXD129" s="27"/>
      <c r="LXE129" s="27"/>
      <c r="LXF129" s="27"/>
      <c r="LXG129" s="27"/>
      <c r="LXH129" s="27"/>
      <c r="LXI129" s="27"/>
      <c r="LXJ129" s="27"/>
      <c r="LXK129" s="27"/>
      <c r="LXL129" s="27"/>
      <c r="LXM129" s="27"/>
      <c r="LXN129" s="27"/>
      <c r="LXO129" s="27"/>
      <c r="LXP129" s="27"/>
      <c r="LXQ129" s="27"/>
      <c r="LXR129" s="27"/>
      <c r="LXS129" s="27"/>
      <c r="LXT129" s="27"/>
      <c r="LXU129" s="27"/>
      <c r="LXV129" s="27"/>
      <c r="LXW129" s="27"/>
      <c r="LXX129" s="27"/>
      <c r="LXY129" s="27"/>
      <c r="LXZ129" s="27"/>
      <c r="LYA129" s="27"/>
      <c r="LYB129" s="27"/>
      <c r="LYC129" s="27"/>
      <c r="LYD129" s="27"/>
      <c r="LYE129" s="27"/>
      <c r="LYF129" s="27"/>
      <c r="LYG129" s="27"/>
      <c r="LYH129" s="27"/>
      <c r="LYI129" s="27"/>
      <c r="LYJ129" s="27"/>
      <c r="LYK129" s="27"/>
      <c r="LYL129" s="27"/>
      <c r="LYM129" s="27"/>
      <c r="LYN129" s="27"/>
      <c r="LYO129" s="27"/>
      <c r="LYP129" s="27"/>
      <c r="LYQ129" s="27"/>
      <c r="LYR129" s="27"/>
      <c r="LYS129" s="27"/>
      <c r="LYT129" s="27"/>
      <c r="LYU129" s="27"/>
      <c r="LYV129" s="27"/>
      <c r="LYW129" s="27"/>
      <c r="LYX129" s="27"/>
      <c r="LYY129" s="27"/>
      <c r="LYZ129" s="27"/>
      <c r="LZA129" s="27"/>
      <c r="LZB129" s="27"/>
      <c r="LZC129" s="27"/>
      <c r="LZD129" s="27"/>
      <c r="LZE129" s="27"/>
      <c r="LZF129" s="27"/>
      <c r="LZG129" s="27"/>
      <c r="LZH129" s="27"/>
      <c r="LZI129" s="27"/>
      <c r="LZJ129" s="27"/>
      <c r="LZK129" s="27"/>
      <c r="LZL129" s="27"/>
      <c r="LZM129" s="27"/>
      <c r="LZN129" s="27"/>
      <c r="LZO129" s="27"/>
      <c r="LZP129" s="27"/>
      <c r="LZQ129" s="27"/>
      <c r="LZR129" s="27"/>
      <c r="LZS129" s="27"/>
      <c r="LZT129" s="27"/>
      <c r="LZU129" s="27"/>
      <c r="LZV129" s="27"/>
      <c r="LZW129" s="27"/>
      <c r="LZX129" s="27"/>
      <c r="LZY129" s="27"/>
      <c r="LZZ129" s="27"/>
      <c r="MAA129" s="27"/>
      <c r="MAB129" s="27"/>
      <c r="MAC129" s="27"/>
      <c r="MAD129" s="27"/>
      <c r="MAE129" s="27"/>
      <c r="MAF129" s="27"/>
      <c r="MAG129" s="27"/>
      <c r="MAH129" s="27"/>
      <c r="MAI129" s="27"/>
      <c r="MAJ129" s="27"/>
      <c r="MAK129" s="27"/>
      <c r="MAL129" s="27"/>
      <c r="MAM129" s="27"/>
      <c r="MAN129" s="27"/>
      <c r="MAO129" s="27"/>
      <c r="MAP129" s="27"/>
      <c r="MAQ129" s="27"/>
      <c r="MAR129" s="27"/>
      <c r="MAS129" s="27"/>
      <c r="MAT129" s="27"/>
      <c r="MAU129" s="27"/>
      <c r="MAV129" s="27"/>
      <c r="MAW129" s="27"/>
      <c r="MAX129" s="27"/>
      <c r="MAY129" s="27"/>
      <c r="MAZ129" s="27"/>
      <c r="MBA129" s="27"/>
      <c r="MBB129" s="27"/>
      <c r="MBC129" s="27"/>
      <c r="MBD129" s="27"/>
      <c r="MBE129" s="27"/>
      <c r="MBF129" s="27"/>
      <c r="MBG129" s="27"/>
      <c r="MBH129" s="27"/>
      <c r="MBI129" s="27"/>
      <c r="MBJ129" s="27"/>
      <c r="MBK129" s="27"/>
      <c r="MBL129" s="27"/>
      <c r="MBM129" s="27"/>
      <c r="MBN129" s="27"/>
      <c r="MBO129" s="27"/>
      <c r="MBP129" s="27"/>
      <c r="MBQ129" s="27"/>
      <c r="MBR129" s="27"/>
      <c r="MBS129" s="27"/>
      <c r="MBT129" s="27"/>
      <c r="MBU129" s="27"/>
      <c r="MBV129" s="27"/>
      <c r="MBW129" s="27"/>
      <c r="MBX129" s="27"/>
      <c r="MBY129" s="27"/>
      <c r="MBZ129" s="27"/>
      <c r="MCA129" s="27"/>
      <c r="MCB129" s="27"/>
      <c r="MCC129" s="27"/>
      <c r="MCD129" s="27"/>
      <c r="MCE129" s="27"/>
      <c r="MCF129" s="27"/>
      <c r="MCG129" s="27"/>
      <c r="MCH129" s="27"/>
      <c r="MCI129" s="27"/>
      <c r="MCJ129" s="27"/>
      <c r="MCK129" s="27"/>
      <c r="MCL129" s="27"/>
      <c r="MCM129" s="27"/>
      <c r="MCN129" s="27"/>
      <c r="MCO129" s="27"/>
      <c r="MCP129" s="27"/>
      <c r="MCQ129" s="27"/>
      <c r="MCR129" s="27"/>
      <c r="MCS129" s="27"/>
      <c r="MCT129" s="27"/>
      <c r="MCU129" s="27"/>
      <c r="MCV129" s="27"/>
      <c r="MCW129" s="27"/>
      <c r="MCX129" s="27"/>
      <c r="MCY129" s="27"/>
      <c r="MCZ129" s="27"/>
      <c r="MDA129" s="27"/>
      <c r="MDB129" s="27"/>
      <c r="MDC129" s="27"/>
      <c r="MDD129" s="27"/>
      <c r="MDE129" s="27"/>
      <c r="MDF129" s="27"/>
      <c r="MDG129" s="27"/>
      <c r="MDH129" s="27"/>
      <c r="MDI129" s="27"/>
      <c r="MDJ129" s="27"/>
      <c r="MDK129" s="27"/>
      <c r="MDL129" s="27"/>
      <c r="MDM129" s="27"/>
      <c r="MDN129" s="27"/>
      <c r="MDO129" s="27"/>
      <c r="MDP129" s="27"/>
      <c r="MDQ129" s="27"/>
      <c r="MDR129" s="27"/>
      <c r="MDS129" s="27"/>
      <c r="MDT129" s="27"/>
      <c r="MDU129" s="27"/>
      <c r="MDV129" s="27"/>
      <c r="MEC129" s="27"/>
      <c r="MED129" s="27"/>
      <c r="MEE129" s="27"/>
      <c r="MEF129" s="27"/>
      <c r="MEG129" s="27"/>
      <c r="MEH129" s="27"/>
      <c r="MEI129" s="27"/>
      <c r="MEJ129" s="27"/>
      <c r="MEK129" s="27"/>
      <c r="MEL129" s="27"/>
      <c r="MEM129" s="27"/>
      <c r="MEN129" s="27"/>
      <c r="MEO129" s="27"/>
      <c r="MEP129" s="27"/>
      <c r="MEQ129" s="27"/>
      <c r="MER129" s="27"/>
      <c r="MES129" s="27"/>
      <c r="MET129" s="27"/>
      <c r="MEU129" s="27"/>
      <c r="MEV129" s="27"/>
      <c r="MEW129" s="27"/>
      <c r="MEX129" s="27"/>
      <c r="MEY129" s="27"/>
      <c r="MEZ129" s="27"/>
      <c r="MFA129" s="27"/>
      <c r="MFB129" s="27"/>
      <c r="MFC129" s="27"/>
      <c r="MFD129" s="27"/>
      <c r="MFE129" s="27"/>
      <c r="MFF129" s="27"/>
      <c r="MFG129" s="27"/>
      <c r="MFH129" s="27"/>
      <c r="MFI129" s="27"/>
      <c r="MFJ129" s="27"/>
      <c r="MFK129" s="27"/>
      <c r="MFL129" s="27"/>
      <c r="MFM129" s="27"/>
      <c r="MFN129" s="27"/>
      <c r="MFO129" s="27"/>
      <c r="MFP129" s="27"/>
      <c r="MFQ129" s="27"/>
      <c r="MFR129" s="27"/>
      <c r="MFS129" s="27"/>
      <c r="MFT129" s="27"/>
      <c r="MFU129" s="27"/>
      <c r="MFV129" s="27"/>
      <c r="MFW129" s="27"/>
      <c r="MFX129" s="27"/>
      <c r="MFY129" s="27"/>
      <c r="MFZ129" s="27"/>
      <c r="MGA129" s="27"/>
      <c r="MGB129" s="27"/>
      <c r="MGC129" s="27"/>
      <c r="MGD129" s="27"/>
      <c r="MGE129" s="27"/>
      <c r="MGF129" s="27"/>
      <c r="MGG129" s="27"/>
      <c r="MGH129" s="27"/>
      <c r="MGI129" s="27"/>
      <c r="MGJ129" s="27"/>
      <c r="MGK129" s="27"/>
      <c r="MGL129" s="27"/>
      <c r="MGM129" s="27"/>
      <c r="MGN129" s="27"/>
      <c r="MGO129" s="27"/>
      <c r="MGP129" s="27"/>
      <c r="MGQ129" s="27"/>
      <c r="MGR129" s="27"/>
      <c r="MGS129" s="27"/>
      <c r="MGT129" s="27"/>
      <c r="MGU129" s="27"/>
      <c r="MGV129" s="27"/>
      <c r="MGW129" s="27"/>
      <c r="MGX129" s="27"/>
      <c r="MGY129" s="27"/>
      <c r="MGZ129" s="27"/>
      <c r="MHA129" s="27"/>
      <c r="MHB129" s="27"/>
      <c r="MHC129" s="27"/>
      <c r="MHD129" s="27"/>
      <c r="MHE129" s="27"/>
      <c r="MHF129" s="27"/>
      <c r="MHG129" s="27"/>
      <c r="MHH129" s="27"/>
      <c r="MHI129" s="27"/>
      <c r="MHJ129" s="27"/>
      <c r="MHK129" s="27"/>
      <c r="MHL129" s="27"/>
      <c r="MHM129" s="27"/>
      <c r="MHN129" s="27"/>
      <c r="MHO129" s="27"/>
      <c r="MHP129" s="27"/>
      <c r="MHQ129" s="27"/>
      <c r="MHR129" s="27"/>
      <c r="MHS129" s="27"/>
      <c r="MHT129" s="27"/>
      <c r="MHU129" s="27"/>
      <c r="MHV129" s="27"/>
      <c r="MHW129" s="27"/>
      <c r="MHX129" s="27"/>
      <c r="MHY129" s="27"/>
      <c r="MHZ129" s="27"/>
      <c r="MIA129" s="27"/>
      <c r="MIB129" s="27"/>
      <c r="MIC129" s="27"/>
      <c r="MID129" s="27"/>
      <c r="MIE129" s="27"/>
      <c r="MIF129" s="27"/>
      <c r="MIG129" s="27"/>
      <c r="MIH129" s="27"/>
      <c r="MII129" s="27"/>
      <c r="MIJ129" s="27"/>
      <c r="MIK129" s="27"/>
      <c r="MIL129" s="27"/>
      <c r="MIM129" s="27"/>
      <c r="MIN129" s="27"/>
      <c r="MIO129" s="27"/>
      <c r="MIP129" s="27"/>
      <c r="MIQ129" s="27"/>
      <c r="MIR129" s="27"/>
      <c r="MIS129" s="27"/>
      <c r="MIT129" s="27"/>
      <c r="MIU129" s="27"/>
      <c r="MIV129" s="27"/>
      <c r="MIW129" s="27"/>
      <c r="MIX129" s="27"/>
      <c r="MIY129" s="27"/>
      <c r="MIZ129" s="27"/>
      <c r="MJA129" s="27"/>
      <c r="MJB129" s="27"/>
      <c r="MJC129" s="27"/>
      <c r="MJD129" s="27"/>
      <c r="MJE129" s="27"/>
      <c r="MJF129" s="27"/>
      <c r="MJG129" s="27"/>
      <c r="MJH129" s="27"/>
      <c r="MJI129" s="27"/>
      <c r="MJJ129" s="27"/>
      <c r="MJK129" s="27"/>
      <c r="MJL129" s="27"/>
      <c r="MJM129" s="27"/>
      <c r="MJN129" s="27"/>
      <c r="MJO129" s="27"/>
      <c r="MJP129" s="27"/>
      <c r="MJQ129" s="27"/>
      <c r="MJR129" s="27"/>
      <c r="MJS129" s="27"/>
      <c r="MJT129" s="27"/>
      <c r="MJU129" s="27"/>
      <c r="MJV129" s="27"/>
      <c r="MJW129" s="27"/>
      <c r="MJX129" s="27"/>
      <c r="MJY129" s="27"/>
      <c r="MJZ129" s="27"/>
      <c r="MKA129" s="27"/>
      <c r="MKB129" s="27"/>
      <c r="MKC129" s="27"/>
      <c r="MKD129" s="27"/>
      <c r="MKE129" s="27"/>
      <c r="MKF129" s="27"/>
      <c r="MKG129" s="27"/>
      <c r="MKH129" s="27"/>
      <c r="MKI129" s="27"/>
      <c r="MKJ129" s="27"/>
      <c r="MKK129" s="27"/>
      <c r="MKL129" s="27"/>
      <c r="MKM129" s="27"/>
      <c r="MKN129" s="27"/>
      <c r="MKO129" s="27"/>
      <c r="MKP129" s="27"/>
      <c r="MKQ129" s="27"/>
      <c r="MKR129" s="27"/>
      <c r="MKS129" s="27"/>
      <c r="MKT129" s="27"/>
      <c r="MKU129" s="27"/>
      <c r="MKV129" s="27"/>
      <c r="MKW129" s="27"/>
      <c r="MKX129" s="27"/>
      <c r="MKY129" s="27"/>
      <c r="MKZ129" s="27"/>
      <c r="MLA129" s="27"/>
      <c r="MLB129" s="27"/>
      <c r="MLC129" s="27"/>
      <c r="MLD129" s="27"/>
      <c r="MLE129" s="27"/>
      <c r="MLF129" s="27"/>
      <c r="MLG129" s="27"/>
      <c r="MLH129" s="27"/>
      <c r="MLI129" s="27"/>
      <c r="MLJ129" s="27"/>
      <c r="MLK129" s="27"/>
      <c r="MLL129" s="27"/>
      <c r="MLM129" s="27"/>
      <c r="MLN129" s="27"/>
      <c r="MLO129" s="27"/>
      <c r="MLP129" s="27"/>
      <c r="MLQ129" s="27"/>
      <c r="MLR129" s="27"/>
      <c r="MLS129" s="27"/>
      <c r="MLT129" s="27"/>
      <c r="MLU129" s="27"/>
      <c r="MLV129" s="27"/>
      <c r="MLW129" s="27"/>
      <c r="MLX129" s="27"/>
      <c r="MLY129" s="27"/>
      <c r="MLZ129" s="27"/>
      <c r="MMA129" s="27"/>
      <c r="MMB129" s="27"/>
      <c r="MMC129" s="27"/>
      <c r="MMD129" s="27"/>
      <c r="MME129" s="27"/>
      <c r="MMF129" s="27"/>
      <c r="MMG129" s="27"/>
      <c r="MMH129" s="27"/>
      <c r="MMI129" s="27"/>
      <c r="MMJ129" s="27"/>
      <c r="MMK129" s="27"/>
      <c r="MML129" s="27"/>
      <c r="MMM129" s="27"/>
      <c r="MMN129" s="27"/>
      <c r="MMO129" s="27"/>
      <c r="MMP129" s="27"/>
      <c r="MMQ129" s="27"/>
      <c r="MMR129" s="27"/>
      <c r="MMS129" s="27"/>
      <c r="MMT129" s="27"/>
      <c r="MMU129" s="27"/>
      <c r="MMV129" s="27"/>
      <c r="MMW129" s="27"/>
      <c r="MMX129" s="27"/>
      <c r="MMY129" s="27"/>
      <c r="MMZ129" s="27"/>
      <c r="MNA129" s="27"/>
      <c r="MNB129" s="27"/>
      <c r="MNC129" s="27"/>
      <c r="MND129" s="27"/>
      <c r="MNE129" s="27"/>
      <c r="MNF129" s="27"/>
      <c r="MNG129" s="27"/>
      <c r="MNH129" s="27"/>
      <c r="MNI129" s="27"/>
      <c r="MNJ129" s="27"/>
      <c r="MNK129" s="27"/>
      <c r="MNL129" s="27"/>
      <c r="MNM129" s="27"/>
      <c r="MNN129" s="27"/>
      <c r="MNO129" s="27"/>
      <c r="MNP129" s="27"/>
      <c r="MNQ129" s="27"/>
      <c r="MNR129" s="27"/>
      <c r="MNY129" s="27"/>
      <c r="MNZ129" s="27"/>
      <c r="MOA129" s="27"/>
      <c r="MOB129" s="27"/>
      <c r="MOC129" s="27"/>
      <c r="MOD129" s="27"/>
      <c r="MOE129" s="27"/>
      <c r="MOF129" s="27"/>
      <c r="MOG129" s="27"/>
      <c r="MOH129" s="27"/>
      <c r="MOI129" s="27"/>
      <c r="MOJ129" s="27"/>
      <c r="MOK129" s="27"/>
      <c r="MOL129" s="27"/>
      <c r="MOM129" s="27"/>
      <c r="MON129" s="27"/>
      <c r="MOO129" s="27"/>
      <c r="MOP129" s="27"/>
      <c r="MOQ129" s="27"/>
      <c r="MOR129" s="27"/>
      <c r="MOS129" s="27"/>
      <c r="MOT129" s="27"/>
      <c r="MOU129" s="27"/>
      <c r="MOV129" s="27"/>
      <c r="MOW129" s="27"/>
      <c r="MOX129" s="27"/>
      <c r="MOY129" s="27"/>
      <c r="MOZ129" s="27"/>
      <c r="MPA129" s="27"/>
      <c r="MPB129" s="27"/>
      <c r="MPC129" s="27"/>
      <c r="MPD129" s="27"/>
      <c r="MPE129" s="27"/>
      <c r="MPF129" s="27"/>
      <c r="MPG129" s="27"/>
      <c r="MPH129" s="27"/>
      <c r="MPI129" s="27"/>
      <c r="MPJ129" s="27"/>
      <c r="MPK129" s="27"/>
      <c r="MPL129" s="27"/>
      <c r="MPM129" s="27"/>
      <c r="MPN129" s="27"/>
      <c r="MPO129" s="27"/>
      <c r="MPP129" s="27"/>
      <c r="MPQ129" s="27"/>
      <c r="MPR129" s="27"/>
      <c r="MPS129" s="27"/>
      <c r="MPT129" s="27"/>
      <c r="MPU129" s="27"/>
      <c r="MPV129" s="27"/>
      <c r="MPW129" s="27"/>
      <c r="MPX129" s="27"/>
      <c r="MPY129" s="27"/>
      <c r="MPZ129" s="27"/>
      <c r="MQA129" s="27"/>
      <c r="MQB129" s="27"/>
      <c r="MQC129" s="27"/>
      <c r="MQD129" s="27"/>
      <c r="MQE129" s="27"/>
      <c r="MQF129" s="27"/>
      <c r="MQG129" s="27"/>
      <c r="MQH129" s="27"/>
      <c r="MQI129" s="27"/>
      <c r="MQJ129" s="27"/>
      <c r="MQK129" s="27"/>
      <c r="MQL129" s="27"/>
      <c r="MQM129" s="27"/>
      <c r="MQN129" s="27"/>
      <c r="MQO129" s="27"/>
      <c r="MQP129" s="27"/>
      <c r="MQQ129" s="27"/>
      <c r="MQR129" s="27"/>
      <c r="MQS129" s="27"/>
      <c r="MQT129" s="27"/>
      <c r="MQU129" s="27"/>
      <c r="MQV129" s="27"/>
      <c r="MQW129" s="27"/>
      <c r="MQX129" s="27"/>
      <c r="MQY129" s="27"/>
      <c r="MQZ129" s="27"/>
      <c r="MRA129" s="27"/>
      <c r="MRB129" s="27"/>
      <c r="MRC129" s="27"/>
      <c r="MRD129" s="27"/>
      <c r="MRE129" s="27"/>
      <c r="MRF129" s="27"/>
      <c r="MRG129" s="27"/>
      <c r="MRH129" s="27"/>
      <c r="MRI129" s="27"/>
      <c r="MRJ129" s="27"/>
      <c r="MRK129" s="27"/>
      <c r="MRL129" s="27"/>
      <c r="MRM129" s="27"/>
      <c r="MRN129" s="27"/>
      <c r="MRO129" s="27"/>
      <c r="MRP129" s="27"/>
      <c r="MRQ129" s="27"/>
      <c r="MRR129" s="27"/>
      <c r="MRS129" s="27"/>
      <c r="MRT129" s="27"/>
      <c r="MRU129" s="27"/>
      <c r="MRV129" s="27"/>
      <c r="MRW129" s="27"/>
      <c r="MRX129" s="27"/>
      <c r="MRY129" s="27"/>
      <c r="MRZ129" s="27"/>
      <c r="MSA129" s="27"/>
      <c r="MSB129" s="27"/>
      <c r="MSC129" s="27"/>
      <c r="MSD129" s="27"/>
      <c r="MSE129" s="27"/>
      <c r="MSF129" s="27"/>
      <c r="MSG129" s="27"/>
      <c r="MSH129" s="27"/>
      <c r="MSI129" s="27"/>
      <c r="MSJ129" s="27"/>
      <c r="MSK129" s="27"/>
      <c r="MSL129" s="27"/>
      <c r="MSM129" s="27"/>
      <c r="MSN129" s="27"/>
      <c r="MSO129" s="27"/>
      <c r="MSP129" s="27"/>
      <c r="MSQ129" s="27"/>
      <c r="MSR129" s="27"/>
      <c r="MSS129" s="27"/>
      <c r="MST129" s="27"/>
      <c r="MSU129" s="27"/>
      <c r="MSV129" s="27"/>
      <c r="MSW129" s="27"/>
      <c r="MSX129" s="27"/>
      <c r="MSY129" s="27"/>
      <c r="MSZ129" s="27"/>
      <c r="MTA129" s="27"/>
      <c r="MTB129" s="27"/>
      <c r="MTC129" s="27"/>
      <c r="MTD129" s="27"/>
      <c r="MTE129" s="27"/>
      <c r="MTF129" s="27"/>
      <c r="MTG129" s="27"/>
      <c r="MTH129" s="27"/>
      <c r="MTI129" s="27"/>
      <c r="MTJ129" s="27"/>
      <c r="MTK129" s="27"/>
      <c r="MTL129" s="27"/>
      <c r="MTM129" s="27"/>
      <c r="MTN129" s="27"/>
      <c r="MTO129" s="27"/>
      <c r="MTP129" s="27"/>
      <c r="MTQ129" s="27"/>
      <c r="MTR129" s="27"/>
      <c r="MTS129" s="27"/>
      <c r="MTT129" s="27"/>
      <c r="MTU129" s="27"/>
      <c r="MTV129" s="27"/>
      <c r="MTW129" s="27"/>
      <c r="MTX129" s="27"/>
      <c r="MTY129" s="27"/>
      <c r="MTZ129" s="27"/>
      <c r="MUA129" s="27"/>
      <c r="MUB129" s="27"/>
      <c r="MUC129" s="27"/>
      <c r="MUD129" s="27"/>
      <c r="MUE129" s="27"/>
      <c r="MUF129" s="27"/>
      <c r="MUG129" s="27"/>
      <c r="MUH129" s="27"/>
      <c r="MUI129" s="27"/>
      <c r="MUJ129" s="27"/>
      <c r="MUK129" s="27"/>
      <c r="MUL129" s="27"/>
      <c r="MUM129" s="27"/>
      <c r="MUN129" s="27"/>
      <c r="MUO129" s="27"/>
      <c r="MUP129" s="27"/>
      <c r="MUQ129" s="27"/>
      <c r="MUR129" s="27"/>
      <c r="MUS129" s="27"/>
      <c r="MUT129" s="27"/>
      <c r="MUU129" s="27"/>
      <c r="MUV129" s="27"/>
      <c r="MUW129" s="27"/>
      <c r="MUX129" s="27"/>
      <c r="MUY129" s="27"/>
      <c r="MUZ129" s="27"/>
      <c r="MVA129" s="27"/>
      <c r="MVB129" s="27"/>
      <c r="MVC129" s="27"/>
      <c r="MVD129" s="27"/>
      <c r="MVE129" s="27"/>
      <c r="MVF129" s="27"/>
      <c r="MVG129" s="27"/>
      <c r="MVH129" s="27"/>
      <c r="MVI129" s="27"/>
      <c r="MVJ129" s="27"/>
      <c r="MVK129" s="27"/>
      <c r="MVL129" s="27"/>
      <c r="MVM129" s="27"/>
      <c r="MVN129" s="27"/>
      <c r="MVO129" s="27"/>
      <c r="MVP129" s="27"/>
      <c r="MVQ129" s="27"/>
      <c r="MVR129" s="27"/>
      <c r="MVS129" s="27"/>
      <c r="MVT129" s="27"/>
      <c r="MVU129" s="27"/>
      <c r="MVV129" s="27"/>
      <c r="MVW129" s="27"/>
      <c r="MVX129" s="27"/>
      <c r="MVY129" s="27"/>
      <c r="MVZ129" s="27"/>
      <c r="MWA129" s="27"/>
      <c r="MWB129" s="27"/>
      <c r="MWC129" s="27"/>
      <c r="MWD129" s="27"/>
      <c r="MWE129" s="27"/>
      <c r="MWF129" s="27"/>
      <c r="MWG129" s="27"/>
      <c r="MWH129" s="27"/>
      <c r="MWI129" s="27"/>
      <c r="MWJ129" s="27"/>
      <c r="MWK129" s="27"/>
      <c r="MWL129" s="27"/>
      <c r="MWM129" s="27"/>
      <c r="MWN129" s="27"/>
      <c r="MWO129" s="27"/>
      <c r="MWP129" s="27"/>
      <c r="MWQ129" s="27"/>
      <c r="MWR129" s="27"/>
      <c r="MWS129" s="27"/>
      <c r="MWT129" s="27"/>
      <c r="MWU129" s="27"/>
      <c r="MWV129" s="27"/>
      <c r="MWW129" s="27"/>
      <c r="MWX129" s="27"/>
      <c r="MWY129" s="27"/>
      <c r="MWZ129" s="27"/>
      <c r="MXA129" s="27"/>
      <c r="MXB129" s="27"/>
      <c r="MXC129" s="27"/>
      <c r="MXD129" s="27"/>
      <c r="MXE129" s="27"/>
      <c r="MXF129" s="27"/>
      <c r="MXG129" s="27"/>
      <c r="MXH129" s="27"/>
      <c r="MXI129" s="27"/>
      <c r="MXJ129" s="27"/>
      <c r="MXK129" s="27"/>
      <c r="MXL129" s="27"/>
      <c r="MXM129" s="27"/>
      <c r="MXN129" s="27"/>
      <c r="MXU129" s="27"/>
      <c r="MXV129" s="27"/>
      <c r="MXW129" s="27"/>
      <c r="MXX129" s="27"/>
      <c r="MXY129" s="27"/>
      <c r="MXZ129" s="27"/>
      <c r="MYA129" s="27"/>
      <c r="MYB129" s="27"/>
      <c r="MYC129" s="27"/>
      <c r="MYD129" s="27"/>
      <c r="MYE129" s="27"/>
      <c r="MYF129" s="27"/>
      <c r="MYG129" s="27"/>
      <c r="MYH129" s="27"/>
      <c r="MYI129" s="27"/>
      <c r="MYJ129" s="27"/>
      <c r="MYK129" s="27"/>
      <c r="MYL129" s="27"/>
      <c r="MYM129" s="27"/>
      <c r="MYN129" s="27"/>
      <c r="MYO129" s="27"/>
      <c r="MYP129" s="27"/>
      <c r="MYQ129" s="27"/>
      <c r="MYR129" s="27"/>
      <c r="MYS129" s="27"/>
      <c r="MYT129" s="27"/>
      <c r="MYU129" s="27"/>
      <c r="MYV129" s="27"/>
      <c r="MYW129" s="27"/>
      <c r="MYX129" s="27"/>
      <c r="MYY129" s="27"/>
      <c r="MYZ129" s="27"/>
      <c r="MZA129" s="27"/>
      <c r="MZB129" s="27"/>
      <c r="MZC129" s="27"/>
      <c r="MZD129" s="27"/>
      <c r="MZE129" s="27"/>
      <c r="MZF129" s="27"/>
      <c r="MZG129" s="27"/>
      <c r="MZH129" s="27"/>
      <c r="MZI129" s="27"/>
      <c r="MZJ129" s="27"/>
      <c r="MZK129" s="27"/>
      <c r="MZL129" s="27"/>
      <c r="MZM129" s="27"/>
      <c r="MZN129" s="27"/>
      <c r="MZO129" s="27"/>
      <c r="MZP129" s="27"/>
      <c r="MZQ129" s="27"/>
      <c r="MZR129" s="27"/>
      <c r="MZS129" s="27"/>
      <c r="MZT129" s="27"/>
      <c r="MZU129" s="27"/>
      <c r="MZV129" s="27"/>
      <c r="MZW129" s="27"/>
      <c r="MZX129" s="27"/>
      <c r="MZY129" s="27"/>
      <c r="MZZ129" s="27"/>
      <c r="NAA129" s="27"/>
      <c r="NAB129" s="27"/>
      <c r="NAC129" s="27"/>
      <c r="NAD129" s="27"/>
      <c r="NAE129" s="27"/>
      <c r="NAF129" s="27"/>
      <c r="NAG129" s="27"/>
      <c r="NAH129" s="27"/>
      <c r="NAI129" s="27"/>
      <c r="NAJ129" s="27"/>
      <c r="NAK129" s="27"/>
      <c r="NAL129" s="27"/>
      <c r="NAM129" s="27"/>
      <c r="NAN129" s="27"/>
      <c r="NAO129" s="27"/>
      <c r="NAP129" s="27"/>
      <c r="NAQ129" s="27"/>
      <c r="NAR129" s="27"/>
      <c r="NAS129" s="27"/>
      <c r="NAT129" s="27"/>
      <c r="NAU129" s="27"/>
      <c r="NAV129" s="27"/>
      <c r="NAW129" s="27"/>
      <c r="NAX129" s="27"/>
      <c r="NAY129" s="27"/>
      <c r="NAZ129" s="27"/>
      <c r="NBA129" s="27"/>
      <c r="NBB129" s="27"/>
      <c r="NBC129" s="27"/>
      <c r="NBD129" s="27"/>
      <c r="NBE129" s="27"/>
      <c r="NBF129" s="27"/>
      <c r="NBG129" s="27"/>
      <c r="NBH129" s="27"/>
      <c r="NBI129" s="27"/>
      <c r="NBJ129" s="27"/>
      <c r="NBK129" s="27"/>
      <c r="NBL129" s="27"/>
      <c r="NBM129" s="27"/>
      <c r="NBN129" s="27"/>
      <c r="NBO129" s="27"/>
      <c r="NBP129" s="27"/>
      <c r="NBQ129" s="27"/>
      <c r="NBR129" s="27"/>
      <c r="NBS129" s="27"/>
      <c r="NBT129" s="27"/>
      <c r="NBU129" s="27"/>
      <c r="NBV129" s="27"/>
      <c r="NBW129" s="27"/>
      <c r="NBX129" s="27"/>
      <c r="NBY129" s="27"/>
      <c r="NBZ129" s="27"/>
      <c r="NCA129" s="27"/>
      <c r="NCB129" s="27"/>
      <c r="NCC129" s="27"/>
      <c r="NCD129" s="27"/>
      <c r="NCE129" s="27"/>
      <c r="NCF129" s="27"/>
      <c r="NCG129" s="27"/>
      <c r="NCH129" s="27"/>
      <c r="NCI129" s="27"/>
      <c r="NCJ129" s="27"/>
      <c r="NCK129" s="27"/>
      <c r="NCL129" s="27"/>
      <c r="NCM129" s="27"/>
      <c r="NCN129" s="27"/>
      <c r="NCO129" s="27"/>
      <c r="NCP129" s="27"/>
      <c r="NCQ129" s="27"/>
      <c r="NCR129" s="27"/>
      <c r="NCS129" s="27"/>
      <c r="NCT129" s="27"/>
      <c r="NCU129" s="27"/>
      <c r="NCV129" s="27"/>
      <c r="NCW129" s="27"/>
      <c r="NCX129" s="27"/>
      <c r="NCY129" s="27"/>
      <c r="NCZ129" s="27"/>
      <c r="NDA129" s="27"/>
      <c r="NDB129" s="27"/>
      <c r="NDC129" s="27"/>
      <c r="NDD129" s="27"/>
      <c r="NDE129" s="27"/>
      <c r="NDF129" s="27"/>
      <c r="NDG129" s="27"/>
      <c r="NDH129" s="27"/>
      <c r="NDI129" s="27"/>
      <c r="NDJ129" s="27"/>
      <c r="NDK129" s="27"/>
      <c r="NDL129" s="27"/>
      <c r="NDM129" s="27"/>
      <c r="NDN129" s="27"/>
      <c r="NDO129" s="27"/>
      <c r="NDP129" s="27"/>
      <c r="NDQ129" s="27"/>
      <c r="NDR129" s="27"/>
      <c r="NDS129" s="27"/>
      <c r="NDT129" s="27"/>
      <c r="NDU129" s="27"/>
      <c r="NDV129" s="27"/>
      <c r="NDW129" s="27"/>
      <c r="NDX129" s="27"/>
      <c r="NDY129" s="27"/>
      <c r="NDZ129" s="27"/>
      <c r="NEA129" s="27"/>
      <c r="NEB129" s="27"/>
      <c r="NEC129" s="27"/>
      <c r="NED129" s="27"/>
      <c r="NEE129" s="27"/>
      <c r="NEF129" s="27"/>
      <c r="NEG129" s="27"/>
      <c r="NEH129" s="27"/>
      <c r="NEI129" s="27"/>
      <c r="NEJ129" s="27"/>
      <c r="NEK129" s="27"/>
      <c r="NEL129" s="27"/>
      <c r="NEM129" s="27"/>
      <c r="NEN129" s="27"/>
      <c r="NEO129" s="27"/>
      <c r="NEP129" s="27"/>
      <c r="NEQ129" s="27"/>
      <c r="NER129" s="27"/>
      <c r="NES129" s="27"/>
      <c r="NET129" s="27"/>
      <c r="NEU129" s="27"/>
      <c r="NEV129" s="27"/>
      <c r="NEW129" s="27"/>
      <c r="NEX129" s="27"/>
      <c r="NEY129" s="27"/>
      <c r="NEZ129" s="27"/>
      <c r="NFA129" s="27"/>
      <c r="NFB129" s="27"/>
      <c r="NFC129" s="27"/>
      <c r="NFD129" s="27"/>
      <c r="NFE129" s="27"/>
      <c r="NFF129" s="27"/>
      <c r="NFG129" s="27"/>
      <c r="NFH129" s="27"/>
      <c r="NFI129" s="27"/>
      <c r="NFJ129" s="27"/>
      <c r="NFK129" s="27"/>
      <c r="NFL129" s="27"/>
      <c r="NFM129" s="27"/>
      <c r="NFN129" s="27"/>
      <c r="NFO129" s="27"/>
      <c r="NFP129" s="27"/>
      <c r="NFQ129" s="27"/>
      <c r="NFR129" s="27"/>
      <c r="NFS129" s="27"/>
      <c r="NFT129" s="27"/>
      <c r="NFU129" s="27"/>
      <c r="NFV129" s="27"/>
      <c r="NFW129" s="27"/>
      <c r="NFX129" s="27"/>
      <c r="NFY129" s="27"/>
      <c r="NFZ129" s="27"/>
      <c r="NGA129" s="27"/>
      <c r="NGB129" s="27"/>
      <c r="NGC129" s="27"/>
      <c r="NGD129" s="27"/>
      <c r="NGE129" s="27"/>
      <c r="NGF129" s="27"/>
      <c r="NGG129" s="27"/>
      <c r="NGH129" s="27"/>
      <c r="NGI129" s="27"/>
      <c r="NGJ129" s="27"/>
      <c r="NGK129" s="27"/>
      <c r="NGL129" s="27"/>
      <c r="NGM129" s="27"/>
      <c r="NGN129" s="27"/>
      <c r="NGO129" s="27"/>
      <c r="NGP129" s="27"/>
      <c r="NGQ129" s="27"/>
      <c r="NGR129" s="27"/>
      <c r="NGS129" s="27"/>
      <c r="NGT129" s="27"/>
      <c r="NGU129" s="27"/>
      <c r="NGV129" s="27"/>
      <c r="NGW129" s="27"/>
      <c r="NGX129" s="27"/>
      <c r="NGY129" s="27"/>
      <c r="NGZ129" s="27"/>
      <c r="NHA129" s="27"/>
      <c r="NHB129" s="27"/>
      <c r="NHC129" s="27"/>
      <c r="NHD129" s="27"/>
      <c r="NHE129" s="27"/>
      <c r="NHF129" s="27"/>
      <c r="NHG129" s="27"/>
      <c r="NHH129" s="27"/>
      <c r="NHI129" s="27"/>
      <c r="NHJ129" s="27"/>
      <c r="NHQ129" s="27"/>
      <c r="NHR129" s="27"/>
      <c r="NHS129" s="27"/>
      <c r="NHT129" s="27"/>
      <c r="NHU129" s="27"/>
      <c r="NHV129" s="27"/>
      <c r="NHW129" s="27"/>
      <c r="NHX129" s="27"/>
      <c r="NHY129" s="27"/>
      <c r="NHZ129" s="27"/>
      <c r="NIA129" s="27"/>
      <c r="NIB129" s="27"/>
      <c r="NIC129" s="27"/>
      <c r="NID129" s="27"/>
      <c r="NIE129" s="27"/>
      <c r="NIF129" s="27"/>
      <c r="NIG129" s="27"/>
      <c r="NIH129" s="27"/>
      <c r="NII129" s="27"/>
      <c r="NIJ129" s="27"/>
      <c r="NIK129" s="27"/>
      <c r="NIL129" s="27"/>
      <c r="NIM129" s="27"/>
      <c r="NIN129" s="27"/>
      <c r="NIO129" s="27"/>
      <c r="NIP129" s="27"/>
      <c r="NIQ129" s="27"/>
      <c r="NIR129" s="27"/>
      <c r="NIS129" s="27"/>
      <c r="NIT129" s="27"/>
      <c r="NIU129" s="27"/>
      <c r="NIV129" s="27"/>
      <c r="NIW129" s="27"/>
      <c r="NIX129" s="27"/>
      <c r="NIY129" s="27"/>
      <c r="NIZ129" s="27"/>
      <c r="NJA129" s="27"/>
      <c r="NJB129" s="27"/>
      <c r="NJC129" s="27"/>
      <c r="NJD129" s="27"/>
      <c r="NJE129" s="27"/>
      <c r="NJF129" s="27"/>
      <c r="NJG129" s="27"/>
      <c r="NJH129" s="27"/>
      <c r="NJI129" s="27"/>
      <c r="NJJ129" s="27"/>
      <c r="NJK129" s="27"/>
      <c r="NJL129" s="27"/>
      <c r="NJM129" s="27"/>
      <c r="NJN129" s="27"/>
      <c r="NJO129" s="27"/>
      <c r="NJP129" s="27"/>
      <c r="NJQ129" s="27"/>
      <c r="NJR129" s="27"/>
      <c r="NJS129" s="27"/>
      <c r="NJT129" s="27"/>
      <c r="NJU129" s="27"/>
      <c r="NJV129" s="27"/>
      <c r="NJW129" s="27"/>
      <c r="NJX129" s="27"/>
      <c r="NJY129" s="27"/>
      <c r="NJZ129" s="27"/>
      <c r="NKA129" s="27"/>
      <c r="NKB129" s="27"/>
      <c r="NKC129" s="27"/>
      <c r="NKD129" s="27"/>
      <c r="NKE129" s="27"/>
      <c r="NKF129" s="27"/>
      <c r="NKG129" s="27"/>
      <c r="NKH129" s="27"/>
      <c r="NKI129" s="27"/>
      <c r="NKJ129" s="27"/>
      <c r="NKK129" s="27"/>
      <c r="NKL129" s="27"/>
      <c r="NKM129" s="27"/>
      <c r="NKN129" s="27"/>
      <c r="NKO129" s="27"/>
      <c r="NKP129" s="27"/>
      <c r="NKQ129" s="27"/>
      <c r="NKR129" s="27"/>
      <c r="NKS129" s="27"/>
      <c r="NKT129" s="27"/>
      <c r="NKU129" s="27"/>
      <c r="NKV129" s="27"/>
      <c r="NKW129" s="27"/>
      <c r="NKX129" s="27"/>
      <c r="NKY129" s="27"/>
      <c r="NKZ129" s="27"/>
      <c r="NLA129" s="27"/>
      <c r="NLB129" s="27"/>
      <c r="NLC129" s="27"/>
      <c r="NLD129" s="27"/>
      <c r="NLE129" s="27"/>
      <c r="NLF129" s="27"/>
      <c r="NLG129" s="27"/>
      <c r="NLH129" s="27"/>
      <c r="NLI129" s="27"/>
      <c r="NLJ129" s="27"/>
      <c r="NLK129" s="27"/>
      <c r="NLL129" s="27"/>
      <c r="NLM129" s="27"/>
      <c r="NLN129" s="27"/>
      <c r="NLO129" s="27"/>
      <c r="NLP129" s="27"/>
      <c r="NLQ129" s="27"/>
      <c r="NLR129" s="27"/>
      <c r="NLS129" s="27"/>
      <c r="NLT129" s="27"/>
      <c r="NLU129" s="27"/>
      <c r="NLV129" s="27"/>
      <c r="NLW129" s="27"/>
      <c r="NLX129" s="27"/>
      <c r="NLY129" s="27"/>
      <c r="NLZ129" s="27"/>
      <c r="NMA129" s="27"/>
      <c r="NMB129" s="27"/>
      <c r="NMC129" s="27"/>
      <c r="NMD129" s="27"/>
      <c r="NME129" s="27"/>
      <c r="NMF129" s="27"/>
      <c r="NMG129" s="27"/>
      <c r="NMH129" s="27"/>
      <c r="NMI129" s="27"/>
      <c r="NMJ129" s="27"/>
      <c r="NMK129" s="27"/>
      <c r="NML129" s="27"/>
      <c r="NMM129" s="27"/>
      <c r="NMN129" s="27"/>
      <c r="NMO129" s="27"/>
      <c r="NMP129" s="27"/>
      <c r="NMQ129" s="27"/>
      <c r="NMR129" s="27"/>
      <c r="NMS129" s="27"/>
      <c r="NMT129" s="27"/>
      <c r="NMU129" s="27"/>
      <c r="NMV129" s="27"/>
      <c r="NMW129" s="27"/>
      <c r="NMX129" s="27"/>
      <c r="NMY129" s="27"/>
      <c r="NMZ129" s="27"/>
      <c r="NNA129" s="27"/>
      <c r="NNB129" s="27"/>
      <c r="NNC129" s="27"/>
      <c r="NND129" s="27"/>
      <c r="NNE129" s="27"/>
      <c r="NNF129" s="27"/>
      <c r="NNG129" s="27"/>
      <c r="NNH129" s="27"/>
      <c r="NNI129" s="27"/>
      <c r="NNJ129" s="27"/>
      <c r="NNK129" s="27"/>
      <c r="NNL129" s="27"/>
      <c r="NNM129" s="27"/>
      <c r="NNN129" s="27"/>
      <c r="NNO129" s="27"/>
      <c r="NNP129" s="27"/>
      <c r="NNQ129" s="27"/>
      <c r="NNR129" s="27"/>
      <c r="NNS129" s="27"/>
      <c r="NNT129" s="27"/>
      <c r="NNU129" s="27"/>
      <c r="NNV129" s="27"/>
      <c r="NNW129" s="27"/>
      <c r="NNX129" s="27"/>
      <c r="NNY129" s="27"/>
      <c r="NNZ129" s="27"/>
      <c r="NOA129" s="27"/>
      <c r="NOB129" s="27"/>
      <c r="NOC129" s="27"/>
      <c r="NOD129" s="27"/>
      <c r="NOE129" s="27"/>
      <c r="NOF129" s="27"/>
      <c r="NOG129" s="27"/>
      <c r="NOH129" s="27"/>
      <c r="NOI129" s="27"/>
      <c r="NOJ129" s="27"/>
      <c r="NOK129" s="27"/>
      <c r="NOL129" s="27"/>
      <c r="NOM129" s="27"/>
      <c r="NON129" s="27"/>
      <c r="NOO129" s="27"/>
      <c r="NOP129" s="27"/>
      <c r="NOQ129" s="27"/>
      <c r="NOR129" s="27"/>
      <c r="NOS129" s="27"/>
      <c r="NOT129" s="27"/>
      <c r="NOU129" s="27"/>
      <c r="NOV129" s="27"/>
      <c r="NOW129" s="27"/>
      <c r="NOX129" s="27"/>
      <c r="NOY129" s="27"/>
      <c r="NOZ129" s="27"/>
      <c r="NPA129" s="27"/>
      <c r="NPB129" s="27"/>
      <c r="NPC129" s="27"/>
      <c r="NPD129" s="27"/>
      <c r="NPE129" s="27"/>
      <c r="NPF129" s="27"/>
      <c r="NPG129" s="27"/>
      <c r="NPH129" s="27"/>
      <c r="NPI129" s="27"/>
      <c r="NPJ129" s="27"/>
      <c r="NPK129" s="27"/>
      <c r="NPL129" s="27"/>
      <c r="NPM129" s="27"/>
      <c r="NPN129" s="27"/>
      <c r="NPO129" s="27"/>
      <c r="NPP129" s="27"/>
      <c r="NPQ129" s="27"/>
      <c r="NPR129" s="27"/>
      <c r="NPS129" s="27"/>
      <c r="NPT129" s="27"/>
      <c r="NPU129" s="27"/>
      <c r="NPV129" s="27"/>
      <c r="NPW129" s="27"/>
      <c r="NPX129" s="27"/>
      <c r="NPY129" s="27"/>
      <c r="NPZ129" s="27"/>
      <c r="NQA129" s="27"/>
      <c r="NQB129" s="27"/>
      <c r="NQC129" s="27"/>
      <c r="NQD129" s="27"/>
      <c r="NQE129" s="27"/>
      <c r="NQF129" s="27"/>
      <c r="NQG129" s="27"/>
      <c r="NQH129" s="27"/>
      <c r="NQI129" s="27"/>
      <c r="NQJ129" s="27"/>
      <c r="NQK129" s="27"/>
      <c r="NQL129" s="27"/>
      <c r="NQM129" s="27"/>
      <c r="NQN129" s="27"/>
      <c r="NQO129" s="27"/>
      <c r="NQP129" s="27"/>
      <c r="NQQ129" s="27"/>
      <c r="NQR129" s="27"/>
      <c r="NQS129" s="27"/>
      <c r="NQT129" s="27"/>
      <c r="NQU129" s="27"/>
      <c r="NQV129" s="27"/>
      <c r="NQW129" s="27"/>
      <c r="NQX129" s="27"/>
      <c r="NQY129" s="27"/>
      <c r="NQZ129" s="27"/>
      <c r="NRA129" s="27"/>
      <c r="NRB129" s="27"/>
      <c r="NRC129" s="27"/>
      <c r="NRD129" s="27"/>
      <c r="NRE129" s="27"/>
      <c r="NRF129" s="27"/>
      <c r="NRM129" s="27"/>
      <c r="NRN129" s="27"/>
      <c r="NRO129" s="27"/>
      <c r="NRP129" s="27"/>
      <c r="NRQ129" s="27"/>
      <c r="NRR129" s="27"/>
      <c r="NRS129" s="27"/>
      <c r="NRT129" s="27"/>
      <c r="NRU129" s="27"/>
      <c r="NRV129" s="27"/>
      <c r="NRW129" s="27"/>
      <c r="NRX129" s="27"/>
      <c r="NRY129" s="27"/>
      <c r="NRZ129" s="27"/>
      <c r="NSA129" s="27"/>
      <c r="NSB129" s="27"/>
      <c r="NSC129" s="27"/>
      <c r="NSD129" s="27"/>
      <c r="NSE129" s="27"/>
      <c r="NSF129" s="27"/>
      <c r="NSG129" s="27"/>
      <c r="NSH129" s="27"/>
      <c r="NSI129" s="27"/>
      <c r="NSJ129" s="27"/>
      <c r="NSK129" s="27"/>
      <c r="NSL129" s="27"/>
      <c r="NSM129" s="27"/>
      <c r="NSN129" s="27"/>
      <c r="NSO129" s="27"/>
      <c r="NSP129" s="27"/>
      <c r="NSQ129" s="27"/>
      <c r="NSR129" s="27"/>
      <c r="NSS129" s="27"/>
      <c r="NST129" s="27"/>
      <c r="NSU129" s="27"/>
      <c r="NSV129" s="27"/>
      <c r="NSW129" s="27"/>
      <c r="NSX129" s="27"/>
      <c r="NSY129" s="27"/>
      <c r="NSZ129" s="27"/>
      <c r="NTA129" s="27"/>
      <c r="NTB129" s="27"/>
      <c r="NTC129" s="27"/>
      <c r="NTD129" s="27"/>
      <c r="NTE129" s="27"/>
      <c r="NTF129" s="27"/>
      <c r="NTG129" s="27"/>
      <c r="NTH129" s="27"/>
      <c r="NTI129" s="27"/>
      <c r="NTJ129" s="27"/>
      <c r="NTK129" s="27"/>
      <c r="NTL129" s="27"/>
      <c r="NTM129" s="27"/>
      <c r="NTN129" s="27"/>
      <c r="NTO129" s="27"/>
      <c r="NTP129" s="27"/>
      <c r="NTQ129" s="27"/>
      <c r="NTR129" s="27"/>
      <c r="NTS129" s="27"/>
      <c r="NTT129" s="27"/>
      <c r="NTU129" s="27"/>
      <c r="NTV129" s="27"/>
      <c r="NTW129" s="27"/>
      <c r="NTX129" s="27"/>
      <c r="NTY129" s="27"/>
      <c r="NTZ129" s="27"/>
      <c r="NUA129" s="27"/>
      <c r="NUB129" s="27"/>
      <c r="NUC129" s="27"/>
      <c r="NUD129" s="27"/>
      <c r="NUE129" s="27"/>
      <c r="NUF129" s="27"/>
      <c r="NUG129" s="27"/>
      <c r="NUH129" s="27"/>
      <c r="NUI129" s="27"/>
      <c r="NUJ129" s="27"/>
      <c r="NUK129" s="27"/>
      <c r="NUL129" s="27"/>
      <c r="NUM129" s="27"/>
      <c r="NUN129" s="27"/>
      <c r="NUO129" s="27"/>
      <c r="NUP129" s="27"/>
      <c r="NUQ129" s="27"/>
      <c r="NUR129" s="27"/>
      <c r="NUS129" s="27"/>
      <c r="NUT129" s="27"/>
      <c r="NUU129" s="27"/>
      <c r="NUV129" s="27"/>
      <c r="NUW129" s="27"/>
      <c r="NUX129" s="27"/>
      <c r="NUY129" s="27"/>
      <c r="NUZ129" s="27"/>
      <c r="NVA129" s="27"/>
      <c r="NVB129" s="27"/>
      <c r="NVC129" s="27"/>
      <c r="NVD129" s="27"/>
      <c r="NVE129" s="27"/>
      <c r="NVF129" s="27"/>
      <c r="NVG129" s="27"/>
      <c r="NVH129" s="27"/>
      <c r="NVI129" s="27"/>
      <c r="NVJ129" s="27"/>
      <c r="NVK129" s="27"/>
      <c r="NVL129" s="27"/>
      <c r="NVM129" s="27"/>
      <c r="NVN129" s="27"/>
      <c r="NVO129" s="27"/>
      <c r="NVP129" s="27"/>
      <c r="NVQ129" s="27"/>
      <c r="NVR129" s="27"/>
      <c r="NVS129" s="27"/>
      <c r="NVT129" s="27"/>
      <c r="NVU129" s="27"/>
      <c r="NVV129" s="27"/>
      <c r="NVW129" s="27"/>
      <c r="NVX129" s="27"/>
      <c r="NVY129" s="27"/>
      <c r="NVZ129" s="27"/>
      <c r="NWA129" s="27"/>
      <c r="NWB129" s="27"/>
      <c r="NWC129" s="27"/>
      <c r="NWD129" s="27"/>
      <c r="NWE129" s="27"/>
      <c r="NWF129" s="27"/>
      <c r="NWG129" s="27"/>
      <c r="NWH129" s="27"/>
      <c r="NWI129" s="27"/>
      <c r="NWJ129" s="27"/>
      <c r="NWK129" s="27"/>
      <c r="NWL129" s="27"/>
      <c r="NWM129" s="27"/>
      <c r="NWN129" s="27"/>
      <c r="NWO129" s="27"/>
      <c r="NWP129" s="27"/>
      <c r="NWQ129" s="27"/>
      <c r="NWR129" s="27"/>
      <c r="NWS129" s="27"/>
      <c r="NWT129" s="27"/>
      <c r="NWU129" s="27"/>
      <c r="NWV129" s="27"/>
      <c r="NWW129" s="27"/>
      <c r="NWX129" s="27"/>
      <c r="NWY129" s="27"/>
      <c r="NWZ129" s="27"/>
      <c r="NXA129" s="27"/>
      <c r="NXB129" s="27"/>
      <c r="NXC129" s="27"/>
      <c r="NXD129" s="27"/>
      <c r="NXE129" s="27"/>
      <c r="NXF129" s="27"/>
      <c r="NXG129" s="27"/>
      <c r="NXH129" s="27"/>
      <c r="NXI129" s="27"/>
      <c r="NXJ129" s="27"/>
      <c r="NXK129" s="27"/>
      <c r="NXL129" s="27"/>
      <c r="NXM129" s="27"/>
      <c r="NXN129" s="27"/>
      <c r="NXO129" s="27"/>
      <c r="NXP129" s="27"/>
      <c r="NXQ129" s="27"/>
      <c r="NXR129" s="27"/>
      <c r="NXS129" s="27"/>
      <c r="NXT129" s="27"/>
      <c r="NXU129" s="27"/>
      <c r="NXV129" s="27"/>
      <c r="NXW129" s="27"/>
      <c r="NXX129" s="27"/>
      <c r="NXY129" s="27"/>
      <c r="NXZ129" s="27"/>
      <c r="NYA129" s="27"/>
      <c r="NYB129" s="27"/>
      <c r="NYC129" s="27"/>
      <c r="NYD129" s="27"/>
      <c r="NYE129" s="27"/>
      <c r="NYF129" s="27"/>
      <c r="NYG129" s="27"/>
      <c r="NYH129" s="27"/>
      <c r="NYI129" s="27"/>
      <c r="NYJ129" s="27"/>
      <c r="NYK129" s="27"/>
      <c r="NYL129" s="27"/>
      <c r="NYM129" s="27"/>
      <c r="NYN129" s="27"/>
      <c r="NYO129" s="27"/>
      <c r="NYP129" s="27"/>
      <c r="NYQ129" s="27"/>
      <c r="NYR129" s="27"/>
      <c r="NYS129" s="27"/>
      <c r="NYT129" s="27"/>
      <c r="NYU129" s="27"/>
      <c r="NYV129" s="27"/>
      <c r="NYW129" s="27"/>
      <c r="NYX129" s="27"/>
      <c r="NYY129" s="27"/>
      <c r="NYZ129" s="27"/>
      <c r="NZA129" s="27"/>
      <c r="NZB129" s="27"/>
      <c r="NZC129" s="27"/>
      <c r="NZD129" s="27"/>
      <c r="NZE129" s="27"/>
      <c r="NZF129" s="27"/>
      <c r="NZG129" s="27"/>
      <c r="NZH129" s="27"/>
      <c r="NZI129" s="27"/>
      <c r="NZJ129" s="27"/>
      <c r="NZK129" s="27"/>
      <c r="NZL129" s="27"/>
      <c r="NZM129" s="27"/>
      <c r="NZN129" s="27"/>
      <c r="NZO129" s="27"/>
      <c r="NZP129" s="27"/>
      <c r="NZQ129" s="27"/>
      <c r="NZR129" s="27"/>
      <c r="NZS129" s="27"/>
      <c r="NZT129" s="27"/>
      <c r="NZU129" s="27"/>
      <c r="NZV129" s="27"/>
      <c r="NZW129" s="27"/>
      <c r="NZX129" s="27"/>
      <c r="NZY129" s="27"/>
      <c r="NZZ129" s="27"/>
      <c r="OAA129" s="27"/>
      <c r="OAB129" s="27"/>
      <c r="OAC129" s="27"/>
      <c r="OAD129" s="27"/>
      <c r="OAE129" s="27"/>
      <c r="OAF129" s="27"/>
      <c r="OAG129" s="27"/>
      <c r="OAH129" s="27"/>
      <c r="OAI129" s="27"/>
      <c r="OAJ129" s="27"/>
      <c r="OAK129" s="27"/>
      <c r="OAL129" s="27"/>
      <c r="OAM129" s="27"/>
      <c r="OAN129" s="27"/>
      <c r="OAO129" s="27"/>
      <c r="OAP129" s="27"/>
      <c r="OAQ129" s="27"/>
      <c r="OAR129" s="27"/>
      <c r="OAS129" s="27"/>
      <c r="OAT129" s="27"/>
      <c r="OAU129" s="27"/>
      <c r="OAV129" s="27"/>
      <c r="OAW129" s="27"/>
      <c r="OAX129" s="27"/>
      <c r="OAY129" s="27"/>
      <c r="OAZ129" s="27"/>
      <c r="OBA129" s="27"/>
      <c r="OBB129" s="27"/>
      <c r="OBI129" s="27"/>
      <c r="OBJ129" s="27"/>
      <c r="OBK129" s="27"/>
      <c r="OBL129" s="27"/>
      <c r="OBM129" s="27"/>
      <c r="OBN129" s="27"/>
      <c r="OBO129" s="27"/>
      <c r="OBP129" s="27"/>
      <c r="OBQ129" s="27"/>
      <c r="OBR129" s="27"/>
      <c r="OBS129" s="27"/>
      <c r="OBT129" s="27"/>
      <c r="OBU129" s="27"/>
      <c r="OBV129" s="27"/>
      <c r="OBW129" s="27"/>
      <c r="OBX129" s="27"/>
      <c r="OBY129" s="27"/>
      <c r="OBZ129" s="27"/>
      <c r="OCA129" s="27"/>
      <c r="OCB129" s="27"/>
      <c r="OCC129" s="27"/>
      <c r="OCD129" s="27"/>
      <c r="OCE129" s="27"/>
      <c r="OCF129" s="27"/>
      <c r="OCG129" s="27"/>
      <c r="OCH129" s="27"/>
      <c r="OCI129" s="27"/>
      <c r="OCJ129" s="27"/>
      <c r="OCK129" s="27"/>
      <c r="OCL129" s="27"/>
      <c r="OCM129" s="27"/>
      <c r="OCN129" s="27"/>
      <c r="OCO129" s="27"/>
      <c r="OCP129" s="27"/>
      <c r="OCQ129" s="27"/>
      <c r="OCR129" s="27"/>
      <c r="OCS129" s="27"/>
      <c r="OCT129" s="27"/>
      <c r="OCU129" s="27"/>
      <c r="OCV129" s="27"/>
      <c r="OCW129" s="27"/>
      <c r="OCX129" s="27"/>
      <c r="OCY129" s="27"/>
      <c r="OCZ129" s="27"/>
      <c r="ODA129" s="27"/>
      <c r="ODB129" s="27"/>
      <c r="ODC129" s="27"/>
      <c r="ODD129" s="27"/>
      <c r="ODE129" s="27"/>
      <c r="ODF129" s="27"/>
      <c r="ODG129" s="27"/>
      <c r="ODH129" s="27"/>
      <c r="ODI129" s="27"/>
      <c r="ODJ129" s="27"/>
      <c r="ODK129" s="27"/>
      <c r="ODL129" s="27"/>
      <c r="ODM129" s="27"/>
      <c r="ODN129" s="27"/>
      <c r="ODO129" s="27"/>
      <c r="ODP129" s="27"/>
      <c r="ODQ129" s="27"/>
      <c r="ODR129" s="27"/>
      <c r="ODS129" s="27"/>
      <c r="ODT129" s="27"/>
      <c r="ODU129" s="27"/>
      <c r="ODV129" s="27"/>
      <c r="ODW129" s="27"/>
      <c r="ODX129" s="27"/>
      <c r="ODY129" s="27"/>
      <c r="ODZ129" s="27"/>
      <c r="OEA129" s="27"/>
      <c r="OEB129" s="27"/>
      <c r="OEC129" s="27"/>
      <c r="OED129" s="27"/>
      <c r="OEE129" s="27"/>
      <c r="OEF129" s="27"/>
      <c r="OEG129" s="27"/>
      <c r="OEH129" s="27"/>
      <c r="OEI129" s="27"/>
      <c r="OEJ129" s="27"/>
      <c r="OEK129" s="27"/>
      <c r="OEL129" s="27"/>
      <c r="OEM129" s="27"/>
      <c r="OEN129" s="27"/>
      <c r="OEO129" s="27"/>
      <c r="OEP129" s="27"/>
      <c r="OEQ129" s="27"/>
      <c r="OER129" s="27"/>
      <c r="OES129" s="27"/>
      <c r="OET129" s="27"/>
      <c r="OEU129" s="27"/>
      <c r="OEV129" s="27"/>
      <c r="OEW129" s="27"/>
      <c r="OEX129" s="27"/>
      <c r="OEY129" s="27"/>
      <c r="OEZ129" s="27"/>
      <c r="OFA129" s="27"/>
      <c r="OFB129" s="27"/>
      <c r="OFC129" s="27"/>
      <c r="OFD129" s="27"/>
      <c r="OFE129" s="27"/>
      <c r="OFF129" s="27"/>
      <c r="OFG129" s="27"/>
      <c r="OFH129" s="27"/>
      <c r="OFI129" s="27"/>
      <c r="OFJ129" s="27"/>
      <c r="OFK129" s="27"/>
      <c r="OFL129" s="27"/>
      <c r="OFM129" s="27"/>
      <c r="OFN129" s="27"/>
      <c r="OFO129" s="27"/>
      <c r="OFP129" s="27"/>
      <c r="OFQ129" s="27"/>
      <c r="OFR129" s="27"/>
      <c r="OFS129" s="27"/>
      <c r="OFT129" s="27"/>
      <c r="OFU129" s="27"/>
      <c r="OFV129" s="27"/>
      <c r="OFW129" s="27"/>
      <c r="OFX129" s="27"/>
      <c r="OFY129" s="27"/>
      <c r="OFZ129" s="27"/>
      <c r="OGA129" s="27"/>
      <c r="OGB129" s="27"/>
      <c r="OGC129" s="27"/>
      <c r="OGD129" s="27"/>
      <c r="OGE129" s="27"/>
      <c r="OGF129" s="27"/>
      <c r="OGG129" s="27"/>
      <c r="OGH129" s="27"/>
      <c r="OGI129" s="27"/>
      <c r="OGJ129" s="27"/>
      <c r="OGK129" s="27"/>
      <c r="OGL129" s="27"/>
      <c r="OGM129" s="27"/>
      <c r="OGN129" s="27"/>
      <c r="OGO129" s="27"/>
      <c r="OGP129" s="27"/>
      <c r="OGQ129" s="27"/>
      <c r="OGR129" s="27"/>
      <c r="OGS129" s="27"/>
      <c r="OGT129" s="27"/>
      <c r="OGU129" s="27"/>
      <c r="OGV129" s="27"/>
      <c r="OGW129" s="27"/>
      <c r="OGX129" s="27"/>
      <c r="OGY129" s="27"/>
      <c r="OGZ129" s="27"/>
      <c r="OHA129" s="27"/>
      <c r="OHB129" s="27"/>
      <c r="OHC129" s="27"/>
      <c r="OHD129" s="27"/>
      <c r="OHE129" s="27"/>
      <c r="OHF129" s="27"/>
      <c r="OHG129" s="27"/>
      <c r="OHH129" s="27"/>
      <c r="OHI129" s="27"/>
      <c r="OHJ129" s="27"/>
      <c r="OHK129" s="27"/>
      <c r="OHL129" s="27"/>
      <c r="OHM129" s="27"/>
      <c r="OHN129" s="27"/>
      <c r="OHO129" s="27"/>
      <c r="OHP129" s="27"/>
      <c r="OHQ129" s="27"/>
      <c r="OHR129" s="27"/>
      <c r="OHS129" s="27"/>
      <c r="OHT129" s="27"/>
      <c r="OHU129" s="27"/>
      <c r="OHV129" s="27"/>
      <c r="OHW129" s="27"/>
      <c r="OHX129" s="27"/>
      <c r="OHY129" s="27"/>
      <c r="OHZ129" s="27"/>
      <c r="OIA129" s="27"/>
      <c r="OIB129" s="27"/>
      <c r="OIC129" s="27"/>
      <c r="OID129" s="27"/>
      <c r="OIE129" s="27"/>
      <c r="OIF129" s="27"/>
      <c r="OIG129" s="27"/>
      <c r="OIH129" s="27"/>
      <c r="OII129" s="27"/>
      <c r="OIJ129" s="27"/>
      <c r="OIK129" s="27"/>
      <c r="OIL129" s="27"/>
      <c r="OIM129" s="27"/>
      <c r="OIN129" s="27"/>
      <c r="OIO129" s="27"/>
      <c r="OIP129" s="27"/>
      <c r="OIQ129" s="27"/>
      <c r="OIR129" s="27"/>
      <c r="OIS129" s="27"/>
      <c r="OIT129" s="27"/>
      <c r="OIU129" s="27"/>
      <c r="OIV129" s="27"/>
      <c r="OIW129" s="27"/>
      <c r="OIX129" s="27"/>
      <c r="OIY129" s="27"/>
      <c r="OIZ129" s="27"/>
      <c r="OJA129" s="27"/>
      <c r="OJB129" s="27"/>
      <c r="OJC129" s="27"/>
      <c r="OJD129" s="27"/>
      <c r="OJE129" s="27"/>
      <c r="OJF129" s="27"/>
      <c r="OJG129" s="27"/>
      <c r="OJH129" s="27"/>
      <c r="OJI129" s="27"/>
      <c r="OJJ129" s="27"/>
      <c r="OJK129" s="27"/>
      <c r="OJL129" s="27"/>
      <c r="OJM129" s="27"/>
      <c r="OJN129" s="27"/>
      <c r="OJO129" s="27"/>
      <c r="OJP129" s="27"/>
      <c r="OJQ129" s="27"/>
      <c r="OJR129" s="27"/>
      <c r="OJS129" s="27"/>
      <c r="OJT129" s="27"/>
      <c r="OJU129" s="27"/>
      <c r="OJV129" s="27"/>
      <c r="OJW129" s="27"/>
      <c r="OJX129" s="27"/>
      <c r="OJY129" s="27"/>
      <c r="OJZ129" s="27"/>
      <c r="OKA129" s="27"/>
      <c r="OKB129" s="27"/>
      <c r="OKC129" s="27"/>
      <c r="OKD129" s="27"/>
      <c r="OKE129" s="27"/>
      <c r="OKF129" s="27"/>
      <c r="OKG129" s="27"/>
      <c r="OKH129" s="27"/>
      <c r="OKI129" s="27"/>
      <c r="OKJ129" s="27"/>
      <c r="OKK129" s="27"/>
      <c r="OKL129" s="27"/>
      <c r="OKM129" s="27"/>
      <c r="OKN129" s="27"/>
      <c r="OKO129" s="27"/>
      <c r="OKP129" s="27"/>
      <c r="OKQ129" s="27"/>
      <c r="OKR129" s="27"/>
      <c r="OKS129" s="27"/>
      <c r="OKT129" s="27"/>
      <c r="OKU129" s="27"/>
      <c r="OKV129" s="27"/>
      <c r="OKW129" s="27"/>
      <c r="OKX129" s="27"/>
      <c r="OLE129" s="27"/>
      <c r="OLF129" s="27"/>
      <c r="OLG129" s="27"/>
      <c r="OLH129" s="27"/>
      <c r="OLI129" s="27"/>
      <c r="OLJ129" s="27"/>
      <c r="OLK129" s="27"/>
      <c r="OLL129" s="27"/>
      <c r="OLM129" s="27"/>
      <c r="OLN129" s="27"/>
      <c r="OLO129" s="27"/>
      <c r="OLP129" s="27"/>
      <c r="OLQ129" s="27"/>
      <c r="OLR129" s="27"/>
      <c r="OLS129" s="27"/>
      <c r="OLT129" s="27"/>
      <c r="OLU129" s="27"/>
      <c r="OLV129" s="27"/>
      <c r="OLW129" s="27"/>
      <c r="OLX129" s="27"/>
      <c r="OLY129" s="27"/>
      <c r="OLZ129" s="27"/>
      <c r="OMA129" s="27"/>
      <c r="OMB129" s="27"/>
      <c r="OMC129" s="27"/>
      <c r="OMD129" s="27"/>
      <c r="OME129" s="27"/>
      <c r="OMF129" s="27"/>
      <c r="OMG129" s="27"/>
      <c r="OMH129" s="27"/>
      <c r="OMI129" s="27"/>
      <c r="OMJ129" s="27"/>
      <c r="OMK129" s="27"/>
      <c r="OML129" s="27"/>
      <c r="OMM129" s="27"/>
      <c r="OMN129" s="27"/>
      <c r="OMO129" s="27"/>
      <c r="OMP129" s="27"/>
      <c r="OMQ129" s="27"/>
      <c r="OMR129" s="27"/>
      <c r="OMS129" s="27"/>
      <c r="OMT129" s="27"/>
      <c r="OMU129" s="27"/>
      <c r="OMV129" s="27"/>
      <c r="OMW129" s="27"/>
      <c r="OMX129" s="27"/>
      <c r="OMY129" s="27"/>
      <c r="OMZ129" s="27"/>
      <c r="ONA129" s="27"/>
      <c r="ONB129" s="27"/>
      <c r="ONC129" s="27"/>
      <c r="OND129" s="27"/>
      <c r="ONE129" s="27"/>
      <c r="ONF129" s="27"/>
      <c r="ONG129" s="27"/>
      <c r="ONH129" s="27"/>
      <c r="ONI129" s="27"/>
      <c r="ONJ129" s="27"/>
      <c r="ONK129" s="27"/>
      <c r="ONL129" s="27"/>
      <c r="ONM129" s="27"/>
      <c r="ONN129" s="27"/>
      <c r="ONO129" s="27"/>
      <c r="ONP129" s="27"/>
      <c r="ONQ129" s="27"/>
      <c r="ONR129" s="27"/>
      <c r="ONS129" s="27"/>
      <c r="ONT129" s="27"/>
      <c r="ONU129" s="27"/>
      <c r="ONV129" s="27"/>
      <c r="ONW129" s="27"/>
      <c r="ONX129" s="27"/>
      <c r="ONY129" s="27"/>
      <c r="ONZ129" s="27"/>
      <c r="OOA129" s="27"/>
      <c r="OOB129" s="27"/>
      <c r="OOC129" s="27"/>
      <c r="OOD129" s="27"/>
      <c r="OOE129" s="27"/>
      <c r="OOF129" s="27"/>
      <c r="OOG129" s="27"/>
      <c r="OOH129" s="27"/>
      <c r="OOI129" s="27"/>
      <c r="OOJ129" s="27"/>
      <c r="OOK129" s="27"/>
      <c r="OOL129" s="27"/>
      <c r="OOM129" s="27"/>
      <c r="OON129" s="27"/>
      <c r="OOO129" s="27"/>
      <c r="OOP129" s="27"/>
      <c r="OOQ129" s="27"/>
      <c r="OOR129" s="27"/>
      <c r="OOS129" s="27"/>
      <c r="OOT129" s="27"/>
      <c r="OOU129" s="27"/>
      <c r="OOV129" s="27"/>
      <c r="OOW129" s="27"/>
      <c r="OOX129" s="27"/>
      <c r="OOY129" s="27"/>
      <c r="OOZ129" s="27"/>
      <c r="OPA129" s="27"/>
      <c r="OPB129" s="27"/>
      <c r="OPC129" s="27"/>
      <c r="OPD129" s="27"/>
      <c r="OPE129" s="27"/>
      <c r="OPF129" s="27"/>
      <c r="OPG129" s="27"/>
      <c r="OPH129" s="27"/>
      <c r="OPI129" s="27"/>
      <c r="OPJ129" s="27"/>
      <c r="OPK129" s="27"/>
      <c r="OPL129" s="27"/>
      <c r="OPM129" s="27"/>
      <c r="OPN129" s="27"/>
      <c r="OPO129" s="27"/>
      <c r="OPP129" s="27"/>
      <c r="OPQ129" s="27"/>
      <c r="OPR129" s="27"/>
      <c r="OPS129" s="27"/>
      <c r="OPT129" s="27"/>
      <c r="OPU129" s="27"/>
      <c r="OPV129" s="27"/>
      <c r="OPW129" s="27"/>
      <c r="OPX129" s="27"/>
      <c r="OPY129" s="27"/>
      <c r="OPZ129" s="27"/>
      <c r="OQA129" s="27"/>
      <c r="OQB129" s="27"/>
      <c r="OQC129" s="27"/>
      <c r="OQD129" s="27"/>
      <c r="OQE129" s="27"/>
      <c r="OQF129" s="27"/>
      <c r="OQG129" s="27"/>
      <c r="OQH129" s="27"/>
      <c r="OQI129" s="27"/>
      <c r="OQJ129" s="27"/>
      <c r="OQK129" s="27"/>
      <c r="OQL129" s="27"/>
      <c r="OQM129" s="27"/>
      <c r="OQN129" s="27"/>
      <c r="OQO129" s="27"/>
      <c r="OQP129" s="27"/>
      <c r="OQQ129" s="27"/>
      <c r="OQR129" s="27"/>
      <c r="OQS129" s="27"/>
      <c r="OQT129" s="27"/>
      <c r="OQU129" s="27"/>
      <c r="OQV129" s="27"/>
      <c r="OQW129" s="27"/>
      <c r="OQX129" s="27"/>
      <c r="OQY129" s="27"/>
      <c r="OQZ129" s="27"/>
      <c r="ORA129" s="27"/>
      <c r="ORB129" s="27"/>
      <c r="ORC129" s="27"/>
      <c r="ORD129" s="27"/>
      <c r="ORE129" s="27"/>
      <c r="ORF129" s="27"/>
      <c r="ORG129" s="27"/>
      <c r="ORH129" s="27"/>
      <c r="ORI129" s="27"/>
      <c r="ORJ129" s="27"/>
      <c r="ORK129" s="27"/>
      <c r="ORL129" s="27"/>
      <c r="ORM129" s="27"/>
      <c r="ORN129" s="27"/>
      <c r="ORO129" s="27"/>
      <c r="ORP129" s="27"/>
      <c r="ORQ129" s="27"/>
      <c r="ORR129" s="27"/>
      <c r="ORS129" s="27"/>
      <c r="ORT129" s="27"/>
      <c r="ORU129" s="27"/>
      <c r="ORV129" s="27"/>
      <c r="ORW129" s="27"/>
      <c r="ORX129" s="27"/>
      <c r="ORY129" s="27"/>
      <c r="ORZ129" s="27"/>
      <c r="OSA129" s="27"/>
      <c r="OSB129" s="27"/>
      <c r="OSC129" s="27"/>
      <c r="OSD129" s="27"/>
      <c r="OSE129" s="27"/>
      <c r="OSF129" s="27"/>
      <c r="OSG129" s="27"/>
      <c r="OSH129" s="27"/>
      <c r="OSI129" s="27"/>
      <c r="OSJ129" s="27"/>
      <c r="OSK129" s="27"/>
      <c r="OSL129" s="27"/>
      <c r="OSM129" s="27"/>
      <c r="OSN129" s="27"/>
      <c r="OSO129" s="27"/>
      <c r="OSP129" s="27"/>
      <c r="OSQ129" s="27"/>
      <c r="OSR129" s="27"/>
      <c r="OSS129" s="27"/>
      <c r="OST129" s="27"/>
      <c r="OSU129" s="27"/>
      <c r="OSV129" s="27"/>
      <c r="OSW129" s="27"/>
      <c r="OSX129" s="27"/>
      <c r="OSY129" s="27"/>
      <c r="OSZ129" s="27"/>
      <c r="OTA129" s="27"/>
      <c r="OTB129" s="27"/>
      <c r="OTC129" s="27"/>
      <c r="OTD129" s="27"/>
      <c r="OTE129" s="27"/>
      <c r="OTF129" s="27"/>
      <c r="OTG129" s="27"/>
      <c r="OTH129" s="27"/>
      <c r="OTI129" s="27"/>
      <c r="OTJ129" s="27"/>
      <c r="OTK129" s="27"/>
      <c r="OTL129" s="27"/>
      <c r="OTM129" s="27"/>
      <c r="OTN129" s="27"/>
      <c r="OTO129" s="27"/>
      <c r="OTP129" s="27"/>
      <c r="OTQ129" s="27"/>
      <c r="OTR129" s="27"/>
      <c r="OTS129" s="27"/>
      <c r="OTT129" s="27"/>
      <c r="OTU129" s="27"/>
      <c r="OTV129" s="27"/>
      <c r="OTW129" s="27"/>
      <c r="OTX129" s="27"/>
      <c r="OTY129" s="27"/>
      <c r="OTZ129" s="27"/>
      <c r="OUA129" s="27"/>
      <c r="OUB129" s="27"/>
      <c r="OUC129" s="27"/>
      <c r="OUD129" s="27"/>
      <c r="OUE129" s="27"/>
      <c r="OUF129" s="27"/>
      <c r="OUG129" s="27"/>
      <c r="OUH129" s="27"/>
      <c r="OUI129" s="27"/>
      <c r="OUJ129" s="27"/>
      <c r="OUK129" s="27"/>
      <c r="OUL129" s="27"/>
      <c r="OUM129" s="27"/>
      <c r="OUN129" s="27"/>
      <c r="OUO129" s="27"/>
      <c r="OUP129" s="27"/>
      <c r="OUQ129" s="27"/>
      <c r="OUR129" s="27"/>
      <c r="OUS129" s="27"/>
      <c r="OUT129" s="27"/>
      <c r="OVA129" s="27"/>
      <c r="OVB129" s="27"/>
      <c r="OVC129" s="27"/>
      <c r="OVD129" s="27"/>
      <c r="OVE129" s="27"/>
      <c r="OVF129" s="27"/>
      <c r="OVG129" s="27"/>
      <c r="OVH129" s="27"/>
      <c r="OVI129" s="27"/>
      <c r="OVJ129" s="27"/>
      <c r="OVK129" s="27"/>
      <c r="OVL129" s="27"/>
      <c r="OVM129" s="27"/>
      <c r="OVN129" s="27"/>
      <c r="OVO129" s="27"/>
      <c r="OVP129" s="27"/>
      <c r="OVQ129" s="27"/>
      <c r="OVR129" s="27"/>
      <c r="OVS129" s="27"/>
      <c r="OVT129" s="27"/>
      <c r="OVU129" s="27"/>
      <c r="OVV129" s="27"/>
      <c r="OVW129" s="27"/>
      <c r="OVX129" s="27"/>
      <c r="OVY129" s="27"/>
      <c r="OVZ129" s="27"/>
      <c r="OWA129" s="27"/>
      <c r="OWB129" s="27"/>
      <c r="OWC129" s="27"/>
      <c r="OWD129" s="27"/>
      <c r="OWE129" s="27"/>
      <c r="OWF129" s="27"/>
      <c r="OWG129" s="27"/>
      <c r="OWH129" s="27"/>
      <c r="OWI129" s="27"/>
      <c r="OWJ129" s="27"/>
      <c r="OWK129" s="27"/>
      <c r="OWL129" s="27"/>
      <c r="OWM129" s="27"/>
      <c r="OWN129" s="27"/>
      <c r="OWO129" s="27"/>
      <c r="OWP129" s="27"/>
      <c r="OWQ129" s="27"/>
      <c r="OWR129" s="27"/>
      <c r="OWS129" s="27"/>
      <c r="OWT129" s="27"/>
      <c r="OWU129" s="27"/>
      <c r="OWV129" s="27"/>
      <c r="OWW129" s="27"/>
      <c r="OWX129" s="27"/>
      <c r="OWY129" s="27"/>
      <c r="OWZ129" s="27"/>
      <c r="OXA129" s="27"/>
      <c r="OXB129" s="27"/>
      <c r="OXC129" s="27"/>
      <c r="OXD129" s="27"/>
      <c r="OXE129" s="27"/>
      <c r="OXF129" s="27"/>
      <c r="OXG129" s="27"/>
      <c r="OXH129" s="27"/>
      <c r="OXI129" s="27"/>
      <c r="OXJ129" s="27"/>
      <c r="OXK129" s="27"/>
      <c r="OXL129" s="27"/>
      <c r="OXM129" s="27"/>
      <c r="OXN129" s="27"/>
      <c r="OXO129" s="27"/>
      <c r="OXP129" s="27"/>
      <c r="OXQ129" s="27"/>
      <c r="OXR129" s="27"/>
      <c r="OXS129" s="27"/>
      <c r="OXT129" s="27"/>
      <c r="OXU129" s="27"/>
      <c r="OXV129" s="27"/>
      <c r="OXW129" s="27"/>
      <c r="OXX129" s="27"/>
      <c r="OXY129" s="27"/>
      <c r="OXZ129" s="27"/>
      <c r="OYA129" s="27"/>
      <c r="OYB129" s="27"/>
      <c r="OYC129" s="27"/>
      <c r="OYD129" s="27"/>
      <c r="OYE129" s="27"/>
      <c r="OYF129" s="27"/>
      <c r="OYG129" s="27"/>
      <c r="OYH129" s="27"/>
      <c r="OYI129" s="27"/>
      <c r="OYJ129" s="27"/>
      <c r="OYK129" s="27"/>
      <c r="OYL129" s="27"/>
      <c r="OYM129" s="27"/>
      <c r="OYN129" s="27"/>
      <c r="OYO129" s="27"/>
      <c r="OYP129" s="27"/>
      <c r="OYQ129" s="27"/>
      <c r="OYR129" s="27"/>
      <c r="OYS129" s="27"/>
      <c r="OYT129" s="27"/>
      <c r="OYU129" s="27"/>
      <c r="OYV129" s="27"/>
      <c r="OYW129" s="27"/>
      <c r="OYX129" s="27"/>
      <c r="OYY129" s="27"/>
      <c r="OYZ129" s="27"/>
      <c r="OZA129" s="27"/>
      <c r="OZB129" s="27"/>
      <c r="OZC129" s="27"/>
      <c r="OZD129" s="27"/>
      <c r="OZE129" s="27"/>
      <c r="OZF129" s="27"/>
      <c r="OZG129" s="27"/>
      <c r="OZH129" s="27"/>
      <c r="OZI129" s="27"/>
      <c r="OZJ129" s="27"/>
      <c r="OZK129" s="27"/>
      <c r="OZL129" s="27"/>
      <c r="OZM129" s="27"/>
      <c r="OZN129" s="27"/>
      <c r="OZO129" s="27"/>
      <c r="OZP129" s="27"/>
      <c r="OZQ129" s="27"/>
      <c r="OZR129" s="27"/>
      <c r="OZS129" s="27"/>
      <c r="OZT129" s="27"/>
      <c r="OZU129" s="27"/>
      <c r="OZV129" s="27"/>
      <c r="OZW129" s="27"/>
      <c r="OZX129" s="27"/>
      <c r="OZY129" s="27"/>
      <c r="OZZ129" s="27"/>
      <c r="PAA129" s="27"/>
      <c r="PAB129" s="27"/>
      <c r="PAC129" s="27"/>
      <c r="PAD129" s="27"/>
      <c r="PAE129" s="27"/>
      <c r="PAF129" s="27"/>
      <c r="PAG129" s="27"/>
      <c r="PAH129" s="27"/>
      <c r="PAI129" s="27"/>
      <c r="PAJ129" s="27"/>
      <c r="PAK129" s="27"/>
      <c r="PAL129" s="27"/>
      <c r="PAM129" s="27"/>
      <c r="PAN129" s="27"/>
      <c r="PAO129" s="27"/>
      <c r="PAP129" s="27"/>
      <c r="PAQ129" s="27"/>
      <c r="PAR129" s="27"/>
      <c r="PAS129" s="27"/>
      <c r="PAT129" s="27"/>
      <c r="PAU129" s="27"/>
      <c r="PAV129" s="27"/>
      <c r="PAW129" s="27"/>
      <c r="PAX129" s="27"/>
      <c r="PAY129" s="27"/>
      <c r="PAZ129" s="27"/>
      <c r="PBA129" s="27"/>
      <c r="PBB129" s="27"/>
      <c r="PBC129" s="27"/>
      <c r="PBD129" s="27"/>
      <c r="PBE129" s="27"/>
      <c r="PBF129" s="27"/>
      <c r="PBG129" s="27"/>
      <c r="PBH129" s="27"/>
      <c r="PBI129" s="27"/>
      <c r="PBJ129" s="27"/>
      <c r="PBK129" s="27"/>
      <c r="PBL129" s="27"/>
      <c r="PBM129" s="27"/>
      <c r="PBN129" s="27"/>
      <c r="PBO129" s="27"/>
      <c r="PBP129" s="27"/>
      <c r="PBQ129" s="27"/>
      <c r="PBR129" s="27"/>
      <c r="PBS129" s="27"/>
      <c r="PBT129" s="27"/>
      <c r="PBU129" s="27"/>
      <c r="PBV129" s="27"/>
      <c r="PBW129" s="27"/>
      <c r="PBX129" s="27"/>
      <c r="PBY129" s="27"/>
      <c r="PBZ129" s="27"/>
      <c r="PCA129" s="27"/>
      <c r="PCB129" s="27"/>
      <c r="PCC129" s="27"/>
      <c r="PCD129" s="27"/>
      <c r="PCE129" s="27"/>
      <c r="PCF129" s="27"/>
      <c r="PCG129" s="27"/>
      <c r="PCH129" s="27"/>
      <c r="PCI129" s="27"/>
      <c r="PCJ129" s="27"/>
      <c r="PCK129" s="27"/>
      <c r="PCL129" s="27"/>
      <c r="PCM129" s="27"/>
      <c r="PCN129" s="27"/>
      <c r="PCO129" s="27"/>
      <c r="PCP129" s="27"/>
      <c r="PCQ129" s="27"/>
      <c r="PCR129" s="27"/>
      <c r="PCS129" s="27"/>
      <c r="PCT129" s="27"/>
      <c r="PCU129" s="27"/>
      <c r="PCV129" s="27"/>
      <c r="PCW129" s="27"/>
      <c r="PCX129" s="27"/>
      <c r="PCY129" s="27"/>
      <c r="PCZ129" s="27"/>
      <c r="PDA129" s="27"/>
      <c r="PDB129" s="27"/>
      <c r="PDC129" s="27"/>
      <c r="PDD129" s="27"/>
      <c r="PDE129" s="27"/>
      <c r="PDF129" s="27"/>
      <c r="PDG129" s="27"/>
      <c r="PDH129" s="27"/>
      <c r="PDI129" s="27"/>
      <c r="PDJ129" s="27"/>
      <c r="PDK129" s="27"/>
      <c r="PDL129" s="27"/>
      <c r="PDM129" s="27"/>
      <c r="PDN129" s="27"/>
      <c r="PDO129" s="27"/>
      <c r="PDP129" s="27"/>
      <c r="PDQ129" s="27"/>
      <c r="PDR129" s="27"/>
      <c r="PDS129" s="27"/>
      <c r="PDT129" s="27"/>
      <c r="PDU129" s="27"/>
      <c r="PDV129" s="27"/>
      <c r="PDW129" s="27"/>
      <c r="PDX129" s="27"/>
      <c r="PDY129" s="27"/>
      <c r="PDZ129" s="27"/>
      <c r="PEA129" s="27"/>
      <c r="PEB129" s="27"/>
      <c r="PEC129" s="27"/>
      <c r="PED129" s="27"/>
      <c r="PEE129" s="27"/>
      <c r="PEF129" s="27"/>
      <c r="PEG129" s="27"/>
      <c r="PEH129" s="27"/>
      <c r="PEI129" s="27"/>
      <c r="PEJ129" s="27"/>
      <c r="PEK129" s="27"/>
      <c r="PEL129" s="27"/>
      <c r="PEM129" s="27"/>
      <c r="PEN129" s="27"/>
      <c r="PEO129" s="27"/>
      <c r="PEP129" s="27"/>
      <c r="PEW129" s="27"/>
      <c r="PEX129" s="27"/>
      <c r="PEY129" s="27"/>
      <c r="PEZ129" s="27"/>
      <c r="PFA129" s="27"/>
      <c r="PFB129" s="27"/>
      <c r="PFC129" s="27"/>
      <c r="PFD129" s="27"/>
      <c r="PFE129" s="27"/>
      <c r="PFF129" s="27"/>
      <c r="PFG129" s="27"/>
      <c r="PFH129" s="27"/>
      <c r="PFI129" s="27"/>
      <c r="PFJ129" s="27"/>
      <c r="PFK129" s="27"/>
      <c r="PFL129" s="27"/>
      <c r="PFM129" s="27"/>
      <c r="PFN129" s="27"/>
      <c r="PFO129" s="27"/>
      <c r="PFP129" s="27"/>
      <c r="PFQ129" s="27"/>
      <c r="PFR129" s="27"/>
      <c r="PFS129" s="27"/>
      <c r="PFT129" s="27"/>
      <c r="PFU129" s="27"/>
      <c r="PFV129" s="27"/>
      <c r="PFW129" s="27"/>
      <c r="PFX129" s="27"/>
      <c r="PFY129" s="27"/>
      <c r="PFZ129" s="27"/>
      <c r="PGA129" s="27"/>
      <c r="PGB129" s="27"/>
      <c r="PGC129" s="27"/>
      <c r="PGD129" s="27"/>
      <c r="PGE129" s="27"/>
      <c r="PGF129" s="27"/>
      <c r="PGG129" s="27"/>
      <c r="PGH129" s="27"/>
      <c r="PGI129" s="27"/>
      <c r="PGJ129" s="27"/>
      <c r="PGK129" s="27"/>
      <c r="PGL129" s="27"/>
      <c r="PGM129" s="27"/>
      <c r="PGN129" s="27"/>
      <c r="PGO129" s="27"/>
      <c r="PGP129" s="27"/>
      <c r="PGQ129" s="27"/>
      <c r="PGR129" s="27"/>
      <c r="PGS129" s="27"/>
      <c r="PGT129" s="27"/>
      <c r="PGU129" s="27"/>
      <c r="PGV129" s="27"/>
      <c r="PGW129" s="27"/>
      <c r="PGX129" s="27"/>
      <c r="PGY129" s="27"/>
      <c r="PGZ129" s="27"/>
      <c r="PHA129" s="27"/>
      <c r="PHB129" s="27"/>
      <c r="PHC129" s="27"/>
      <c r="PHD129" s="27"/>
      <c r="PHE129" s="27"/>
      <c r="PHF129" s="27"/>
      <c r="PHG129" s="27"/>
      <c r="PHH129" s="27"/>
      <c r="PHI129" s="27"/>
      <c r="PHJ129" s="27"/>
      <c r="PHK129" s="27"/>
      <c r="PHL129" s="27"/>
      <c r="PHM129" s="27"/>
      <c r="PHN129" s="27"/>
      <c r="PHO129" s="27"/>
      <c r="PHP129" s="27"/>
      <c r="PHQ129" s="27"/>
      <c r="PHR129" s="27"/>
      <c r="PHS129" s="27"/>
      <c r="PHT129" s="27"/>
      <c r="PHU129" s="27"/>
      <c r="PHV129" s="27"/>
      <c r="PHW129" s="27"/>
      <c r="PHX129" s="27"/>
      <c r="PHY129" s="27"/>
      <c r="PHZ129" s="27"/>
      <c r="PIA129" s="27"/>
      <c r="PIB129" s="27"/>
      <c r="PIC129" s="27"/>
      <c r="PID129" s="27"/>
      <c r="PIE129" s="27"/>
      <c r="PIF129" s="27"/>
      <c r="PIG129" s="27"/>
      <c r="PIH129" s="27"/>
      <c r="PII129" s="27"/>
      <c r="PIJ129" s="27"/>
      <c r="PIK129" s="27"/>
      <c r="PIL129" s="27"/>
      <c r="PIM129" s="27"/>
      <c r="PIN129" s="27"/>
      <c r="PIO129" s="27"/>
      <c r="PIP129" s="27"/>
      <c r="PIQ129" s="27"/>
      <c r="PIR129" s="27"/>
      <c r="PIS129" s="27"/>
      <c r="PIT129" s="27"/>
      <c r="PIU129" s="27"/>
      <c r="PIV129" s="27"/>
      <c r="PIW129" s="27"/>
      <c r="PIX129" s="27"/>
      <c r="PIY129" s="27"/>
      <c r="PIZ129" s="27"/>
      <c r="PJA129" s="27"/>
      <c r="PJB129" s="27"/>
      <c r="PJC129" s="27"/>
      <c r="PJD129" s="27"/>
      <c r="PJE129" s="27"/>
      <c r="PJF129" s="27"/>
      <c r="PJG129" s="27"/>
      <c r="PJH129" s="27"/>
      <c r="PJI129" s="27"/>
      <c r="PJJ129" s="27"/>
      <c r="PJK129" s="27"/>
      <c r="PJL129" s="27"/>
      <c r="PJM129" s="27"/>
      <c r="PJN129" s="27"/>
      <c r="PJO129" s="27"/>
      <c r="PJP129" s="27"/>
      <c r="PJQ129" s="27"/>
      <c r="PJR129" s="27"/>
      <c r="PJS129" s="27"/>
      <c r="PJT129" s="27"/>
      <c r="PJU129" s="27"/>
      <c r="PJV129" s="27"/>
      <c r="PJW129" s="27"/>
      <c r="PJX129" s="27"/>
      <c r="PJY129" s="27"/>
      <c r="PJZ129" s="27"/>
      <c r="PKA129" s="27"/>
      <c r="PKB129" s="27"/>
      <c r="PKC129" s="27"/>
      <c r="PKD129" s="27"/>
      <c r="PKE129" s="27"/>
      <c r="PKF129" s="27"/>
      <c r="PKG129" s="27"/>
      <c r="PKH129" s="27"/>
      <c r="PKI129" s="27"/>
      <c r="PKJ129" s="27"/>
      <c r="PKK129" s="27"/>
      <c r="PKL129" s="27"/>
      <c r="PKM129" s="27"/>
      <c r="PKN129" s="27"/>
      <c r="PKO129" s="27"/>
      <c r="PKP129" s="27"/>
      <c r="PKQ129" s="27"/>
      <c r="PKR129" s="27"/>
      <c r="PKS129" s="27"/>
      <c r="PKT129" s="27"/>
      <c r="PKU129" s="27"/>
      <c r="PKV129" s="27"/>
      <c r="PKW129" s="27"/>
      <c r="PKX129" s="27"/>
      <c r="PKY129" s="27"/>
      <c r="PKZ129" s="27"/>
      <c r="PLA129" s="27"/>
      <c r="PLB129" s="27"/>
      <c r="PLC129" s="27"/>
      <c r="PLD129" s="27"/>
      <c r="PLE129" s="27"/>
      <c r="PLF129" s="27"/>
      <c r="PLG129" s="27"/>
      <c r="PLH129" s="27"/>
      <c r="PLI129" s="27"/>
      <c r="PLJ129" s="27"/>
      <c r="PLK129" s="27"/>
      <c r="PLL129" s="27"/>
      <c r="PLM129" s="27"/>
      <c r="PLN129" s="27"/>
      <c r="PLO129" s="27"/>
      <c r="PLP129" s="27"/>
      <c r="PLQ129" s="27"/>
      <c r="PLR129" s="27"/>
      <c r="PLS129" s="27"/>
      <c r="PLT129" s="27"/>
      <c r="PLU129" s="27"/>
      <c r="PLV129" s="27"/>
      <c r="PLW129" s="27"/>
      <c r="PLX129" s="27"/>
      <c r="PLY129" s="27"/>
      <c r="PLZ129" s="27"/>
      <c r="PMA129" s="27"/>
      <c r="PMB129" s="27"/>
      <c r="PMC129" s="27"/>
      <c r="PMD129" s="27"/>
      <c r="PME129" s="27"/>
      <c r="PMF129" s="27"/>
      <c r="PMG129" s="27"/>
      <c r="PMH129" s="27"/>
      <c r="PMI129" s="27"/>
      <c r="PMJ129" s="27"/>
      <c r="PMK129" s="27"/>
      <c r="PML129" s="27"/>
      <c r="PMM129" s="27"/>
      <c r="PMN129" s="27"/>
      <c r="PMO129" s="27"/>
      <c r="PMP129" s="27"/>
      <c r="PMQ129" s="27"/>
      <c r="PMR129" s="27"/>
      <c r="PMS129" s="27"/>
      <c r="PMT129" s="27"/>
      <c r="PMU129" s="27"/>
      <c r="PMV129" s="27"/>
      <c r="PMW129" s="27"/>
      <c r="PMX129" s="27"/>
      <c r="PMY129" s="27"/>
      <c r="PMZ129" s="27"/>
      <c r="PNA129" s="27"/>
      <c r="PNB129" s="27"/>
      <c r="PNC129" s="27"/>
      <c r="PND129" s="27"/>
      <c r="PNE129" s="27"/>
      <c r="PNF129" s="27"/>
      <c r="PNG129" s="27"/>
      <c r="PNH129" s="27"/>
      <c r="PNI129" s="27"/>
      <c r="PNJ129" s="27"/>
      <c r="PNK129" s="27"/>
      <c r="PNL129" s="27"/>
      <c r="PNM129" s="27"/>
      <c r="PNN129" s="27"/>
      <c r="PNO129" s="27"/>
      <c r="PNP129" s="27"/>
      <c r="PNQ129" s="27"/>
      <c r="PNR129" s="27"/>
      <c r="PNS129" s="27"/>
      <c r="PNT129" s="27"/>
      <c r="PNU129" s="27"/>
      <c r="PNV129" s="27"/>
      <c r="PNW129" s="27"/>
      <c r="PNX129" s="27"/>
      <c r="PNY129" s="27"/>
      <c r="PNZ129" s="27"/>
      <c r="POA129" s="27"/>
      <c r="POB129" s="27"/>
      <c r="POC129" s="27"/>
      <c r="POD129" s="27"/>
      <c r="POE129" s="27"/>
      <c r="POF129" s="27"/>
      <c r="POG129" s="27"/>
      <c r="POH129" s="27"/>
      <c r="POI129" s="27"/>
      <c r="POJ129" s="27"/>
      <c r="POK129" s="27"/>
      <c r="POL129" s="27"/>
      <c r="POS129" s="27"/>
      <c r="POT129" s="27"/>
      <c r="POU129" s="27"/>
      <c r="POV129" s="27"/>
      <c r="POW129" s="27"/>
      <c r="POX129" s="27"/>
      <c r="POY129" s="27"/>
      <c r="POZ129" s="27"/>
      <c r="PPA129" s="27"/>
      <c r="PPB129" s="27"/>
      <c r="PPC129" s="27"/>
      <c r="PPD129" s="27"/>
      <c r="PPE129" s="27"/>
      <c r="PPF129" s="27"/>
      <c r="PPG129" s="27"/>
      <c r="PPH129" s="27"/>
      <c r="PPI129" s="27"/>
      <c r="PPJ129" s="27"/>
      <c r="PPK129" s="27"/>
      <c r="PPL129" s="27"/>
      <c r="PPM129" s="27"/>
      <c r="PPN129" s="27"/>
      <c r="PPO129" s="27"/>
      <c r="PPP129" s="27"/>
      <c r="PPQ129" s="27"/>
      <c r="PPR129" s="27"/>
      <c r="PPS129" s="27"/>
      <c r="PPT129" s="27"/>
      <c r="PPU129" s="27"/>
      <c r="PPV129" s="27"/>
      <c r="PPW129" s="27"/>
      <c r="PPX129" s="27"/>
      <c r="PPY129" s="27"/>
      <c r="PPZ129" s="27"/>
      <c r="PQA129" s="27"/>
      <c r="PQB129" s="27"/>
      <c r="PQC129" s="27"/>
      <c r="PQD129" s="27"/>
      <c r="PQE129" s="27"/>
      <c r="PQF129" s="27"/>
      <c r="PQG129" s="27"/>
      <c r="PQH129" s="27"/>
      <c r="PQI129" s="27"/>
      <c r="PQJ129" s="27"/>
      <c r="PQK129" s="27"/>
      <c r="PQL129" s="27"/>
      <c r="PQM129" s="27"/>
      <c r="PQN129" s="27"/>
      <c r="PQO129" s="27"/>
      <c r="PQP129" s="27"/>
      <c r="PQQ129" s="27"/>
      <c r="PQR129" s="27"/>
      <c r="PQS129" s="27"/>
      <c r="PQT129" s="27"/>
      <c r="PQU129" s="27"/>
      <c r="PQV129" s="27"/>
      <c r="PQW129" s="27"/>
      <c r="PQX129" s="27"/>
      <c r="PQY129" s="27"/>
      <c r="PQZ129" s="27"/>
      <c r="PRA129" s="27"/>
      <c r="PRB129" s="27"/>
      <c r="PRC129" s="27"/>
      <c r="PRD129" s="27"/>
      <c r="PRE129" s="27"/>
      <c r="PRF129" s="27"/>
      <c r="PRG129" s="27"/>
      <c r="PRH129" s="27"/>
      <c r="PRI129" s="27"/>
      <c r="PRJ129" s="27"/>
      <c r="PRK129" s="27"/>
      <c r="PRL129" s="27"/>
      <c r="PRM129" s="27"/>
      <c r="PRN129" s="27"/>
      <c r="PRO129" s="27"/>
      <c r="PRP129" s="27"/>
      <c r="PRQ129" s="27"/>
      <c r="PRR129" s="27"/>
      <c r="PRS129" s="27"/>
      <c r="PRT129" s="27"/>
      <c r="PRU129" s="27"/>
      <c r="PRV129" s="27"/>
      <c r="PRW129" s="27"/>
      <c r="PRX129" s="27"/>
      <c r="PRY129" s="27"/>
      <c r="PRZ129" s="27"/>
      <c r="PSA129" s="27"/>
      <c r="PSB129" s="27"/>
      <c r="PSC129" s="27"/>
      <c r="PSD129" s="27"/>
      <c r="PSE129" s="27"/>
      <c r="PSF129" s="27"/>
      <c r="PSG129" s="27"/>
      <c r="PSH129" s="27"/>
      <c r="PSI129" s="27"/>
      <c r="PSJ129" s="27"/>
      <c r="PSK129" s="27"/>
      <c r="PSL129" s="27"/>
      <c r="PSM129" s="27"/>
      <c r="PSN129" s="27"/>
      <c r="PSO129" s="27"/>
      <c r="PSP129" s="27"/>
      <c r="PSQ129" s="27"/>
      <c r="PSR129" s="27"/>
      <c r="PSS129" s="27"/>
      <c r="PST129" s="27"/>
      <c r="PSU129" s="27"/>
      <c r="PSV129" s="27"/>
      <c r="PSW129" s="27"/>
      <c r="PSX129" s="27"/>
      <c r="PSY129" s="27"/>
      <c r="PSZ129" s="27"/>
      <c r="PTA129" s="27"/>
      <c r="PTB129" s="27"/>
      <c r="PTC129" s="27"/>
      <c r="PTD129" s="27"/>
      <c r="PTE129" s="27"/>
      <c r="PTF129" s="27"/>
      <c r="PTG129" s="27"/>
      <c r="PTH129" s="27"/>
      <c r="PTI129" s="27"/>
      <c r="PTJ129" s="27"/>
      <c r="PTK129" s="27"/>
      <c r="PTL129" s="27"/>
      <c r="PTM129" s="27"/>
      <c r="PTN129" s="27"/>
      <c r="PTO129" s="27"/>
      <c r="PTP129" s="27"/>
      <c r="PTQ129" s="27"/>
      <c r="PTR129" s="27"/>
      <c r="PTS129" s="27"/>
      <c r="PTT129" s="27"/>
      <c r="PTU129" s="27"/>
      <c r="PTV129" s="27"/>
      <c r="PTW129" s="27"/>
      <c r="PTX129" s="27"/>
      <c r="PTY129" s="27"/>
      <c r="PTZ129" s="27"/>
      <c r="PUA129" s="27"/>
      <c r="PUB129" s="27"/>
      <c r="PUC129" s="27"/>
      <c r="PUD129" s="27"/>
      <c r="PUE129" s="27"/>
      <c r="PUF129" s="27"/>
      <c r="PUG129" s="27"/>
      <c r="PUH129" s="27"/>
      <c r="PUI129" s="27"/>
      <c r="PUJ129" s="27"/>
      <c r="PUK129" s="27"/>
      <c r="PUL129" s="27"/>
      <c r="PUM129" s="27"/>
      <c r="PUN129" s="27"/>
      <c r="PUO129" s="27"/>
      <c r="PUP129" s="27"/>
      <c r="PUQ129" s="27"/>
      <c r="PUR129" s="27"/>
      <c r="PUS129" s="27"/>
      <c r="PUT129" s="27"/>
      <c r="PUU129" s="27"/>
      <c r="PUV129" s="27"/>
      <c r="PUW129" s="27"/>
      <c r="PUX129" s="27"/>
      <c r="PUY129" s="27"/>
      <c r="PUZ129" s="27"/>
      <c r="PVA129" s="27"/>
      <c r="PVB129" s="27"/>
      <c r="PVC129" s="27"/>
      <c r="PVD129" s="27"/>
      <c r="PVE129" s="27"/>
      <c r="PVF129" s="27"/>
      <c r="PVG129" s="27"/>
      <c r="PVH129" s="27"/>
      <c r="PVI129" s="27"/>
      <c r="PVJ129" s="27"/>
      <c r="PVK129" s="27"/>
      <c r="PVL129" s="27"/>
      <c r="PVM129" s="27"/>
      <c r="PVN129" s="27"/>
      <c r="PVO129" s="27"/>
      <c r="PVP129" s="27"/>
      <c r="PVQ129" s="27"/>
      <c r="PVR129" s="27"/>
      <c r="PVS129" s="27"/>
      <c r="PVT129" s="27"/>
      <c r="PVU129" s="27"/>
      <c r="PVV129" s="27"/>
      <c r="PVW129" s="27"/>
      <c r="PVX129" s="27"/>
      <c r="PVY129" s="27"/>
      <c r="PVZ129" s="27"/>
      <c r="PWA129" s="27"/>
      <c r="PWB129" s="27"/>
      <c r="PWC129" s="27"/>
      <c r="PWD129" s="27"/>
      <c r="PWE129" s="27"/>
      <c r="PWF129" s="27"/>
      <c r="PWG129" s="27"/>
      <c r="PWH129" s="27"/>
      <c r="PWI129" s="27"/>
      <c r="PWJ129" s="27"/>
      <c r="PWK129" s="27"/>
      <c r="PWL129" s="27"/>
      <c r="PWM129" s="27"/>
      <c r="PWN129" s="27"/>
      <c r="PWO129" s="27"/>
      <c r="PWP129" s="27"/>
      <c r="PWQ129" s="27"/>
      <c r="PWR129" s="27"/>
      <c r="PWS129" s="27"/>
      <c r="PWT129" s="27"/>
      <c r="PWU129" s="27"/>
      <c r="PWV129" s="27"/>
      <c r="PWW129" s="27"/>
      <c r="PWX129" s="27"/>
      <c r="PWY129" s="27"/>
      <c r="PWZ129" s="27"/>
      <c r="PXA129" s="27"/>
      <c r="PXB129" s="27"/>
      <c r="PXC129" s="27"/>
      <c r="PXD129" s="27"/>
      <c r="PXE129" s="27"/>
      <c r="PXF129" s="27"/>
      <c r="PXG129" s="27"/>
      <c r="PXH129" s="27"/>
      <c r="PXI129" s="27"/>
      <c r="PXJ129" s="27"/>
      <c r="PXK129" s="27"/>
      <c r="PXL129" s="27"/>
      <c r="PXM129" s="27"/>
      <c r="PXN129" s="27"/>
      <c r="PXO129" s="27"/>
      <c r="PXP129" s="27"/>
      <c r="PXQ129" s="27"/>
      <c r="PXR129" s="27"/>
      <c r="PXS129" s="27"/>
      <c r="PXT129" s="27"/>
      <c r="PXU129" s="27"/>
      <c r="PXV129" s="27"/>
      <c r="PXW129" s="27"/>
      <c r="PXX129" s="27"/>
      <c r="PXY129" s="27"/>
      <c r="PXZ129" s="27"/>
      <c r="PYA129" s="27"/>
      <c r="PYB129" s="27"/>
      <c r="PYC129" s="27"/>
      <c r="PYD129" s="27"/>
      <c r="PYE129" s="27"/>
      <c r="PYF129" s="27"/>
      <c r="PYG129" s="27"/>
      <c r="PYH129" s="27"/>
      <c r="PYO129" s="27"/>
      <c r="PYP129" s="27"/>
      <c r="PYQ129" s="27"/>
      <c r="PYR129" s="27"/>
      <c r="PYS129" s="27"/>
      <c r="PYT129" s="27"/>
      <c r="PYU129" s="27"/>
      <c r="PYV129" s="27"/>
      <c r="PYW129" s="27"/>
      <c r="PYX129" s="27"/>
      <c r="PYY129" s="27"/>
      <c r="PYZ129" s="27"/>
      <c r="PZA129" s="27"/>
      <c r="PZB129" s="27"/>
      <c r="PZC129" s="27"/>
      <c r="PZD129" s="27"/>
      <c r="PZE129" s="27"/>
      <c r="PZF129" s="27"/>
      <c r="PZG129" s="27"/>
      <c r="PZH129" s="27"/>
      <c r="PZI129" s="27"/>
      <c r="PZJ129" s="27"/>
      <c r="PZK129" s="27"/>
      <c r="PZL129" s="27"/>
      <c r="PZM129" s="27"/>
      <c r="PZN129" s="27"/>
      <c r="PZO129" s="27"/>
      <c r="PZP129" s="27"/>
      <c r="PZQ129" s="27"/>
      <c r="PZR129" s="27"/>
      <c r="PZS129" s="27"/>
      <c r="PZT129" s="27"/>
      <c r="PZU129" s="27"/>
      <c r="PZV129" s="27"/>
      <c r="PZW129" s="27"/>
      <c r="PZX129" s="27"/>
      <c r="PZY129" s="27"/>
      <c r="PZZ129" s="27"/>
      <c r="QAA129" s="27"/>
      <c r="QAB129" s="27"/>
      <c r="QAC129" s="27"/>
      <c r="QAD129" s="27"/>
      <c r="QAE129" s="27"/>
      <c r="QAF129" s="27"/>
      <c r="QAG129" s="27"/>
      <c r="QAH129" s="27"/>
      <c r="QAI129" s="27"/>
      <c r="QAJ129" s="27"/>
      <c r="QAK129" s="27"/>
      <c r="QAL129" s="27"/>
      <c r="QAM129" s="27"/>
      <c r="QAN129" s="27"/>
      <c r="QAO129" s="27"/>
      <c r="QAP129" s="27"/>
      <c r="QAQ129" s="27"/>
      <c r="QAR129" s="27"/>
      <c r="QAS129" s="27"/>
      <c r="QAT129" s="27"/>
      <c r="QAU129" s="27"/>
      <c r="QAV129" s="27"/>
      <c r="QAW129" s="27"/>
      <c r="QAX129" s="27"/>
      <c r="QAY129" s="27"/>
      <c r="QAZ129" s="27"/>
      <c r="QBA129" s="27"/>
      <c r="QBB129" s="27"/>
      <c r="QBC129" s="27"/>
      <c r="QBD129" s="27"/>
      <c r="QBE129" s="27"/>
      <c r="QBF129" s="27"/>
      <c r="QBG129" s="27"/>
      <c r="QBH129" s="27"/>
      <c r="QBI129" s="27"/>
      <c r="QBJ129" s="27"/>
      <c r="QBK129" s="27"/>
      <c r="QBL129" s="27"/>
      <c r="QBM129" s="27"/>
      <c r="QBN129" s="27"/>
      <c r="QBO129" s="27"/>
      <c r="QBP129" s="27"/>
      <c r="QBQ129" s="27"/>
      <c r="QBR129" s="27"/>
      <c r="QBS129" s="27"/>
      <c r="QBT129" s="27"/>
      <c r="QBU129" s="27"/>
      <c r="QBV129" s="27"/>
      <c r="QBW129" s="27"/>
      <c r="QBX129" s="27"/>
      <c r="QBY129" s="27"/>
      <c r="QBZ129" s="27"/>
      <c r="QCA129" s="27"/>
      <c r="QCB129" s="27"/>
      <c r="QCC129" s="27"/>
      <c r="QCD129" s="27"/>
      <c r="QCE129" s="27"/>
      <c r="QCF129" s="27"/>
      <c r="QCG129" s="27"/>
      <c r="QCH129" s="27"/>
      <c r="QCI129" s="27"/>
      <c r="QCJ129" s="27"/>
      <c r="QCK129" s="27"/>
      <c r="QCL129" s="27"/>
      <c r="QCM129" s="27"/>
      <c r="QCN129" s="27"/>
      <c r="QCO129" s="27"/>
      <c r="QCP129" s="27"/>
      <c r="QCQ129" s="27"/>
      <c r="QCR129" s="27"/>
      <c r="QCS129" s="27"/>
      <c r="QCT129" s="27"/>
      <c r="QCU129" s="27"/>
      <c r="QCV129" s="27"/>
      <c r="QCW129" s="27"/>
      <c r="QCX129" s="27"/>
      <c r="QCY129" s="27"/>
      <c r="QCZ129" s="27"/>
      <c r="QDA129" s="27"/>
      <c r="QDB129" s="27"/>
      <c r="QDC129" s="27"/>
      <c r="QDD129" s="27"/>
      <c r="QDE129" s="27"/>
      <c r="QDF129" s="27"/>
      <c r="QDG129" s="27"/>
      <c r="QDH129" s="27"/>
      <c r="QDI129" s="27"/>
      <c r="QDJ129" s="27"/>
      <c r="QDK129" s="27"/>
      <c r="QDL129" s="27"/>
      <c r="QDM129" s="27"/>
      <c r="QDN129" s="27"/>
      <c r="QDO129" s="27"/>
      <c r="QDP129" s="27"/>
      <c r="QDQ129" s="27"/>
      <c r="QDR129" s="27"/>
      <c r="QDS129" s="27"/>
      <c r="QDT129" s="27"/>
      <c r="QDU129" s="27"/>
      <c r="QDV129" s="27"/>
      <c r="QDW129" s="27"/>
      <c r="QDX129" s="27"/>
      <c r="QDY129" s="27"/>
      <c r="QDZ129" s="27"/>
      <c r="QEA129" s="27"/>
      <c r="QEB129" s="27"/>
      <c r="QEC129" s="27"/>
      <c r="QED129" s="27"/>
      <c r="QEE129" s="27"/>
      <c r="QEF129" s="27"/>
      <c r="QEG129" s="27"/>
      <c r="QEH129" s="27"/>
      <c r="QEI129" s="27"/>
      <c r="QEJ129" s="27"/>
      <c r="QEK129" s="27"/>
      <c r="QEL129" s="27"/>
      <c r="QEM129" s="27"/>
      <c r="QEN129" s="27"/>
      <c r="QEO129" s="27"/>
      <c r="QEP129" s="27"/>
      <c r="QEQ129" s="27"/>
      <c r="QER129" s="27"/>
      <c r="QES129" s="27"/>
      <c r="QET129" s="27"/>
      <c r="QEU129" s="27"/>
      <c r="QEV129" s="27"/>
      <c r="QEW129" s="27"/>
      <c r="QEX129" s="27"/>
      <c r="QEY129" s="27"/>
      <c r="QEZ129" s="27"/>
      <c r="QFA129" s="27"/>
      <c r="QFB129" s="27"/>
      <c r="QFC129" s="27"/>
      <c r="QFD129" s="27"/>
      <c r="QFE129" s="27"/>
      <c r="QFF129" s="27"/>
      <c r="QFG129" s="27"/>
      <c r="QFH129" s="27"/>
      <c r="QFI129" s="27"/>
      <c r="QFJ129" s="27"/>
      <c r="QFK129" s="27"/>
      <c r="QFL129" s="27"/>
      <c r="QFM129" s="27"/>
      <c r="QFN129" s="27"/>
      <c r="QFO129" s="27"/>
      <c r="QFP129" s="27"/>
      <c r="QFQ129" s="27"/>
      <c r="QFR129" s="27"/>
      <c r="QFS129" s="27"/>
      <c r="QFT129" s="27"/>
      <c r="QFU129" s="27"/>
      <c r="QFV129" s="27"/>
      <c r="QFW129" s="27"/>
      <c r="QFX129" s="27"/>
      <c r="QFY129" s="27"/>
      <c r="QFZ129" s="27"/>
      <c r="QGA129" s="27"/>
      <c r="QGB129" s="27"/>
      <c r="QGC129" s="27"/>
      <c r="QGD129" s="27"/>
      <c r="QGE129" s="27"/>
      <c r="QGF129" s="27"/>
      <c r="QGG129" s="27"/>
      <c r="QGH129" s="27"/>
      <c r="QGI129" s="27"/>
      <c r="QGJ129" s="27"/>
      <c r="QGK129" s="27"/>
      <c r="QGL129" s="27"/>
      <c r="QGM129" s="27"/>
      <c r="QGN129" s="27"/>
      <c r="QGO129" s="27"/>
      <c r="QGP129" s="27"/>
      <c r="QGQ129" s="27"/>
      <c r="QGR129" s="27"/>
      <c r="QGS129" s="27"/>
      <c r="QGT129" s="27"/>
      <c r="QGU129" s="27"/>
      <c r="QGV129" s="27"/>
      <c r="QGW129" s="27"/>
      <c r="QGX129" s="27"/>
      <c r="QGY129" s="27"/>
      <c r="QGZ129" s="27"/>
      <c r="QHA129" s="27"/>
      <c r="QHB129" s="27"/>
      <c r="QHC129" s="27"/>
      <c r="QHD129" s="27"/>
      <c r="QHE129" s="27"/>
      <c r="QHF129" s="27"/>
      <c r="QHG129" s="27"/>
      <c r="QHH129" s="27"/>
      <c r="QHI129" s="27"/>
      <c r="QHJ129" s="27"/>
      <c r="QHK129" s="27"/>
      <c r="QHL129" s="27"/>
      <c r="QHM129" s="27"/>
      <c r="QHN129" s="27"/>
      <c r="QHO129" s="27"/>
      <c r="QHP129" s="27"/>
      <c r="QHQ129" s="27"/>
      <c r="QHR129" s="27"/>
      <c r="QHS129" s="27"/>
      <c r="QHT129" s="27"/>
      <c r="QHU129" s="27"/>
      <c r="QHV129" s="27"/>
      <c r="QHW129" s="27"/>
      <c r="QHX129" s="27"/>
      <c r="QHY129" s="27"/>
      <c r="QHZ129" s="27"/>
      <c r="QIA129" s="27"/>
      <c r="QIB129" s="27"/>
      <c r="QIC129" s="27"/>
      <c r="QID129" s="27"/>
      <c r="QIK129" s="27"/>
      <c r="QIL129" s="27"/>
      <c r="QIM129" s="27"/>
      <c r="QIN129" s="27"/>
      <c r="QIO129" s="27"/>
      <c r="QIP129" s="27"/>
      <c r="QIQ129" s="27"/>
      <c r="QIR129" s="27"/>
      <c r="QIS129" s="27"/>
      <c r="QIT129" s="27"/>
      <c r="QIU129" s="27"/>
      <c r="QIV129" s="27"/>
      <c r="QIW129" s="27"/>
      <c r="QIX129" s="27"/>
      <c r="QIY129" s="27"/>
      <c r="QIZ129" s="27"/>
      <c r="QJA129" s="27"/>
      <c r="QJB129" s="27"/>
      <c r="QJC129" s="27"/>
      <c r="QJD129" s="27"/>
      <c r="QJE129" s="27"/>
      <c r="QJF129" s="27"/>
      <c r="QJG129" s="27"/>
      <c r="QJH129" s="27"/>
      <c r="QJI129" s="27"/>
      <c r="QJJ129" s="27"/>
      <c r="QJK129" s="27"/>
      <c r="QJL129" s="27"/>
      <c r="QJM129" s="27"/>
      <c r="QJN129" s="27"/>
      <c r="QJO129" s="27"/>
      <c r="QJP129" s="27"/>
      <c r="QJQ129" s="27"/>
      <c r="QJR129" s="27"/>
      <c r="QJS129" s="27"/>
      <c r="QJT129" s="27"/>
      <c r="QJU129" s="27"/>
      <c r="QJV129" s="27"/>
      <c r="QJW129" s="27"/>
      <c r="QJX129" s="27"/>
      <c r="QJY129" s="27"/>
      <c r="QJZ129" s="27"/>
      <c r="QKA129" s="27"/>
      <c r="QKB129" s="27"/>
      <c r="QKC129" s="27"/>
      <c r="QKD129" s="27"/>
      <c r="QKE129" s="27"/>
      <c r="QKF129" s="27"/>
      <c r="QKG129" s="27"/>
      <c r="QKH129" s="27"/>
      <c r="QKI129" s="27"/>
      <c r="QKJ129" s="27"/>
      <c r="QKK129" s="27"/>
      <c r="QKL129" s="27"/>
      <c r="QKM129" s="27"/>
      <c r="QKN129" s="27"/>
      <c r="QKO129" s="27"/>
      <c r="QKP129" s="27"/>
      <c r="QKQ129" s="27"/>
      <c r="QKR129" s="27"/>
      <c r="QKS129" s="27"/>
      <c r="QKT129" s="27"/>
      <c r="QKU129" s="27"/>
      <c r="QKV129" s="27"/>
      <c r="QKW129" s="27"/>
      <c r="QKX129" s="27"/>
      <c r="QKY129" s="27"/>
      <c r="QKZ129" s="27"/>
      <c r="QLA129" s="27"/>
      <c r="QLB129" s="27"/>
      <c r="QLC129" s="27"/>
      <c r="QLD129" s="27"/>
      <c r="QLE129" s="27"/>
      <c r="QLF129" s="27"/>
      <c r="QLG129" s="27"/>
      <c r="QLH129" s="27"/>
      <c r="QLI129" s="27"/>
      <c r="QLJ129" s="27"/>
      <c r="QLK129" s="27"/>
      <c r="QLL129" s="27"/>
      <c r="QLM129" s="27"/>
      <c r="QLN129" s="27"/>
      <c r="QLO129" s="27"/>
      <c r="QLP129" s="27"/>
      <c r="QLQ129" s="27"/>
      <c r="QLR129" s="27"/>
      <c r="QLS129" s="27"/>
      <c r="QLT129" s="27"/>
      <c r="QLU129" s="27"/>
      <c r="QLV129" s="27"/>
      <c r="QLW129" s="27"/>
      <c r="QLX129" s="27"/>
      <c r="QLY129" s="27"/>
      <c r="QLZ129" s="27"/>
      <c r="QMA129" s="27"/>
      <c r="QMB129" s="27"/>
      <c r="QMC129" s="27"/>
      <c r="QMD129" s="27"/>
      <c r="QME129" s="27"/>
      <c r="QMF129" s="27"/>
      <c r="QMG129" s="27"/>
      <c r="QMH129" s="27"/>
      <c r="QMI129" s="27"/>
      <c r="QMJ129" s="27"/>
      <c r="QMK129" s="27"/>
      <c r="QML129" s="27"/>
      <c r="QMM129" s="27"/>
      <c r="QMN129" s="27"/>
      <c r="QMO129" s="27"/>
      <c r="QMP129" s="27"/>
      <c r="QMQ129" s="27"/>
      <c r="QMR129" s="27"/>
      <c r="QMS129" s="27"/>
      <c r="QMT129" s="27"/>
      <c r="QMU129" s="27"/>
      <c r="QMV129" s="27"/>
      <c r="QMW129" s="27"/>
      <c r="QMX129" s="27"/>
      <c r="QMY129" s="27"/>
      <c r="QMZ129" s="27"/>
      <c r="QNA129" s="27"/>
      <c r="QNB129" s="27"/>
      <c r="QNC129" s="27"/>
      <c r="QND129" s="27"/>
      <c r="QNE129" s="27"/>
      <c r="QNF129" s="27"/>
      <c r="QNG129" s="27"/>
      <c r="QNH129" s="27"/>
      <c r="QNI129" s="27"/>
      <c r="QNJ129" s="27"/>
      <c r="QNK129" s="27"/>
      <c r="QNL129" s="27"/>
      <c r="QNM129" s="27"/>
      <c r="QNN129" s="27"/>
      <c r="QNO129" s="27"/>
      <c r="QNP129" s="27"/>
      <c r="QNQ129" s="27"/>
      <c r="QNR129" s="27"/>
      <c r="QNS129" s="27"/>
      <c r="QNT129" s="27"/>
      <c r="QNU129" s="27"/>
      <c r="QNV129" s="27"/>
      <c r="QNW129" s="27"/>
      <c r="QNX129" s="27"/>
      <c r="QNY129" s="27"/>
      <c r="QNZ129" s="27"/>
      <c r="QOA129" s="27"/>
      <c r="QOB129" s="27"/>
      <c r="QOC129" s="27"/>
      <c r="QOD129" s="27"/>
      <c r="QOE129" s="27"/>
      <c r="QOF129" s="27"/>
      <c r="QOG129" s="27"/>
      <c r="QOH129" s="27"/>
      <c r="QOI129" s="27"/>
      <c r="QOJ129" s="27"/>
      <c r="QOK129" s="27"/>
      <c r="QOL129" s="27"/>
      <c r="QOM129" s="27"/>
      <c r="QON129" s="27"/>
      <c r="QOO129" s="27"/>
      <c r="QOP129" s="27"/>
      <c r="QOQ129" s="27"/>
      <c r="QOR129" s="27"/>
      <c r="QOS129" s="27"/>
      <c r="QOT129" s="27"/>
      <c r="QOU129" s="27"/>
      <c r="QOV129" s="27"/>
      <c r="QOW129" s="27"/>
      <c r="QOX129" s="27"/>
      <c r="QOY129" s="27"/>
      <c r="QOZ129" s="27"/>
      <c r="QPA129" s="27"/>
      <c r="QPB129" s="27"/>
      <c r="QPC129" s="27"/>
      <c r="QPD129" s="27"/>
      <c r="QPE129" s="27"/>
      <c r="QPF129" s="27"/>
      <c r="QPG129" s="27"/>
      <c r="QPH129" s="27"/>
      <c r="QPI129" s="27"/>
      <c r="QPJ129" s="27"/>
      <c r="QPK129" s="27"/>
      <c r="QPL129" s="27"/>
      <c r="QPM129" s="27"/>
      <c r="QPN129" s="27"/>
      <c r="QPO129" s="27"/>
      <c r="QPP129" s="27"/>
      <c r="QPQ129" s="27"/>
      <c r="QPR129" s="27"/>
      <c r="QPS129" s="27"/>
      <c r="QPT129" s="27"/>
      <c r="QPU129" s="27"/>
      <c r="QPV129" s="27"/>
      <c r="QPW129" s="27"/>
      <c r="QPX129" s="27"/>
      <c r="QPY129" s="27"/>
      <c r="QPZ129" s="27"/>
      <c r="QQA129" s="27"/>
      <c r="QQB129" s="27"/>
      <c r="QQC129" s="27"/>
      <c r="QQD129" s="27"/>
      <c r="QQE129" s="27"/>
      <c r="QQF129" s="27"/>
      <c r="QQG129" s="27"/>
      <c r="QQH129" s="27"/>
      <c r="QQI129" s="27"/>
      <c r="QQJ129" s="27"/>
      <c r="QQK129" s="27"/>
      <c r="QQL129" s="27"/>
      <c r="QQM129" s="27"/>
      <c r="QQN129" s="27"/>
      <c r="QQO129" s="27"/>
      <c r="QQP129" s="27"/>
      <c r="QQQ129" s="27"/>
      <c r="QQR129" s="27"/>
      <c r="QQS129" s="27"/>
      <c r="QQT129" s="27"/>
      <c r="QQU129" s="27"/>
      <c r="QQV129" s="27"/>
      <c r="QQW129" s="27"/>
      <c r="QQX129" s="27"/>
      <c r="QQY129" s="27"/>
      <c r="QQZ129" s="27"/>
      <c r="QRA129" s="27"/>
      <c r="QRB129" s="27"/>
      <c r="QRC129" s="27"/>
      <c r="QRD129" s="27"/>
      <c r="QRE129" s="27"/>
      <c r="QRF129" s="27"/>
      <c r="QRG129" s="27"/>
      <c r="QRH129" s="27"/>
      <c r="QRI129" s="27"/>
      <c r="QRJ129" s="27"/>
      <c r="QRK129" s="27"/>
      <c r="QRL129" s="27"/>
      <c r="QRM129" s="27"/>
      <c r="QRN129" s="27"/>
      <c r="QRO129" s="27"/>
      <c r="QRP129" s="27"/>
      <c r="QRQ129" s="27"/>
      <c r="QRR129" s="27"/>
      <c r="QRS129" s="27"/>
      <c r="QRT129" s="27"/>
      <c r="QRU129" s="27"/>
      <c r="QRV129" s="27"/>
      <c r="QRW129" s="27"/>
      <c r="QRX129" s="27"/>
      <c r="QRY129" s="27"/>
      <c r="QRZ129" s="27"/>
      <c r="QSG129" s="27"/>
      <c r="QSH129" s="27"/>
      <c r="QSI129" s="27"/>
      <c r="QSJ129" s="27"/>
      <c r="QSK129" s="27"/>
      <c r="QSL129" s="27"/>
      <c r="QSM129" s="27"/>
      <c r="QSN129" s="27"/>
      <c r="QSO129" s="27"/>
      <c r="QSP129" s="27"/>
      <c r="QSQ129" s="27"/>
      <c r="QSR129" s="27"/>
      <c r="QSS129" s="27"/>
      <c r="QST129" s="27"/>
      <c r="QSU129" s="27"/>
      <c r="QSV129" s="27"/>
      <c r="QSW129" s="27"/>
      <c r="QSX129" s="27"/>
      <c r="QSY129" s="27"/>
      <c r="QSZ129" s="27"/>
      <c r="QTA129" s="27"/>
      <c r="QTB129" s="27"/>
      <c r="QTC129" s="27"/>
      <c r="QTD129" s="27"/>
      <c r="QTE129" s="27"/>
      <c r="QTF129" s="27"/>
      <c r="QTG129" s="27"/>
      <c r="QTH129" s="27"/>
      <c r="QTI129" s="27"/>
      <c r="QTJ129" s="27"/>
      <c r="QTK129" s="27"/>
      <c r="QTL129" s="27"/>
      <c r="QTM129" s="27"/>
      <c r="QTN129" s="27"/>
      <c r="QTO129" s="27"/>
      <c r="QTP129" s="27"/>
      <c r="QTQ129" s="27"/>
      <c r="QTR129" s="27"/>
      <c r="QTS129" s="27"/>
      <c r="QTT129" s="27"/>
      <c r="QTU129" s="27"/>
      <c r="QTV129" s="27"/>
      <c r="QTW129" s="27"/>
      <c r="QTX129" s="27"/>
      <c r="QTY129" s="27"/>
      <c r="QTZ129" s="27"/>
      <c r="QUA129" s="27"/>
      <c r="QUB129" s="27"/>
      <c r="QUC129" s="27"/>
      <c r="QUD129" s="27"/>
      <c r="QUE129" s="27"/>
      <c r="QUF129" s="27"/>
      <c r="QUG129" s="27"/>
      <c r="QUH129" s="27"/>
      <c r="QUI129" s="27"/>
      <c r="QUJ129" s="27"/>
      <c r="QUK129" s="27"/>
      <c r="QUL129" s="27"/>
      <c r="QUM129" s="27"/>
      <c r="QUN129" s="27"/>
      <c r="QUO129" s="27"/>
      <c r="QUP129" s="27"/>
      <c r="QUQ129" s="27"/>
      <c r="QUR129" s="27"/>
      <c r="QUS129" s="27"/>
      <c r="QUT129" s="27"/>
      <c r="QUU129" s="27"/>
      <c r="QUV129" s="27"/>
      <c r="QUW129" s="27"/>
      <c r="QUX129" s="27"/>
      <c r="QUY129" s="27"/>
      <c r="QUZ129" s="27"/>
      <c r="QVA129" s="27"/>
      <c r="QVB129" s="27"/>
      <c r="QVC129" s="27"/>
      <c r="QVD129" s="27"/>
      <c r="QVE129" s="27"/>
      <c r="QVF129" s="27"/>
      <c r="QVG129" s="27"/>
      <c r="QVH129" s="27"/>
      <c r="QVI129" s="27"/>
      <c r="QVJ129" s="27"/>
      <c r="QVK129" s="27"/>
      <c r="QVL129" s="27"/>
      <c r="QVM129" s="27"/>
      <c r="QVN129" s="27"/>
      <c r="QVO129" s="27"/>
      <c r="QVP129" s="27"/>
      <c r="QVQ129" s="27"/>
      <c r="QVR129" s="27"/>
      <c r="QVS129" s="27"/>
      <c r="QVT129" s="27"/>
      <c r="QVU129" s="27"/>
      <c r="QVV129" s="27"/>
      <c r="QVW129" s="27"/>
      <c r="QVX129" s="27"/>
      <c r="QVY129" s="27"/>
      <c r="QVZ129" s="27"/>
      <c r="QWA129" s="27"/>
      <c r="QWB129" s="27"/>
      <c r="QWC129" s="27"/>
      <c r="QWD129" s="27"/>
      <c r="QWE129" s="27"/>
      <c r="QWF129" s="27"/>
      <c r="QWG129" s="27"/>
      <c r="QWH129" s="27"/>
      <c r="QWI129" s="27"/>
      <c r="QWJ129" s="27"/>
      <c r="QWK129" s="27"/>
      <c r="QWL129" s="27"/>
      <c r="QWM129" s="27"/>
      <c r="QWN129" s="27"/>
      <c r="QWO129" s="27"/>
      <c r="QWP129" s="27"/>
      <c r="QWQ129" s="27"/>
      <c r="QWR129" s="27"/>
      <c r="QWS129" s="27"/>
      <c r="QWT129" s="27"/>
      <c r="QWU129" s="27"/>
      <c r="QWV129" s="27"/>
      <c r="QWW129" s="27"/>
      <c r="QWX129" s="27"/>
      <c r="QWY129" s="27"/>
      <c r="QWZ129" s="27"/>
      <c r="QXA129" s="27"/>
      <c r="QXB129" s="27"/>
      <c r="QXC129" s="27"/>
      <c r="QXD129" s="27"/>
      <c r="QXE129" s="27"/>
      <c r="QXF129" s="27"/>
      <c r="QXG129" s="27"/>
      <c r="QXH129" s="27"/>
      <c r="QXI129" s="27"/>
      <c r="QXJ129" s="27"/>
      <c r="QXK129" s="27"/>
      <c r="QXL129" s="27"/>
      <c r="QXM129" s="27"/>
      <c r="QXN129" s="27"/>
      <c r="QXO129" s="27"/>
      <c r="QXP129" s="27"/>
      <c r="QXQ129" s="27"/>
      <c r="QXR129" s="27"/>
      <c r="QXS129" s="27"/>
      <c r="QXT129" s="27"/>
      <c r="QXU129" s="27"/>
      <c r="QXV129" s="27"/>
      <c r="QXW129" s="27"/>
      <c r="QXX129" s="27"/>
      <c r="QXY129" s="27"/>
      <c r="QXZ129" s="27"/>
      <c r="QYA129" s="27"/>
      <c r="QYB129" s="27"/>
      <c r="QYC129" s="27"/>
      <c r="QYD129" s="27"/>
      <c r="QYE129" s="27"/>
      <c r="QYF129" s="27"/>
      <c r="QYG129" s="27"/>
      <c r="QYH129" s="27"/>
      <c r="QYI129" s="27"/>
      <c r="QYJ129" s="27"/>
      <c r="QYK129" s="27"/>
      <c r="QYL129" s="27"/>
      <c r="QYM129" s="27"/>
      <c r="QYN129" s="27"/>
      <c r="QYO129" s="27"/>
      <c r="QYP129" s="27"/>
      <c r="QYQ129" s="27"/>
      <c r="QYR129" s="27"/>
      <c r="QYS129" s="27"/>
      <c r="QYT129" s="27"/>
      <c r="QYU129" s="27"/>
      <c r="QYV129" s="27"/>
      <c r="QYW129" s="27"/>
      <c r="QYX129" s="27"/>
      <c r="QYY129" s="27"/>
      <c r="QYZ129" s="27"/>
      <c r="QZA129" s="27"/>
      <c r="QZB129" s="27"/>
      <c r="QZC129" s="27"/>
      <c r="QZD129" s="27"/>
      <c r="QZE129" s="27"/>
      <c r="QZF129" s="27"/>
      <c r="QZG129" s="27"/>
      <c r="QZH129" s="27"/>
      <c r="QZI129" s="27"/>
      <c r="QZJ129" s="27"/>
      <c r="QZK129" s="27"/>
      <c r="QZL129" s="27"/>
      <c r="QZM129" s="27"/>
      <c r="QZN129" s="27"/>
      <c r="QZO129" s="27"/>
      <c r="QZP129" s="27"/>
      <c r="QZQ129" s="27"/>
      <c r="QZR129" s="27"/>
      <c r="QZS129" s="27"/>
      <c r="QZT129" s="27"/>
      <c r="QZU129" s="27"/>
      <c r="QZV129" s="27"/>
      <c r="QZW129" s="27"/>
      <c r="QZX129" s="27"/>
      <c r="QZY129" s="27"/>
      <c r="QZZ129" s="27"/>
      <c r="RAA129" s="27"/>
      <c r="RAB129" s="27"/>
      <c r="RAC129" s="27"/>
      <c r="RAD129" s="27"/>
      <c r="RAE129" s="27"/>
      <c r="RAF129" s="27"/>
      <c r="RAG129" s="27"/>
      <c r="RAH129" s="27"/>
      <c r="RAI129" s="27"/>
      <c r="RAJ129" s="27"/>
      <c r="RAK129" s="27"/>
      <c r="RAL129" s="27"/>
      <c r="RAM129" s="27"/>
      <c r="RAN129" s="27"/>
      <c r="RAO129" s="27"/>
      <c r="RAP129" s="27"/>
      <c r="RAQ129" s="27"/>
      <c r="RAR129" s="27"/>
      <c r="RAS129" s="27"/>
      <c r="RAT129" s="27"/>
      <c r="RAU129" s="27"/>
      <c r="RAV129" s="27"/>
      <c r="RAW129" s="27"/>
      <c r="RAX129" s="27"/>
      <c r="RAY129" s="27"/>
      <c r="RAZ129" s="27"/>
      <c r="RBA129" s="27"/>
      <c r="RBB129" s="27"/>
      <c r="RBC129" s="27"/>
      <c r="RBD129" s="27"/>
      <c r="RBE129" s="27"/>
      <c r="RBF129" s="27"/>
      <c r="RBG129" s="27"/>
      <c r="RBH129" s="27"/>
      <c r="RBI129" s="27"/>
      <c r="RBJ129" s="27"/>
      <c r="RBK129" s="27"/>
      <c r="RBL129" s="27"/>
      <c r="RBM129" s="27"/>
      <c r="RBN129" s="27"/>
      <c r="RBO129" s="27"/>
      <c r="RBP129" s="27"/>
      <c r="RBQ129" s="27"/>
      <c r="RBR129" s="27"/>
      <c r="RBS129" s="27"/>
      <c r="RBT129" s="27"/>
      <c r="RBU129" s="27"/>
      <c r="RBV129" s="27"/>
      <c r="RCC129" s="27"/>
      <c r="RCD129" s="27"/>
      <c r="RCE129" s="27"/>
      <c r="RCF129" s="27"/>
      <c r="RCG129" s="27"/>
      <c r="RCH129" s="27"/>
      <c r="RCI129" s="27"/>
      <c r="RCJ129" s="27"/>
      <c r="RCK129" s="27"/>
      <c r="RCL129" s="27"/>
      <c r="RCM129" s="27"/>
      <c r="RCN129" s="27"/>
      <c r="RCO129" s="27"/>
      <c r="RCP129" s="27"/>
      <c r="RCQ129" s="27"/>
      <c r="RCR129" s="27"/>
      <c r="RCS129" s="27"/>
      <c r="RCT129" s="27"/>
      <c r="RCU129" s="27"/>
      <c r="RCV129" s="27"/>
      <c r="RCW129" s="27"/>
      <c r="RCX129" s="27"/>
      <c r="RCY129" s="27"/>
      <c r="RCZ129" s="27"/>
      <c r="RDA129" s="27"/>
      <c r="RDB129" s="27"/>
      <c r="RDC129" s="27"/>
      <c r="RDD129" s="27"/>
      <c r="RDE129" s="27"/>
      <c r="RDF129" s="27"/>
      <c r="RDG129" s="27"/>
      <c r="RDH129" s="27"/>
      <c r="RDI129" s="27"/>
      <c r="RDJ129" s="27"/>
      <c r="RDK129" s="27"/>
      <c r="RDL129" s="27"/>
      <c r="RDM129" s="27"/>
      <c r="RDN129" s="27"/>
      <c r="RDO129" s="27"/>
      <c r="RDP129" s="27"/>
      <c r="RDQ129" s="27"/>
      <c r="RDR129" s="27"/>
      <c r="RDS129" s="27"/>
      <c r="RDT129" s="27"/>
      <c r="RDU129" s="27"/>
      <c r="RDV129" s="27"/>
      <c r="RDW129" s="27"/>
      <c r="RDX129" s="27"/>
      <c r="RDY129" s="27"/>
      <c r="RDZ129" s="27"/>
      <c r="REA129" s="27"/>
      <c r="REB129" s="27"/>
      <c r="REC129" s="27"/>
      <c r="RED129" s="27"/>
      <c r="REE129" s="27"/>
      <c r="REF129" s="27"/>
      <c r="REG129" s="27"/>
      <c r="REH129" s="27"/>
      <c r="REI129" s="27"/>
      <c r="REJ129" s="27"/>
      <c r="REK129" s="27"/>
      <c r="REL129" s="27"/>
      <c r="REM129" s="27"/>
      <c r="REN129" s="27"/>
      <c r="REO129" s="27"/>
      <c r="REP129" s="27"/>
      <c r="REQ129" s="27"/>
      <c r="RER129" s="27"/>
      <c r="RES129" s="27"/>
      <c r="RET129" s="27"/>
      <c r="REU129" s="27"/>
      <c r="REV129" s="27"/>
      <c r="REW129" s="27"/>
      <c r="REX129" s="27"/>
      <c r="REY129" s="27"/>
      <c r="REZ129" s="27"/>
      <c r="RFA129" s="27"/>
      <c r="RFB129" s="27"/>
      <c r="RFC129" s="27"/>
      <c r="RFD129" s="27"/>
      <c r="RFE129" s="27"/>
      <c r="RFF129" s="27"/>
      <c r="RFG129" s="27"/>
      <c r="RFH129" s="27"/>
      <c r="RFI129" s="27"/>
      <c r="RFJ129" s="27"/>
      <c r="RFK129" s="27"/>
      <c r="RFL129" s="27"/>
      <c r="RFM129" s="27"/>
      <c r="RFN129" s="27"/>
      <c r="RFO129" s="27"/>
      <c r="RFP129" s="27"/>
      <c r="RFQ129" s="27"/>
      <c r="RFR129" s="27"/>
      <c r="RFS129" s="27"/>
      <c r="RFT129" s="27"/>
      <c r="RFU129" s="27"/>
      <c r="RFV129" s="27"/>
      <c r="RFW129" s="27"/>
      <c r="RFX129" s="27"/>
      <c r="RFY129" s="27"/>
      <c r="RFZ129" s="27"/>
      <c r="RGA129" s="27"/>
      <c r="RGB129" s="27"/>
      <c r="RGC129" s="27"/>
      <c r="RGD129" s="27"/>
      <c r="RGE129" s="27"/>
      <c r="RGF129" s="27"/>
      <c r="RGG129" s="27"/>
      <c r="RGH129" s="27"/>
      <c r="RGI129" s="27"/>
      <c r="RGJ129" s="27"/>
      <c r="RGK129" s="27"/>
      <c r="RGL129" s="27"/>
      <c r="RGM129" s="27"/>
      <c r="RGN129" s="27"/>
      <c r="RGO129" s="27"/>
      <c r="RGP129" s="27"/>
      <c r="RGQ129" s="27"/>
      <c r="RGR129" s="27"/>
      <c r="RGS129" s="27"/>
      <c r="RGT129" s="27"/>
      <c r="RGU129" s="27"/>
      <c r="RGV129" s="27"/>
      <c r="RGW129" s="27"/>
      <c r="RGX129" s="27"/>
      <c r="RGY129" s="27"/>
      <c r="RGZ129" s="27"/>
      <c r="RHA129" s="27"/>
      <c r="RHB129" s="27"/>
      <c r="RHC129" s="27"/>
      <c r="RHD129" s="27"/>
      <c r="RHE129" s="27"/>
      <c r="RHF129" s="27"/>
      <c r="RHG129" s="27"/>
      <c r="RHH129" s="27"/>
      <c r="RHI129" s="27"/>
      <c r="RHJ129" s="27"/>
      <c r="RHK129" s="27"/>
      <c r="RHL129" s="27"/>
      <c r="RHM129" s="27"/>
      <c r="RHN129" s="27"/>
      <c r="RHO129" s="27"/>
      <c r="RHP129" s="27"/>
      <c r="RHQ129" s="27"/>
      <c r="RHR129" s="27"/>
      <c r="RHS129" s="27"/>
      <c r="RHT129" s="27"/>
      <c r="RHU129" s="27"/>
      <c r="RHV129" s="27"/>
      <c r="RHW129" s="27"/>
      <c r="RHX129" s="27"/>
      <c r="RHY129" s="27"/>
      <c r="RHZ129" s="27"/>
      <c r="RIA129" s="27"/>
      <c r="RIB129" s="27"/>
      <c r="RIC129" s="27"/>
      <c r="RID129" s="27"/>
      <c r="RIE129" s="27"/>
      <c r="RIF129" s="27"/>
      <c r="RIG129" s="27"/>
      <c r="RIH129" s="27"/>
      <c r="RII129" s="27"/>
      <c r="RIJ129" s="27"/>
      <c r="RIK129" s="27"/>
      <c r="RIL129" s="27"/>
      <c r="RIM129" s="27"/>
      <c r="RIN129" s="27"/>
      <c r="RIO129" s="27"/>
      <c r="RIP129" s="27"/>
      <c r="RIQ129" s="27"/>
      <c r="RIR129" s="27"/>
      <c r="RIS129" s="27"/>
      <c r="RIT129" s="27"/>
      <c r="RIU129" s="27"/>
      <c r="RIV129" s="27"/>
      <c r="RIW129" s="27"/>
      <c r="RIX129" s="27"/>
      <c r="RIY129" s="27"/>
      <c r="RIZ129" s="27"/>
      <c r="RJA129" s="27"/>
      <c r="RJB129" s="27"/>
      <c r="RJC129" s="27"/>
      <c r="RJD129" s="27"/>
      <c r="RJE129" s="27"/>
      <c r="RJF129" s="27"/>
      <c r="RJG129" s="27"/>
      <c r="RJH129" s="27"/>
      <c r="RJI129" s="27"/>
      <c r="RJJ129" s="27"/>
      <c r="RJK129" s="27"/>
      <c r="RJL129" s="27"/>
      <c r="RJM129" s="27"/>
      <c r="RJN129" s="27"/>
      <c r="RJO129" s="27"/>
      <c r="RJP129" s="27"/>
      <c r="RJQ129" s="27"/>
      <c r="RJR129" s="27"/>
      <c r="RJS129" s="27"/>
      <c r="RJT129" s="27"/>
      <c r="RJU129" s="27"/>
      <c r="RJV129" s="27"/>
      <c r="RJW129" s="27"/>
      <c r="RJX129" s="27"/>
      <c r="RJY129" s="27"/>
      <c r="RJZ129" s="27"/>
      <c r="RKA129" s="27"/>
      <c r="RKB129" s="27"/>
      <c r="RKC129" s="27"/>
      <c r="RKD129" s="27"/>
      <c r="RKE129" s="27"/>
      <c r="RKF129" s="27"/>
      <c r="RKG129" s="27"/>
      <c r="RKH129" s="27"/>
      <c r="RKI129" s="27"/>
      <c r="RKJ129" s="27"/>
      <c r="RKK129" s="27"/>
      <c r="RKL129" s="27"/>
      <c r="RKM129" s="27"/>
      <c r="RKN129" s="27"/>
      <c r="RKO129" s="27"/>
      <c r="RKP129" s="27"/>
      <c r="RKQ129" s="27"/>
      <c r="RKR129" s="27"/>
      <c r="RKS129" s="27"/>
      <c r="RKT129" s="27"/>
      <c r="RKU129" s="27"/>
      <c r="RKV129" s="27"/>
      <c r="RKW129" s="27"/>
      <c r="RKX129" s="27"/>
      <c r="RKY129" s="27"/>
      <c r="RKZ129" s="27"/>
      <c r="RLA129" s="27"/>
      <c r="RLB129" s="27"/>
      <c r="RLC129" s="27"/>
      <c r="RLD129" s="27"/>
      <c r="RLE129" s="27"/>
      <c r="RLF129" s="27"/>
      <c r="RLG129" s="27"/>
      <c r="RLH129" s="27"/>
      <c r="RLI129" s="27"/>
      <c r="RLJ129" s="27"/>
      <c r="RLK129" s="27"/>
      <c r="RLL129" s="27"/>
      <c r="RLM129" s="27"/>
      <c r="RLN129" s="27"/>
      <c r="RLO129" s="27"/>
      <c r="RLP129" s="27"/>
      <c r="RLQ129" s="27"/>
      <c r="RLR129" s="27"/>
      <c r="RLY129" s="27"/>
      <c r="RLZ129" s="27"/>
      <c r="RMA129" s="27"/>
      <c r="RMB129" s="27"/>
      <c r="RMC129" s="27"/>
      <c r="RMD129" s="27"/>
      <c r="RME129" s="27"/>
      <c r="RMF129" s="27"/>
      <c r="RMG129" s="27"/>
      <c r="RMH129" s="27"/>
      <c r="RMI129" s="27"/>
      <c r="RMJ129" s="27"/>
      <c r="RMK129" s="27"/>
      <c r="RML129" s="27"/>
      <c r="RMM129" s="27"/>
      <c r="RMN129" s="27"/>
      <c r="RMO129" s="27"/>
      <c r="RMP129" s="27"/>
      <c r="RMQ129" s="27"/>
      <c r="RMR129" s="27"/>
      <c r="RMS129" s="27"/>
      <c r="RMT129" s="27"/>
      <c r="RMU129" s="27"/>
      <c r="RMV129" s="27"/>
      <c r="RMW129" s="27"/>
      <c r="RMX129" s="27"/>
      <c r="RMY129" s="27"/>
      <c r="RMZ129" s="27"/>
      <c r="RNA129" s="27"/>
      <c r="RNB129" s="27"/>
      <c r="RNC129" s="27"/>
      <c r="RND129" s="27"/>
      <c r="RNE129" s="27"/>
      <c r="RNF129" s="27"/>
      <c r="RNG129" s="27"/>
      <c r="RNH129" s="27"/>
      <c r="RNI129" s="27"/>
      <c r="RNJ129" s="27"/>
      <c r="RNK129" s="27"/>
      <c r="RNL129" s="27"/>
      <c r="RNM129" s="27"/>
      <c r="RNN129" s="27"/>
      <c r="RNO129" s="27"/>
      <c r="RNP129" s="27"/>
      <c r="RNQ129" s="27"/>
      <c r="RNR129" s="27"/>
      <c r="RNS129" s="27"/>
      <c r="RNT129" s="27"/>
      <c r="RNU129" s="27"/>
      <c r="RNV129" s="27"/>
      <c r="RNW129" s="27"/>
      <c r="RNX129" s="27"/>
      <c r="RNY129" s="27"/>
      <c r="RNZ129" s="27"/>
      <c r="ROA129" s="27"/>
      <c r="ROB129" s="27"/>
      <c r="ROC129" s="27"/>
      <c r="ROD129" s="27"/>
      <c r="ROE129" s="27"/>
      <c r="ROF129" s="27"/>
      <c r="ROG129" s="27"/>
      <c r="ROH129" s="27"/>
      <c r="ROI129" s="27"/>
      <c r="ROJ129" s="27"/>
      <c r="ROK129" s="27"/>
      <c r="ROL129" s="27"/>
      <c r="ROM129" s="27"/>
      <c r="RON129" s="27"/>
      <c r="ROO129" s="27"/>
      <c r="ROP129" s="27"/>
      <c r="ROQ129" s="27"/>
      <c r="ROR129" s="27"/>
      <c r="ROS129" s="27"/>
      <c r="ROT129" s="27"/>
      <c r="ROU129" s="27"/>
      <c r="ROV129" s="27"/>
      <c r="ROW129" s="27"/>
      <c r="ROX129" s="27"/>
      <c r="ROY129" s="27"/>
      <c r="ROZ129" s="27"/>
      <c r="RPA129" s="27"/>
      <c r="RPB129" s="27"/>
      <c r="RPC129" s="27"/>
      <c r="RPD129" s="27"/>
      <c r="RPE129" s="27"/>
      <c r="RPF129" s="27"/>
      <c r="RPG129" s="27"/>
      <c r="RPH129" s="27"/>
      <c r="RPI129" s="27"/>
      <c r="RPJ129" s="27"/>
      <c r="RPK129" s="27"/>
      <c r="RPL129" s="27"/>
      <c r="RPM129" s="27"/>
      <c r="RPN129" s="27"/>
      <c r="RPO129" s="27"/>
      <c r="RPP129" s="27"/>
      <c r="RPQ129" s="27"/>
      <c r="RPR129" s="27"/>
      <c r="RPS129" s="27"/>
      <c r="RPT129" s="27"/>
      <c r="RPU129" s="27"/>
      <c r="RPV129" s="27"/>
      <c r="RPW129" s="27"/>
      <c r="RPX129" s="27"/>
      <c r="RPY129" s="27"/>
      <c r="RPZ129" s="27"/>
      <c r="RQA129" s="27"/>
      <c r="RQB129" s="27"/>
      <c r="RQC129" s="27"/>
      <c r="RQD129" s="27"/>
      <c r="RQE129" s="27"/>
      <c r="RQF129" s="27"/>
      <c r="RQG129" s="27"/>
      <c r="RQH129" s="27"/>
      <c r="RQI129" s="27"/>
      <c r="RQJ129" s="27"/>
      <c r="RQK129" s="27"/>
      <c r="RQL129" s="27"/>
      <c r="RQM129" s="27"/>
      <c r="RQN129" s="27"/>
      <c r="RQO129" s="27"/>
      <c r="RQP129" s="27"/>
      <c r="RQQ129" s="27"/>
      <c r="RQR129" s="27"/>
      <c r="RQS129" s="27"/>
      <c r="RQT129" s="27"/>
      <c r="RQU129" s="27"/>
      <c r="RQV129" s="27"/>
      <c r="RQW129" s="27"/>
      <c r="RQX129" s="27"/>
      <c r="RQY129" s="27"/>
      <c r="RQZ129" s="27"/>
      <c r="RRA129" s="27"/>
      <c r="RRB129" s="27"/>
      <c r="RRC129" s="27"/>
      <c r="RRD129" s="27"/>
      <c r="RRE129" s="27"/>
      <c r="RRF129" s="27"/>
      <c r="RRG129" s="27"/>
      <c r="RRH129" s="27"/>
      <c r="RRI129" s="27"/>
      <c r="RRJ129" s="27"/>
      <c r="RRK129" s="27"/>
      <c r="RRL129" s="27"/>
      <c r="RRM129" s="27"/>
      <c r="RRN129" s="27"/>
      <c r="RRO129" s="27"/>
      <c r="RRP129" s="27"/>
      <c r="RRQ129" s="27"/>
      <c r="RRR129" s="27"/>
      <c r="RRS129" s="27"/>
      <c r="RRT129" s="27"/>
      <c r="RRU129" s="27"/>
      <c r="RRV129" s="27"/>
      <c r="RRW129" s="27"/>
      <c r="RRX129" s="27"/>
      <c r="RRY129" s="27"/>
      <c r="RRZ129" s="27"/>
      <c r="RSA129" s="27"/>
      <c r="RSB129" s="27"/>
      <c r="RSC129" s="27"/>
      <c r="RSD129" s="27"/>
      <c r="RSE129" s="27"/>
      <c r="RSF129" s="27"/>
      <c r="RSG129" s="27"/>
      <c r="RSH129" s="27"/>
      <c r="RSI129" s="27"/>
      <c r="RSJ129" s="27"/>
      <c r="RSK129" s="27"/>
      <c r="RSL129" s="27"/>
      <c r="RSM129" s="27"/>
      <c r="RSN129" s="27"/>
      <c r="RSO129" s="27"/>
      <c r="RSP129" s="27"/>
      <c r="RSQ129" s="27"/>
      <c r="RSR129" s="27"/>
      <c r="RSS129" s="27"/>
      <c r="RST129" s="27"/>
      <c r="RSU129" s="27"/>
      <c r="RSV129" s="27"/>
      <c r="RSW129" s="27"/>
      <c r="RSX129" s="27"/>
      <c r="RSY129" s="27"/>
      <c r="RSZ129" s="27"/>
      <c r="RTA129" s="27"/>
      <c r="RTB129" s="27"/>
      <c r="RTC129" s="27"/>
      <c r="RTD129" s="27"/>
      <c r="RTE129" s="27"/>
      <c r="RTF129" s="27"/>
      <c r="RTG129" s="27"/>
      <c r="RTH129" s="27"/>
      <c r="RTI129" s="27"/>
      <c r="RTJ129" s="27"/>
      <c r="RTK129" s="27"/>
      <c r="RTL129" s="27"/>
      <c r="RTM129" s="27"/>
      <c r="RTN129" s="27"/>
      <c r="RTO129" s="27"/>
      <c r="RTP129" s="27"/>
      <c r="RTQ129" s="27"/>
      <c r="RTR129" s="27"/>
      <c r="RTS129" s="27"/>
      <c r="RTT129" s="27"/>
      <c r="RTU129" s="27"/>
      <c r="RTV129" s="27"/>
      <c r="RTW129" s="27"/>
      <c r="RTX129" s="27"/>
      <c r="RTY129" s="27"/>
      <c r="RTZ129" s="27"/>
      <c r="RUA129" s="27"/>
      <c r="RUB129" s="27"/>
      <c r="RUC129" s="27"/>
      <c r="RUD129" s="27"/>
      <c r="RUE129" s="27"/>
      <c r="RUF129" s="27"/>
      <c r="RUG129" s="27"/>
      <c r="RUH129" s="27"/>
      <c r="RUI129" s="27"/>
      <c r="RUJ129" s="27"/>
      <c r="RUK129" s="27"/>
      <c r="RUL129" s="27"/>
      <c r="RUM129" s="27"/>
      <c r="RUN129" s="27"/>
      <c r="RUO129" s="27"/>
      <c r="RUP129" s="27"/>
      <c r="RUQ129" s="27"/>
      <c r="RUR129" s="27"/>
      <c r="RUS129" s="27"/>
      <c r="RUT129" s="27"/>
      <c r="RUU129" s="27"/>
      <c r="RUV129" s="27"/>
      <c r="RUW129" s="27"/>
      <c r="RUX129" s="27"/>
      <c r="RUY129" s="27"/>
      <c r="RUZ129" s="27"/>
      <c r="RVA129" s="27"/>
      <c r="RVB129" s="27"/>
      <c r="RVC129" s="27"/>
      <c r="RVD129" s="27"/>
      <c r="RVE129" s="27"/>
      <c r="RVF129" s="27"/>
      <c r="RVG129" s="27"/>
      <c r="RVH129" s="27"/>
      <c r="RVI129" s="27"/>
      <c r="RVJ129" s="27"/>
      <c r="RVK129" s="27"/>
      <c r="RVL129" s="27"/>
      <c r="RVM129" s="27"/>
      <c r="RVN129" s="27"/>
      <c r="RVU129" s="27"/>
      <c r="RVV129" s="27"/>
      <c r="RVW129" s="27"/>
      <c r="RVX129" s="27"/>
      <c r="RVY129" s="27"/>
      <c r="RVZ129" s="27"/>
      <c r="RWA129" s="27"/>
      <c r="RWB129" s="27"/>
      <c r="RWC129" s="27"/>
      <c r="RWD129" s="27"/>
      <c r="RWE129" s="27"/>
      <c r="RWF129" s="27"/>
      <c r="RWG129" s="27"/>
      <c r="RWH129" s="27"/>
      <c r="RWI129" s="27"/>
      <c r="RWJ129" s="27"/>
      <c r="RWK129" s="27"/>
      <c r="RWL129" s="27"/>
      <c r="RWM129" s="27"/>
      <c r="RWN129" s="27"/>
      <c r="RWO129" s="27"/>
      <c r="RWP129" s="27"/>
      <c r="RWQ129" s="27"/>
      <c r="RWR129" s="27"/>
      <c r="RWS129" s="27"/>
      <c r="RWT129" s="27"/>
      <c r="RWU129" s="27"/>
      <c r="RWV129" s="27"/>
      <c r="RWW129" s="27"/>
      <c r="RWX129" s="27"/>
      <c r="RWY129" s="27"/>
      <c r="RWZ129" s="27"/>
      <c r="RXA129" s="27"/>
      <c r="RXB129" s="27"/>
      <c r="RXC129" s="27"/>
      <c r="RXD129" s="27"/>
      <c r="RXE129" s="27"/>
      <c r="RXF129" s="27"/>
      <c r="RXG129" s="27"/>
      <c r="RXH129" s="27"/>
      <c r="RXI129" s="27"/>
      <c r="RXJ129" s="27"/>
      <c r="RXK129" s="27"/>
      <c r="RXL129" s="27"/>
      <c r="RXM129" s="27"/>
      <c r="RXN129" s="27"/>
      <c r="RXO129" s="27"/>
      <c r="RXP129" s="27"/>
      <c r="RXQ129" s="27"/>
      <c r="RXR129" s="27"/>
      <c r="RXS129" s="27"/>
      <c r="RXT129" s="27"/>
      <c r="RXU129" s="27"/>
      <c r="RXV129" s="27"/>
      <c r="RXW129" s="27"/>
      <c r="RXX129" s="27"/>
      <c r="RXY129" s="27"/>
      <c r="RXZ129" s="27"/>
      <c r="RYA129" s="27"/>
      <c r="RYB129" s="27"/>
      <c r="RYC129" s="27"/>
      <c r="RYD129" s="27"/>
      <c r="RYE129" s="27"/>
      <c r="RYF129" s="27"/>
      <c r="RYG129" s="27"/>
      <c r="RYH129" s="27"/>
      <c r="RYI129" s="27"/>
      <c r="RYJ129" s="27"/>
      <c r="RYK129" s="27"/>
      <c r="RYL129" s="27"/>
      <c r="RYM129" s="27"/>
      <c r="RYN129" s="27"/>
      <c r="RYO129" s="27"/>
      <c r="RYP129" s="27"/>
      <c r="RYQ129" s="27"/>
      <c r="RYR129" s="27"/>
      <c r="RYS129" s="27"/>
      <c r="RYT129" s="27"/>
      <c r="RYU129" s="27"/>
      <c r="RYV129" s="27"/>
      <c r="RYW129" s="27"/>
      <c r="RYX129" s="27"/>
      <c r="RYY129" s="27"/>
      <c r="RYZ129" s="27"/>
      <c r="RZA129" s="27"/>
      <c r="RZB129" s="27"/>
      <c r="RZC129" s="27"/>
      <c r="RZD129" s="27"/>
      <c r="RZE129" s="27"/>
      <c r="RZF129" s="27"/>
      <c r="RZG129" s="27"/>
      <c r="RZH129" s="27"/>
      <c r="RZI129" s="27"/>
      <c r="RZJ129" s="27"/>
      <c r="RZK129" s="27"/>
      <c r="RZL129" s="27"/>
      <c r="RZM129" s="27"/>
      <c r="RZN129" s="27"/>
      <c r="RZO129" s="27"/>
      <c r="RZP129" s="27"/>
      <c r="RZQ129" s="27"/>
      <c r="RZR129" s="27"/>
      <c r="RZS129" s="27"/>
      <c r="RZT129" s="27"/>
      <c r="RZU129" s="27"/>
      <c r="RZV129" s="27"/>
      <c r="RZW129" s="27"/>
      <c r="RZX129" s="27"/>
      <c r="RZY129" s="27"/>
      <c r="RZZ129" s="27"/>
      <c r="SAA129" s="27"/>
      <c r="SAB129" s="27"/>
      <c r="SAC129" s="27"/>
      <c r="SAD129" s="27"/>
      <c r="SAE129" s="27"/>
      <c r="SAF129" s="27"/>
      <c r="SAG129" s="27"/>
      <c r="SAH129" s="27"/>
      <c r="SAI129" s="27"/>
      <c r="SAJ129" s="27"/>
      <c r="SAK129" s="27"/>
      <c r="SAL129" s="27"/>
      <c r="SAM129" s="27"/>
      <c r="SAN129" s="27"/>
      <c r="SAO129" s="27"/>
      <c r="SAP129" s="27"/>
      <c r="SAQ129" s="27"/>
      <c r="SAR129" s="27"/>
      <c r="SAS129" s="27"/>
      <c r="SAT129" s="27"/>
      <c r="SAU129" s="27"/>
      <c r="SAV129" s="27"/>
      <c r="SAW129" s="27"/>
      <c r="SAX129" s="27"/>
      <c r="SAY129" s="27"/>
      <c r="SAZ129" s="27"/>
      <c r="SBA129" s="27"/>
      <c r="SBB129" s="27"/>
      <c r="SBC129" s="27"/>
      <c r="SBD129" s="27"/>
      <c r="SBE129" s="27"/>
      <c r="SBF129" s="27"/>
      <c r="SBG129" s="27"/>
      <c r="SBH129" s="27"/>
      <c r="SBI129" s="27"/>
      <c r="SBJ129" s="27"/>
      <c r="SBK129" s="27"/>
      <c r="SBL129" s="27"/>
      <c r="SBM129" s="27"/>
      <c r="SBN129" s="27"/>
      <c r="SBO129" s="27"/>
      <c r="SBP129" s="27"/>
      <c r="SBQ129" s="27"/>
      <c r="SBR129" s="27"/>
      <c r="SBS129" s="27"/>
      <c r="SBT129" s="27"/>
      <c r="SBU129" s="27"/>
      <c r="SBV129" s="27"/>
      <c r="SBW129" s="27"/>
      <c r="SBX129" s="27"/>
      <c r="SBY129" s="27"/>
      <c r="SBZ129" s="27"/>
      <c r="SCA129" s="27"/>
      <c r="SCB129" s="27"/>
      <c r="SCC129" s="27"/>
      <c r="SCD129" s="27"/>
      <c r="SCE129" s="27"/>
      <c r="SCF129" s="27"/>
      <c r="SCG129" s="27"/>
      <c r="SCH129" s="27"/>
      <c r="SCI129" s="27"/>
      <c r="SCJ129" s="27"/>
      <c r="SCK129" s="27"/>
      <c r="SCL129" s="27"/>
      <c r="SCM129" s="27"/>
      <c r="SCN129" s="27"/>
      <c r="SCO129" s="27"/>
      <c r="SCP129" s="27"/>
      <c r="SCQ129" s="27"/>
      <c r="SCR129" s="27"/>
      <c r="SCS129" s="27"/>
      <c r="SCT129" s="27"/>
      <c r="SCU129" s="27"/>
      <c r="SCV129" s="27"/>
      <c r="SCW129" s="27"/>
      <c r="SCX129" s="27"/>
      <c r="SCY129" s="27"/>
      <c r="SCZ129" s="27"/>
      <c r="SDA129" s="27"/>
      <c r="SDB129" s="27"/>
      <c r="SDC129" s="27"/>
      <c r="SDD129" s="27"/>
      <c r="SDE129" s="27"/>
      <c r="SDF129" s="27"/>
      <c r="SDG129" s="27"/>
      <c r="SDH129" s="27"/>
      <c r="SDI129" s="27"/>
      <c r="SDJ129" s="27"/>
      <c r="SDK129" s="27"/>
      <c r="SDL129" s="27"/>
      <c r="SDM129" s="27"/>
      <c r="SDN129" s="27"/>
      <c r="SDO129" s="27"/>
      <c r="SDP129" s="27"/>
      <c r="SDQ129" s="27"/>
      <c r="SDR129" s="27"/>
      <c r="SDS129" s="27"/>
      <c r="SDT129" s="27"/>
      <c r="SDU129" s="27"/>
      <c r="SDV129" s="27"/>
      <c r="SDW129" s="27"/>
      <c r="SDX129" s="27"/>
      <c r="SDY129" s="27"/>
      <c r="SDZ129" s="27"/>
      <c r="SEA129" s="27"/>
      <c r="SEB129" s="27"/>
      <c r="SEC129" s="27"/>
      <c r="SED129" s="27"/>
      <c r="SEE129" s="27"/>
      <c r="SEF129" s="27"/>
      <c r="SEG129" s="27"/>
      <c r="SEH129" s="27"/>
      <c r="SEI129" s="27"/>
      <c r="SEJ129" s="27"/>
      <c r="SEK129" s="27"/>
      <c r="SEL129" s="27"/>
      <c r="SEM129" s="27"/>
      <c r="SEN129" s="27"/>
      <c r="SEO129" s="27"/>
      <c r="SEP129" s="27"/>
      <c r="SEQ129" s="27"/>
      <c r="SER129" s="27"/>
      <c r="SES129" s="27"/>
      <c r="SET129" s="27"/>
      <c r="SEU129" s="27"/>
      <c r="SEV129" s="27"/>
      <c r="SEW129" s="27"/>
      <c r="SEX129" s="27"/>
      <c r="SEY129" s="27"/>
      <c r="SEZ129" s="27"/>
      <c r="SFA129" s="27"/>
      <c r="SFB129" s="27"/>
      <c r="SFC129" s="27"/>
      <c r="SFD129" s="27"/>
      <c r="SFE129" s="27"/>
      <c r="SFF129" s="27"/>
      <c r="SFG129" s="27"/>
      <c r="SFH129" s="27"/>
      <c r="SFI129" s="27"/>
      <c r="SFJ129" s="27"/>
      <c r="SFQ129" s="27"/>
      <c r="SFR129" s="27"/>
      <c r="SFS129" s="27"/>
      <c r="SFT129" s="27"/>
      <c r="SFU129" s="27"/>
      <c r="SFV129" s="27"/>
      <c r="SFW129" s="27"/>
      <c r="SFX129" s="27"/>
      <c r="SFY129" s="27"/>
      <c r="SFZ129" s="27"/>
      <c r="SGA129" s="27"/>
      <c r="SGB129" s="27"/>
      <c r="SGC129" s="27"/>
      <c r="SGD129" s="27"/>
      <c r="SGE129" s="27"/>
      <c r="SGF129" s="27"/>
      <c r="SGG129" s="27"/>
      <c r="SGH129" s="27"/>
      <c r="SGI129" s="27"/>
      <c r="SGJ129" s="27"/>
      <c r="SGK129" s="27"/>
      <c r="SGL129" s="27"/>
      <c r="SGM129" s="27"/>
      <c r="SGN129" s="27"/>
      <c r="SGO129" s="27"/>
      <c r="SGP129" s="27"/>
      <c r="SGQ129" s="27"/>
      <c r="SGR129" s="27"/>
      <c r="SGS129" s="27"/>
      <c r="SGT129" s="27"/>
      <c r="SGU129" s="27"/>
      <c r="SGV129" s="27"/>
      <c r="SGW129" s="27"/>
      <c r="SGX129" s="27"/>
      <c r="SGY129" s="27"/>
      <c r="SGZ129" s="27"/>
      <c r="SHA129" s="27"/>
      <c r="SHB129" s="27"/>
      <c r="SHC129" s="27"/>
      <c r="SHD129" s="27"/>
      <c r="SHE129" s="27"/>
      <c r="SHF129" s="27"/>
      <c r="SHG129" s="27"/>
      <c r="SHH129" s="27"/>
      <c r="SHI129" s="27"/>
      <c r="SHJ129" s="27"/>
      <c r="SHK129" s="27"/>
      <c r="SHL129" s="27"/>
      <c r="SHM129" s="27"/>
      <c r="SHN129" s="27"/>
      <c r="SHO129" s="27"/>
      <c r="SHP129" s="27"/>
      <c r="SHQ129" s="27"/>
      <c r="SHR129" s="27"/>
      <c r="SHS129" s="27"/>
      <c r="SHT129" s="27"/>
      <c r="SHU129" s="27"/>
      <c r="SHV129" s="27"/>
      <c r="SHW129" s="27"/>
      <c r="SHX129" s="27"/>
      <c r="SHY129" s="27"/>
      <c r="SHZ129" s="27"/>
      <c r="SIA129" s="27"/>
      <c r="SIB129" s="27"/>
      <c r="SIC129" s="27"/>
      <c r="SID129" s="27"/>
      <c r="SIE129" s="27"/>
      <c r="SIF129" s="27"/>
      <c r="SIG129" s="27"/>
      <c r="SIH129" s="27"/>
      <c r="SII129" s="27"/>
      <c r="SIJ129" s="27"/>
      <c r="SIK129" s="27"/>
      <c r="SIL129" s="27"/>
      <c r="SIM129" s="27"/>
      <c r="SIN129" s="27"/>
      <c r="SIO129" s="27"/>
      <c r="SIP129" s="27"/>
      <c r="SIQ129" s="27"/>
      <c r="SIR129" s="27"/>
      <c r="SIS129" s="27"/>
      <c r="SIT129" s="27"/>
      <c r="SIU129" s="27"/>
      <c r="SIV129" s="27"/>
      <c r="SIW129" s="27"/>
      <c r="SIX129" s="27"/>
      <c r="SIY129" s="27"/>
      <c r="SIZ129" s="27"/>
      <c r="SJA129" s="27"/>
      <c r="SJB129" s="27"/>
      <c r="SJC129" s="27"/>
      <c r="SJD129" s="27"/>
      <c r="SJE129" s="27"/>
      <c r="SJF129" s="27"/>
      <c r="SJG129" s="27"/>
      <c r="SJH129" s="27"/>
      <c r="SJI129" s="27"/>
      <c r="SJJ129" s="27"/>
      <c r="SJK129" s="27"/>
      <c r="SJL129" s="27"/>
      <c r="SJM129" s="27"/>
      <c r="SJN129" s="27"/>
      <c r="SJO129" s="27"/>
      <c r="SJP129" s="27"/>
      <c r="SJQ129" s="27"/>
      <c r="SJR129" s="27"/>
      <c r="SJS129" s="27"/>
      <c r="SJT129" s="27"/>
      <c r="SJU129" s="27"/>
      <c r="SJV129" s="27"/>
      <c r="SJW129" s="27"/>
      <c r="SJX129" s="27"/>
      <c r="SJY129" s="27"/>
      <c r="SJZ129" s="27"/>
      <c r="SKA129" s="27"/>
      <c r="SKB129" s="27"/>
      <c r="SKC129" s="27"/>
      <c r="SKD129" s="27"/>
      <c r="SKE129" s="27"/>
      <c r="SKF129" s="27"/>
      <c r="SKG129" s="27"/>
      <c r="SKH129" s="27"/>
      <c r="SKI129" s="27"/>
      <c r="SKJ129" s="27"/>
      <c r="SKK129" s="27"/>
      <c r="SKL129" s="27"/>
      <c r="SKM129" s="27"/>
      <c r="SKN129" s="27"/>
      <c r="SKO129" s="27"/>
      <c r="SKP129" s="27"/>
      <c r="SKQ129" s="27"/>
      <c r="SKR129" s="27"/>
      <c r="SKS129" s="27"/>
      <c r="SKT129" s="27"/>
      <c r="SKU129" s="27"/>
      <c r="SKV129" s="27"/>
      <c r="SKW129" s="27"/>
      <c r="SKX129" s="27"/>
      <c r="SKY129" s="27"/>
      <c r="SKZ129" s="27"/>
      <c r="SLA129" s="27"/>
      <c r="SLB129" s="27"/>
      <c r="SLC129" s="27"/>
      <c r="SLD129" s="27"/>
      <c r="SLE129" s="27"/>
      <c r="SLF129" s="27"/>
      <c r="SLG129" s="27"/>
      <c r="SLH129" s="27"/>
      <c r="SLI129" s="27"/>
      <c r="SLJ129" s="27"/>
      <c r="SLK129" s="27"/>
      <c r="SLL129" s="27"/>
      <c r="SLM129" s="27"/>
      <c r="SLN129" s="27"/>
      <c r="SLO129" s="27"/>
      <c r="SLP129" s="27"/>
      <c r="SLQ129" s="27"/>
      <c r="SLR129" s="27"/>
      <c r="SLS129" s="27"/>
      <c r="SLT129" s="27"/>
      <c r="SLU129" s="27"/>
      <c r="SLV129" s="27"/>
      <c r="SLW129" s="27"/>
      <c r="SLX129" s="27"/>
      <c r="SLY129" s="27"/>
      <c r="SLZ129" s="27"/>
      <c r="SMA129" s="27"/>
      <c r="SMB129" s="27"/>
      <c r="SMC129" s="27"/>
      <c r="SMD129" s="27"/>
      <c r="SME129" s="27"/>
      <c r="SMF129" s="27"/>
      <c r="SMG129" s="27"/>
      <c r="SMH129" s="27"/>
      <c r="SMI129" s="27"/>
      <c r="SMJ129" s="27"/>
      <c r="SMK129" s="27"/>
      <c r="SML129" s="27"/>
      <c r="SMM129" s="27"/>
      <c r="SMN129" s="27"/>
      <c r="SMO129" s="27"/>
      <c r="SMP129" s="27"/>
      <c r="SMQ129" s="27"/>
      <c r="SMR129" s="27"/>
      <c r="SMS129" s="27"/>
      <c r="SMT129" s="27"/>
      <c r="SMU129" s="27"/>
      <c r="SMV129" s="27"/>
      <c r="SMW129" s="27"/>
      <c r="SMX129" s="27"/>
      <c r="SMY129" s="27"/>
      <c r="SMZ129" s="27"/>
      <c r="SNA129" s="27"/>
      <c r="SNB129" s="27"/>
      <c r="SNC129" s="27"/>
      <c r="SND129" s="27"/>
      <c r="SNE129" s="27"/>
      <c r="SNF129" s="27"/>
      <c r="SNG129" s="27"/>
      <c r="SNH129" s="27"/>
      <c r="SNI129" s="27"/>
      <c r="SNJ129" s="27"/>
      <c r="SNK129" s="27"/>
      <c r="SNL129" s="27"/>
      <c r="SNM129" s="27"/>
      <c r="SNN129" s="27"/>
      <c r="SNO129" s="27"/>
      <c r="SNP129" s="27"/>
      <c r="SNQ129" s="27"/>
      <c r="SNR129" s="27"/>
      <c r="SNS129" s="27"/>
      <c r="SNT129" s="27"/>
      <c r="SNU129" s="27"/>
      <c r="SNV129" s="27"/>
      <c r="SNW129" s="27"/>
      <c r="SNX129" s="27"/>
      <c r="SNY129" s="27"/>
      <c r="SNZ129" s="27"/>
      <c r="SOA129" s="27"/>
      <c r="SOB129" s="27"/>
      <c r="SOC129" s="27"/>
      <c r="SOD129" s="27"/>
      <c r="SOE129" s="27"/>
      <c r="SOF129" s="27"/>
      <c r="SOG129" s="27"/>
      <c r="SOH129" s="27"/>
      <c r="SOI129" s="27"/>
      <c r="SOJ129" s="27"/>
      <c r="SOK129" s="27"/>
      <c r="SOL129" s="27"/>
      <c r="SOM129" s="27"/>
      <c r="SON129" s="27"/>
      <c r="SOO129" s="27"/>
      <c r="SOP129" s="27"/>
      <c r="SOQ129" s="27"/>
      <c r="SOR129" s="27"/>
      <c r="SOS129" s="27"/>
      <c r="SOT129" s="27"/>
      <c r="SOU129" s="27"/>
      <c r="SOV129" s="27"/>
      <c r="SOW129" s="27"/>
      <c r="SOX129" s="27"/>
      <c r="SOY129" s="27"/>
      <c r="SOZ129" s="27"/>
      <c r="SPA129" s="27"/>
      <c r="SPB129" s="27"/>
      <c r="SPC129" s="27"/>
      <c r="SPD129" s="27"/>
      <c r="SPE129" s="27"/>
      <c r="SPF129" s="27"/>
      <c r="SPM129" s="27"/>
      <c r="SPN129" s="27"/>
      <c r="SPO129" s="27"/>
      <c r="SPP129" s="27"/>
      <c r="SPQ129" s="27"/>
      <c r="SPR129" s="27"/>
      <c r="SPS129" s="27"/>
      <c r="SPT129" s="27"/>
      <c r="SPU129" s="27"/>
      <c r="SPV129" s="27"/>
      <c r="SPW129" s="27"/>
      <c r="SPX129" s="27"/>
      <c r="SPY129" s="27"/>
      <c r="SPZ129" s="27"/>
      <c r="SQA129" s="27"/>
      <c r="SQB129" s="27"/>
      <c r="SQC129" s="27"/>
      <c r="SQD129" s="27"/>
      <c r="SQE129" s="27"/>
      <c r="SQF129" s="27"/>
      <c r="SQG129" s="27"/>
      <c r="SQH129" s="27"/>
      <c r="SQI129" s="27"/>
      <c r="SQJ129" s="27"/>
      <c r="SQK129" s="27"/>
      <c r="SQL129" s="27"/>
      <c r="SQM129" s="27"/>
      <c r="SQN129" s="27"/>
      <c r="SQO129" s="27"/>
      <c r="SQP129" s="27"/>
      <c r="SQQ129" s="27"/>
      <c r="SQR129" s="27"/>
      <c r="SQS129" s="27"/>
      <c r="SQT129" s="27"/>
      <c r="SQU129" s="27"/>
      <c r="SQV129" s="27"/>
      <c r="SQW129" s="27"/>
      <c r="SQX129" s="27"/>
      <c r="SQY129" s="27"/>
      <c r="SQZ129" s="27"/>
      <c r="SRA129" s="27"/>
      <c r="SRB129" s="27"/>
      <c r="SRC129" s="27"/>
      <c r="SRD129" s="27"/>
      <c r="SRE129" s="27"/>
      <c r="SRF129" s="27"/>
      <c r="SRG129" s="27"/>
      <c r="SRH129" s="27"/>
      <c r="SRI129" s="27"/>
      <c r="SRJ129" s="27"/>
      <c r="SRK129" s="27"/>
      <c r="SRL129" s="27"/>
      <c r="SRM129" s="27"/>
      <c r="SRN129" s="27"/>
      <c r="SRO129" s="27"/>
      <c r="SRP129" s="27"/>
      <c r="SRQ129" s="27"/>
      <c r="SRR129" s="27"/>
      <c r="SRS129" s="27"/>
      <c r="SRT129" s="27"/>
      <c r="SRU129" s="27"/>
      <c r="SRV129" s="27"/>
      <c r="SRW129" s="27"/>
      <c r="SRX129" s="27"/>
      <c r="SRY129" s="27"/>
      <c r="SRZ129" s="27"/>
      <c r="SSA129" s="27"/>
      <c r="SSB129" s="27"/>
      <c r="SSC129" s="27"/>
      <c r="SSD129" s="27"/>
      <c r="SSE129" s="27"/>
      <c r="SSF129" s="27"/>
      <c r="SSG129" s="27"/>
      <c r="SSH129" s="27"/>
      <c r="SSI129" s="27"/>
      <c r="SSJ129" s="27"/>
      <c r="SSK129" s="27"/>
      <c r="SSL129" s="27"/>
      <c r="SSM129" s="27"/>
      <c r="SSN129" s="27"/>
      <c r="SSO129" s="27"/>
      <c r="SSP129" s="27"/>
      <c r="SSQ129" s="27"/>
      <c r="SSR129" s="27"/>
      <c r="SSS129" s="27"/>
      <c r="SST129" s="27"/>
      <c r="SSU129" s="27"/>
      <c r="SSV129" s="27"/>
      <c r="SSW129" s="27"/>
      <c r="SSX129" s="27"/>
      <c r="SSY129" s="27"/>
      <c r="SSZ129" s="27"/>
      <c r="STA129" s="27"/>
      <c r="STB129" s="27"/>
      <c r="STC129" s="27"/>
      <c r="STD129" s="27"/>
      <c r="STE129" s="27"/>
      <c r="STF129" s="27"/>
      <c r="STG129" s="27"/>
      <c r="STH129" s="27"/>
      <c r="STI129" s="27"/>
      <c r="STJ129" s="27"/>
      <c r="STK129" s="27"/>
      <c r="STL129" s="27"/>
      <c r="STM129" s="27"/>
      <c r="STN129" s="27"/>
      <c r="STO129" s="27"/>
      <c r="STP129" s="27"/>
      <c r="STQ129" s="27"/>
      <c r="STR129" s="27"/>
      <c r="STS129" s="27"/>
      <c r="STT129" s="27"/>
      <c r="STU129" s="27"/>
      <c r="STV129" s="27"/>
      <c r="STW129" s="27"/>
      <c r="STX129" s="27"/>
      <c r="STY129" s="27"/>
      <c r="STZ129" s="27"/>
      <c r="SUA129" s="27"/>
      <c r="SUB129" s="27"/>
      <c r="SUC129" s="27"/>
      <c r="SUD129" s="27"/>
      <c r="SUE129" s="27"/>
      <c r="SUF129" s="27"/>
      <c r="SUG129" s="27"/>
      <c r="SUH129" s="27"/>
      <c r="SUI129" s="27"/>
      <c r="SUJ129" s="27"/>
      <c r="SUK129" s="27"/>
      <c r="SUL129" s="27"/>
      <c r="SUM129" s="27"/>
      <c r="SUN129" s="27"/>
      <c r="SUO129" s="27"/>
      <c r="SUP129" s="27"/>
      <c r="SUQ129" s="27"/>
      <c r="SUR129" s="27"/>
      <c r="SUS129" s="27"/>
      <c r="SUT129" s="27"/>
      <c r="SUU129" s="27"/>
      <c r="SUV129" s="27"/>
      <c r="SUW129" s="27"/>
      <c r="SUX129" s="27"/>
      <c r="SUY129" s="27"/>
      <c r="SUZ129" s="27"/>
      <c r="SVA129" s="27"/>
      <c r="SVB129" s="27"/>
      <c r="SVC129" s="27"/>
      <c r="SVD129" s="27"/>
      <c r="SVE129" s="27"/>
      <c r="SVF129" s="27"/>
      <c r="SVG129" s="27"/>
      <c r="SVH129" s="27"/>
      <c r="SVI129" s="27"/>
      <c r="SVJ129" s="27"/>
      <c r="SVK129" s="27"/>
      <c r="SVL129" s="27"/>
      <c r="SVM129" s="27"/>
      <c r="SVN129" s="27"/>
      <c r="SVO129" s="27"/>
      <c r="SVP129" s="27"/>
      <c r="SVQ129" s="27"/>
      <c r="SVR129" s="27"/>
      <c r="SVS129" s="27"/>
      <c r="SVT129" s="27"/>
      <c r="SVU129" s="27"/>
      <c r="SVV129" s="27"/>
      <c r="SVW129" s="27"/>
      <c r="SVX129" s="27"/>
      <c r="SVY129" s="27"/>
      <c r="SVZ129" s="27"/>
      <c r="SWA129" s="27"/>
      <c r="SWB129" s="27"/>
      <c r="SWC129" s="27"/>
      <c r="SWD129" s="27"/>
      <c r="SWE129" s="27"/>
      <c r="SWF129" s="27"/>
      <c r="SWG129" s="27"/>
      <c r="SWH129" s="27"/>
      <c r="SWI129" s="27"/>
      <c r="SWJ129" s="27"/>
      <c r="SWK129" s="27"/>
      <c r="SWL129" s="27"/>
      <c r="SWM129" s="27"/>
      <c r="SWN129" s="27"/>
      <c r="SWO129" s="27"/>
      <c r="SWP129" s="27"/>
      <c r="SWQ129" s="27"/>
      <c r="SWR129" s="27"/>
      <c r="SWS129" s="27"/>
      <c r="SWT129" s="27"/>
      <c r="SWU129" s="27"/>
      <c r="SWV129" s="27"/>
      <c r="SWW129" s="27"/>
      <c r="SWX129" s="27"/>
      <c r="SWY129" s="27"/>
      <c r="SWZ129" s="27"/>
      <c r="SXA129" s="27"/>
      <c r="SXB129" s="27"/>
      <c r="SXC129" s="27"/>
      <c r="SXD129" s="27"/>
      <c r="SXE129" s="27"/>
      <c r="SXF129" s="27"/>
      <c r="SXG129" s="27"/>
      <c r="SXH129" s="27"/>
      <c r="SXI129" s="27"/>
      <c r="SXJ129" s="27"/>
      <c r="SXK129" s="27"/>
      <c r="SXL129" s="27"/>
      <c r="SXM129" s="27"/>
      <c r="SXN129" s="27"/>
      <c r="SXO129" s="27"/>
      <c r="SXP129" s="27"/>
      <c r="SXQ129" s="27"/>
      <c r="SXR129" s="27"/>
      <c r="SXS129" s="27"/>
      <c r="SXT129" s="27"/>
      <c r="SXU129" s="27"/>
      <c r="SXV129" s="27"/>
      <c r="SXW129" s="27"/>
      <c r="SXX129" s="27"/>
      <c r="SXY129" s="27"/>
      <c r="SXZ129" s="27"/>
      <c r="SYA129" s="27"/>
      <c r="SYB129" s="27"/>
      <c r="SYC129" s="27"/>
      <c r="SYD129" s="27"/>
      <c r="SYE129" s="27"/>
      <c r="SYF129" s="27"/>
      <c r="SYG129" s="27"/>
      <c r="SYH129" s="27"/>
      <c r="SYI129" s="27"/>
      <c r="SYJ129" s="27"/>
      <c r="SYK129" s="27"/>
      <c r="SYL129" s="27"/>
      <c r="SYM129" s="27"/>
      <c r="SYN129" s="27"/>
      <c r="SYO129" s="27"/>
      <c r="SYP129" s="27"/>
      <c r="SYQ129" s="27"/>
      <c r="SYR129" s="27"/>
      <c r="SYS129" s="27"/>
      <c r="SYT129" s="27"/>
      <c r="SYU129" s="27"/>
      <c r="SYV129" s="27"/>
      <c r="SYW129" s="27"/>
      <c r="SYX129" s="27"/>
      <c r="SYY129" s="27"/>
      <c r="SYZ129" s="27"/>
      <c r="SZA129" s="27"/>
      <c r="SZB129" s="27"/>
      <c r="SZI129" s="27"/>
      <c r="SZJ129" s="27"/>
      <c r="SZK129" s="27"/>
      <c r="SZL129" s="27"/>
      <c r="SZM129" s="27"/>
      <c r="SZN129" s="27"/>
      <c r="SZO129" s="27"/>
      <c r="SZP129" s="27"/>
      <c r="SZQ129" s="27"/>
      <c r="SZR129" s="27"/>
      <c r="SZS129" s="27"/>
      <c r="SZT129" s="27"/>
      <c r="SZU129" s="27"/>
      <c r="SZV129" s="27"/>
      <c r="SZW129" s="27"/>
      <c r="SZX129" s="27"/>
      <c r="SZY129" s="27"/>
      <c r="SZZ129" s="27"/>
      <c r="TAA129" s="27"/>
      <c r="TAB129" s="27"/>
      <c r="TAC129" s="27"/>
      <c r="TAD129" s="27"/>
      <c r="TAE129" s="27"/>
      <c r="TAF129" s="27"/>
      <c r="TAG129" s="27"/>
      <c r="TAH129" s="27"/>
      <c r="TAI129" s="27"/>
      <c r="TAJ129" s="27"/>
      <c r="TAK129" s="27"/>
      <c r="TAL129" s="27"/>
      <c r="TAM129" s="27"/>
      <c r="TAN129" s="27"/>
      <c r="TAO129" s="27"/>
      <c r="TAP129" s="27"/>
      <c r="TAQ129" s="27"/>
      <c r="TAR129" s="27"/>
      <c r="TAS129" s="27"/>
      <c r="TAT129" s="27"/>
      <c r="TAU129" s="27"/>
      <c r="TAV129" s="27"/>
      <c r="TAW129" s="27"/>
      <c r="TAX129" s="27"/>
      <c r="TAY129" s="27"/>
      <c r="TAZ129" s="27"/>
      <c r="TBA129" s="27"/>
      <c r="TBB129" s="27"/>
      <c r="TBC129" s="27"/>
      <c r="TBD129" s="27"/>
      <c r="TBE129" s="27"/>
      <c r="TBF129" s="27"/>
      <c r="TBG129" s="27"/>
      <c r="TBH129" s="27"/>
      <c r="TBI129" s="27"/>
      <c r="TBJ129" s="27"/>
      <c r="TBK129" s="27"/>
      <c r="TBL129" s="27"/>
      <c r="TBM129" s="27"/>
      <c r="TBN129" s="27"/>
      <c r="TBO129" s="27"/>
      <c r="TBP129" s="27"/>
      <c r="TBQ129" s="27"/>
      <c r="TBR129" s="27"/>
      <c r="TBS129" s="27"/>
      <c r="TBT129" s="27"/>
      <c r="TBU129" s="27"/>
      <c r="TBV129" s="27"/>
      <c r="TBW129" s="27"/>
      <c r="TBX129" s="27"/>
      <c r="TBY129" s="27"/>
      <c r="TBZ129" s="27"/>
      <c r="TCA129" s="27"/>
      <c r="TCB129" s="27"/>
      <c r="TCC129" s="27"/>
      <c r="TCD129" s="27"/>
      <c r="TCE129" s="27"/>
      <c r="TCF129" s="27"/>
      <c r="TCG129" s="27"/>
      <c r="TCH129" s="27"/>
      <c r="TCI129" s="27"/>
      <c r="TCJ129" s="27"/>
      <c r="TCK129" s="27"/>
      <c r="TCL129" s="27"/>
      <c r="TCM129" s="27"/>
      <c r="TCN129" s="27"/>
      <c r="TCO129" s="27"/>
      <c r="TCP129" s="27"/>
      <c r="TCQ129" s="27"/>
      <c r="TCR129" s="27"/>
      <c r="TCS129" s="27"/>
      <c r="TCT129" s="27"/>
      <c r="TCU129" s="27"/>
      <c r="TCV129" s="27"/>
      <c r="TCW129" s="27"/>
      <c r="TCX129" s="27"/>
      <c r="TCY129" s="27"/>
      <c r="TCZ129" s="27"/>
      <c r="TDA129" s="27"/>
      <c r="TDB129" s="27"/>
      <c r="TDC129" s="27"/>
      <c r="TDD129" s="27"/>
      <c r="TDE129" s="27"/>
      <c r="TDF129" s="27"/>
      <c r="TDG129" s="27"/>
      <c r="TDH129" s="27"/>
      <c r="TDI129" s="27"/>
      <c r="TDJ129" s="27"/>
      <c r="TDK129" s="27"/>
      <c r="TDL129" s="27"/>
      <c r="TDM129" s="27"/>
      <c r="TDN129" s="27"/>
      <c r="TDO129" s="27"/>
      <c r="TDP129" s="27"/>
      <c r="TDQ129" s="27"/>
      <c r="TDR129" s="27"/>
      <c r="TDS129" s="27"/>
      <c r="TDT129" s="27"/>
      <c r="TDU129" s="27"/>
      <c r="TDV129" s="27"/>
      <c r="TDW129" s="27"/>
      <c r="TDX129" s="27"/>
      <c r="TDY129" s="27"/>
      <c r="TDZ129" s="27"/>
      <c r="TEA129" s="27"/>
      <c r="TEB129" s="27"/>
      <c r="TEC129" s="27"/>
      <c r="TED129" s="27"/>
      <c r="TEE129" s="27"/>
      <c r="TEF129" s="27"/>
      <c r="TEG129" s="27"/>
      <c r="TEH129" s="27"/>
      <c r="TEI129" s="27"/>
      <c r="TEJ129" s="27"/>
      <c r="TEK129" s="27"/>
      <c r="TEL129" s="27"/>
      <c r="TEM129" s="27"/>
      <c r="TEN129" s="27"/>
      <c r="TEO129" s="27"/>
      <c r="TEP129" s="27"/>
      <c r="TEQ129" s="27"/>
      <c r="TER129" s="27"/>
      <c r="TES129" s="27"/>
      <c r="TET129" s="27"/>
      <c r="TEU129" s="27"/>
      <c r="TEV129" s="27"/>
      <c r="TEW129" s="27"/>
      <c r="TEX129" s="27"/>
      <c r="TEY129" s="27"/>
      <c r="TEZ129" s="27"/>
      <c r="TFA129" s="27"/>
      <c r="TFB129" s="27"/>
      <c r="TFC129" s="27"/>
      <c r="TFD129" s="27"/>
      <c r="TFE129" s="27"/>
      <c r="TFF129" s="27"/>
      <c r="TFG129" s="27"/>
      <c r="TFH129" s="27"/>
      <c r="TFI129" s="27"/>
      <c r="TFJ129" s="27"/>
      <c r="TFK129" s="27"/>
      <c r="TFL129" s="27"/>
      <c r="TFM129" s="27"/>
      <c r="TFN129" s="27"/>
      <c r="TFO129" s="27"/>
      <c r="TFP129" s="27"/>
      <c r="TFQ129" s="27"/>
      <c r="TFR129" s="27"/>
      <c r="TFS129" s="27"/>
      <c r="TFT129" s="27"/>
      <c r="TFU129" s="27"/>
      <c r="TFV129" s="27"/>
      <c r="TFW129" s="27"/>
      <c r="TFX129" s="27"/>
      <c r="TFY129" s="27"/>
      <c r="TFZ129" s="27"/>
      <c r="TGA129" s="27"/>
      <c r="TGB129" s="27"/>
      <c r="TGC129" s="27"/>
      <c r="TGD129" s="27"/>
      <c r="TGE129" s="27"/>
      <c r="TGF129" s="27"/>
      <c r="TGG129" s="27"/>
      <c r="TGH129" s="27"/>
      <c r="TGI129" s="27"/>
      <c r="TGJ129" s="27"/>
      <c r="TGK129" s="27"/>
      <c r="TGL129" s="27"/>
      <c r="TGM129" s="27"/>
      <c r="TGN129" s="27"/>
      <c r="TGO129" s="27"/>
      <c r="TGP129" s="27"/>
      <c r="TGQ129" s="27"/>
      <c r="TGR129" s="27"/>
      <c r="TGS129" s="27"/>
      <c r="TGT129" s="27"/>
      <c r="TGU129" s="27"/>
      <c r="TGV129" s="27"/>
      <c r="TGW129" s="27"/>
      <c r="TGX129" s="27"/>
      <c r="TGY129" s="27"/>
      <c r="TGZ129" s="27"/>
      <c r="THA129" s="27"/>
      <c r="THB129" s="27"/>
      <c r="THC129" s="27"/>
      <c r="THD129" s="27"/>
      <c r="THE129" s="27"/>
      <c r="THF129" s="27"/>
      <c r="THG129" s="27"/>
      <c r="THH129" s="27"/>
      <c r="THI129" s="27"/>
      <c r="THJ129" s="27"/>
      <c r="THK129" s="27"/>
      <c r="THL129" s="27"/>
      <c r="THM129" s="27"/>
      <c r="THN129" s="27"/>
      <c r="THO129" s="27"/>
      <c r="THP129" s="27"/>
      <c r="THQ129" s="27"/>
      <c r="THR129" s="27"/>
      <c r="THS129" s="27"/>
      <c r="THT129" s="27"/>
      <c r="THU129" s="27"/>
      <c r="THV129" s="27"/>
      <c r="THW129" s="27"/>
      <c r="THX129" s="27"/>
      <c r="THY129" s="27"/>
      <c r="THZ129" s="27"/>
      <c r="TIA129" s="27"/>
      <c r="TIB129" s="27"/>
      <c r="TIC129" s="27"/>
      <c r="TID129" s="27"/>
      <c r="TIE129" s="27"/>
      <c r="TIF129" s="27"/>
      <c r="TIG129" s="27"/>
      <c r="TIH129" s="27"/>
      <c r="TII129" s="27"/>
      <c r="TIJ129" s="27"/>
      <c r="TIK129" s="27"/>
      <c r="TIL129" s="27"/>
      <c r="TIM129" s="27"/>
      <c r="TIN129" s="27"/>
      <c r="TIO129" s="27"/>
      <c r="TIP129" s="27"/>
      <c r="TIQ129" s="27"/>
      <c r="TIR129" s="27"/>
      <c r="TIS129" s="27"/>
      <c r="TIT129" s="27"/>
      <c r="TIU129" s="27"/>
      <c r="TIV129" s="27"/>
      <c r="TIW129" s="27"/>
      <c r="TIX129" s="27"/>
      <c r="TJE129" s="27"/>
      <c r="TJF129" s="27"/>
      <c r="TJG129" s="27"/>
      <c r="TJH129" s="27"/>
      <c r="TJI129" s="27"/>
      <c r="TJJ129" s="27"/>
      <c r="TJK129" s="27"/>
      <c r="TJL129" s="27"/>
      <c r="TJM129" s="27"/>
      <c r="TJN129" s="27"/>
      <c r="TJO129" s="27"/>
      <c r="TJP129" s="27"/>
      <c r="TJQ129" s="27"/>
      <c r="TJR129" s="27"/>
      <c r="TJS129" s="27"/>
      <c r="TJT129" s="27"/>
      <c r="TJU129" s="27"/>
      <c r="TJV129" s="27"/>
      <c r="TJW129" s="27"/>
      <c r="TJX129" s="27"/>
      <c r="TJY129" s="27"/>
      <c r="TJZ129" s="27"/>
      <c r="TKA129" s="27"/>
      <c r="TKB129" s="27"/>
      <c r="TKC129" s="27"/>
      <c r="TKD129" s="27"/>
      <c r="TKE129" s="27"/>
      <c r="TKF129" s="27"/>
      <c r="TKG129" s="27"/>
      <c r="TKH129" s="27"/>
      <c r="TKI129" s="27"/>
      <c r="TKJ129" s="27"/>
      <c r="TKK129" s="27"/>
      <c r="TKL129" s="27"/>
      <c r="TKM129" s="27"/>
      <c r="TKN129" s="27"/>
      <c r="TKO129" s="27"/>
      <c r="TKP129" s="27"/>
      <c r="TKQ129" s="27"/>
      <c r="TKR129" s="27"/>
      <c r="TKS129" s="27"/>
      <c r="TKT129" s="27"/>
      <c r="TKU129" s="27"/>
      <c r="TKV129" s="27"/>
      <c r="TKW129" s="27"/>
      <c r="TKX129" s="27"/>
      <c r="TKY129" s="27"/>
      <c r="TKZ129" s="27"/>
      <c r="TLA129" s="27"/>
      <c r="TLB129" s="27"/>
      <c r="TLC129" s="27"/>
      <c r="TLD129" s="27"/>
      <c r="TLE129" s="27"/>
      <c r="TLF129" s="27"/>
      <c r="TLG129" s="27"/>
      <c r="TLH129" s="27"/>
      <c r="TLI129" s="27"/>
      <c r="TLJ129" s="27"/>
      <c r="TLK129" s="27"/>
      <c r="TLL129" s="27"/>
      <c r="TLM129" s="27"/>
      <c r="TLN129" s="27"/>
      <c r="TLO129" s="27"/>
      <c r="TLP129" s="27"/>
      <c r="TLQ129" s="27"/>
      <c r="TLR129" s="27"/>
      <c r="TLS129" s="27"/>
      <c r="TLT129" s="27"/>
      <c r="TLU129" s="27"/>
      <c r="TLV129" s="27"/>
      <c r="TLW129" s="27"/>
      <c r="TLX129" s="27"/>
      <c r="TLY129" s="27"/>
      <c r="TLZ129" s="27"/>
      <c r="TMA129" s="27"/>
      <c r="TMB129" s="27"/>
      <c r="TMC129" s="27"/>
      <c r="TMD129" s="27"/>
      <c r="TME129" s="27"/>
      <c r="TMF129" s="27"/>
      <c r="TMG129" s="27"/>
      <c r="TMH129" s="27"/>
      <c r="TMI129" s="27"/>
      <c r="TMJ129" s="27"/>
      <c r="TMK129" s="27"/>
      <c r="TML129" s="27"/>
      <c r="TMM129" s="27"/>
      <c r="TMN129" s="27"/>
      <c r="TMO129" s="27"/>
      <c r="TMP129" s="27"/>
      <c r="TMQ129" s="27"/>
      <c r="TMR129" s="27"/>
      <c r="TMS129" s="27"/>
      <c r="TMT129" s="27"/>
      <c r="TMU129" s="27"/>
      <c r="TMV129" s="27"/>
      <c r="TMW129" s="27"/>
      <c r="TMX129" s="27"/>
      <c r="TMY129" s="27"/>
      <c r="TMZ129" s="27"/>
      <c r="TNA129" s="27"/>
      <c r="TNB129" s="27"/>
      <c r="TNC129" s="27"/>
      <c r="TND129" s="27"/>
      <c r="TNE129" s="27"/>
      <c r="TNF129" s="27"/>
      <c r="TNG129" s="27"/>
      <c r="TNH129" s="27"/>
      <c r="TNI129" s="27"/>
      <c r="TNJ129" s="27"/>
      <c r="TNK129" s="27"/>
      <c r="TNL129" s="27"/>
      <c r="TNM129" s="27"/>
      <c r="TNN129" s="27"/>
      <c r="TNO129" s="27"/>
      <c r="TNP129" s="27"/>
      <c r="TNQ129" s="27"/>
      <c r="TNR129" s="27"/>
      <c r="TNS129" s="27"/>
      <c r="TNT129" s="27"/>
      <c r="TNU129" s="27"/>
      <c r="TNV129" s="27"/>
      <c r="TNW129" s="27"/>
      <c r="TNX129" s="27"/>
      <c r="TNY129" s="27"/>
      <c r="TNZ129" s="27"/>
      <c r="TOA129" s="27"/>
      <c r="TOB129" s="27"/>
      <c r="TOC129" s="27"/>
      <c r="TOD129" s="27"/>
      <c r="TOE129" s="27"/>
      <c r="TOF129" s="27"/>
      <c r="TOG129" s="27"/>
      <c r="TOH129" s="27"/>
      <c r="TOI129" s="27"/>
      <c r="TOJ129" s="27"/>
      <c r="TOK129" s="27"/>
      <c r="TOL129" s="27"/>
      <c r="TOM129" s="27"/>
      <c r="TON129" s="27"/>
      <c r="TOO129" s="27"/>
      <c r="TOP129" s="27"/>
      <c r="TOQ129" s="27"/>
      <c r="TOR129" s="27"/>
      <c r="TOS129" s="27"/>
      <c r="TOT129" s="27"/>
      <c r="TOU129" s="27"/>
      <c r="TOV129" s="27"/>
      <c r="TOW129" s="27"/>
      <c r="TOX129" s="27"/>
      <c r="TOY129" s="27"/>
      <c r="TOZ129" s="27"/>
      <c r="TPA129" s="27"/>
      <c r="TPB129" s="27"/>
      <c r="TPC129" s="27"/>
      <c r="TPD129" s="27"/>
      <c r="TPE129" s="27"/>
      <c r="TPF129" s="27"/>
      <c r="TPG129" s="27"/>
      <c r="TPH129" s="27"/>
      <c r="TPI129" s="27"/>
      <c r="TPJ129" s="27"/>
      <c r="TPK129" s="27"/>
      <c r="TPL129" s="27"/>
      <c r="TPM129" s="27"/>
      <c r="TPN129" s="27"/>
      <c r="TPO129" s="27"/>
      <c r="TPP129" s="27"/>
      <c r="TPQ129" s="27"/>
      <c r="TPR129" s="27"/>
      <c r="TPS129" s="27"/>
      <c r="TPT129" s="27"/>
      <c r="TPU129" s="27"/>
      <c r="TPV129" s="27"/>
      <c r="TPW129" s="27"/>
      <c r="TPX129" s="27"/>
      <c r="TPY129" s="27"/>
      <c r="TPZ129" s="27"/>
      <c r="TQA129" s="27"/>
      <c r="TQB129" s="27"/>
      <c r="TQC129" s="27"/>
      <c r="TQD129" s="27"/>
      <c r="TQE129" s="27"/>
      <c r="TQF129" s="27"/>
      <c r="TQG129" s="27"/>
      <c r="TQH129" s="27"/>
      <c r="TQI129" s="27"/>
      <c r="TQJ129" s="27"/>
      <c r="TQK129" s="27"/>
      <c r="TQL129" s="27"/>
      <c r="TQM129" s="27"/>
      <c r="TQN129" s="27"/>
      <c r="TQO129" s="27"/>
      <c r="TQP129" s="27"/>
      <c r="TQQ129" s="27"/>
      <c r="TQR129" s="27"/>
      <c r="TQS129" s="27"/>
      <c r="TQT129" s="27"/>
      <c r="TQU129" s="27"/>
      <c r="TQV129" s="27"/>
      <c r="TQW129" s="27"/>
      <c r="TQX129" s="27"/>
      <c r="TQY129" s="27"/>
      <c r="TQZ129" s="27"/>
      <c r="TRA129" s="27"/>
      <c r="TRB129" s="27"/>
      <c r="TRC129" s="27"/>
      <c r="TRD129" s="27"/>
      <c r="TRE129" s="27"/>
      <c r="TRF129" s="27"/>
      <c r="TRG129" s="27"/>
      <c r="TRH129" s="27"/>
      <c r="TRI129" s="27"/>
      <c r="TRJ129" s="27"/>
      <c r="TRK129" s="27"/>
      <c r="TRL129" s="27"/>
      <c r="TRM129" s="27"/>
      <c r="TRN129" s="27"/>
      <c r="TRO129" s="27"/>
      <c r="TRP129" s="27"/>
      <c r="TRQ129" s="27"/>
      <c r="TRR129" s="27"/>
      <c r="TRS129" s="27"/>
      <c r="TRT129" s="27"/>
      <c r="TRU129" s="27"/>
      <c r="TRV129" s="27"/>
      <c r="TRW129" s="27"/>
      <c r="TRX129" s="27"/>
      <c r="TRY129" s="27"/>
      <c r="TRZ129" s="27"/>
      <c r="TSA129" s="27"/>
      <c r="TSB129" s="27"/>
      <c r="TSC129" s="27"/>
      <c r="TSD129" s="27"/>
      <c r="TSE129" s="27"/>
      <c r="TSF129" s="27"/>
      <c r="TSG129" s="27"/>
      <c r="TSH129" s="27"/>
      <c r="TSI129" s="27"/>
      <c r="TSJ129" s="27"/>
      <c r="TSK129" s="27"/>
      <c r="TSL129" s="27"/>
      <c r="TSM129" s="27"/>
      <c r="TSN129" s="27"/>
      <c r="TSO129" s="27"/>
      <c r="TSP129" s="27"/>
      <c r="TSQ129" s="27"/>
      <c r="TSR129" s="27"/>
      <c r="TSS129" s="27"/>
      <c r="TST129" s="27"/>
      <c r="TTA129" s="27"/>
      <c r="TTB129" s="27"/>
      <c r="TTC129" s="27"/>
      <c r="TTD129" s="27"/>
      <c r="TTE129" s="27"/>
      <c r="TTF129" s="27"/>
      <c r="TTG129" s="27"/>
      <c r="TTH129" s="27"/>
      <c r="TTI129" s="27"/>
      <c r="TTJ129" s="27"/>
      <c r="TTK129" s="27"/>
      <c r="TTL129" s="27"/>
      <c r="TTM129" s="27"/>
      <c r="TTN129" s="27"/>
      <c r="TTO129" s="27"/>
      <c r="TTP129" s="27"/>
      <c r="TTQ129" s="27"/>
      <c r="TTR129" s="27"/>
      <c r="TTS129" s="27"/>
      <c r="TTT129" s="27"/>
      <c r="TTU129" s="27"/>
      <c r="TTV129" s="27"/>
      <c r="TTW129" s="27"/>
      <c r="TTX129" s="27"/>
      <c r="TTY129" s="27"/>
      <c r="TTZ129" s="27"/>
      <c r="TUA129" s="27"/>
      <c r="TUB129" s="27"/>
      <c r="TUC129" s="27"/>
      <c r="TUD129" s="27"/>
      <c r="TUE129" s="27"/>
      <c r="TUF129" s="27"/>
      <c r="TUG129" s="27"/>
      <c r="TUH129" s="27"/>
      <c r="TUI129" s="27"/>
      <c r="TUJ129" s="27"/>
      <c r="TUK129" s="27"/>
      <c r="TUL129" s="27"/>
      <c r="TUM129" s="27"/>
      <c r="TUN129" s="27"/>
      <c r="TUO129" s="27"/>
      <c r="TUP129" s="27"/>
      <c r="TUQ129" s="27"/>
      <c r="TUR129" s="27"/>
      <c r="TUS129" s="27"/>
      <c r="TUT129" s="27"/>
      <c r="TUU129" s="27"/>
      <c r="TUV129" s="27"/>
      <c r="TUW129" s="27"/>
      <c r="TUX129" s="27"/>
      <c r="TUY129" s="27"/>
      <c r="TUZ129" s="27"/>
      <c r="TVA129" s="27"/>
      <c r="TVB129" s="27"/>
      <c r="TVC129" s="27"/>
      <c r="TVD129" s="27"/>
      <c r="TVE129" s="27"/>
      <c r="TVF129" s="27"/>
      <c r="TVG129" s="27"/>
      <c r="TVH129" s="27"/>
      <c r="TVI129" s="27"/>
      <c r="TVJ129" s="27"/>
      <c r="TVK129" s="27"/>
      <c r="TVL129" s="27"/>
      <c r="TVM129" s="27"/>
      <c r="TVN129" s="27"/>
      <c r="TVO129" s="27"/>
      <c r="TVP129" s="27"/>
      <c r="TVQ129" s="27"/>
      <c r="TVR129" s="27"/>
      <c r="TVS129" s="27"/>
      <c r="TVT129" s="27"/>
      <c r="TVU129" s="27"/>
      <c r="TVV129" s="27"/>
      <c r="TVW129" s="27"/>
      <c r="TVX129" s="27"/>
      <c r="TVY129" s="27"/>
      <c r="TVZ129" s="27"/>
      <c r="TWA129" s="27"/>
      <c r="TWB129" s="27"/>
      <c r="TWC129" s="27"/>
      <c r="TWD129" s="27"/>
      <c r="TWE129" s="27"/>
      <c r="TWF129" s="27"/>
      <c r="TWG129" s="27"/>
      <c r="TWH129" s="27"/>
      <c r="TWI129" s="27"/>
      <c r="TWJ129" s="27"/>
      <c r="TWK129" s="27"/>
      <c r="TWL129" s="27"/>
      <c r="TWM129" s="27"/>
      <c r="TWN129" s="27"/>
      <c r="TWO129" s="27"/>
      <c r="TWP129" s="27"/>
      <c r="TWQ129" s="27"/>
      <c r="TWR129" s="27"/>
      <c r="TWS129" s="27"/>
      <c r="TWT129" s="27"/>
      <c r="TWU129" s="27"/>
      <c r="TWV129" s="27"/>
      <c r="TWW129" s="27"/>
      <c r="TWX129" s="27"/>
      <c r="TWY129" s="27"/>
      <c r="TWZ129" s="27"/>
      <c r="TXA129" s="27"/>
      <c r="TXB129" s="27"/>
      <c r="TXC129" s="27"/>
      <c r="TXD129" s="27"/>
      <c r="TXE129" s="27"/>
      <c r="TXF129" s="27"/>
      <c r="TXG129" s="27"/>
      <c r="TXH129" s="27"/>
      <c r="TXI129" s="27"/>
      <c r="TXJ129" s="27"/>
      <c r="TXK129" s="27"/>
      <c r="TXL129" s="27"/>
      <c r="TXM129" s="27"/>
      <c r="TXN129" s="27"/>
      <c r="TXO129" s="27"/>
      <c r="TXP129" s="27"/>
      <c r="TXQ129" s="27"/>
      <c r="TXR129" s="27"/>
      <c r="TXS129" s="27"/>
      <c r="TXT129" s="27"/>
      <c r="TXU129" s="27"/>
      <c r="TXV129" s="27"/>
      <c r="TXW129" s="27"/>
      <c r="TXX129" s="27"/>
      <c r="TXY129" s="27"/>
      <c r="TXZ129" s="27"/>
      <c r="TYA129" s="27"/>
      <c r="TYB129" s="27"/>
      <c r="TYC129" s="27"/>
      <c r="TYD129" s="27"/>
      <c r="TYE129" s="27"/>
      <c r="TYF129" s="27"/>
      <c r="TYG129" s="27"/>
      <c r="TYH129" s="27"/>
      <c r="TYI129" s="27"/>
      <c r="TYJ129" s="27"/>
      <c r="TYK129" s="27"/>
      <c r="TYL129" s="27"/>
      <c r="TYM129" s="27"/>
      <c r="TYN129" s="27"/>
      <c r="TYO129" s="27"/>
      <c r="TYP129" s="27"/>
      <c r="TYQ129" s="27"/>
      <c r="TYR129" s="27"/>
      <c r="TYS129" s="27"/>
      <c r="TYT129" s="27"/>
      <c r="TYU129" s="27"/>
      <c r="TYV129" s="27"/>
      <c r="TYW129" s="27"/>
      <c r="TYX129" s="27"/>
      <c r="TYY129" s="27"/>
      <c r="TYZ129" s="27"/>
      <c r="TZA129" s="27"/>
      <c r="TZB129" s="27"/>
      <c r="TZC129" s="27"/>
      <c r="TZD129" s="27"/>
      <c r="TZE129" s="27"/>
      <c r="TZF129" s="27"/>
      <c r="TZG129" s="27"/>
      <c r="TZH129" s="27"/>
      <c r="TZI129" s="27"/>
      <c r="TZJ129" s="27"/>
      <c r="TZK129" s="27"/>
      <c r="TZL129" s="27"/>
      <c r="TZM129" s="27"/>
      <c r="TZN129" s="27"/>
      <c r="TZO129" s="27"/>
      <c r="TZP129" s="27"/>
      <c r="TZQ129" s="27"/>
      <c r="TZR129" s="27"/>
      <c r="TZS129" s="27"/>
      <c r="TZT129" s="27"/>
      <c r="TZU129" s="27"/>
      <c r="TZV129" s="27"/>
      <c r="TZW129" s="27"/>
      <c r="TZX129" s="27"/>
      <c r="TZY129" s="27"/>
      <c r="TZZ129" s="27"/>
      <c r="UAA129" s="27"/>
      <c r="UAB129" s="27"/>
      <c r="UAC129" s="27"/>
      <c r="UAD129" s="27"/>
      <c r="UAE129" s="27"/>
      <c r="UAF129" s="27"/>
      <c r="UAG129" s="27"/>
      <c r="UAH129" s="27"/>
      <c r="UAI129" s="27"/>
      <c r="UAJ129" s="27"/>
      <c r="UAK129" s="27"/>
      <c r="UAL129" s="27"/>
      <c r="UAM129" s="27"/>
      <c r="UAN129" s="27"/>
      <c r="UAO129" s="27"/>
      <c r="UAP129" s="27"/>
      <c r="UAQ129" s="27"/>
      <c r="UAR129" s="27"/>
      <c r="UAS129" s="27"/>
      <c r="UAT129" s="27"/>
      <c r="UAU129" s="27"/>
      <c r="UAV129" s="27"/>
      <c r="UAW129" s="27"/>
      <c r="UAX129" s="27"/>
      <c r="UAY129" s="27"/>
      <c r="UAZ129" s="27"/>
      <c r="UBA129" s="27"/>
      <c r="UBB129" s="27"/>
      <c r="UBC129" s="27"/>
      <c r="UBD129" s="27"/>
      <c r="UBE129" s="27"/>
      <c r="UBF129" s="27"/>
      <c r="UBG129" s="27"/>
      <c r="UBH129" s="27"/>
      <c r="UBI129" s="27"/>
      <c r="UBJ129" s="27"/>
      <c r="UBK129" s="27"/>
      <c r="UBL129" s="27"/>
      <c r="UBM129" s="27"/>
      <c r="UBN129" s="27"/>
      <c r="UBO129" s="27"/>
      <c r="UBP129" s="27"/>
      <c r="UBQ129" s="27"/>
      <c r="UBR129" s="27"/>
      <c r="UBS129" s="27"/>
      <c r="UBT129" s="27"/>
      <c r="UBU129" s="27"/>
      <c r="UBV129" s="27"/>
      <c r="UBW129" s="27"/>
      <c r="UBX129" s="27"/>
      <c r="UBY129" s="27"/>
      <c r="UBZ129" s="27"/>
      <c r="UCA129" s="27"/>
      <c r="UCB129" s="27"/>
      <c r="UCC129" s="27"/>
      <c r="UCD129" s="27"/>
      <c r="UCE129" s="27"/>
      <c r="UCF129" s="27"/>
      <c r="UCG129" s="27"/>
      <c r="UCH129" s="27"/>
      <c r="UCI129" s="27"/>
      <c r="UCJ129" s="27"/>
      <c r="UCK129" s="27"/>
      <c r="UCL129" s="27"/>
      <c r="UCM129" s="27"/>
      <c r="UCN129" s="27"/>
      <c r="UCO129" s="27"/>
      <c r="UCP129" s="27"/>
      <c r="UCW129" s="27"/>
      <c r="UCX129" s="27"/>
      <c r="UCY129" s="27"/>
      <c r="UCZ129" s="27"/>
      <c r="UDA129" s="27"/>
      <c r="UDB129" s="27"/>
      <c r="UDC129" s="27"/>
      <c r="UDD129" s="27"/>
      <c r="UDE129" s="27"/>
      <c r="UDF129" s="27"/>
      <c r="UDG129" s="27"/>
      <c r="UDH129" s="27"/>
      <c r="UDI129" s="27"/>
      <c r="UDJ129" s="27"/>
      <c r="UDK129" s="27"/>
      <c r="UDL129" s="27"/>
      <c r="UDM129" s="27"/>
      <c r="UDN129" s="27"/>
      <c r="UDO129" s="27"/>
      <c r="UDP129" s="27"/>
      <c r="UDQ129" s="27"/>
      <c r="UDR129" s="27"/>
      <c r="UDS129" s="27"/>
      <c r="UDT129" s="27"/>
      <c r="UDU129" s="27"/>
      <c r="UDV129" s="27"/>
      <c r="UDW129" s="27"/>
      <c r="UDX129" s="27"/>
      <c r="UDY129" s="27"/>
      <c r="UDZ129" s="27"/>
      <c r="UEA129" s="27"/>
      <c r="UEB129" s="27"/>
      <c r="UEC129" s="27"/>
      <c r="UED129" s="27"/>
      <c r="UEE129" s="27"/>
      <c r="UEF129" s="27"/>
      <c r="UEG129" s="27"/>
      <c r="UEH129" s="27"/>
      <c r="UEI129" s="27"/>
      <c r="UEJ129" s="27"/>
      <c r="UEK129" s="27"/>
      <c r="UEL129" s="27"/>
      <c r="UEM129" s="27"/>
      <c r="UEN129" s="27"/>
      <c r="UEO129" s="27"/>
      <c r="UEP129" s="27"/>
      <c r="UEQ129" s="27"/>
      <c r="UER129" s="27"/>
      <c r="UES129" s="27"/>
      <c r="UET129" s="27"/>
      <c r="UEU129" s="27"/>
      <c r="UEV129" s="27"/>
      <c r="UEW129" s="27"/>
      <c r="UEX129" s="27"/>
      <c r="UEY129" s="27"/>
      <c r="UEZ129" s="27"/>
      <c r="UFA129" s="27"/>
      <c r="UFB129" s="27"/>
      <c r="UFC129" s="27"/>
      <c r="UFD129" s="27"/>
      <c r="UFE129" s="27"/>
      <c r="UFF129" s="27"/>
      <c r="UFG129" s="27"/>
      <c r="UFH129" s="27"/>
      <c r="UFI129" s="27"/>
      <c r="UFJ129" s="27"/>
      <c r="UFK129" s="27"/>
      <c r="UFL129" s="27"/>
      <c r="UFM129" s="27"/>
      <c r="UFN129" s="27"/>
      <c r="UFO129" s="27"/>
      <c r="UFP129" s="27"/>
      <c r="UFQ129" s="27"/>
      <c r="UFR129" s="27"/>
      <c r="UFS129" s="27"/>
      <c r="UFT129" s="27"/>
      <c r="UFU129" s="27"/>
      <c r="UFV129" s="27"/>
      <c r="UFW129" s="27"/>
      <c r="UFX129" s="27"/>
      <c r="UFY129" s="27"/>
      <c r="UFZ129" s="27"/>
      <c r="UGA129" s="27"/>
      <c r="UGB129" s="27"/>
      <c r="UGC129" s="27"/>
      <c r="UGD129" s="27"/>
      <c r="UGE129" s="27"/>
      <c r="UGF129" s="27"/>
      <c r="UGG129" s="27"/>
      <c r="UGH129" s="27"/>
      <c r="UGI129" s="27"/>
      <c r="UGJ129" s="27"/>
      <c r="UGK129" s="27"/>
      <c r="UGL129" s="27"/>
      <c r="UGM129" s="27"/>
      <c r="UGN129" s="27"/>
      <c r="UGO129" s="27"/>
      <c r="UGP129" s="27"/>
      <c r="UGQ129" s="27"/>
      <c r="UGR129" s="27"/>
      <c r="UGS129" s="27"/>
      <c r="UGT129" s="27"/>
      <c r="UGU129" s="27"/>
      <c r="UGV129" s="27"/>
      <c r="UGW129" s="27"/>
      <c r="UGX129" s="27"/>
      <c r="UGY129" s="27"/>
      <c r="UGZ129" s="27"/>
      <c r="UHA129" s="27"/>
      <c r="UHB129" s="27"/>
      <c r="UHC129" s="27"/>
      <c r="UHD129" s="27"/>
      <c r="UHE129" s="27"/>
      <c r="UHF129" s="27"/>
      <c r="UHG129" s="27"/>
      <c r="UHH129" s="27"/>
      <c r="UHI129" s="27"/>
      <c r="UHJ129" s="27"/>
      <c r="UHK129" s="27"/>
      <c r="UHL129" s="27"/>
      <c r="UHM129" s="27"/>
      <c r="UHN129" s="27"/>
      <c r="UHO129" s="27"/>
      <c r="UHP129" s="27"/>
      <c r="UHQ129" s="27"/>
      <c r="UHR129" s="27"/>
      <c r="UHS129" s="27"/>
      <c r="UHT129" s="27"/>
      <c r="UHU129" s="27"/>
      <c r="UHV129" s="27"/>
      <c r="UHW129" s="27"/>
      <c r="UHX129" s="27"/>
      <c r="UHY129" s="27"/>
      <c r="UHZ129" s="27"/>
      <c r="UIA129" s="27"/>
      <c r="UIB129" s="27"/>
      <c r="UIC129" s="27"/>
      <c r="UID129" s="27"/>
      <c r="UIE129" s="27"/>
      <c r="UIF129" s="27"/>
      <c r="UIG129" s="27"/>
      <c r="UIH129" s="27"/>
      <c r="UII129" s="27"/>
      <c r="UIJ129" s="27"/>
      <c r="UIK129" s="27"/>
      <c r="UIL129" s="27"/>
      <c r="UIM129" s="27"/>
      <c r="UIN129" s="27"/>
      <c r="UIO129" s="27"/>
      <c r="UIP129" s="27"/>
      <c r="UIQ129" s="27"/>
      <c r="UIR129" s="27"/>
      <c r="UIS129" s="27"/>
      <c r="UIT129" s="27"/>
      <c r="UIU129" s="27"/>
      <c r="UIV129" s="27"/>
      <c r="UIW129" s="27"/>
      <c r="UIX129" s="27"/>
      <c r="UIY129" s="27"/>
      <c r="UIZ129" s="27"/>
      <c r="UJA129" s="27"/>
      <c r="UJB129" s="27"/>
      <c r="UJC129" s="27"/>
      <c r="UJD129" s="27"/>
      <c r="UJE129" s="27"/>
      <c r="UJF129" s="27"/>
      <c r="UJG129" s="27"/>
      <c r="UJH129" s="27"/>
      <c r="UJI129" s="27"/>
      <c r="UJJ129" s="27"/>
      <c r="UJK129" s="27"/>
      <c r="UJL129" s="27"/>
      <c r="UJM129" s="27"/>
      <c r="UJN129" s="27"/>
      <c r="UJO129" s="27"/>
      <c r="UJP129" s="27"/>
      <c r="UJQ129" s="27"/>
      <c r="UJR129" s="27"/>
      <c r="UJS129" s="27"/>
      <c r="UJT129" s="27"/>
      <c r="UJU129" s="27"/>
      <c r="UJV129" s="27"/>
      <c r="UJW129" s="27"/>
      <c r="UJX129" s="27"/>
      <c r="UJY129" s="27"/>
      <c r="UJZ129" s="27"/>
      <c r="UKA129" s="27"/>
      <c r="UKB129" s="27"/>
      <c r="UKC129" s="27"/>
      <c r="UKD129" s="27"/>
      <c r="UKE129" s="27"/>
      <c r="UKF129" s="27"/>
      <c r="UKG129" s="27"/>
      <c r="UKH129" s="27"/>
      <c r="UKI129" s="27"/>
      <c r="UKJ129" s="27"/>
      <c r="UKK129" s="27"/>
      <c r="UKL129" s="27"/>
      <c r="UKM129" s="27"/>
      <c r="UKN129" s="27"/>
      <c r="UKO129" s="27"/>
      <c r="UKP129" s="27"/>
      <c r="UKQ129" s="27"/>
      <c r="UKR129" s="27"/>
      <c r="UKS129" s="27"/>
      <c r="UKT129" s="27"/>
      <c r="UKU129" s="27"/>
      <c r="UKV129" s="27"/>
      <c r="UKW129" s="27"/>
      <c r="UKX129" s="27"/>
      <c r="UKY129" s="27"/>
      <c r="UKZ129" s="27"/>
      <c r="ULA129" s="27"/>
      <c r="ULB129" s="27"/>
      <c r="ULC129" s="27"/>
      <c r="ULD129" s="27"/>
      <c r="ULE129" s="27"/>
      <c r="ULF129" s="27"/>
      <c r="ULG129" s="27"/>
      <c r="ULH129" s="27"/>
      <c r="ULI129" s="27"/>
      <c r="ULJ129" s="27"/>
      <c r="ULK129" s="27"/>
      <c r="ULL129" s="27"/>
      <c r="ULM129" s="27"/>
      <c r="ULN129" s="27"/>
      <c r="ULO129" s="27"/>
      <c r="ULP129" s="27"/>
      <c r="ULQ129" s="27"/>
      <c r="ULR129" s="27"/>
      <c r="ULS129" s="27"/>
      <c r="ULT129" s="27"/>
      <c r="ULU129" s="27"/>
      <c r="ULV129" s="27"/>
      <c r="ULW129" s="27"/>
      <c r="ULX129" s="27"/>
      <c r="ULY129" s="27"/>
      <c r="ULZ129" s="27"/>
      <c r="UMA129" s="27"/>
      <c r="UMB129" s="27"/>
      <c r="UMC129" s="27"/>
      <c r="UMD129" s="27"/>
      <c r="UME129" s="27"/>
      <c r="UMF129" s="27"/>
      <c r="UMG129" s="27"/>
      <c r="UMH129" s="27"/>
      <c r="UMI129" s="27"/>
      <c r="UMJ129" s="27"/>
      <c r="UMK129" s="27"/>
      <c r="UML129" s="27"/>
      <c r="UMS129" s="27"/>
      <c r="UMT129" s="27"/>
      <c r="UMU129" s="27"/>
      <c r="UMV129" s="27"/>
      <c r="UMW129" s="27"/>
      <c r="UMX129" s="27"/>
      <c r="UMY129" s="27"/>
      <c r="UMZ129" s="27"/>
      <c r="UNA129" s="27"/>
      <c r="UNB129" s="27"/>
      <c r="UNC129" s="27"/>
      <c r="UND129" s="27"/>
      <c r="UNE129" s="27"/>
      <c r="UNF129" s="27"/>
      <c r="UNG129" s="27"/>
      <c r="UNH129" s="27"/>
      <c r="UNI129" s="27"/>
      <c r="UNJ129" s="27"/>
      <c r="UNK129" s="27"/>
      <c r="UNL129" s="27"/>
      <c r="UNM129" s="27"/>
      <c r="UNN129" s="27"/>
      <c r="UNO129" s="27"/>
      <c r="UNP129" s="27"/>
      <c r="UNQ129" s="27"/>
      <c r="UNR129" s="27"/>
      <c r="UNS129" s="27"/>
      <c r="UNT129" s="27"/>
      <c r="UNU129" s="27"/>
      <c r="UNV129" s="27"/>
      <c r="UNW129" s="27"/>
      <c r="UNX129" s="27"/>
      <c r="UNY129" s="27"/>
      <c r="UNZ129" s="27"/>
      <c r="UOA129" s="27"/>
      <c r="UOB129" s="27"/>
      <c r="UOC129" s="27"/>
      <c r="UOD129" s="27"/>
      <c r="UOE129" s="27"/>
      <c r="UOF129" s="27"/>
      <c r="UOG129" s="27"/>
      <c r="UOH129" s="27"/>
      <c r="UOI129" s="27"/>
      <c r="UOJ129" s="27"/>
      <c r="UOK129" s="27"/>
      <c r="UOL129" s="27"/>
      <c r="UOM129" s="27"/>
      <c r="UON129" s="27"/>
      <c r="UOO129" s="27"/>
      <c r="UOP129" s="27"/>
      <c r="UOQ129" s="27"/>
      <c r="UOR129" s="27"/>
      <c r="UOS129" s="27"/>
      <c r="UOT129" s="27"/>
      <c r="UOU129" s="27"/>
      <c r="UOV129" s="27"/>
      <c r="UOW129" s="27"/>
      <c r="UOX129" s="27"/>
      <c r="UOY129" s="27"/>
      <c r="UOZ129" s="27"/>
      <c r="UPA129" s="27"/>
      <c r="UPB129" s="27"/>
      <c r="UPC129" s="27"/>
      <c r="UPD129" s="27"/>
      <c r="UPE129" s="27"/>
      <c r="UPF129" s="27"/>
      <c r="UPG129" s="27"/>
      <c r="UPH129" s="27"/>
      <c r="UPI129" s="27"/>
      <c r="UPJ129" s="27"/>
      <c r="UPK129" s="27"/>
      <c r="UPL129" s="27"/>
      <c r="UPM129" s="27"/>
      <c r="UPN129" s="27"/>
      <c r="UPO129" s="27"/>
      <c r="UPP129" s="27"/>
      <c r="UPQ129" s="27"/>
      <c r="UPR129" s="27"/>
      <c r="UPS129" s="27"/>
      <c r="UPT129" s="27"/>
      <c r="UPU129" s="27"/>
      <c r="UPV129" s="27"/>
      <c r="UPW129" s="27"/>
      <c r="UPX129" s="27"/>
      <c r="UPY129" s="27"/>
      <c r="UPZ129" s="27"/>
      <c r="UQA129" s="27"/>
      <c r="UQB129" s="27"/>
      <c r="UQC129" s="27"/>
      <c r="UQD129" s="27"/>
      <c r="UQE129" s="27"/>
      <c r="UQF129" s="27"/>
      <c r="UQG129" s="27"/>
      <c r="UQH129" s="27"/>
      <c r="UQI129" s="27"/>
      <c r="UQJ129" s="27"/>
      <c r="UQK129" s="27"/>
      <c r="UQL129" s="27"/>
      <c r="UQM129" s="27"/>
      <c r="UQN129" s="27"/>
      <c r="UQO129" s="27"/>
      <c r="UQP129" s="27"/>
      <c r="UQQ129" s="27"/>
      <c r="UQR129" s="27"/>
      <c r="UQS129" s="27"/>
      <c r="UQT129" s="27"/>
      <c r="UQU129" s="27"/>
      <c r="UQV129" s="27"/>
      <c r="UQW129" s="27"/>
      <c r="UQX129" s="27"/>
      <c r="UQY129" s="27"/>
      <c r="UQZ129" s="27"/>
      <c r="URA129" s="27"/>
      <c r="URB129" s="27"/>
      <c r="URC129" s="27"/>
      <c r="URD129" s="27"/>
      <c r="URE129" s="27"/>
      <c r="URF129" s="27"/>
      <c r="URG129" s="27"/>
      <c r="URH129" s="27"/>
      <c r="URI129" s="27"/>
      <c r="URJ129" s="27"/>
      <c r="URK129" s="27"/>
      <c r="URL129" s="27"/>
      <c r="URM129" s="27"/>
      <c r="URN129" s="27"/>
      <c r="URO129" s="27"/>
      <c r="URP129" s="27"/>
      <c r="URQ129" s="27"/>
      <c r="URR129" s="27"/>
      <c r="URS129" s="27"/>
      <c r="URT129" s="27"/>
      <c r="URU129" s="27"/>
      <c r="URV129" s="27"/>
      <c r="URW129" s="27"/>
      <c r="URX129" s="27"/>
      <c r="URY129" s="27"/>
      <c r="URZ129" s="27"/>
      <c r="USA129" s="27"/>
      <c r="USB129" s="27"/>
      <c r="USC129" s="27"/>
      <c r="USD129" s="27"/>
      <c r="USE129" s="27"/>
      <c r="USF129" s="27"/>
      <c r="USG129" s="27"/>
      <c r="USH129" s="27"/>
      <c r="USI129" s="27"/>
      <c r="USJ129" s="27"/>
      <c r="USK129" s="27"/>
      <c r="USL129" s="27"/>
      <c r="USM129" s="27"/>
      <c r="USN129" s="27"/>
      <c r="USO129" s="27"/>
      <c r="USP129" s="27"/>
      <c r="USQ129" s="27"/>
      <c r="USR129" s="27"/>
      <c r="USS129" s="27"/>
      <c r="UST129" s="27"/>
      <c r="USU129" s="27"/>
      <c r="USV129" s="27"/>
      <c r="USW129" s="27"/>
      <c r="USX129" s="27"/>
      <c r="USY129" s="27"/>
      <c r="USZ129" s="27"/>
      <c r="UTA129" s="27"/>
      <c r="UTB129" s="27"/>
      <c r="UTC129" s="27"/>
      <c r="UTD129" s="27"/>
      <c r="UTE129" s="27"/>
      <c r="UTF129" s="27"/>
      <c r="UTG129" s="27"/>
      <c r="UTH129" s="27"/>
      <c r="UTI129" s="27"/>
      <c r="UTJ129" s="27"/>
      <c r="UTK129" s="27"/>
      <c r="UTL129" s="27"/>
      <c r="UTM129" s="27"/>
      <c r="UTN129" s="27"/>
      <c r="UTO129" s="27"/>
      <c r="UTP129" s="27"/>
      <c r="UTQ129" s="27"/>
      <c r="UTR129" s="27"/>
      <c r="UTS129" s="27"/>
      <c r="UTT129" s="27"/>
      <c r="UTU129" s="27"/>
      <c r="UTV129" s="27"/>
      <c r="UTW129" s="27"/>
      <c r="UTX129" s="27"/>
      <c r="UTY129" s="27"/>
      <c r="UTZ129" s="27"/>
      <c r="UUA129" s="27"/>
      <c r="UUB129" s="27"/>
      <c r="UUC129" s="27"/>
      <c r="UUD129" s="27"/>
      <c r="UUE129" s="27"/>
      <c r="UUF129" s="27"/>
      <c r="UUG129" s="27"/>
      <c r="UUH129" s="27"/>
      <c r="UUI129" s="27"/>
      <c r="UUJ129" s="27"/>
      <c r="UUK129" s="27"/>
      <c r="UUL129" s="27"/>
      <c r="UUM129" s="27"/>
      <c r="UUN129" s="27"/>
      <c r="UUO129" s="27"/>
      <c r="UUP129" s="27"/>
      <c r="UUQ129" s="27"/>
      <c r="UUR129" s="27"/>
      <c r="UUS129" s="27"/>
      <c r="UUT129" s="27"/>
      <c r="UUU129" s="27"/>
      <c r="UUV129" s="27"/>
      <c r="UUW129" s="27"/>
      <c r="UUX129" s="27"/>
      <c r="UUY129" s="27"/>
      <c r="UUZ129" s="27"/>
      <c r="UVA129" s="27"/>
      <c r="UVB129" s="27"/>
      <c r="UVC129" s="27"/>
      <c r="UVD129" s="27"/>
      <c r="UVE129" s="27"/>
      <c r="UVF129" s="27"/>
      <c r="UVG129" s="27"/>
      <c r="UVH129" s="27"/>
      <c r="UVI129" s="27"/>
      <c r="UVJ129" s="27"/>
      <c r="UVK129" s="27"/>
      <c r="UVL129" s="27"/>
      <c r="UVM129" s="27"/>
      <c r="UVN129" s="27"/>
      <c r="UVO129" s="27"/>
      <c r="UVP129" s="27"/>
      <c r="UVQ129" s="27"/>
      <c r="UVR129" s="27"/>
      <c r="UVS129" s="27"/>
      <c r="UVT129" s="27"/>
      <c r="UVU129" s="27"/>
      <c r="UVV129" s="27"/>
      <c r="UVW129" s="27"/>
      <c r="UVX129" s="27"/>
      <c r="UVY129" s="27"/>
      <c r="UVZ129" s="27"/>
      <c r="UWA129" s="27"/>
      <c r="UWB129" s="27"/>
      <c r="UWC129" s="27"/>
      <c r="UWD129" s="27"/>
      <c r="UWE129" s="27"/>
      <c r="UWF129" s="27"/>
      <c r="UWG129" s="27"/>
      <c r="UWH129" s="27"/>
      <c r="UWO129" s="27"/>
      <c r="UWP129" s="27"/>
      <c r="UWQ129" s="27"/>
      <c r="UWR129" s="27"/>
      <c r="UWS129" s="27"/>
      <c r="UWT129" s="27"/>
      <c r="UWU129" s="27"/>
      <c r="UWV129" s="27"/>
      <c r="UWW129" s="27"/>
      <c r="UWX129" s="27"/>
      <c r="UWY129" s="27"/>
      <c r="UWZ129" s="27"/>
      <c r="UXA129" s="27"/>
      <c r="UXB129" s="27"/>
      <c r="UXC129" s="27"/>
      <c r="UXD129" s="27"/>
      <c r="UXE129" s="27"/>
      <c r="UXF129" s="27"/>
      <c r="UXG129" s="27"/>
      <c r="UXH129" s="27"/>
      <c r="UXI129" s="27"/>
      <c r="UXJ129" s="27"/>
      <c r="UXK129" s="27"/>
      <c r="UXL129" s="27"/>
      <c r="UXM129" s="27"/>
      <c r="UXN129" s="27"/>
      <c r="UXO129" s="27"/>
      <c r="UXP129" s="27"/>
      <c r="UXQ129" s="27"/>
      <c r="UXR129" s="27"/>
      <c r="UXS129" s="27"/>
      <c r="UXT129" s="27"/>
      <c r="UXU129" s="27"/>
      <c r="UXV129" s="27"/>
      <c r="UXW129" s="27"/>
      <c r="UXX129" s="27"/>
      <c r="UXY129" s="27"/>
      <c r="UXZ129" s="27"/>
      <c r="UYA129" s="27"/>
      <c r="UYB129" s="27"/>
      <c r="UYC129" s="27"/>
      <c r="UYD129" s="27"/>
      <c r="UYE129" s="27"/>
      <c r="UYF129" s="27"/>
      <c r="UYG129" s="27"/>
      <c r="UYH129" s="27"/>
      <c r="UYI129" s="27"/>
      <c r="UYJ129" s="27"/>
      <c r="UYK129" s="27"/>
      <c r="UYL129" s="27"/>
      <c r="UYM129" s="27"/>
      <c r="UYN129" s="27"/>
      <c r="UYO129" s="27"/>
      <c r="UYP129" s="27"/>
      <c r="UYQ129" s="27"/>
      <c r="UYR129" s="27"/>
      <c r="UYS129" s="27"/>
      <c r="UYT129" s="27"/>
      <c r="UYU129" s="27"/>
      <c r="UYV129" s="27"/>
      <c r="UYW129" s="27"/>
      <c r="UYX129" s="27"/>
      <c r="UYY129" s="27"/>
      <c r="UYZ129" s="27"/>
      <c r="UZA129" s="27"/>
      <c r="UZB129" s="27"/>
      <c r="UZC129" s="27"/>
      <c r="UZD129" s="27"/>
      <c r="UZE129" s="27"/>
      <c r="UZF129" s="27"/>
      <c r="UZG129" s="27"/>
      <c r="UZH129" s="27"/>
      <c r="UZI129" s="27"/>
      <c r="UZJ129" s="27"/>
      <c r="UZK129" s="27"/>
      <c r="UZL129" s="27"/>
      <c r="UZM129" s="27"/>
      <c r="UZN129" s="27"/>
      <c r="UZO129" s="27"/>
      <c r="UZP129" s="27"/>
      <c r="UZQ129" s="27"/>
      <c r="UZR129" s="27"/>
      <c r="UZS129" s="27"/>
      <c r="UZT129" s="27"/>
      <c r="UZU129" s="27"/>
      <c r="UZV129" s="27"/>
      <c r="UZW129" s="27"/>
      <c r="UZX129" s="27"/>
      <c r="UZY129" s="27"/>
      <c r="UZZ129" s="27"/>
      <c r="VAA129" s="27"/>
      <c r="VAB129" s="27"/>
      <c r="VAC129" s="27"/>
      <c r="VAD129" s="27"/>
      <c r="VAE129" s="27"/>
      <c r="VAF129" s="27"/>
      <c r="VAG129" s="27"/>
      <c r="VAH129" s="27"/>
      <c r="VAI129" s="27"/>
      <c r="VAJ129" s="27"/>
      <c r="VAK129" s="27"/>
      <c r="VAL129" s="27"/>
      <c r="VAM129" s="27"/>
      <c r="VAN129" s="27"/>
      <c r="VAO129" s="27"/>
      <c r="VAP129" s="27"/>
      <c r="VAQ129" s="27"/>
      <c r="VAR129" s="27"/>
      <c r="VAS129" s="27"/>
      <c r="VAT129" s="27"/>
      <c r="VAU129" s="27"/>
      <c r="VAV129" s="27"/>
      <c r="VAW129" s="27"/>
      <c r="VAX129" s="27"/>
      <c r="VAY129" s="27"/>
      <c r="VAZ129" s="27"/>
      <c r="VBA129" s="27"/>
      <c r="VBB129" s="27"/>
      <c r="VBC129" s="27"/>
      <c r="VBD129" s="27"/>
      <c r="VBE129" s="27"/>
      <c r="VBF129" s="27"/>
      <c r="VBG129" s="27"/>
      <c r="VBH129" s="27"/>
      <c r="VBI129" s="27"/>
      <c r="VBJ129" s="27"/>
      <c r="VBK129" s="27"/>
      <c r="VBL129" s="27"/>
      <c r="VBM129" s="27"/>
      <c r="VBN129" s="27"/>
      <c r="VBO129" s="27"/>
      <c r="VBP129" s="27"/>
      <c r="VBQ129" s="27"/>
      <c r="VBR129" s="27"/>
      <c r="VBS129" s="27"/>
      <c r="VBT129" s="27"/>
      <c r="VBU129" s="27"/>
      <c r="VBV129" s="27"/>
      <c r="VBW129" s="27"/>
      <c r="VBX129" s="27"/>
      <c r="VBY129" s="27"/>
      <c r="VBZ129" s="27"/>
      <c r="VCA129" s="27"/>
      <c r="VCB129" s="27"/>
      <c r="VCC129" s="27"/>
      <c r="VCD129" s="27"/>
      <c r="VCE129" s="27"/>
      <c r="VCF129" s="27"/>
      <c r="VCG129" s="27"/>
      <c r="VCH129" s="27"/>
      <c r="VCI129" s="27"/>
      <c r="VCJ129" s="27"/>
      <c r="VCK129" s="27"/>
      <c r="VCL129" s="27"/>
      <c r="VCM129" s="27"/>
      <c r="VCN129" s="27"/>
      <c r="VCO129" s="27"/>
      <c r="VCP129" s="27"/>
      <c r="VCQ129" s="27"/>
      <c r="VCR129" s="27"/>
      <c r="VCS129" s="27"/>
      <c r="VCT129" s="27"/>
      <c r="VCU129" s="27"/>
      <c r="VCV129" s="27"/>
      <c r="VCW129" s="27"/>
      <c r="VCX129" s="27"/>
      <c r="VCY129" s="27"/>
      <c r="VCZ129" s="27"/>
      <c r="VDA129" s="27"/>
      <c r="VDB129" s="27"/>
      <c r="VDC129" s="27"/>
      <c r="VDD129" s="27"/>
      <c r="VDE129" s="27"/>
      <c r="VDF129" s="27"/>
      <c r="VDG129" s="27"/>
      <c r="VDH129" s="27"/>
      <c r="VDI129" s="27"/>
      <c r="VDJ129" s="27"/>
      <c r="VDK129" s="27"/>
      <c r="VDL129" s="27"/>
      <c r="VDM129" s="27"/>
      <c r="VDN129" s="27"/>
      <c r="VDO129" s="27"/>
      <c r="VDP129" s="27"/>
      <c r="VDQ129" s="27"/>
      <c r="VDR129" s="27"/>
      <c r="VDS129" s="27"/>
      <c r="VDT129" s="27"/>
      <c r="VDU129" s="27"/>
      <c r="VDV129" s="27"/>
      <c r="VDW129" s="27"/>
      <c r="VDX129" s="27"/>
      <c r="VDY129" s="27"/>
      <c r="VDZ129" s="27"/>
      <c r="VEA129" s="27"/>
      <c r="VEB129" s="27"/>
      <c r="VEC129" s="27"/>
      <c r="VED129" s="27"/>
      <c r="VEE129" s="27"/>
      <c r="VEF129" s="27"/>
      <c r="VEG129" s="27"/>
      <c r="VEH129" s="27"/>
      <c r="VEI129" s="27"/>
      <c r="VEJ129" s="27"/>
      <c r="VEK129" s="27"/>
      <c r="VEL129" s="27"/>
      <c r="VEM129" s="27"/>
      <c r="VEN129" s="27"/>
      <c r="VEO129" s="27"/>
      <c r="VEP129" s="27"/>
      <c r="VEQ129" s="27"/>
      <c r="VER129" s="27"/>
      <c r="VES129" s="27"/>
      <c r="VET129" s="27"/>
      <c r="VEU129" s="27"/>
      <c r="VEV129" s="27"/>
      <c r="VEW129" s="27"/>
      <c r="VEX129" s="27"/>
      <c r="VEY129" s="27"/>
      <c r="VEZ129" s="27"/>
      <c r="VFA129" s="27"/>
      <c r="VFB129" s="27"/>
      <c r="VFC129" s="27"/>
      <c r="VFD129" s="27"/>
      <c r="VFE129" s="27"/>
      <c r="VFF129" s="27"/>
      <c r="VFG129" s="27"/>
      <c r="VFH129" s="27"/>
      <c r="VFI129" s="27"/>
      <c r="VFJ129" s="27"/>
      <c r="VFK129" s="27"/>
      <c r="VFL129" s="27"/>
      <c r="VFM129" s="27"/>
      <c r="VFN129" s="27"/>
      <c r="VFO129" s="27"/>
      <c r="VFP129" s="27"/>
      <c r="VFQ129" s="27"/>
      <c r="VFR129" s="27"/>
      <c r="VFS129" s="27"/>
      <c r="VFT129" s="27"/>
      <c r="VFU129" s="27"/>
      <c r="VFV129" s="27"/>
      <c r="VFW129" s="27"/>
      <c r="VFX129" s="27"/>
      <c r="VFY129" s="27"/>
      <c r="VFZ129" s="27"/>
      <c r="VGA129" s="27"/>
      <c r="VGB129" s="27"/>
      <c r="VGC129" s="27"/>
      <c r="VGD129" s="27"/>
      <c r="VGK129" s="27"/>
      <c r="VGL129" s="27"/>
      <c r="VGM129" s="27"/>
      <c r="VGN129" s="27"/>
      <c r="VGO129" s="27"/>
      <c r="VGP129" s="27"/>
      <c r="VGQ129" s="27"/>
      <c r="VGR129" s="27"/>
      <c r="VGS129" s="27"/>
      <c r="VGT129" s="27"/>
      <c r="VGU129" s="27"/>
      <c r="VGV129" s="27"/>
      <c r="VGW129" s="27"/>
      <c r="VGX129" s="27"/>
      <c r="VGY129" s="27"/>
      <c r="VGZ129" s="27"/>
      <c r="VHA129" s="27"/>
      <c r="VHB129" s="27"/>
      <c r="VHC129" s="27"/>
      <c r="VHD129" s="27"/>
      <c r="VHE129" s="27"/>
      <c r="VHF129" s="27"/>
      <c r="VHG129" s="27"/>
      <c r="VHH129" s="27"/>
      <c r="VHI129" s="27"/>
      <c r="VHJ129" s="27"/>
      <c r="VHK129" s="27"/>
      <c r="VHL129" s="27"/>
      <c r="VHM129" s="27"/>
      <c r="VHN129" s="27"/>
      <c r="VHO129" s="27"/>
      <c r="VHP129" s="27"/>
      <c r="VHQ129" s="27"/>
      <c r="VHR129" s="27"/>
      <c r="VHS129" s="27"/>
      <c r="VHT129" s="27"/>
      <c r="VHU129" s="27"/>
      <c r="VHV129" s="27"/>
      <c r="VHW129" s="27"/>
      <c r="VHX129" s="27"/>
      <c r="VHY129" s="27"/>
      <c r="VHZ129" s="27"/>
      <c r="VIA129" s="27"/>
      <c r="VIB129" s="27"/>
      <c r="VIC129" s="27"/>
      <c r="VID129" s="27"/>
      <c r="VIE129" s="27"/>
      <c r="VIF129" s="27"/>
      <c r="VIG129" s="27"/>
      <c r="VIH129" s="27"/>
      <c r="VII129" s="27"/>
      <c r="VIJ129" s="27"/>
      <c r="VIK129" s="27"/>
      <c r="VIL129" s="27"/>
      <c r="VIM129" s="27"/>
      <c r="VIN129" s="27"/>
      <c r="VIO129" s="27"/>
      <c r="VIP129" s="27"/>
      <c r="VIQ129" s="27"/>
      <c r="VIR129" s="27"/>
      <c r="VIS129" s="27"/>
      <c r="VIT129" s="27"/>
      <c r="VIU129" s="27"/>
      <c r="VIV129" s="27"/>
      <c r="VIW129" s="27"/>
      <c r="VIX129" s="27"/>
      <c r="VIY129" s="27"/>
      <c r="VIZ129" s="27"/>
      <c r="VJA129" s="27"/>
      <c r="VJB129" s="27"/>
      <c r="VJC129" s="27"/>
      <c r="VJD129" s="27"/>
      <c r="VJE129" s="27"/>
      <c r="VJF129" s="27"/>
      <c r="VJG129" s="27"/>
      <c r="VJH129" s="27"/>
      <c r="VJI129" s="27"/>
      <c r="VJJ129" s="27"/>
      <c r="VJK129" s="27"/>
      <c r="VJL129" s="27"/>
      <c r="VJM129" s="27"/>
      <c r="VJN129" s="27"/>
      <c r="VJO129" s="27"/>
      <c r="VJP129" s="27"/>
      <c r="VJQ129" s="27"/>
      <c r="VJR129" s="27"/>
      <c r="VJS129" s="27"/>
      <c r="VJT129" s="27"/>
      <c r="VJU129" s="27"/>
      <c r="VJV129" s="27"/>
      <c r="VJW129" s="27"/>
      <c r="VJX129" s="27"/>
      <c r="VJY129" s="27"/>
      <c r="VJZ129" s="27"/>
      <c r="VKA129" s="27"/>
      <c r="VKB129" s="27"/>
      <c r="VKC129" s="27"/>
      <c r="VKD129" s="27"/>
      <c r="VKE129" s="27"/>
      <c r="VKF129" s="27"/>
      <c r="VKG129" s="27"/>
      <c r="VKH129" s="27"/>
      <c r="VKI129" s="27"/>
      <c r="VKJ129" s="27"/>
      <c r="VKK129" s="27"/>
      <c r="VKL129" s="27"/>
      <c r="VKM129" s="27"/>
      <c r="VKN129" s="27"/>
      <c r="VKO129" s="27"/>
      <c r="VKP129" s="27"/>
      <c r="VKQ129" s="27"/>
      <c r="VKR129" s="27"/>
      <c r="VKS129" s="27"/>
      <c r="VKT129" s="27"/>
      <c r="VKU129" s="27"/>
      <c r="VKV129" s="27"/>
      <c r="VKW129" s="27"/>
      <c r="VKX129" s="27"/>
      <c r="VKY129" s="27"/>
      <c r="VKZ129" s="27"/>
      <c r="VLA129" s="27"/>
      <c r="VLB129" s="27"/>
      <c r="VLC129" s="27"/>
      <c r="VLD129" s="27"/>
      <c r="VLE129" s="27"/>
      <c r="VLF129" s="27"/>
      <c r="VLG129" s="27"/>
      <c r="VLH129" s="27"/>
      <c r="VLI129" s="27"/>
      <c r="VLJ129" s="27"/>
      <c r="VLK129" s="27"/>
      <c r="VLL129" s="27"/>
      <c r="VLM129" s="27"/>
      <c r="VLN129" s="27"/>
      <c r="VLO129" s="27"/>
      <c r="VLP129" s="27"/>
      <c r="VLQ129" s="27"/>
      <c r="VLR129" s="27"/>
      <c r="VLS129" s="27"/>
      <c r="VLT129" s="27"/>
      <c r="VLU129" s="27"/>
      <c r="VLV129" s="27"/>
      <c r="VLW129" s="27"/>
      <c r="VLX129" s="27"/>
      <c r="VLY129" s="27"/>
      <c r="VLZ129" s="27"/>
      <c r="VMA129" s="27"/>
      <c r="VMB129" s="27"/>
      <c r="VMC129" s="27"/>
      <c r="VMD129" s="27"/>
      <c r="VME129" s="27"/>
      <c r="VMF129" s="27"/>
      <c r="VMG129" s="27"/>
      <c r="VMH129" s="27"/>
      <c r="VMI129" s="27"/>
      <c r="VMJ129" s="27"/>
      <c r="VMK129" s="27"/>
      <c r="VML129" s="27"/>
      <c r="VMM129" s="27"/>
      <c r="VMN129" s="27"/>
      <c r="VMO129" s="27"/>
      <c r="VMP129" s="27"/>
      <c r="VMQ129" s="27"/>
      <c r="VMR129" s="27"/>
      <c r="VMS129" s="27"/>
      <c r="VMT129" s="27"/>
      <c r="VMU129" s="27"/>
      <c r="VMV129" s="27"/>
      <c r="VMW129" s="27"/>
      <c r="VMX129" s="27"/>
      <c r="VMY129" s="27"/>
      <c r="VMZ129" s="27"/>
      <c r="VNA129" s="27"/>
      <c r="VNB129" s="27"/>
      <c r="VNC129" s="27"/>
      <c r="VND129" s="27"/>
      <c r="VNE129" s="27"/>
      <c r="VNF129" s="27"/>
      <c r="VNG129" s="27"/>
      <c r="VNH129" s="27"/>
      <c r="VNI129" s="27"/>
      <c r="VNJ129" s="27"/>
      <c r="VNK129" s="27"/>
      <c r="VNL129" s="27"/>
      <c r="VNM129" s="27"/>
      <c r="VNN129" s="27"/>
      <c r="VNO129" s="27"/>
      <c r="VNP129" s="27"/>
      <c r="VNQ129" s="27"/>
      <c r="VNR129" s="27"/>
      <c r="VNS129" s="27"/>
      <c r="VNT129" s="27"/>
      <c r="VNU129" s="27"/>
      <c r="VNV129" s="27"/>
      <c r="VNW129" s="27"/>
      <c r="VNX129" s="27"/>
      <c r="VNY129" s="27"/>
      <c r="VNZ129" s="27"/>
      <c r="VOA129" s="27"/>
      <c r="VOB129" s="27"/>
      <c r="VOC129" s="27"/>
      <c r="VOD129" s="27"/>
      <c r="VOE129" s="27"/>
      <c r="VOF129" s="27"/>
      <c r="VOG129" s="27"/>
      <c r="VOH129" s="27"/>
      <c r="VOI129" s="27"/>
      <c r="VOJ129" s="27"/>
      <c r="VOK129" s="27"/>
      <c r="VOL129" s="27"/>
      <c r="VOM129" s="27"/>
      <c r="VON129" s="27"/>
      <c r="VOO129" s="27"/>
      <c r="VOP129" s="27"/>
      <c r="VOQ129" s="27"/>
      <c r="VOR129" s="27"/>
      <c r="VOS129" s="27"/>
      <c r="VOT129" s="27"/>
      <c r="VOU129" s="27"/>
      <c r="VOV129" s="27"/>
      <c r="VOW129" s="27"/>
      <c r="VOX129" s="27"/>
      <c r="VOY129" s="27"/>
      <c r="VOZ129" s="27"/>
      <c r="VPA129" s="27"/>
      <c r="VPB129" s="27"/>
      <c r="VPC129" s="27"/>
      <c r="VPD129" s="27"/>
      <c r="VPE129" s="27"/>
      <c r="VPF129" s="27"/>
      <c r="VPG129" s="27"/>
      <c r="VPH129" s="27"/>
      <c r="VPI129" s="27"/>
      <c r="VPJ129" s="27"/>
      <c r="VPK129" s="27"/>
      <c r="VPL129" s="27"/>
      <c r="VPM129" s="27"/>
      <c r="VPN129" s="27"/>
      <c r="VPO129" s="27"/>
      <c r="VPP129" s="27"/>
      <c r="VPQ129" s="27"/>
      <c r="VPR129" s="27"/>
      <c r="VPS129" s="27"/>
      <c r="VPT129" s="27"/>
      <c r="VPU129" s="27"/>
      <c r="VPV129" s="27"/>
      <c r="VPW129" s="27"/>
      <c r="VPX129" s="27"/>
      <c r="VPY129" s="27"/>
      <c r="VPZ129" s="27"/>
      <c r="VQG129" s="27"/>
      <c r="VQH129" s="27"/>
      <c r="VQI129" s="27"/>
      <c r="VQJ129" s="27"/>
      <c r="VQK129" s="27"/>
      <c r="VQL129" s="27"/>
      <c r="VQM129" s="27"/>
      <c r="VQN129" s="27"/>
      <c r="VQO129" s="27"/>
      <c r="VQP129" s="27"/>
      <c r="VQQ129" s="27"/>
      <c r="VQR129" s="27"/>
      <c r="VQS129" s="27"/>
      <c r="VQT129" s="27"/>
      <c r="VQU129" s="27"/>
      <c r="VQV129" s="27"/>
      <c r="VQW129" s="27"/>
      <c r="VQX129" s="27"/>
      <c r="VQY129" s="27"/>
      <c r="VQZ129" s="27"/>
      <c r="VRA129" s="27"/>
      <c r="VRB129" s="27"/>
      <c r="VRC129" s="27"/>
      <c r="VRD129" s="27"/>
      <c r="VRE129" s="27"/>
      <c r="VRF129" s="27"/>
      <c r="VRG129" s="27"/>
      <c r="VRH129" s="27"/>
      <c r="VRI129" s="27"/>
      <c r="VRJ129" s="27"/>
      <c r="VRK129" s="27"/>
      <c r="VRL129" s="27"/>
      <c r="VRM129" s="27"/>
      <c r="VRN129" s="27"/>
      <c r="VRO129" s="27"/>
      <c r="VRP129" s="27"/>
      <c r="VRQ129" s="27"/>
      <c r="VRR129" s="27"/>
      <c r="VRS129" s="27"/>
      <c r="VRT129" s="27"/>
      <c r="VRU129" s="27"/>
      <c r="VRV129" s="27"/>
      <c r="VRW129" s="27"/>
      <c r="VRX129" s="27"/>
      <c r="VRY129" s="27"/>
      <c r="VRZ129" s="27"/>
      <c r="VSA129" s="27"/>
      <c r="VSB129" s="27"/>
      <c r="VSC129" s="27"/>
      <c r="VSD129" s="27"/>
      <c r="VSE129" s="27"/>
      <c r="VSF129" s="27"/>
      <c r="VSG129" s="27"/>
      <c r="VSH129" s="27"/>
      <c r="VSI129" s="27"/>
      <c r="VSJ129" s="27"/>
      <c r="VSK129" s="27"/>
      <c r="VSL129" s="27"/>
      <c r="VSM129" s="27"/>
      <c r="VSN129" s="27"/>
      <c r="VSO129" s="27"/>
      <c r="VSP129" s="27"/>
      <c r="VSQ129" s="27"/>
      <c r="VSR129" s="27"/>
      <c r="VSS129" s="27"/>
      <c r="VST129" s="27"/>
      <c r="VSU129" s="27"/>
      <c r="VSV129" s="27"/>
      <c r="VSW129" s="27"/>
      <c r="VSX129" s="27"/>
      <c r="VSY129" s="27"/>
      <c r="VSZ129" s="27"/>
      <c r="VTA129" s="27"/>
      <c r="VTB129" s="27"/>
      <c r="VTC129" s="27"/>
      <c r="VTD129" s="27"/>
      <c r="VTE129" s="27"/>
      <c r="VTF129" s="27"/>
      <c r="VTG129" s="27"/>
      <c r="VTH129" s="27"/>
      <c r="VTI129" s="27"/>
      <c r="VTJ129" s="27"/>
      <c r="VTK129" s="27"/>
      <c r="VTL129" s="27"/>
      <c r="VTM129" s="27"/>
      <c r="VTN129" s="27"/>
      <c r="VTO129" s="27"/>
      <c r="VTP129" s="27"/>
      <c r="VTQ129" s="27"/>
      <c r="VTR129" s="27"/>
      <c r="VTS129" s="27"/>
      <c r="VTT129" s="27"/>
      <c r="VTU129" s="27"/>
      <c r="VTV129" s="27"/>
      <c r="VTW129" s="27"/>
      <c r="VTX129" s="27"/>
      <c r="VTY129" s="27"/>
      <c r="VTZ129" s="27"/>
      <c r="VUA129" s="27"/>
      <c r="VUB129" s="27"/>
      <c r="VUC129" s="27"/>
      <c r="VUD129" s="27"/>
      <c r="VUE129" s="27"/>
      <c r="VUF129" s="27"/>
      <c r="VUG129" s="27"/>
      <c r="VUH129" s="27"/>
      <c r="VUI129" s="27"/>
      <c r="VUJ129" s="27"/>
      <c r="VUK129" s="27"/>
      <c r="VUL129" s="27"/>
      <c r="VUM129" s="27"/>
      <c r="VUN129" s="27"/>
      <c r="VUO129" s="27"/>
      <c r="VUP129" s="27"/>
      <c r="VUQ129" s="27"/>
      <c r="VUR129" s="27"/>
      <c r="VUS129" s="27"/>
      <c r="VUT129" s="27"/>
      <c r="VUU129" s="27"/>
      <c r="VUV129" s="27"/>
      <c r="VUW129" s="27"/>
      <c r="VUX129" s="27"/>
      <c r="VUY129" s="27"/>
      <c r="VUZ129" s="27"/>
      <c r="VVA129" s="27"/>
      <c r="VVB129" s="27"/>
      <c r="VVC129" s="27"/>
      <c r="VVD129" s="27"/>
      <c r="VVE129" s="27"/>
      <c r="VVF129" s="27"/>
      <c r="VVG129" s="27"/>
      <c r="VVH129" s="27"/>
      <c r="VVI129" s="27"/>
      <c r="VVJ129" s="27"/>
      <c r="VVK129" s="27"/>
      <c r="VVL129" s="27"/>
      <c r="VVM129" s="27"/>
      <c r="VVN129" s="27"/>
      <c r="VVO129" s="27"/>
      <c r="VVP129" s="27"/>
      <c r="VVQ129" s="27"/>
      <c r="VVR129" s="27"/>
      <c r="VVS129" s="27"/>
      <c r="VVT129" s="27"/>
      <c r="VVU129" s="27"/>
      <c r="VVV129" s="27"/>
      <c r="VVW129" s="27"/>
      <c r="VVX129" s="27"/>
      <c r="VVY129" s="27"/>
      <c r="VVZ129" s="27"/>
      <c r="VWA129" s="27"/>
      <c r="VWB129" s="27"/>
      <c r="VWC129" s="27"/>
      <c r="VWD129" s="27"/>
      <c r="VWE129" s="27"/>
      <c r="VWF129" s="27"/>
      <c r="VWG129" s="27"/>
      <c r="VWH129" s="27"/>
      <c r="VWI129" s="27"/>
      <c r="VWJ129" s="27"/>
      <c r="VWK129" s="27"/>
      <c r="VWL129" s="27"/>
      <c r="VWM129" s="27"/>
      <c r="VWN129" s="27"/>
      <c r="VWO129" s="27"/>
      <c r="VWP129" s="27"/>
      <c r="VWQ129" s="27"/>
      <c r="VWR129" s="27"/>
      <c r="VWS129" s="27"/>
      <c r="VWT129" s="27"/>
      <c r="VWU129" s="27"/>
      <c r="VWV129" s="27"/>
      <c r="VWW129" s="27"/>
      <c r="VWX129" s="27"/>
      <c r="VWY129" s="27"/>
      <c r="VWZ129" s="27"/>
      <c r="VXA129" s="27"/>
      <c r="VXB129" s="27"/>
      <c r="VXC129" s="27"/>
      <c r="VXD129" s="27"/>
      <c r="VXE129" s="27"/>
      <c r="VXF129" s="27"/>
      <c r="VXG129" s="27"/>
      <c r="VXH129" s="27"/>
      <c r="VXI129" s="27"/>
      <c r="VXJ129" s="27"/>
      <c r="VXK129" s="27"/>
      <c r="VXL129" s="27"/>
      <c r="VXM129" s="27"/>
      <c r="VXN129" s="27"/>
      <c r="VXO129" s="27"/>
      <c r="VXP129" s="27"/>
      <c r="VXQ129" s="27"/>
      <c r="VXR129" s="27"/>
      <c r="VXS129" s="27"/>
      <c r="VXT129" s="27"/>
      <c r="VXU129" s="27"/>
      <c r="VXV129" s="27"/>
      <c r="VXW129" s="27"/>
      <c r="VXX129" s="27"/>
      <c r="VXY129" s="27"/>
      <c r="VXZ129" s="27"/>
      <c r="VYA129" s="27"/>
      <c r="VYB129" s="27"/>
      <c r="VYC129" s="27"/>
      <c r="VYD129" s="27"/>
      <c r="VYE129" s="27"/>
      <c r="VYF129" s="27"/>
      <c r="VYG129" s="27"/>
      <c r="VYH129" s="27"/>
      <c r="VYI129" s="27"/>
      <c r="VYJ129" s="27"/>
      <c r="VYK129" s="27"/>
      <c r="VYL129" s="27"/>
      <c r="VYM129" s="27"/>
      <c r="VYN129" s="27"/>
      <c r="VYO129" s="27"/>
      <c r="VYP129" s="27"/>
      <c r="VYQ129" s="27"/>
      <c r="VYR129" s="27"/>
      <c r="VYS129" s="27"/>
      <c r="VYT129" s="27"/>
      <c r="VYU129" s="27"/>
      <c r="VYV129" s="27"/>
      <c r="VYW129" s="27"/>
      <c r="VYX129" s="27"/>
      <c r="VYY129" s="27"/>
      <c r="VYZ129" s="27"/>
      <c r="VZA129" s="27"/>
      <c r="VZB129" s="27"/>
      <c r="VZC129" s="27"/>
      <c r="VZD129" s="27"/>
      <c r="VZE129" s="27"/>
      <c r="VZF129" s="27"/>
      <c r="VZG129" s="27"/>
      <c r="VZH129" s="27"/>
      <c r="VZI129" s="27"/>
      <c r="VZJ129" s="27"/>
      <c r="VZK129" s="27"/>
      <c r="VZL129" s="27"/>
      <c r="VZM129" s="27"/>
      <c r="VZN129" s="27"/>
      <c r="VZO129" s="27"/>
      <c r="VZP129" s="27"/>
      <c r="VZQ129" s="27"/>
      <c r="VZR129" s="27"/>
      <c r="VZS129" s="27"/>
      <c r="VZT129" s="27"/>
      <c r="VZU129" s="27"/>
      <c r="VZV129" s="27"/>
      <c r="WAC129" s="27"/>
      <c r="WAD129" s="27"/>
      <c r="WAE129" s="27"/>
      <c r="WAF129" s="27"/>
      <c r="WAG129" s="27"/>
      <c r="WAH129" s="27"/>
      <c r="WAI129" s="27"/>
      <c r="WAJ129" s="27"/>
      <c r="WAK129" s="27"/>
      <c r="WAL129" s="27"/>
      <c r="WAM129" s="27"/>
      <c r="WAN129" s="27"/>
      <c r="WAO129" s="27"/>
      <c r="WAP129" s="27"/>
      <c r="WAQ129" s="27"/>
      <c r="WAR129" s="27"/>
      <c r="WAS129" s="27"/>
      <c r="WAT129" s="27"/>
      <c r="WAU129" s="27"/>
      <c r="WAV129" s="27"/>
      <c r="WAW129" s="27"/>
      <c r="WAX129" s="27"/>
      <c r="WAY129" s="27"/>
      <c r="WAZ129" s="27"/>
      <c r="WBA129" s="27"/>
      <c r="WBB129" s="27"/>
      <c r="WBC129" s="27"/>
      <c r="WBD129" s="27"/>
      <c r="WBE129" s="27"/>
      <c r="WBF129" s="27"/>
      <c r="WBG129" s="27"/>
      <c r="WBH129" s="27"/>
      <c r="WBI129" s="27"/>
      <c r="WBJ129" s="27"/>
      <c r="WBK129" s="27"/>
      <c r="WBL129" s="27"/>
      <c r="WBM129" s="27"/>
      <c r="WBN129" s="27"/>
      <c r="WBO129" s="27"/>
      <c r="WBP129" s="27"/>
      <c r="WBQ129" s="27"/>
      <c r="WBR129" s="27"/>
      <c r="WBS129" s="27"/>
      <c r="WBT129" s="27"/>
      <c r="WBU129" s="27"/>
      <c r="WBV129" s="27"/>
      <c r="WBW129" s="27"/>
      <c r="WBX129" s="27"/>
      <c r="WBY129" s="27"/>
      <c r="WBZ129" s="27"/>
      <c r="WCA129" s="27"/>
      <c r="WCB129" s="27"/>
      <c r="WCC129" s="27"/>
      <c r="WCD129" s="27"/>
      <c r="WCE129" s="27"/>
      <c r="WCF129" s="27"/>
      <c r="WCG129" s="27"/>
      <c r="WCH129" s="27"/>
      <c r="WCI129" s="27"/>
      <c r="WCJ129" s="27"/>
      <c r="WCK129" s="27"/>
      <c r="WCL129" s="27"/>
      <c r="WCM129" s="27"/>
      <c r="WCN129" s="27"/>
      <c r="WCO129" s="27"/>
      <c r="WCP129" s="27"/>
      <c r="WCQ129" s="27"/>
      <c r="WCR129" s="27"/>
      <c r="WCS129" s="27"/>
      <c r="WCT129" s="27"/>
      <c r="WCU129" s="27"/>
      <c r="WCV129" s="27"/>
      <c r="WCW129" s="27"/>
      <c r="WCX129" s="27"/>
      <c r="WCY129" s="27"/>
      <c r="WCZ129" s="27"/>
      <c r="WDA129" s="27"/>
      <c r="WDB129" s="27"/>
      <c r="WDC129" s="27"/>
      <c r="WDD129" s="27"/>
      <c r="WDE129" s="27"/>
      <c r="WDF129" s="27"/>
      <c r="WDG129" s="27"/>
      <c r="WDH129" s="27"/>
      <c r="WDI129" s="27"/>
      <c r="WDJ129" s="27"/>
      <c r="WDK129" s="27"/>
      <c r="WDL129" s="27"/>
      <c r="WDM129" s="27"/>
      <c r="WDN129" s="27"/>
      <c r="WDO129" s="27"/>
      <c r="WDP129" s="27"/>
      <c r="WDQ129" s="27"/>
      <c r="WDR129" s="27"/>
      <c r="WDS129" s="27"/>
      <c r="WDT129" s="27"/>
      <c r="WDU129" s="27"/>
      <c r="WDV129" s="27"/>
      <c r="WDW129" s="27"/>
      <c r="WDX129" s="27"/>
      <c r="WDY129" s="27"/>
      <c r="WDZ129" s="27"/>
      <c r="WEA129" s="27"/>
      <c r="WEB129" s="27"/>
      <c r="WEC129" s="27"/>
      <c r="WED129" s="27"/>
      <c r="WEE129" s="27"/>
      <c r="WEF129" s="27"/>
      <c r="WEG129" s="27"/>
      <c r="WEH129" s="27"/>
      <c r="WEI129" s="27"/>
      <c r="WEJ129" s="27"/>
      <c r="WEK129" s="27"/>
      <c r="WEL129" s="27"/>
      <c r="WEM129" s="27"/>
      <c r="WEN129" s="27"/>
      <c r="WEO129" s="27"/>
      <c r="WEP129" s="27"/>
      <c r="WEQ129" s="27"/>
      <c r="WER129" s="27"/>
      <c r="WES129" s="27"/>
      <c r="WET129" s="27"/>
      <c r="WEU129" s="27"/>
      <c r="WEV129" s="27"/>
      <c r="WEW129" s="27"/>
      <c r="WEX129" s="27"/>
      <c r="WEY129" s="27"/>
      <c r="WEZ129" s="27"/>
      <c r="WFA129" s="27"/>
      <c r="WFB129" s="27"/>
      <c r="WFC129" s="27"/>
      <c r="WFD129" s="27"/>
      <c r="WFE129" s="27"/>
      <c r="WFF129" s="27"/>
      <c r="WFG129" s="27"/>
      <c r="WFH129" s="27"/>
      <c r="WFI129" s="27"/>
      <c r="WFJ129" s="27"/>
      <c r="WFK129" s="27"/>
      <c r="WFL129" s="27"/>
      <c r="WFM129" s="27"/>
      <c r="WFN129" s="27"/>
      <c r="WFO129" s="27"/>
      <c r="WFP129" s="27"/>
      <c r="WFQ129" s="27"/>
      <c r="WFR129" s="27"/>
      <c r="WFS129" s="27"/>
      <c r="WFT129" s="27"/>
      <c r="WFU129" s="27"/>
      <c r="WFV129" s="27"/>
      <c r="WFW129" s="27"/>
      <c r="WFX129" s="27"/>
      <c r="WFY129" s="27"/>
      <c r="WFZ129" s="27"/>
      <c r="WGA129" s="27"/>
      <c r="WGB129" s="27"/>
      <c r="WGC129" s="27"/>
      <c r="WGD129" s="27"/>
      <c r="WGE129" s="27"/>
      <c r="WGF129" s="27"/>
      <c r="WGG129" s="27"/>
      <c r="WGH129" s="27"/>
      <c r="WGI129" s="27"/>
      <c r="WGJ129" s="27"/>
      <c r="WGK129" s="27"/>
      <c r="WGL129" s="27"/>
      <c r="WGM129" s="27"/>
      <c r="WGN129" s="27"/>
      <c r="WGO129" s="27"/>
      <c r="WGP129" s="27"/>
      <c r="WGQ129" s="27"/>
      <c r="WGR129" s="27"/>
      <c r="WGS129" s="27"/>
      <c r="WGT129" s="27"/>
      <c r="WGU129" s="27"/>
      <c r="WGV129" s="27"/>
      <c r="WGW129" s="27"/>
      <c r="WGX129" s="27"/>
      <c r="WGY129" s="27"/>
      <c r="WGZ129" s="27"/>
      <c r="WHA129" s="27"/>
      <c r="WHB129" s="27"/>
      <c r="WHC129" s="27"/>
      <c r="WHD129" s="27"/>
      <c r="WHE129" s="27"/>
      <c r="WHF129" s="27"/>
      <c r="WHG129" s="27"/>
      <c r="WHH129" s="27"/>
      <c r="WHI129" s="27"/>
      <c r="WHJ129" s="27"/>
      <c r="WHK129" s="27"/>
      <c r="WHL129" s="27"/>
      <c r="WHM129" s="27"/>
      <c r="WHN129" s="27"/>
      <c r="WHO129" s="27"/>
      <c r="WHP129" s="27"/>
      <c r="WHQ129" s="27"/>
      <c r="WHR129" s="27"/>
      <c r="WHS129" s="27"/>
      <c r="WHT129" s="27"/>
      <c r="WHU129" s="27"/>
      <c r="WHV129" s="27"/>
      <c r="WHW129" s="27"/>
      <c r="WHX129" s="27"/>
      <c r="WHY129" s="27"/>
      <c r="WHZ129" s="27"/>
      <c r="WIA129" s="27"/>
      <c r="WIB129" s="27"/>
      <c r="WIC129" s="27"/>
      <c r="WID129" s="27"/>
      <c r="WIE129" s="27"/>
      <c r="WIF129" s="27"/>
      <c r="WIG129" s="27"/>
      <c r="WIH129" s="27"/>
      <c r="WII129" s="27"/>
      <c r="WIJ129" s="27"/>
      <c r="WIK129" s="27"/>
      <c r="WIL129" s="27"/>
      <c r="WIM129" s="27"/>
      <c r="WIN129" s="27"/>
      <c r="WIO129" s="27"/>
      <c r="WIP129" s="27"/>
      <c r="WIQ129" s="27"/>
      <c r="WIR129" s="27"/>
      <c r="WIS129" s="27"/>
      <c r="WIT129" s="27"/>
      <c r="WIU129" s="27"/>
      <c r="WIV129" s="27"/>
      <c r="WIW129" s="27"/>
      <c r="WIX129" s="27"/>
      <c r="WIY129" s="27"/>
      <c r="WIZ129" s="27"/>
      <c r="WJA129" s="27"/>
      <c r="WJB129" s="27"/>
      <c r="WJC129" s="27"/>
      <c r="WJD129" s="27"/>
      <c r="WJE129" s="27"/>
      <c r="WJF129" s="27"/>
      <c r="WJG129" s="27"/>
      <c r="WJH129" s="27"/>
      <c r="WJI129" s="27"/>
      <c r="WJJ129" s="27"/>
      <c r="WJK129" s="27"/>
      <c r="WJL129" s="27"/>
      <c r="WJM129" s="27"/>
      <c r="WJN129" s="27"/>
      <c r="WJO129" s="27"/>
      <c r="WJP129" s="27"/>
      <c r="WJQ129" s="27"/>
      <c r="WJR129" s="27"/>
      <c r="WJY129" s="27"/>
      <c r="WJZ129" s="27"/>
      <c r="WKA129" s="27"/>
      <c r="WKB129" s="27"/>
      <c r="WKC129" s="27"/>
      <c r="WKD129" s="27"/>
      <c r="WKE129" s="27"/>
      <c r="WKF129" s="27"/>
      <c r="WKG129" s="27"/>
      <c r="WKH129" s="27"/>
      <c r="WKI129" s="27"/>
      <c r="WKJ129" s="27"/>
      <c r="WKK129" s="27"/>
      <c r="WKL129" s="27"/>
      <c r="WKM129" s="27"/>
      <c r="WKN129" s="27"/>
      <c r="WKO129" s="27"/>
      <c r="WKP129" s="27"/>
      <c r="WKQ129" s="27"/>
      <c r="WKR129" s="27"/>
      <c r="WKS129" s="27"/>
      <c r="WKT129" s="27"/>
      <c r="WKU129" s="27"/>
      <c r="WKV129" s="27"/>
      <c r="WKW129" s="27"/>
      <c r="WKX129" s="27"/>
      <c r="WKY129" s="27"/>
      <c r="WKZ129" s="27"/>
      <c r="WLA129" s="27"/>
      <c r="WLB129" s="27"/>
      <c r="WLC129" s="27"/>
      <c r="WLD129" s="27"/>
      <c r="WLE129" s="27"/>
      <c r="WLF129" s="27"/>
      <c r="WLG129" s="27"/>
      <c r="WLH129" s="27"/>
      <c r="WLI129" s="27"/>
      <c r="WLJ129" s="27"/>
      <c r="WLK129" s="27"/>
      <c r="WLL129" s="27"/>
      <c r="WLM129" s="27"/>
      <c r="WLN129" s="27"/>
      <c r="WLO129" s="27"/>
      <c r="WLP129" s="27"/>
      <c r="WLQ129" s="27"/>
      <c r="WLR129" s="27"/>
      <c r="WLS129" s="27"/>
      <c r="WLT129" s="27"/>
      <c r="WLU129" s="27"/>
      <c r="WLV129" s="27"/>
      <c r="WLW129" s="27"/>
      <c r="WLX129" s="27"/>
      <c r="WLY129" s="27"/>
      <c r="WLZ129" s="27"/>
      <c r="WMA129" s="27"/>
      <c r="WMB129" s="27"/>
      <c r="WMC129" s="27"/>
      <c r="WMD129" s="27"/>
      <c r="WME129" s="27"/>
      <c r="WMF129" s="27"/>
      <c r="WMG129" s="27"/>
      <c r="WMH129" s="27"/>
      <c r="WMI129" s="27"/>
      <c r="WMJ129" s="27"/>
      <c r="WMK129" s="27"/>
      <c r="WML129" s="27"/>
      <c r="WMM129" s="27"/>
      <c r="WMN129" s="27"/>
      <c r="WMO129" s="27"/>
      <c r="WMP129" s="27"/>
      <c r="WMQ129" s="27"/>
      <c r="WMR129" s="27"/>
      <c r="WMS129" s="27"/>
      <c r="WMT129" s="27"/>
      <c r="WMU129" s="27"/>
      <c r="WMV129" s="27"/>
      <c r="WMW129" s="27"/>
      <c r="WMX129" s="27"/>
      <c r="WMY129" s="27"/>
      <c r="WMZ129" s="27"/>
      <c r="WNA129" s="27"/>
      <c r="WNB129" s="27"/>
      <c r="WNC129" s="27"/>
      <c r="WND129" s="27"/>
      <c r="WNE129" s="27"/>
      <c r="WNF129" s="27"/>
      <c r="WNG129" s="27"/>
      <c r="WNH129" s="27"/>
      <c r="WNI129" s="27"/>
      <c r="WNJ129" s="27"/>
      <c r="WNK129" s="27"/>
      <c r="WNL129" s="27"/>
      <c r="WNM129" s="27"/>
      <c r="WNN129" s="27"/>
      <c r="WNO129" s="27"/>
      <c r="WNP129" s="27"/>
      <c r="WNQ129" s="27"/>
      <c r="WNR129" s="27"/>
      <c r="WNS129" s="27"/>
      <c r="WNT129" s="27"/>
      <c r="WNU129" s="27"/>
      <c r="WNV129" s="27"/>
      <c r="WNW129" s="27"/>
      <c r="WNX129" s="27"/>
      <c r="WNY129" s="27"/>
      <c r="WNZ129" s="27"/>
      <c r="WOA129" s="27"/>
      <c r="WOB129" s="27"/>
      <c r="WOC129" s="27"/>
      <c r="WOD129" s="27"/>
      <c r="WOE129" s="27"/>
      <c r="WOF129" s="27"/>
      <c r="WOG129" s="27"/>
      <c r="WOH129" s="27"/>
      <c r="WOI129" s="27"/>
      <c r="WOJ129" s="27"/>
      <c r="WOK129" s="27"/>
      <c r="WOL129" s="27"/>
      <c r="WOM129" s="27"/>
      <c r="WON129" s="27"/>
      <c r="WOO129" s="27"/>
      <c r="WOP129" s="27"/>
      <c r="WOQ129" s="27"/>
      <c r="WOR129" s="27"/>
      <c r="WOS129" s="27"/>
      <c r="WOT129" s="27"/>
      <c r="WOU129" s="27"/>
      <c r="WOV129" s="27"/>
      <c r="WOW129" s="27"/>
      <c r="WOX129" s="27"/>
      <c r="WOY129" s="27"/>
      <c r="WOZ129" s="27"/>
      <c r="WPA129" s="27"/>
      <c r="WPB129" s="27"/>
      <c r="WPC129" s="27"/>
      <c r="WPD129" s="27"/>
      <c r="WPE129" s="27"/>
      <c r="WPF129" s="27"/>
      <c r="WPG129" s="27"/>
      <c r="WPH129" s="27"/>
      <c r="WPI129" s="27"/>
      <c r="WPJ129" s="27"/>
      <c r="WPK129" s="27"/>
      <c r="WPL129" s="27"/>
      <c r="WPM129" s="27"/>
      <c r="WPN129" s="27"/>
      <c r="WPO129" s="27"/>
      <c r="WPP129" s="27"/>
      <c r="WPQ129" s="27"/>
      <c r="WPR129" s="27"/>
      <c r="WPS129" s="27"/>
      <c r="WPT129" s="27"/>
      <c r="WPU129" s="27"/>
      <c r="WPV129" s="27"/>
      <c r="WPW129" s="27"/>
      <c r="WPX129" s="27"/>
      <c r="WPY129" s="27"/>
      <c r="WPZ129" s="27"/>
      <c r="WQA129" s="27"/>
      <c r="WQB129" s="27"/>
      <c r="WQC129" s="27"/>
      <c r="WQD129" s="27"/>
      <c r="WQE129" s="27"/>
      <c r="WQF129" s="27"/>
      <c r="WQG129" s="27"/>
      <c r="WQH129" s="27"/>
      <c r="WQI129" s="27"/>
      <c r="WQJ129" s="27"/>
      <c r="WQK129" s="27"/>
      <c r="WQL129" s="27"/>
      <c r="WQM129" s="27"/>
      <c r="WQN129" s="27"/>
      <c r="WQO129" s="27"/>
      <c r="WQP129" s="27"/>
      <c r="WQQ129" s="27"/>
      <c r="WQR129" s="27"/>
      <c r="WQS129" s="27"/>
      <c r="WQT129" s="27"/>
      <c r="WQU129" s="27"/>
      <c r="WQV129" s="27"/>
      <c r="WQW129" s="27"/>
      <c r="WQX129" s="27"/>
      <c r="WQY129" s="27"/>
      <c r="WQZ129" s="27"/>
      <c r="WRA129" s="27"/>
      <c r="WRB129" s="27"/>
      <c r="WRC129" s="27"/>
      <c r="WRD129" s="27"/>
      <c r="WRE129" s="27"/>
      <c r="WRF129" s="27"/>
      <c r="WRG129" s="27"/>
      <c r="WRH129" s="27"/>
      <c r="WRI129" s="27"/>
      <c r="WRJ129" s="27"/>
      <c r="WRK129" s="27"/>
      <c r="WRL129" s="27"/>
      <c r="WRM129" s="27"/>
      <c r="WRN129" s="27"/>
      <c r="WRO129" s="27"/>
      <c r="WRP129" s="27"/>
      <c r="WRQ129" s="27"/>
      <c r="WRR129" s="27"/>
      <c r="WRS129" s="27"/>
      <c r="WRT129" s="27"/>
      <c r="WRU129" s="27"/>
      <c r="WRV129" s="27"/>
      <c r="WRW129" s="27"/>
      <c r="WRX129" s="27"/>
      <c r="WRY129" s="27"/>
      <c r="WRZ129" s="27"/>
      <c r="WSA129" s="27"/>
      <c r="WSB129" s="27"/>
      <c r="WSC129" s="27"/>
      <c r="WSD129" s="27"/>
      <c r="WSE129" s="27"/>
      <c r="WSF129" s="27"/>
      <c r="WSG129" s="27"/>
      <c r="WSH129" s="27"/>
      <c r="WSI129" s="27"/>
      <c r="WSJ129" s="27"/>
      <c r="WSK129" s="27"/>
      <c r="WSL129" s="27"/>
      <c r="WSM129" s="27"/>
      <c r="WSN129" s="27"/>
      <c r="WSO129" s="27"/>
      <c r="WSP129" s="27"/>
      <c r="WSQ129" s="27"/>
      <c r="WSR129" s="27"/>
      <c r="WSS129" s="27"/>
      <c r="WST129" s="27"/>
      <c r="WSU129" s="27"/>
      <c r="WSV129" s="27"/>
      <c r="WSW129" s="27"/>
      <c r="WSX129" s="27"/>
      <c r="WSY129" s="27"/>
      <c r="WSZ129" s="27"/>
      <c r="WTA129" s="27"/>
      <c r="WTB129" s="27"/>
      <c r="WTC129" s="27"/>
      <c r="WTD129" s="27"/>
      <c r="WTE129" s="27"/>
      <c r="WTF129" s="27"/>
      <c r="WTG129" s="27"/>
      <c r="WTH129" s="27"/>
      <c r="WTI129" s="27"/>
      <c r="WTJ129" s="27"/>
      <c r="WTK129" s="27"/>
      <c r="WTL129" s="27"/>
      <c r="WTM129" s="27"/>
      <c r="WTN129" s="27"/>
      <c r="WTU129" s="27"/>
      <c r="WTV129" s="27"/>
      <c r="WTW129" s="27"/>
      <c r="WTX129" s="27"/>
      <c r="WTY129" s="27"/>
      <c r="WTZ129" s="27"/>
      <c r="WUA129" s="27"/>
      <c r="WUB129" s="27"/>
      <c r="WUC129" s="27"/>
      <c r="WUD129" s="27"/>
      <c r="WUE129" s="27"/>
      <c r="WUF129" s="27"/>
      <c r="WUG129" s="27"/>
      <c r="WUH129" s="27"/>
      <c r="WUI129" s="27"/>
      <c r="WUJ129" s="27"/>
      <c r="WUK129" s="27"/>
      <c r="WUL129" s="27"/>
      <c r="WUM129" s="27"/>
      <c r="WUN129" s="27"/>
      <c r="WUO129" s="27"/>
      <c r="WUP129" s="27"/>
      <c r="WUQ129" s="27"/>
      <c r="WUR129" s="27"/>
      <c r="WUS129" s="27"/>
      <c r="WUT129" s="27"/>
      <c r="WUU129" s="27"/>
      <c r="WUV129" s="27"/>
      <c r="WUW129" s="27"/>
      <c r="WUX129" s="27"/>
      <c r="WUY129" s="27"/>
      <c r="WUZ129" s="27"/>
      <c r="WVA129" s="27"/>
      <c r="WVB129" s="27"/>
      <c r="WVC129" s="27"/>
      <c r="WVD129" s="27"/>
      <c r="WVE129" s="27"/>
      <c r="WVF129" s="27"/>
      <c r="WVG129" s="27"/>
      <c r="WVH129" s="27"/>
      <c r="WVI129" s="27"/>
      <c r="WVJ129" s="27"/>
      <c r="WVK129" s="27"/>
      <c r="WVL129" s="27"/>
      <c r="WVM129" s="27"/>
      <c r="WVN129" s="27"/>
      <c r="WVO129" s="27"/>
      <c r="WVP129" s="27"/>
      <c r="WVQ129" s="27"/>
      <c r="WVR129" s="27"/>
      <c r="WVS129" s="27"/>
      <c r="WVT129" s="27"/>
      <c r="WVU129" s="27"/>
      <c r="WVV129" s="27"/>
      <c r="WVW129" s="27"/>
      <c r="WVX129" s="27"/>
      <c r="WVY129" s="27"/>
      <c r="WVZ129" s="27"/>
      <c r="WWA129" s="27"/>
      <c r="WWB129" s="27"/>
      <c r="WWC129" s="27"/>
      <c r="WWD129" s="27"/>
      <c r="WWE129" s="27"/>
      <c r="WWF129" s="27"/>
      <c r="WWG129" s="27"/>
      <c r="WWH129" s="27"/>
      <c r="WWI129" s="27"/>
      <c r="WWJ129" s="27"/>
      <c r="WWK129" s="27"/>
      <c r="WWL129" s="27"/>
      <c r="WWM129" s="27"/>
      <c r="WWN129" s="27"/>
      <c r="WWO129" s="27"/>
      <c r="WWP129" s="27"/>
      <c r="WWQ129" s="27"/>
      <c r="WWR129" s="27"/>
      <c r="WWS129" s="27"/>
      <c r="WWT129" s="27"/>
      <c r="WWU129" s="27"/>
      <c r="WWV129" s="27"/>
      <c r="WWW129" s="27"/>
      <c r="WWX129" s="27"/>
      <c r="WWY129" s="27"/>
      <c r="WWZ129" s="27"/>
      <c r="WXA129" s="27"/>
      <c r="WXB129" s="27"/>
      <c r="WXC129" s="27"/>
      <c r="WXD129" s="27"/>
      <c r="WXE129" s="27"/>
      <c r="WXF129" s="27"/>
      <c r="WXG129" s="27"/>
      <c r="WXH129" s="27"/>
      <c r="WXI129" s="27"/>
      <c r="WXJ129" s="27"/>
      <c r="WXK129" s="27"/>
      <c r="WXL129" s="27"/>
      <c r="WXM129" s="27"/>
      <c r="WXN129" s="27"/>
      <c r="WXO129" s="27"/>
      <c r="WXP129" s="27"/>
      <c r="WXQ129" s="27"/>
      <c r="WXR129" s="27"/>
      <c r="WXS129" s="27"/>
      <c r="WXT129" s="27"/>
      <c r="WXU129" s="27"/>
      <c r="WXV129" s="27"/>
      <c r="WXW129" s="27"/>
      <c r="WXX129" s="27"/>
      <c r="WXY129" s="27"/>
      <c r="WXZ129" s="27"/>
      <c r="WYA129" s="27"/>
      <c r="WYB129" s="27"/>
      <c r="WYC129" s="27"/>
      <c r="WYD129" s="27"/>
      <c r="WYE129" s="27"/>
      <c r="WYF129" s="27"/>
      <c r="WYG129" s="27"/>
      <c r="WYH129" s="27"/>
      <c r="WYI129" s="27"/>
      <c r="WYJ129" s="27"/>
      <c r="WYK129" s="27"/>
      <c r="WYL129" s="27"/>
      <c r="WYM129" s="27"/>
      <c r="WYN129" s="27"/>
      <c r="WYO129" s="27"/>
      <c r="WYP129" s="27"/>
      <c r="WYQ129" s="27"/>
      <c r="WYR129" s="27"/>
      <c r="WYS129" s="27"/>
      <c r="WYT129" s="27"/>
      <c r="WYU129" s="27"/>
      <c r="WYV129" s="27"/>
      <c r="WYW129" s="27"/>
      <c r="WYX129" s="27"/>
      <c r="WYY129" s="27"/>
      <c r="WYZ129" s="27"/>
      <c r="WZA129" s="27"/>
      <c r="WZB129" s="27"/>
      <c r="WZC129" s="27"/>
      <c r="WZD129" s="27"/>
      <c r="WZE129" s="27"/>
      <c r="WZF129" s="27"/>
      <c r="WZG129" s="27"/>
      <c r="WZH129" s="27"/>
      <c r="WZI129" s="27"/>
      <c r="WZJ129" s="27"/>
      <c r="WZK129" s="27"/>
      <c r="WZL129" s="27"/>
      <c r="WZM129" s="27"/>
      <c r="WZN129" s="27"/>
      <c r="WZO129" s="27"/>
      <c r="WZP129" s="27"/>
      <c r="WZQ129" s="27"/>
      <c r="WZR129" s="27"/>
      <c r="WZS129" s="27"/>
      <c r="WZT129" s="27"/>
      <c r="WZU129" s="27"/>
      <c r="WZV129" s="27"/>
      <c r="WZW129" s="27"/>
      <c r="WZX129" s="27"/>
      <c r="WZY129" s="27"/>
      <c r="WZZ129" s="27"/>
      <c r="XAA129" s="27"/>
      <c r="XAB129" s="27"/>
      <c r="XAC129" s="27"/>
      <c r="XAD129" s="27"/>
      <c r="XAE129" s="27"/>
      <c r="XAF129" s="27"/>
      <c r="XAG129" s="27"/>
      <c r="XAH129" s="27"/>
      <c r="XAI129" s="27"/>
      <c r="XAJ129" s="27"/>
      <c r="XAK129" s="27"/>
      <c r="XAL129" s="27"/>
      <c r="XAM129" s="27"/>
      <c r="XAN129" s="27"/>
      <c r="XAO129" s="27"/>
      <c r="XAP129" s="27"/>
      <c r="XAQ129" s="27"/>
      <c r="XAR129" s="27"/>
      <c r="XAS129" s="27"/>
      <c r="XAT129" s="27"/>
      <c r="XAU129" s="27"/>
      <c r="XAV129" s="27"/>
      <c r="XAW129" s="27"/>
      <c r="XAX129" s="27"/>
      <c r="XAY129" s="27"/>
      <c r="XAZ129" s="27"/>
      <c r="XBA129" s="27"/>
      <c r="XBB129" s="27"/>
      <c r="XBC129" s="27"/>
      <c r="XBD129" s="27"/>
      <c r="XBE129" s="27"/>
      <c r="XBF129" s="27"/>
      <c r="XBG129" s="27"/>
      <c r="XBH129" s="27"/>
      <c r="XBI129" s="27"/>
      <c r="XBJ129" s="27"/>
      <c r="XBK129" s="27"/>
      <c r="XBL129" s="27"/>
      <c r="XBM129" s="27"/>
      <c r="XBN129" s="27"/>
      <c r="XBO129" s="27"/>
      <c r="XBP129" s="27"/>
      <c r="XBQ129" s="27"/>
      <c r="XBR129" s="27"/>
      <c r="XBS129" s="27"/>
      <c r="XBT129" s="27"/>
      <c r="XBU129" s="27"/>
      <c r="XBV129" s="27"/>
      <c r="XBW129" s="27"/>
      <c r="XBX129" s="27"/>
      <c r="XBY129" s="27"/>
      <c r="XBZ129" s="27"/>
      <c r="XCA129" s="27"/>
      <c r="XCB129" s="27"/>
      <c r="XCC129" s="27"/>
      <c r="XCD129" s="27"/>
      <c r="XCE129" s="27"/>
      <c r="XCF129" s="27"/>
      <c r="XCG129" s="27"/>
      <c r="XCH129" s="27"/>
      <c r="XCI129" s="27"/>
      <c r="XCJ129" s="27"/>
      <c r="XCK129" s="27"/>
      <c r="XCL129" s="27"/>
      <c r="XCM129" s="27"/>
      <c r="XCN129" s="27"/>
      <c r="XCO129" s="27"/>
      <c r="XCP129" s="27"/>
      <c r="XCQ129" s="27"/>
      <c r="XCR129" s="27"/>
      <c r="XCS129" s="27"/>
      <c r="XCT129" s="27"/>
      <c r="XCU129" s="27"/>
      <c r="XCV129" s="27"/>
      <c r="XCW129" s="27"/>
      <c r="XCX129" s="27"/>
      <c r="XCY129" s="27"/>
      <c r="XCZ129" s="27"/>
      <c r="XDA129" s="27"/>
      <c r="XDB129" s="27"/>
      <c r="XDC129" s="27"/>
      <c r="XDD129" s="27"/>
      <c r="XDE129" s="27"/>
    </row>
    <row r="130" spans="1:16333" s="89" customFormat="1" ht="30.75" x14ac:dyDescent="0.25">
      <c r="A130" s="32" t="s">
        <v>25</v>
      </c>
      <c r="B130" s="124" t="s">
        <v>76</v>
      </c>
      <c r="C130" s="46">
        <v>200</v>
      </c>
      <c r="D130" s="218">
        <f>'Приложение 4'!F116</f>
        <v>331500</v>
      </c>
      <c r="E130" s="218">
        <f>'Приложение 4'!G116</f>
        <v>333960</v>
      </c>
      <c r="F130" s="218">
        <f>'Приложение 4'!H116</f>
        <v>336518.40000000002</v>
      </c>
      <c r="G130" s="73"/>
      <c r="H130" s="92"/>
      <c r="I130" s="92"/>
      <c r="J130" s="92"/>
      <c r="K130" s="92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4"/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/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4"/>
      <c r="QR130" s="4"/>
      <c r="QS130" s="4"/>
      <c r="QT130" s="4"/>
      <c r="QU130" s="4"/>
      <c r="QV130" s="4"/>
      <c r="QW130" s="4"/>
      <c r="QX130" s="4"/>
      <c r="RE130" s="4"/>
      <c r="RF130" s="4"/>
      <c r="RG130" s="4"/>
      <c r="RH130" s="4"/>
      <c r="RI130" s="4"/>
      <c r="RJ130" s="4"/>
      <c r="RK130" s="4"/>
      <c r="RL130" s="4"/>
      <c r="RM130" s="4"/>
      <c r="RN130" s="4"/>
      <c r="RO130" s="4"/>
      <c r="RP130" s="4"/>
      <c r="RQ130" s="4"/>
      <c r="RR130" s="4"/>
      <c r="RS130" s="4"/>
      <c r="RT130" s="4"/>
      <c r="RU130" s="4"/>
      <c r="RV130" s="4"/>
      <c r="RW130" s="4"/>
      <c r="RX130" s="4"/>
      <c r="RY130" s="4"/>
      <c r="RZ130" s="4"/>
      <c r="SA130" s="4"/>
      <c r="SB130" s="4"/>
      <c r="SC130" s="4"/>
      <c r="SD130" s="4"/>
      <c r="SE130" s="4"/>
      <c r="SF130" s="4"/>
      <c r="SG130" s="4"/>
      <c r="SH130" s="4"/>
      <c r="SI130" s="4"/>
      <c r="SJ130" s="4"/>
      <c r="SK130" s="4"/>
      <c r="SL130" s="4"/>
      <c r="SM130" s="4"/>
      <c r="SN130" s="4"/>
      <c r="SO130" s="4"/>
      <c r="SP130" s="4"/>
      <c r="SQ130" s="4"/>
      <c r="SR130" s="4"/>
      <c r="SS130" s="4"/>
      <c r="ST130" s="4"/>
      <c r="SU130" s="4"/>
      <c r="SV130" s="4"/>
      <c r="SW130" s="4"/>
      <c r="SX130" s="4"/>
      <c r="SY130" s="4"/>
      <c r="SZ130" s="4"/>
      <c r="TA130" s="4"/>
      <c r="TB130" s="4"/>
      <c r="TC130" s="4"/>
      <c r="TD130" s="4"/>
      <c r="TE130" s="4"/>
      <c r="TF130" s="4"/>
      <c r="TG130" s="4"/>
      <c r="TH130" s="4"/>
      <c r="TI130" s="4"/>
      <c r="TJ130" s="4"/>
      <c r="TK130" s="4"/>
      <c r="TL130" s="4"/>
      <c r="TM130" s="4"/>
      <c r="TN130" s="4"/>
      <c r="TO130" s="4"/>
      <c r="TP130" s="4"/>
      <c r="TQ130" s="4"/>
      <c r="TR130" s="4"/>
      <c r="TS130" s="4"/>
      <c r="TT130" s="4"/>
      <c r="TU130" s="4"/>
      <c r="TV130" s="4"/>
      <c r="TW130" s="4"/>
      <c r="TX130" s="4"/>
      <c r="TY130" s="4"/>
      <c r="TZ130" s="4"/>
      <c r="UA130" s="4"/>
      <c r="UB130" s="4"/>
      <c r="UC130" s="4"/>
      <c r="UD130" s="4"/>
      <c r="UE130" s="4"/>
      <c r="UF130" s="4"/>
      <c r="UG130" s="4"/>
      <c r="UH130" s="4"/>
      <c r="UI130" s="4"/>
      <c r="UJ130" s="4"/>
      <c r="UK130" s="4"/>
      <c r="UL130" s="4"/>
      <c r="UM130" s="4"/>
      <c r="UN130" s="4"/>
      <c r="UO130" s="4"/>
      <c r="UP130" s="4"/>
      <c r="UQ130" s="4"/>
      <c r="UR130" s="4"/>
      <c r="US130" s="4"/>
      <c r="UT130" s="4"/>
      <c r="UU130" s="4"/>
      <c r="UV130" s="4"/>
      <c r="UW130" s="4"/>
      <c r="UX130" s="4"/>
      <c r="UY130" s="4"/>
      <c r="UZ130" s="4"/>
      <c r="VA130" s="4"/>
      <c r="VB130" s="4"/>
      <c r="VC130" s="4"/>
      <c r="VD130" s="4"/>
      <c r="VE130" s="4"/>
      <c r="VF130" s="4"/>
      <c r="VG130" s="4"/>
      <c r="VH130" s="4"/>
      <c r="VI130" s="4"/>
      <c r="VJ130" s="4"/>
      <c r="VK130" s="4"/>
      <c r="VL130" s="4"/>
      <c r="VM130" s="4"/>
      <c r="VN130" s="4"/>
      <c r="VO130" s="4"/>
      <c r="VP130" s="4"/>
      <c r="VQ130" s="4"/>
      <c r="VR130" s="4"/>
      <c r="VS130" s="4"/>
      <c r="VT130" s="4"/>
      <c r="VU130" s="4"/>
      <c r="VV130" s="4"/>
      <c r="VW130" s="4"/>
      <c r="VX130" s="4"/>
      <c r="VY130" s="4"/>
      <c r="VZ130" s="4"/>
      <c r="WA130" s="4"/>
      <c r="WB130" s="4"/>
      <c r="WC130" s="4"/>
      <c r="WD130" s="4"/>
      <c r="WE130" s="4"/>
      <c r="WF130" s="4"/>
      <c r="WG130" s="4"/>
      <c r="WH130" s="4"/>
      <c r="WI130" s="4"/>
      <c r="WJ130" s="4"/>
      <c r="WK130" s="4"/>
      <c r="WL130" s="4"/>
      <c r="WM130" s="4"/>
      <c r="WN130" s="4"/>
      <c r="WO130" s="4"/>
      <c r="WP130" s="4"/>
      <c r="WQ130" s="4"/>
      <c r="WR130" s="4"/>
      <c r="WS130" s="4"/>
      <c r="WT130" s="4"/>
      <c r="WU130" s="4"/>
      <c r="WV130" s="4"/>
      <c r="WW130" s="4"/>
      <c r="WX130" s="4"/>
      <c r="WY130" s="4"/>
      <c r="WZ130" s="4"/>
      <c r="XA130" s="4"/>
      <c r="XB130" s="4"/>
      <c r="XC130" s="4"/>
      <c r="XD130" s="4"/>
      <c r="XE130" s="4"/>
      <c r="XF130" s="4"/>
      <c r="XG130" s="4"/>
      <c r="XH130" s="4"/>
      <c r="XI130" s="4"/>
      <c r="XJ130" s="4"/>
      <c r="XK130" s="4"/>
      <c r="XL130" s="4"/>
      <c r="XM130" s="4"/>
      <c r="XN130" s="4"/>
      <c r="XO130" s="4"/>
      <c r="XP130" s="4"/>
      <c r="XQ130" s="4"/>
      <c r="XR130" s="4"/>
      <c r="XS130" s="4"/>
      <c r="XT130" s="4"/>
      <c r="XU130" s="4"/>
      <c r="XV130" s="4"/>
      <c r="XW130" s="4"/>
      <c r="XX130" s="4"/>
      <c r="XY130" s="4"/>
      <c r="XZ130" s="4"/>
      <c r="YA130" s="4"/>
      <c r="YB130" s="4"/>
      <c r="YC130" s="4"/>
      <c r="YD130" s="4"/>
      <c r="YE130" s="4"/>
      <c r="YF130" s="4"/>
      <c r="YG130" s="4"/>
      <c r="YH130" s="4"/>
      <c r="YI130" s="4"/>
      <c r="YJ130" s="4"/>
      <c r="YK130" s="4"/>
      <c r="YL130" s="4"/>
      <c r="YM130" s="4"/>
      <c r="YN130" s="4"/>
      <c r="YO130" s="4"/>
      <c r="YP130" s="4"/>
      <c r="YQ130" s="4"/>
      <c r="YR130" s="4"/>
      <c r="YS130" s="4"/>
      <c r="YT130" s="4"/>
      <c r="YU130" s="4"/>
      <c r="YV130" s="4"/>
      <c r="YW130" s="4"/>
      <c r="YX130" s="4"/>
      <c r="YY130" s="4"/>
      <c r="YZ130" s="4"/>
      <c r="ZA130" s="4"/>
      <c r="ZB130" s="4"/>
      <c r="ZC130" s="4"/>
      <c r="ZD130" s="4"/>
      <c r="ZE130" s="4"/>
      <c r="ZF130" s="4"/>
      <c r="ZG130" s="4"/>
      <c r="ZH130" s="4"/>
      <c r="ZI130" s="4"/>
      <c r="ZJ130" s="4"/>
      <c r="ZK130" s="4"/>
      <c r="ZL130" s="4"/>
      <c r="ZM130" s="4"/>
      <c r="ZN130" s="4"/>
      <c r="ZO130" s="4"/>
      <c r="ZP130" s="4"/>
      <c r="ZQ130" s="4"/>
      <c r="ZR130" s="4"/>
      <c r="ZS130" s="4"/>
      <c r="ZT130" s="4"/>
      <c r="ZU130" s="4"/>
      <c r="ZV130" s="4"/>
      <c r="ZW130" s="4"/>
      <c r="ZX130" s="4"/>
      <c r="ZY130" s="4"/>
      <c r="ZZ130" s="4"/>
      <c r="AAA130" s="4"/>
      <c r="AAB130" s="4"/>
      <c r="AAC130" s="4"/>
      <c r="AAD130" s="4"/>
      <c r="AAE130" s="4"/>
      <c r="AAF130" s="4"/>
      <c r="AAG130" s="4"/>
      <c r="AAH130" s="4"/>
      <c r="AAI130" s="4"/>
      <c r="AAJ130" s="4"/>
      <c r="AAK130" s="4"/>
      <c r="AAL130" s="4"/>
      <c r="AAM130" s="4"/>
      <c r="AAN130" s="4"/>
      <c r="AAO130" s="4"/>
      <c r="AAP130" s="4"/>
      <c r="AAQ130" s="4"/>
      <c r="AAR130" s="4"/>
      <c r="AAS130" s="4"/>
      <c r="AAT130" s="4"/>
      <c r="ABA130" s="4"/>
      <c r="ABB130" s="4"/>
      <c r="ABC130" s="4"/>
      <c r="ABD130" s="4"/>
      <c r="ABE130" s="4"/>
      <c r="ABF130" s="4"/>
      <c r="ABG130" s="4"/>
      <c r="ABH130" s="4"/>
      <c r="ABI130" s="4"/>
      <c r="ABJ130" s="4"/>
      <c r="ABK130" s="4"/>
      <c r="ABL130" s="4"/>
      <c r="ABM130" s="4"/>
      <c r="ABN130" s="4"/>
      <c r="ABO130" s="4"/>
      <c r="ABP130" s="4"/>
      <c r="ABQ130" s="4"/>
      <c r="ABR130" s="4"/>
      <c r="ABS130" s="4"/>
      <c r="ABT130" s="4"/>
      <c r="ABU130" s="4"/>
      <c r="ABV130" s="4"/>
      <c r="ABW130" s="4"/>
      <c r="ABX130" s="4"/>
      <c r="ABY130" s="4"/>
      <c r="ABZ130" s="4"/>
      <c r="ACA130" s="4"/>
      <c r="ACB130" s="4"/>
      <c r="ACC130" s="4"/>
      <c r="ACD130" s="4"/>
      <c r="ACE130" s="4"/>
      <c r="ACF130" s="4"/>
      <c r="ACG130" s="4"/>
      <c r="ACH130" s="4"/>
      <c r="ACI130" s="4"/>
      <c r="ACJ130" s="4"/>
      <c r="ACK130" s="4"/>
      <c r="ACL130" s="4"/>
      <c r="ACM130" s="4"/>
      <c r="ACN130" s="4"/>
      <c r="ACO130" s="4"/>
      <c r="ACP130" s="4"/>
      <c r="ACQ130" s="4"/>
      <c r="ACR130" s="4"/>
      <c r="ACS130" s="4"/>
      <c r="ACT130" s="4"/>
      <c r="ACU130" s="4"/>
      <c r="ACV130" s="4"/>
      <c r="ACW130" s="4"/>
      <c r="ACX130" s="4"/>
      <c r="ACY130" s="4"/>
      <c r="ACZ130" s="4"/>
      <c r="ADA130" s="4"/>
      <c r="ADB130" s="4"/>
      <c r="ADC130" s="4"/>
      <c r="ADD130" s="4"/>
      <c r="ADE130" s="4"/>
      <c r="ADF130" s="4"/>
      <c r="ADG130" s="4"/>
      <c r="ADH130" s="4"/>
      <c r="ADI130" s="4"/>
      <c r="ADJ130" s="4"/>
      <c r="ADK130" s="4"/>
      <c r="ADL130" s="4"/>
      <c r="ADM130" s="4"/>
      <c r="ADN130" s="4"/>
      <c r="ADO130" s="4"/>
      <c r="ADP130" s="4"/>
      <c r="ADQ130" s="4"/>
      <c r="ADR130" s="4"/>
      <c r="ADS130" s="4"/>
      <c r="ADT130" s="4"/>
      <c r="ADU130" s="4"/>
      <c r="ADV130" s="4"/>
      <c r="ADW130" s="4"/>
      <c r="ADX130" s="4"/>
      <c r="ADY130" s="4"/>
      <c r="ADZ130" s="4"/>
      <c r="AEA130" s="4"/>
      <c r="AEB130" s="4"/>
      <c r="AEC130" s="4"/>
      <c r="AED130" s="4"/>
      <c r="AEE130" s="4"/>
      <c r="AEF130" s="4"/>
      <c r="AEG130" s="4"/>
      <c r="AEH130" s="4"/>
      <c r="AEI130" s="4"/>
      <c r="AEJ130" s="4"/>
      <c r="AEK130" s="4"/>
      <c r="AEL130" s="4"/>
      <c r="AEM130" s="4"/>
      <c r="AEN130" s="4"/>
      <c r="AEO130" s="4"/>
      <c r="AEP130" s="4"/>
      <c r="AEQ130" s="4"/>
      <c r="AER130" s="4"/>
      <c r="AES130" s="4"/>
      <c r="AET130" s="4"/>
      <c r="AEU130" s="4"/>
      <c r="AEV130" s="4"/>
      <c r="AEW130" s="4"/>
      <c r="AEX130" s="4"/>
      <c r="AEY130" s="4"/>
      <c r="AEZ130" s="4"/>
      <c r="AFA130" s="4"/>
      <c r="AFB130" s="4"/>
      <c r="AFC130" s="4"/>
      <c r="AFD130" s="4"/>
      <c r="AFE130" s="4"/>
      <c r="AFF130" s="4"/>
      <c r="AFG130" s="4"/>
      <c r="AFH130" s="4"/>
      <c r="AFI130" s="4"/>
      <c r="AFJ130" s="4"/>
      <c r="AFK130" s="4"/>
      <c r="AFL130" s="4"/>
      <c r="AFM130" s="4"/>
      <c r="AFN130" s="4"/>
      <c r="AFO130" s="4"/>
      <c r="AFP130" s="4"/>
      <c r="AFQ130" s="4"/>
      <c r="AFR130" s="4"/>
      <c r="AFS130" s="4"/>
      <c r="AFT130" s="4"/>
      <c r="AFU130" s="4"/>
      <c r="AFV130" s="4"/>
      <c r="AFW130" s="4"/>
      <c r="AFX130" s="4"/>
      <c r="AFY130" s="4"/>
      <c r="AFZ130" s="4"/>
      <c r="AGA130" s="4"/>
      <c r="AGB130" s="4"/>
      <c r="AGC130" s="4"/>
      <c r="AGD130" s="4"/>
      <c r="AGE130" s="4"/>
      <c r="AGF130" s="4"/>
      <c r="AGG130" s="4"/>
      <c r="AGH130" s="4"/>
      <c r="AGI130" s="4"/>
      <c r="AGJ130" s="4"/>
      <c r="AGK130" s="4"/>
      <c r="AGL130" s="4"/>
      <c r="AGM130" s="4"/>
      <c r="AGN130" s="4"/>
      <c r="AGO130" s="4"/>
      <c r="AGP130" s="4"/>
      <c r="AGQ130" s="4"/>
      <c r="AGR130" s="4"/>
      <c r="AGS130" s="4"/>
      <c r="AGT130" s="4"/>
      <c r="AGU130" s="4"/>
      <c r="AGV130" s="4"/>
      <c r="AGW130" s="4"/>
      <c r="AGX130" s="4"/>
      <c r="AGY130" s="4"/>
      <c r="AGZ130" s="4"/>
      <c r="AHA130" s="4"/>
      <c r="AHB130" s="4"/>
      <c r="AHC130" s="4"/>
      <c r="AHD130" s="4"/>
      <c r="AHE130" s="4"/>
      <c r="AHF130" s="4"/>
      <c r="AHG130" s="4"/>
      <c r="AHH130" s="4"/>
      <c r="AHI130" s="4"/>
      <c r="AHJ130" s="4"/>
      <c r="AHK130" s="4"/>
      <c r="AHL130" s="4"/>
      <c r="AHM130" s="4"/>
      <c r="AHN130" s="4"/>
      <c r="AHO130" s="4"/>
      <c r="AHP130" s="4"/>
      <c r="AHQ130" s="4"/>
      <c r="AHR130" s="4"/>
      <c r="AHS130" s="4"/>
      <c r="AHT130" s="4"/>
      <c r="AHU130" s="4"/>
      <c r="AHV130" s="4"/>
      <c r="AHW130" s="4"/>
      <c r="AHX130" s="4"/>
      <c r="AHY130" s="4"/>
      <c r="AHZ130" s="4"/>
      <c r="AIA130" s="4"/>
      <c r="AIB130" s="4"/>
      <c r="AIC130" s="4"/>
      <c r="AID130" s="4"/>
      <c r="AIE130" s="4"/>
      <c r="AIF130" s="4"/>
      <c r="AIG130" s="4"/>
      <c r="AIH130" s="4"/>
      <c r="AII130" s="4"/>
      <c r="AIJ130" s="4"/>
      <c r="AIK130" s="4"/>
      <c r="AIL130" s="4"/>
      <c r="AIM130" s="4"/>
      <c r="AIN130" s="4"/>
      <c r="AIO130" s="4"/>
      <c r="AIP130" s="4"/>
      <c r="AIQ130" s="4"/>
      <c r="AIR130" s="4"/>
      <c r="AIS130" s="4"/>
      <c r="AIT130" s="4"/>
      <c r="AIU130" s="4"/>
      <c r="AIV130" s="4"/>
      <c r="AIW130" s="4"/>
      <c r="AIX130" s="4"/>
      <c r="AIY130" s="4"/>
      <c r="AIZ130" s="4"/>
      <c r="AJA130" s="4"/>
      <c r="AJB130" s="4"/>
      <c r="AJC130" s="4"/>
      <c r="AJD130" s="4"/>
      <c r="AJE130" s="4"/>
      <c r="AJF130" s="4"/>
      <c r="AJG130" s="4"/>
      <c r="AJH130" s="4"/>
      <c r="AJI130" s="4"/>
      <c r="AJJ130" s="4"/>
      <c r="AJK130" s="4"/>
      <c r="AJL130" s="4"/>
      <c r="AJM130" s="4"/>
      <c r="AJN130" s="4"/>
      <c r="AJO130" s="4"/>
      <c r="AJP130" s="4"/>
      <c r="AJQ130" s="4"/>
      <c r="AJR130" s="4"/>
      <c r="AJS130" s="4"/>
      <c r="AJT130" s="4"/>
      <c r="AJU130" s="4"/>
      <c r="AJV130" s="4"/>
      <c r="AJW130" s="4"/>
      <c r="AJX130" s="4"/>
      <c r="AJY130" s="4"/>
      <c r="AJZ130" s="4"/>
      <c r="AKA130" s="4"/>
      <c r="AKB130" s="4"/>
      <c r="AKC130" s="4"/>
      <c r="AKD130" s="4"/>
      <c r="AKE130" s="4"/>
      <c r="AKF130" s="4"/>
      <c r="AKG130" s="4"/>
      <c r="AKH130" s="4"/>
      <c r="AKI130" s="4"/>
      <c r="AKJ130" s="4"/>
      <c r="AKK130" s="4"/>
      <c r="AKL130" s="4"/>
      <c r="AKM130" s="4"/>
      <c r="AKN130" s="4"/>
      <c r="AKO130" s="4"/>
      <c r="AKP130" s="4"/>
      <c r="AKW130" s="4"/>
      <c r="AKX130" s="4"/>
      <c r="AKY130" s="4"/>
      <c r="AKZ130" s="4"/>
      <c r="ALA130" s="4"/>
      <c r="ALB130" s="4"/>
      <c r="ALC130" s="4"/>
      <c r="ALD130" s="4"/>
      <c r="ALE130" s="4"/>
      <c r="ALF130" s="4"/>
      <c r="ALG130" s="4"/>
      <c r="ALH130" s="4"/>
      <c r="ALI130" s="4"/>
      <c r="ALJ130" s="4"/>
      <c r="ALK130" s="4"/>
      <c r="ALL130" s="4"/>
      <c r="ALM130" s="4"/>
      <c r="ALN130" s="4"/>
      <c r="ALO130" s="4"/>
      <c r="ALP130" s="4"/>
      <c r="ALQ130" s="4"/>
      <c r="ALR130" s="4"/>
      <c r="ALS130" s="4"/>
      <c r="ALT130" s="4"/>
      <c r="ALU130" s="4"/>
      <c r="ALV130" s="4"/>
      <c r="ALW130" s="4"/>
      <c r="ALX130" s="4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AMJ130" s="4"/>
      <c r="AMK130" s="4"/>
      <c r="AML130" s="4"/>
      <c r="AMM130" s="4"/>
      <c r="AMN130" s="4"/>
      <c r="AMO130" s="4"/>
      <c r="AMP130" s="4"/>
      <c r="AMQ130" s="4"/>
      <c r="AMR130" s="4"/>
      <c r="AMS130" s="4"/>
      <c r="AMT130" s="4"/>
      <c r="AMU130" s="4"/>
      <c r="AMV130" s="4"/>
      <c r="AMW130" s="4"/>
      <c r="AMX130" s="4"/>
      <c r="AMY130" s="4"/>
      <c r="AMZ130" s="4"/>
      <c r="ANA130" s="4"/>
      <c r="ANB130" s="4"/>
      <c r="ANC130" s="4"/>
      <c r="AND130" s="4"/>
      <c r="ANE130" s="4"/>
      <c r="ANF130" s="4"/>
      <c r="ANG130" s="4"/>
      <c r="ANH130" s="4"/>
      <c r="ANI130" s="4"/>
      <c r="ANJ130" s="4"/>
      <c r="ANK130" s="4"/>
      <c r="ANL130" s="4"/>
      <c r="ANM130" s="4"/>
      <c r="ANN130" s="4"/>
      <c r="ANO130" s="4"/>
      <c r="ANP130" s="4"/>
      <c r="ANQ130" s="4"/>
      <c r="ANR130" s="4"/>
      <c r="ANS130" s="4"/>
      <c r="ANT130" s="4"/>
      <c r="ANU130" s="4"/>
      <c r="ANV130" s="4"/>
      <c r="ANW130" s="4"/>
      <c r="ANX130" s="4"/>
      <c r="ANY130" s="4"/>
      <c r="ANZ130" s="4"/>
      <c r="AOA130" s="4"/>
      <c r="AOB130" s="4"/>
      <c r="AOC130" s="4"/>
      <c r="AOD130" s="4"/>
      <c r="AOE130" s="4"/>
      <c r="AOF130" s="4"/>
      <c r="AOG130" s="4"/>
      <c r="AOH130" s="4"/>
      <c r="AOI130" s="4"/>
      <c r="AOJ130" s="4"/>
      <c r="AOK130" s="4"/>
      <c r="AOL130" s="4"/>
      <c r="AOM130" s="4"/>
      <c r="AON130" s="4"/>
      <c r="AOO130" s="4"/>
      <c r="AOP130" s="4"/>
      <c r="AOQ130" s="4"/>
      <c r="AOR130" s="4"/>
      <c r="AOS130" s="4"/>
      <c r="AOT130" s="4"/>
      <c r="AOU130" s="4"/>
      <c r="AOV130" s="4"/>
      <c r="AOW130" s="4"/>
      <c r="AOX130" s="4"/>
      <c r="AOY130" s="4"/>
      <c r="AOZ130" s="4"/>
      <c r="APA130" s="4"/>
      <c r="APB130" s="4"/>
      <c r="APC130" s="4"/>
      <c r="APD130" s="4"/>
      <c r="APE130" s="4"/>
      <c r="APF130" s="4"/>
      <c r="APG130" s="4"/>
      <c r="APH130" s="4"/>
      <c r="API130" s="4"/>
      <c r="APJ130" s="4"/>
      <c r="APK130" s="4"/>
      <c r="APL130" s="4"/>
      <c r="APM130" s="4"/>
      <c r="APN130" s="4"/>
      <c r="APO130" s="4"/>
      <c r="APP130" s="4"/>
      <c r="APQ130" s="4"/>
      <c r="APR130" s="4"/>
      <c r="APS130" s="4"/>
      <c r="APT130" s="4"/>
      <c r="APU130" s="4"/>
      <c r="APV130" s="4"/>
      <c r="APW130" s="4"/>
      <c r="APX130" s="4"/>
      <c r="APY130" s="4"/>
      <c r="APZ130" s="4"/>
      <c r="AQA130" s="4"/>
      <c r="AQB130" s="4"/>
      <c r="AQC130" s="4"/>
      <c r="AQD130" s="4"/>
      <c r="AQE130" s="4"/>
      <c r="AQF130" s="4"/>
      <c r="AQG130" s="4"/>
      <c r="AQH130" s="4"/>
      <c r="AQI130" s="4"/>
      <c r="AQJ130" s="4"/>
      <c r="AQK130" s="4"/>
      <c r="AQL130" s="4"/>
      <c r="AQM130" s="4"/>
      <c r="AQN130" s="4"/>
      <c r="AQO130" s="4"/>
      <c r="AQP130" s="4"/>
      <c r="AQQ130" s="4"/>
      <c r="AQR130" s="4"/>
      <c r="AQS130" s="4"/>
      <c r="AQT130" s="4"/>
      <c r="AQU130" s="4"/>
      <c r="AQV130" s="4"/>
      <c r="AQW130" s="4"/>
      <c r="AQX130" s="4"/>
      <c r="AQY130" s="4"/>
      <c r="AQZ130" s="4"/>
      <c r="ARA130" s="4"/>
      <c r="ARB130" s="4"/>
      <c r="ARC130" s="4"/>
      <c r="ARD130" s="4"/>
      <c r="ARE130" s="4"/>
      <c r="ARF130" s="4"/>
      <c r="ARG130" s="4"/>
      <c r="ARH130" s="4"/>
      <c r="ARI130" s="4"/>
      <c r="ARJ130" s="4"/>
      <c r="ARK130" s="4"/>
      <c r="ARL130" s="4"/>
      <c r="ARM130" s="4"/>
      <c r="ARN130" s="4"/>
      <c r="ARO130" s="4"/>
      <c r="ARP130" s="4"/>
      <c r="ARQ130" s="4"/>
      <c r="ARR130" s="4"/>
      <c r="ARS130" s="4"/>
      <c r="ART130" s="4"/>
      <c r="ARU130" s="4"/>
      <c r="ARV130" s="4"/>
      <c r="ARW130" s="4"/>
      <c r="ARX130" s="4"/>
      <c r="ARY130" s="4"/>
      <c r="ARZ130" s="4"/>
      <c r="ASA130" s="4"/>
      <c r="ASB130" s="4"/>
      <c r="ASC130" s="4"/>
      <c r="ASD130" s="4"/>
      <c r="ASE130" s="4"/>
      <c r="ASF130" s="4"/>
      <c r="ASG130" s="4"/>
      <c r="ASH130" s="4"/>
      <c r="ASI130" s="4"/>
      <c r="ASJ130" s="4"/>
      <c r="ASK130" s="4"/>
      <c r="ASL130" s="4"/>
      <c r="ASM130" s="4"/>
      <c r="ASN130" s="4"/>
      <c r="ASO130" s="4"/>
      <c r="ASP130" s="4"/>
      <c r="ASQ130" s="4"/>
      <c r="ASR130" s="4"/>
      <c r="ASS130" s="4"/>
      <c r="AST130" s="4"/>
      <c r="ASU130" s="4"/>
      <c r="ASV130" s="4"/>
      <c r="ASW130" s="4"/>
      <c r="ASX130" s="4"/>
      <c r="ASY130" s="4"/>
      <c r="ASZ130" s="4"/>
      <c r="ATA130" s="4"/>
      <c r="ATB130" s="4"/>
      <c r="ATC130" s="4"/>
      <c r="ATD130" s="4"/>
      <c r="ATE130" s="4"/>
      <c r="ATF130" s="4"/>
      <c r="ATG130" s="4"/>
      <c r="ATH130" s="4"/>
      <c r="ATI130" s="4"/>
      <c r="ATJ130" s="4"/>
      <c r="ATK130" s="4"/>
      <c r="ATL130" s="4"/>
      <c r="ATM130" s="4"/>
      <c r="ATN130" s="4"/>
      <c r="ATO130" s="4"/>
      <c r="ATP130" s="4"/>
      <c r="ATQ130" s="4"/>
      <c r="ATR130" s="4"/>
      <c r="ATS130" s="4"/>
      <c r="ATT130" s="4"/>
      <c r="ATU130" s="4"/>
      <c r="ATV130" s="4"/>
      <c r="ATW130" s="4"/>
      <c r="ATX130" s="4"/>
      <c r="ATY130" s="4"/>
      <c r="ATZ130" s="4"/>
      <c r="AUA130" s="4"/>
      <c r="AUB130" s="4"/>
      <c r="AUC130" s="4"/>
      <c r="AUD130" s="4"/>
      <c r="AUE130" s="4"/>
      <c r="AUF130" s="4"/>
      <c r="AUG130" s="4"/>
      <c r="AUH130" s="4"/>
      <c r="AUI130" s="4"/>
      <c r="AUJ130" s="4"/>
      <c r="AUK130" s="4"/>
      <c r="AUL130" s="4"/>
      <c r="AUS130" s="4"/>
      <c r="AUT130" s="4"/>
      <c r="AUU130" s="4"/>
      <c r="AUV130" s="4"/>
      <c r="AUW130" s="4"/>
      <c r="AUX130" s="4"/>
      <c r="AUY130" s="4"/>
      <c r="AUZ130" s="4"/>
      <c r="AVA130" s="4"/>
      <c r="AVB130" s="4"/>
      <c r="AVC130" s="4"/>
      <c r="AVD130" s="4"/>
      <c r="AVE130" s="4"/>
      <c r="AVF130" s="4"/>
      <c r="AVG130" s="4"/>
      <c r="AVH130" s="4"/>
      <c r="AVI130" s="4"/>
      <c r="AVJ130" s="4"/>
      <c r="AVK130" s="4"/>
      <c r="AVL130" s="4"/>
      <c r="AVM130" s="4"/>
      <c r="AVN130" s="4"/>
      <c r="AVO130" s="4"/>
      <c r="AVP130" s="4"/>
      <c r="AVQ130" s="4"/>
      <c r="AVR130" s="4"/>
      <c r="AVS130" s="4"/>
      <c r="AVT130" s="4"/>
      <c r="AVU130" s="4"/>
      <c r="AVV130" s="4"/>
      <c r="AVW130" s="4"/>
      <c r="AVX130" s="4"/>
      <c r="AVY130" s="4"/>
      <c r="AVZ130" s="4"/>
      <c r="AWA130" s="4"/>
      <c r="AWB130" s="4"/>
      <c r="AWC130" s="4"/>
      <c r="AWD130" s="4"/>
      <c r="AWE130" s="4"/>
      <c r="AWF130" s="4"/>
      <c r="AWG130" s="4"/>
      <c r="AWH130" s="4"/>
      <c r="AWI130" s="4"/>
      <c r="AWJ130" s="4"/>
      <c r="AWK130" s="4"/>
      <c r="AWL130" s="4"/>
      <c r="AWM130" s="4"/>
      <c r="AWN130" s="4"/>
      <c r="AWO130" s="4"/>
      <c r="AWP130" s="4"/>
      <c r="AWQ130" s="4"/>
      <c r="AWR130" s="4"/>
      <c r="AWS130" s="4"/>
      <c r="AWT130" s="4"/>
      <c r="AWU130" s="4"/>
      <c r="AWV130" s="4"/>
      <c r="AWW130" s="4"/>
      <c r="AWX130" s="4"/>
      <c r="AWY130" s="4"/>
      <c r="AWZ130" s="4"/>
      <c r="AXA130" s="4"/>
      <c r="AXB130" s="4"/>
      <c r="AXC130" s="4"/>
      <c r="AXD130" s="4"/>
      <c r="AXE130" s="4"/>
      <c r="AXF130" s="4"/>
      <c r="AXG130" s="4"/>
      <c r="AXH130" s="4"/>
      <c r="AXI130" s="4"/>
      <c r="AXJ130" s="4"/>
      <c r="AXK130" s="4"/>
      <c r="AXL130" s="4"/>
      <c r="AXM130" s="4"/>
      <c r="AXN130" s="4"/>
      <c r="AXO130" s="4"/>
      <c r="AXP130" s="4"/>
      <c r="AXQ130" s="4"/>
      <c r="AXR130" s="4"/>
      <c r="AXS130" s="4"/>
      <c r="AXT130" s="4"/>
      <c r="AXU130" s="4"/>
      <c r="AXV130" s="4"/>
      <c r="AXW130" s="4"/>
      <c r="AXX130" s="4"/>
      <c r="AXY130" s="4"/>
      <c r="AXZ130" s="4"/>
      <c r="AYA130" s="4"/>
      <c r="AYB130" s="4"/>
      <c r="AYC130" s="4"/>
      <c r="AYD130" s="4"/>
      <c r="AYE130" s="4"/>
      <c r="AYF130" s="4"/>
      <c r="AYG130" s="4"/>
      <c r="AYH130" s="4"/>
      <c r="AYI130" s="4"/>
      <c r="AYJ130" s="4"/>
      <c r="AYK130" s="4"/>
      <c r="AYL130" s="4"/>
      <c r="AYM130" s="4"/>
      <c r="AYN130" s="4"/>
      <c r="AYO130" s="4"/>
      <c r="AYP130" s="4"/>
      <c r="AYQ130" s="4"/>
      <c r="AYR130" s="4"/>
      <c r="AYS130" s="4"/>
      <c r="AYT130" s="4"/>
      <c r="AYU130" s="4"/>
      <c r="AYV130" s="4"/>
      <c r="AYW130" s="4"/>
      <c r="AYX130" s="4"/>
      <c r="AYY130" s="4"/>
      <c r="AYZ130" s="4"/>
      <c r="AZA130" s="4"/>
      <c r="AZB130" s="4"/>
      <c r="AZC130" s="4"/>
      <c r="AZD130" s="4"/>
      <c r="AZE130" s="4"/>
      <c r="AZF130" s="4"/>
      <c r="AZG130" s="4"/>
      <c r="AZH130" s="4"/>
      <c r="AZI130" s="4"/>
      <c r="AZJ130" s="4"/>
      <c r="AZK130" s="4"/>
      <c r="AZL130" s="4"/>
      <c r="AZM130" s="4"/>
      <c r="AZN130" s="4"/>
      <c r="AZO130" s="4"/>
      <c r="AZP130" s="4"/>
      <c r="AZQ130" s="4"/>
      <c r="AZR130" s="4"/>
      <c r="AZS130" s="4"/>
      <c r="AZT130" s="4"/>
      <c r="AZU130" s="4"/>
      <c r="AZV130" s="4"/>
      <c r="AZW130" s="4"/>
      <c r="AZX130" s="4"/>
      <c r="AZY130" s="4"/>
      <c r="AZZ130" s="4"/>
      <c r="BAA130" s="4"/>
      <c r="BAB130" s="4"/>
      <c r="BAC130" s="4"/>
      <c r="BAD130" s="4"/>
      <c r="BAE130" s="4"/>
      <c r="BAF130" s="4"/>
      <c r="BAG130" s="4"/>
      <c r="BAH130" s="4"/>
      <c r="BAI130" s="4"/>
      <c r="BAJ130" s="4"/>
      <c r="BAK130" s="4"/>
      <c r="BAL130" s="4"/>
      <c r="BAM130" s="4"/>
      <c r="BAN130" s="4"/>
      <c r="BAO130" s="4"/>
      <c r="BAP130" s="4"/>
      <c r="BAQ130" s="4"/>
      <c r="BAR130" s="4"/>
      <c r="BAS130" s="4"/>
      <c r="BAT130" s="4"/>
      <c r="BAU130" s="4"/>
      <c r="BAV130" s="4"/>
      <c r="BAW130" s="4"/>
      <c r="BAX130" s="4"/>
      <c r="BAY130" s="4"/>
      <c r="BAZ130" s="4"/>
      <c r="BBA130" s="4"/>
      <c r="BBB130" s="4"/>
      <c r="BBC130" s="4"/>
      <c r="BBD130" s="4"/>
      <c r="BBE130" s="4"/>
      <c r="BBF130" s="4"/>
      <c r="BBG130" s="4"/>
      <c r="BBH130" s="4"/>
      <c r="BBI130" s="4"/>
      <c r="BBJ130" s="4"/>
      <c r="BBK130" s="4"/>
      <c r="BBL130" s="4"/>
      <c r="BBM130" s="4"/>
      <c r="BBN130" s="4"/>
      <c r="BBO130" s="4"/>
      <c r="BBP130" s="4"/>
      <c r="BBQ130" s="4"/>
      <c r="BBR130" s="4"/>
      <c r="BBS130" s="4"/>
      <c r="BBT130" s="4"/>
      <c r="BBU130" s="4"/>
      <c r="BBV130" s="4"/>
      <c r="BBW130" s="4"/>
      <c r="BBX130" s="4"/>
      <c r="BBY130" s="4"/>
      <c r="BBZ130" s="4"/>
      <c r="BCA130" s="4"/>
      <c r="BCB130" s="4"/>
      <c r="BCC130" s="4"/>
      <c r="BCD130" s="4"/>
      <c r="BCE130" s="4"/>
      <c r="BCF130" s="4"/>
      <c r="BCG130" s="4"/>
      <c r="BCH130" s="4"/>
      <c r="BCI130" s="4"/>
      <c r="BCJ130" s="4"/>
      <c r="BCK130" s="4"/>
      <c r="BCL130" s="4"/>
      <c r="BCM130" s="4"/>
      <c r="BCN130" s="4"/>
      <c r="BCO130" s="4"/>
      <c r="BCP130" s="4"/>
      <c r="BCQ130" s="4"/>
      <c r="BCR130" s="4"/>
      <c r="BCS130" s="4"/>
      <c r="BCT130" s="4"/>
      <c r="BCU130" s="4"/>
      <c r="BCV130" s="4"/>
      <c r="BCW130" s="4"/>
      <c r="BCX130" s="4"/>
      <c r="BCY130" s="4"/>
      <c r="BCZ130" s="4"/>
      <c r="BDA130" s="4"/>
      <c r="BDB130" s="4"/>
      <c r="BDC130" s="4"/>
      <c r="BDD130" s="4"/>
      <c r="BDE130" s="4"/>
      <c r="BDF130" s="4"/>
      <c r="BDG130" s="4"/>
      <c r="BDH130" s="4"/>
      <c r="BDI130" s="4"/>
      <c r="BDJ130" s="4"/>
      <c r="BDK130" s="4"/>
      <c r="BDL130" s="4"/>
      <c r="BDM130" s="4"/>
      <c r="BDN130" s="4"/>
      <c r="BDO130" s="4"/>
      <c r="BDP130" s="4"/>
      <c r="BDQ130" s="4"/>
      <c r="BDR130" s="4"/>
      <c r="BDS130" s="4"/>
      <c r="BDT130" s="4"/>
      <c r="BDU130" s="4"/>
      <c r="BDV130" s="4"/>
      <c r="BDW130" s="4"/>
      <c r="BDX130" s="4"/>
      <c r="BDY130" s="4"/>
      <c r="BDZ130" s="4"/>
      <c r="BEA130" s="4"/>
      <c r="BEB130" s="4"/>
      <c r="BEC130" s="4"/>
      <c r="BED130" s="4"/>
      <c r="BEE130" s="4"/>
      <c r="BEF130" s="4"/>
      <c r="BEG130" s="4"/>
      <c r="BEH130" s="4"/>
      <c r="BEO130" s="4"/>
      <c r="BEP130" s="4"/>
      <c r="BEQ130" s="4"/>
      <c r="BER130" s="4"/>
      <c r="BES130" s="4"/>
      <c r="BET130" s="4"/>
      <c r="BEU130" s="4"/>
      <c r="BEV130" s="4"/>
      <c r="BEW130" s="4"/>
      <c r="BEX130" s="4"/>
      <c r="BEY130" s="4"/>
      <c r="BEZ130" s="4"/>
      <c r="BFA130" s="4"/>
      <c r="BFB130" s="4"/>
      <c r="BFC130" s="4"/>
      <c r="BFD130" s="4"/>
      <c r="BFE130" s="4"/>
      <c r="BFF130" s="4"/>
      <c r="BFG130" s="4"/>
      <c r="BFH130" s="4"/>
      <c r="BFI130" s="4"/>
      <c r="BFJ130" s="4"/>
      <c r="BFK130" s="4"/>
      <c r="BFL130" s="4"/>
      <c r="BFM130" s="4"/>
      <c r="BFN130" s="4"/>
      <c r="BFO130" s="4"/>
      <c r="BFP130" s="4"/>
      <c r="BFQ130" s="4"/>
      <c r="BFR130" s="4"/>
      <c r="BFS130" s="4"/>
      <c r="BFT130" s="4"/>
      <c r="BFU130" s="4"/>
      <c r="BFV130" s="4"/>
      <c r="BFW130" s="4"/>
      <c r="BFX130" s="4"/>
      <c r="BFY130" s="4"/>
      <c r="BFZ130" s="4"/>
      <c r="BGA130" s="4"/>
      <c r="BGB130" s="4"/>
      <c r="BGC130" s="4"/>
      <c r="BGD130" s="4"/>
      <c r="BGE130" s="4"/>
      <c r="BGF130" s="4"/>
      <c r="BGG130" s="4"/>
      <c r="BGH130" s="4"/>
      <c r="BGI130" s="4"/>
      <c r="BGJ130" s="4"/>
      <c r="BGK130" s="4"/>
      <c r="BGL130" s="4"/>
      <c r="BGM130" s="4"/>
      <c r="BGN130" s="4"/>
      <c r="BGO130" s="4"/>
      <c r="BGP130" s="4"/>
      <c r="BGQ130" s="4"/>
      <c r="BGR130" s="4"/>
      <c r="BGS130" s="4"/>
      <c r="BGT130" s="4"/>
      <c r="BGU130" s="4"/>
      <c r="BGV130" s="4"/>
      <c r="BGW130" s="4"/>
      <c r="BGX130" s="4"/>
      <c r="BGY130" s="4"/>
      <c r="BGZ130" s="4"/>
      <c r="BHA130" s="4"/>
      <c r="BHB130" s="4"/>
      <c r="BHC130" s="4"/>
      <c r="BHD130" s="4"/>
      <c r="BHE130" s="4"/>
      <c r="BHF130" s="4"/>
      <c r="BHG130" s="4"/>
      <c r="BHH130" s="4"/>
      <c r="BHI130" s="4"/>
      <c r="BHJ130" s="4"/>
      <c r="BHK130" s="4"/>
      <c r="BHL130" s="4"/>
      <c r="BHM130" s="4"/>
      <c r="BHN130" s="4"/>
      <c r="BHO130" s="4"/>
      <c r="BHP130" s="4"/>
      <c r="BHQ130" s="4"/>
      <c r="BHR130" s="4"/>
      <c r="BHS130" s="4"/>
      <c r="BHT130" s="4"/>
      <c r="BHU130" s="4"/>
      <c r="BHV130" s="4"/>
      <c r="BHW130" s="4"/>
      <c r="BHX130" s="4"/>
      <c r="BHY130" s="4"/>
      <c r="BHZ130" s="4"/>
      <c r="BIA130" s="4"/>
      <c r="BIB130" s="4"/>
      <c r="BIC130" s="4"/>
      <c r="BID130" s="4"/>
      <c r="BIE130" s="4"/>
      <c r="BIF130" s="4"/>
      <c r="BIG130" s="4"/>
      <c r="BIH130" s="4"/>
      <c r="BII130" s="4"/>
      <c r="BIJ130" s="4"/>
      <c r="BIK130" s="4"/>
      <c r="BIL130" s="4"/>
      <c r="BIM130" s="4"/>
      <c r="BIN130" s="4"/>
      <c r="BIO130" s="4"/>
      <c r="BIP130" s="4"/>
      <c r="BIQ130" s="4"/>
      <c r="BIR130" s="4"/>
      <c r="BIS130" s="4"/>
      <c r="BIT130" s="4"/>
      <c r="BIU130" s="4"/>
      <c r="BIV130" s="4"/>
      <c r="BIW130" s="4"/>
      <c r="BIX130" s="4"/>
      <c r="BIY130" s="4"/>
      <c r="BIZ130" s="4"/>
      <c r="BJA130" s="4"/>
      <c r="BJB130" s="4"/>
      <c r="BJC130" s="4"/>
      <c r="BJD130" s="4"/>
      <c r="BJE130" s="4"/>
      <c r="BJF130" s="4"/>
      <c r="BJG130" s="4"/>
      <c r="BJH130" s="4"/>
      <c r="BJI130" s="4"/>
      <c r="BJJ130" s="4"/>
      <c r="BJK130" s="4"/>
      <c r="BJL130" s="4"/>
      <c r="BJM130" s="4"/>
      <c r="BJN130" s="4"/>
      <c r="BJO130" s="4"/>
      <c r="BJP130" s="4"/>
      <c r="BJQ130" s="4"/>
      <c r="BJR130" s="4"/>
      <c r="BJS130" s="4"/>
      <c r="BJT130" s="4"/>
      <c r="BJU130" s="4"/>
      <c r="BJV130" s="4"/>
      <c r="BJW130" s="4"/>
      <c r="BJX130" s="4"/>
      <c r="BJY130" s="4"/>
      <c r="BJZ130" s="4"/>
      <c r="BKA130" s="4"/>
      <c r="BKB130" s="4"/>
      <c r="BKC130" s="4"/>
      <c r="BKD130" s="4"/>
      <c r="BKE130" s="4"/>
      <c r="BKF130" s="4"/>
      <c r="BKG130" s="4"/>
      <c r="BKH130" s="4"/>
      <c r="BKI130" s="4"/>
      <c r="BKJ130" s="4"/>
      <c r="BKK130" s="4"/>
      <c r="BKL130" s="4"/>
      <c r="BKM130" s="4"/>
      <c r="BKN130" s="4"/>
      <c r="BKO130" s="4"/>
      <c r="BKP130" s="4"/>
      <c r="BKQ130" s="4"/>
      <c r="BKR130" s="4"/>
      <c r="BKS130" s="4"/>
      <c r="BKT130" s="4"/>
      <c r="BKU130" s="4"/>
      <c r="BKV130" s="4"/>
      <c r="BKW130" s="4"/>
      <c r="BKX130" s="4"/>
      <c r="BKY130" s="4"/>
      <c r="BKZ130" s="4"/>
      <c r="BLA130" s="4"/>
      <c r="BLB130" s="4"/>
      <c r="BLC130" s="4"/>
      <c r="BLD130" s="4"/>
      <c r="BLE130" s="4"/>
      <c r="BLF130" s="4"/>
      <c r="BLG130" s="4"/>
      <c r="BLH130" s="4"/>
      <c r="BLI130" s="4"/>
      <c r="BLJ130" s="4"/>
      <c r="BLK130" s="4"/>
      <c r="BLL130" s="4"/>
      <c r="BLM130" s="4"/>
      <c r="BLN130" s="4"/>
      <c r="BLO130" s="4"/>
      <c r="BLP130" s="4"/>
      <c r="BLQ130" s="4"/>
      <c r="BLR130" s="4"/>
      <c r="BLS130" s="4"/>
      <c r="BLT130" s="4"/>
      <c r="BLU130" s="4"/>
      <c r="BLV130" s="4"/>
      <c r="BLW130" s="4"/>
      <c r="BLX130" s="4"/>
      <c r="BLY130" s="4"/>
      <c r="BLZ130" s="4"/>
      <c r="BMA130" s="4"/>
      <c r="BMB130" s="4"/>
      <c r="BMC130" s="4"/>
      <c r="BMD130" s="4"/>
      <c r="BME130" s="4"/>
      <c r="BMF130" s="4"/>
      <c r="BMG130" s="4"/>
      <c r="BMH130" s="4"/>
      <c r="BMI130" s="4"/>
      <c r="BMJ130" s="4"/>
      <c r="BMK130" s="4"/>
      <c r="BML130" s="4"/>
      <c r="BMM130" s="4"/>
      <c r="BMN130" s="4"/>
      <c r="BMO130" s="4"/>
      <c r="BMP130" s="4"/>
      <c r="BMQ130" s="4"/>
      <c r="BMR130" s="4"/>
      <c r="BMS130" s="4"/>
      <c r="BMT130" s="4"/>
      <c r="BMU130" s="4"/>
      <c r="BMV130" s="4"/>
      <c r="BMW130" s="4"/>
      <c r="BMX130" s="4"/>
      <c r="BMY130" s="4"/>
      <c r="BMZ130" s="4"/>
      <c r="BNA130" s="4"/>
      <c r="BNB130" s="4"/>
      <c r="BNC130" s="4"/>
      <c r="BND130" s="4"/>
      <c r="BNE130" s="4"/>
      <c r="BNF130" s="4"/>
      <c r="BNG130" s="4"/>
      <c r="BNH130" s="4"/>
      <c r="BNI130" s="4"/>
      <c r="BNJ130" s="4"/>
      <c r="BNK130" s="4"/>
      <c r="BNL130" s="4"/>
      <c r="BNM130" s="4"/>
      <c r="BNN130" s="4"/>
      <c r="BNO130" s="4"/>
      <c r="BNP130" s="4"/>
      <c r="BNQ130" s="4"/>
      <c r="BNR130" s="4"/>
      <c r="BNS130" s="4"/>
      <c r="BNT130" s="4"/>
      <c r="BNU130" s="4"/>
      <c r="BNV130" s="4"/>
      <c r="BNW130" s="4"/>
      <c r="BNX130" s="4"/>
      <c r="BNY130" s="4"/>
      <c r="BNZ130" s="4"/>
      <c r="BOA130" s="4"/>
      <c r="BOB130" s="4"/>
      <c r="BOC130" s="4"/>
      <c r="BOD130" s="4"/>
      <c r="BOK130" s="4"/>
      <c r="BOL130" s="4"/>
      <c r="BOM130" s="4"/>
      <c r="BON130" s="4"/>
      <c r="BOO130" s="4"/>
      <c r="BOP130" s="4"/>
      <c r="BOQ130" s="4"/>
      <c r="BOR130" s="4"/>
      <c r="BOS130" s="4"/>
      <c r="BOT130" s="4"/>
      <c r="BOU130" s="4"/>
      <c r="BOV130" s="4"/>
      <c r="BOW130" s="4"/>
      <c r="BOX130" s="4"/>
      <c r="BOY130" s="4"/>
      <c r="BOZ130" s="4"/>
      <c r="BPA130" s="4"/>
      <c r="BPB130" s="4"/>
      <c r="BPC130" s="4"/>
      <c r="BPD130" s="4"/>
      <c r="BPE130" s="4"/>
      <c r="BPF130" s="4"/>
      <c r="BPG130" s="4"/>
      <c r="BPH130" s="4"/>
      <c r="BPI130" s="4"/>
      <c r="BPJ130" s="4"/>
      <c r="BPK130" s="4"/>
      <c r="BPL130" s="4"/>
      <c r="BPM130" s="4"/>
      <c r="BPN130" s="4"/>
      <c r="BPO130" s="4"/>
      <c r="BPP130" s="4"/>
      <c r="BPQ130" s="4"/>
      <c r="BPR130" s="4"/>
      <c r="BPS130" s="4"/>
      <c r="BPT130" s="4"/>
      <c r="BPU130" s="4"/>
      <c r="BPV130" s="4"/>
      <c r="BPW130" s="4"/>
      <c r="BPX130" s="4"/>
      <c r="BPY130" s="4"/>
      <c r="BPZ130" s="4"/>
      <c r="BQA130" s="4"/>
      <c r="BQB130" s="4"/>
      <c r="BQC130" s="4"/>
      <c r="BQD130" s="4"/>
      <c r="BQE130" s="4"/>
      <c r="BQF130" s="4"/>
      <c r="BQG130" s="4"/>
      <c r="BQH130" s="4"/>
      <c r="BQI130" s="4"/>
      <c r="BQJ130" s="4"/>
      <c r="BQK130" s="4"/>
      <c r="BQL130" s="4"/>
      <c r="BQM130" s="4"/>
      <c r="BQN130" s="4"/>
      <c r="BQO130" s="4"/>
      <c r="BQP130" s="4"/>
      <c r="BQQ130" s="4"/>
      <c r="BQR130" s="4"/>
      <c r="BQS130" s="4"/>
      <c r="BQT130" s="4"/>
      <c r="BQU130" s="4"/>
      <c r="BQV130" s="4"/>
      <c r="BQW130" s="4"/>
      <c r="BQX130" s="4"/>
      <c r="BQY130" s="4"/>
      <c r="BQZ130" s="4"/>
      <c r="BRA130" s="4"/>
      <c r="BRB130" s="4"/>
      <c r="BRC130" s="4"/>
      <c r="BRD130" s="4"/>
      <c r="BRE130" s="4"/>
      <c r="BRF130" s="4"/>
      <c r="BRG130" s="4"/>
      <c r="BRH130" s="4"/>
      <c r="BRI130" s="4"/>
      <c r="BRJ130" s="4"/>
      <c r="BRK130" s="4"/>
      <c r="BRL130" s="4"/>
      <c r="BRM130" s="4"/>
      <c r="BRN130" s="4"/>
      <c r="BRO130" s="4"/>
      <c r="BRP130" s="4"/>
      <c r="BRQ130" s="4"/>
      <c r="BRR130" s="4"/>
      <c r="BRS130" s="4"/>
      <c r="BRT130" s="4"/>
      <c r="BRU130" s="4"/>
      <c r="BRV130" s="4"/>
      <c r="BRW130" s="4"/>
      <c r="BRX130" s="4"/>
      <c r="BRY130" s="4"/>
      <c r="BRZ130" s="4"/>
      <c r="BSA130" s="4"/>
      <c r="BSB130" s="4"/>
      <c r="BSC130" s="4"/>
      <c r="BSD130" s="4"/>
      <c r="BSE130" s="4"/>
      <c r="BSF130" s="4"/>
      <c r="BSG130" s="4"/>
      <c r="BSH130" s="4"/>
      <c r="BSI130" s="4"/>
      <c r="BSJ130" s="4"/>
      <c r="BSK130" s="4"/>
      <c r="BSL130" s="4"/>
      <c r="BSM130" s="4"/>
      <c r="BSN130" s="4"/>
      <c r="BSO130" s="4"/>
      <c r="BSP130" s="4"/>
      <c r="BSQ130" s="4"/>
      <c r="BSR130" s="4"/>
      <c r="BSS130" s="4"/>
      <c r="BST130" s="4"/>
      <c r="BSU130" s="4"/>
      <c r="BSV130" s="4"/>
      <c r="BSW130" s="4"/>
      <c r="BSX130" s="4"/>
      <c r="BSY130" s="4"/>
      <c r="BSZ130" s="4"/>
      <c r="BTA130" s="4"/>
      <c r="BTB130" s="4"/>
      <c r="BTC130" s="4"/>
      <c r="BTD130" s="4"/>
      <c r="BTE130" s="4"/>
      <c r="BTF130" s="4"/>
      <c r="BTG130" s="4"/>
      <c r="BTH130" s="4"/>
      <c r="BTI130" s="4"/>
      <c r="BTJ130" s="4"/>
      <c r="BTK130" s="4"/>
      <c r="BTL130" s="4"/>
      <c r="BTM130" s="4"/>
      <c r="BTN130" s="4"/>
      <c r="BTO130" s="4"/>
      <c r="BTP130" s="4"/>
      <c r="BTQ130" s="4"/>
      <c r="BTR130" s="4"/>
      <c r="BTS130" s="4"/>
      <c r="BTT130" s="4"/>
      <c r="BTU130" s="4"/>
      <c r="BTV130" s="4"/>
      <c r="BTW130" s="4"/>
      <c r="BTX130" s="4"/>
      <c r="BTY130" s="4"/>
      <c r="BTZ130" s="4"/>
      <c r="BUA130" s="4"/>
      <c r="BUB130" s="4"/>
      <c r="BUC130" s="4"/>
      <c r="BUD130" s="4"/>
      <c r="BUE130" s="4"/>
      <c r="BUF130" s="4"/>
      <c r="BUG130" s="4"/>
      <c r="BUH130" s="4"/>
      <c r="BUI130" s="4"/>
      <c r="BUJ130" s="4"/>
      <c r="BUK130" s="4"/>
      <c r="BUL130" s="4"/>
      <c r="BUM130" s="4"/>
      <c r="BUN130" s="4"/>
      <c r="BUO130" s="4"/>
      <c r="BUP130" s="4"/>
      <c r="BUQ130" s="4"/>
      <c r="BUR130" s="4"/>
      <c r="BUS130" s="4"/>
      <c r="BUT130" s="4"/>
      <c r="BUU130" s="4"/>
      <c r="BUV130" s="4"/>
      <c r="BUW130" s="4"/>
      <c r="BUX130" s="4"/>
      <c r="BUY130" s="4"/>
      <c r="BUZ130" s="4"/>
      <c r="BVA130" s="4"/>
      <c r="BVB130" s="4"/>
      <c r="BVC130" s="4"/>
      <c r="BVD130" s="4"/>
      <c r="BVE130" s="4"/>
      <c r="BVF130" s="4"/>
      <c r="BVG130" s="4"/>
      <c r="BVH130" s="4"/>
      <c r="BVI130" s="4"/>
      <c r="BVJ130" s="4"/>
      <c r="BVK130" s="4"/>
      <c r="BVL130" s="4"/>
      <c r="BVM130" s="4"/>
      <c r="BVN130" s="4"/>
      <c r="BVO130" s="4"/>
      <c r="BVP130" s="4"/>
      <c r="BVQ130" s="4"/>
      <c r="BVR130" s="4"/>
      <c r="BVS130" s="4"/>
      <c r="BVT130" s="4"/>
      <c r="BVU130" s="4"/>
      <c r="BVV130" s="4"/>
      <c r="BVW130" s="4"/>
      <c r="BVX130" s="4"/>
      <c r="BVY130" s="4"/>
      <c r="BVZ130" s="4"/>
      <c r="BWA130" s="4"/>
      <c r="BWB130" s="4"/>
      <c r="BWC130" s="4"/>
      <c r="BWD130" s="4"/>
      <c r="BWE130" s="4"/>
      <c r="BWF130" s="4"/>
      <c r="BWG130" s="4"/>
      <c r="BWH130" s="4"/>
      <c r="BWI130" s="4"/>
      <c r="BWJ130" s="4"/>
      <c r="BWK130" s="4"/>
      <c r="BWL130" s="4"/>
      <c r="BWM130" s="4"/>
      <c r="BWN130" s="4"/>
      <c r="BWO130" s="4"/>
      <c r="BWP130" s="4"/>
      <c r="BWQ130" s="4"/>
      <c r="BWR130" s="4"/>
      <c r="BWS130" s="4"/>
      <c r="BWT130" s="4"/>
      <c r="BWU130" s="4"/>
      <c r="BWV130" s="4"/>
      <c r="BWW130" s="4"/>
      <c r="BWX130" s="4"/>
      <c r="BWY130" s="4"/>
      <c r="BWZ130" s="4"/>
      <c r="BXA130" s="4"/>
      <c r="BXB130" s="4"/>
      <c r="BXC130" s="4"/>
      <c r="BXD130" s="4"/>
      <c r="BXE130" s="4"/>
      <c r="BXF130" s="4"/>
      <c r="BXG130" s="4"/>
      <c r="BXH130" s="4"/>
      <c r="BXI130" s="4"/>
      <c r="BXJ130" s="4"/>
      <c r="BXK130" s="4"/>
      <c r="BXL130" s="4"/>
      <c r="BXM130" s="4"/>
      <c r="BXN130" s="4"/>
      <c r="BXO130" s="4"/>
      <c r="BXP130" s="4"/>
      <c r="BXQ130" s="4"/>
      <c r="BXR130" s="4"/>
      <c r="BXS130" s="4"/>
      <c r="BXT130" s="4"/>
      <c r="BXU130" s="4"/>
      <c r="BXV130" s="4"/>
      <c r="BXW130" s="4"/>
      <c r="BXX130" s="4"/>
      <c r="BXY130" s="4"/>
      <c r="BXZ130" s="4"/>
      <c r="BYG130" s="4"/>
      <c r="BYH130" s="4"/>
      <c r="BYI130" s="4"/>
      <c r="BYJ130" s="4"/>
      <c r="BYK130" s="4"/>
      <c r="BYL130" s="4"/>
      <c r="BYM130" s="4"/>
      <c r="BYN130" s="4"/>
      <c r="BYO130" s="4"/>
      <c r="BYP130" s="4"/>
      <c r="BYQ130" s="4"/>
      <c r="BYR130" s="4"/>
      <c r="BYS130" s="4"/>
      <c r="BYT130" s="4"/>
      <c r="BYU130" s="4"/>
      <c r="BYV130" s="4"/>
      <c r="BYW130" s="4"/>
      <c r="BYX130" s="4"/>
      <c r="BYY130" s="4"/>
      <c r="BYZ130" s="4"/>
      <c r="BZA130" s="4"/>
      <c r="BZB130" s="4"/>
      <c r="BZC130" s="4"/>
      <c r="BZD130" s="4"/>
      <c r="BZE130" s="4"/>
      <c r="BZF130" s="4"/>
      <c r="BZG130" s="4"/>
      <c r="BZH130" s="4"/>
      <c r="BZI130" s="4"/>
      <c r="BZJ130" s="4"/>
      <c r="BZK130" s="4"/>
      <c r="BZL130" s="4"/>
      <c r="BZM130" s="4"/>
      <c r="BZN130" s="4"/>
      <c r="BZO130" s="4"/>
      <c r="BZP130" s="4"/>
      <c r="BZQ130" s="4"/>
      <c r="BZR130" s="4"/>
      <c r="BZS130" s="4"/>
      <c r="BZT130" s="4"/>
      <c r="BZU130" s="4"/>
      <c r="BZV130" s="4"/>
      <c r="BZW130" s="4"/>
      <c r="BZX130" s="4"/>
      <c r="BZY130" s="4"/>
      <c r="BZZ130" s="4"/>
      <c r="CAA130" s="4"/>
      <c r="CAB130" s="4"/>
      <c r="CAC130" s="4"/>
      <c r="CAD130" s="4"/>
      <c r="CAE130" s="4"/>
      <c r="CAF130" s="4"/>
      <c r="CAG130" s="4"/>
      <c r="CAH130" s="4"/>
      <c r="CAI130" s="4"/>
      <c r="CAJ130" s="4"/>
      <c r="CAK130" s="4"/>
      <c r="CAL130" s="4"/>
      <c r="CAM130" s="4"/>
      <c r="CAN130" s="4"/>
      <c r="CAO130" s="4"/>
      <c r="CAP130" s="4"/>
      <c r="CAQ130" s="4"/>
      <c r="CAR130" s="4"/>
      <c r="CAS130" s="4"/>
      <c r="CAT130" s="4"/>
      <c r="CAU130" s="4"/>
      <c r="CAV130" s="4"/>
      <c r="CAW130" s="4"/>
      <c r="CAX130" s="4"/>
      <c r="CAY130" s="4"/>
      <c r="CAZ130" s="4"/>
      <c r="CBA130" s="4"/>
      <c r="CBB130" s="4"/>
      <c r="CBC130" s="4"/>
      <c r="CBD130" s="4"/>
      <c r="CBE130" s="4"/>
      <c r="CBF130" s="4"/>
      <c r="CBG130" s="4"/>
      <c r="CBH130" s="4"/>
      <c r="CBI130" s="4"/>
      <c r="CBJ130" s="4"/>
      <c r="CBK130" s="4"/>
      <c r="CBL130" s="4"/>
      <c r="CBM130" s="4"/>
      <c r="CBN130" s="4"/>
      <c r="CBO130" s="4"/>
      <c r="CBP130" s="4"/>
      <c r="CBQ130" s="4"/>
      <c r="CBR130" s="4"/>
      <c r="CBS130" s="4"/>
      <c r="CBT130" s="4"/>
      <c r="CBU130" s="4"/>
      <c r="CBV130" s="4"/>
      <c r="CBW130" s="4"/>
      <c r="CBX130" s="4"/>
      <c r="CBY130" s="4"/>
      <c r="CBZ130" s="4"/>
      <c r="CCA130" s="4"/>
      <c r="CCB130" s="4"/>
      <c r="CCC130" s="4"/>
      <c r="CCD130" s="4"/>
      <c r="CCE130" s="4"/>
      <c r="CCF130" s="4"/>
      <c r="CCG130" s="4"/>
      <c r="CCH130" s="4"/>
      <c r="CCI130" s="4"/>
      <c r="CCJ130" s="4"/>
      <c r="CCK130" s="4"/>
      <c r="CCL130" s="4"/>
      <c r="CCM130" s="4"/>
      <c r="CCN130" s="4"/>
      <c r="CCO130" s="4"/>
      <c r="CCP130" s="4"/>
      <c r="CCQ130" s="4"/>
      <c r="CCR130" s="4"/>
      <c r="CCS130" s="4"/>
      <c r="CCT130" s="4"/>
      <c r="CCU130" s="4"/>
      <c r="CCV130" s="4"/>
      <c r="CCW130" s="4"/>
      <c r="CCX130" s="4"/>
      <c r="CCY130" s="4"/>
      <c r="CCZ130" s="4"/>
      <c r="CDA130" s="4"/>
      <c r="CDB130" s="4"/>
      <c r="CDC130" s="4"/>
      <c r="CDD130" s="4"/>
      <c r="CDE130" s="4"/>
      <c r="CDF130" s="4"/>
      <c r="CDG130" s="4"/>
      <c r="CDH130" s="4"/>
      <c r="CDI130" s="4"/>
      <c r="CDJ130" s="4"/>
      <c r="CDK130" s="4"/>
      <c r="CDL130" s="4"/>
      <c r="CDM130" s="4"/>
      <c r="CDN130" s="4"/>
      <c r="CDO130" s="4"/>
      <c r="CDP130" s="4"/>
      <c r="CDQ130" s="4"/>
      <c r="CDR130" s="4"/>
      <c r="CDS130" s="4"/>
      <c r="CDT130" s="4"/>
      <c r="CDU130" s="4"/>
      <c r="CDV130" s="4"/>
      <c r="CDW130" s="4"/>
      <c r="CDX130" s="4"/>
      <c r="CDY130" s="4"/>
      <c r="CDZ130" s="4"/>
      <c r="CEA130" s="4"/>
      <c r="CEB130" s="4"/>
      <c r="CEC130" s="4"/>
      <c r="CED130" s="4"/>
      <c r="CEE130" s="4"/>
      <c r="CEF130" s="4"/>
      <c r="CEG130" s="4"/>
      <c r="CEH130" s="4"/>
      <c r="CEI130" s="4"/>
      <c r="CEJ130" s="4"/>
      <c r="CEK130" s="4"/>
      <c r="CEL130" s="4"/>
      <c r="CEM130" s="4"/>
      <c r="CEN130" s="4"/>
      <c r="CEO130" s="4"/>
      <c r="CEP130" s="4"/>
      <c r="CEQ130" s="4"/>
      <c r="CER130" s="4"/>
      <c r="CES130" s="4"/>
      <c r="CET130" s="4"/>
      <c r="CEU130" s="4"/>
      <c r="CEV130" s="4"/>
      <c r="CEW130" s="4"/>
      <c r="CEX130" s="4"/>
      <c r="CEY130" s="4"/>
      <c r="CEZ130" s="4"/>
      <c r="CFA130" s="4"/>
      <c r="CFB130" s="4"/>
      <c r="CFC130" s="4"/>
      <c r="CFD130" s="4"/>
      <c r="CFE130" s="4"/>
      <c r="CFF130" s="4"/>
      <c r="CFG130" s="4"/>
      <c r="CFH130" s="4"/>
      <c r="CFI130" s="4"/>
      <c r="CFJ130" s="4"/>
      <c r="CFK130" s="4"/>
      <c r="CFL130" s="4"/>
      <c r="CFM130" s="4"/>
      <c r="CFN130" s="4"/>
      <c r="CFO130" s="4"/>
      <c r="CFP130" s="4"/>
      <c r="CFQ130" s="4"/>
      <c r="CFR130" s="4"/>
      <c r="CFS130" s="4"/>
      <c r="CFT130" s="4"/>
      <c r="CFU130" s="4"/>
      <c r="CFV130" s="4"/>
      <c r="CFW130" s="4"/>
      <c r="CFX130" s="4"/>
      <c r="CFY130" s="4"/>
      <c r="CFZ130" s="4"/>
      <c r="CGA130" s="4"/>
      <c r="CGB130" s="4"/>
      <c r="CGC130" s="4"/>
      <c r="CGD130" s="4"/>
      <c r="CGE130" s="4"/>
      <c r="CGF130" s="4"/>
      <c r="CGG130" s="4"/>
      <c r="CGH130" s="4"/>
      <c r="CGI130" s="4"/>
      <c r="CGJ130" s="4"/>
      <c r="CGK130" s="4"/>
      <c r="CGL130" s="4"/>
      <c r="CGM130" s="4"/>
      <c r="CGN130" s="4"/>
      <c r="CGO130" s="4"/>
      <c r="CGP130" s="4"/>
      <c r="CGQ130" s="4"/>
      <c r="CGR130" s="4"/>
      <c r="CGS130" s="4"/>
      <c r="CGT130" s="4"/>
      <c r="CGU130" s="4"/>
      <c r="CGV130" s="4"/>
      <c r="CGW130" s="4"/>
      <c r="CGX130" s="4"/>
      <c r="CGY130" s="4"/>
      <c r="CGZ130" s="4"/>
      <c r="CHA130" s="4"/>
      <c r="CHB130" s="4"/>
      <c r="CHC130" s="4"/>
      <c r="CHD130" s="4"/>
      <c r="CHE130" s="4"/>
      <c r="CHF130" s="4"/>
      <c r="CHG130" s="4"/>
      <c r="CHH130" s="4"/>
      <c r="CHI130" s="4"/>
      <c r="CHJ130" s="4"/>
      <c r="CHK130" s="4"/>
      <c r="CHL130" s="4"/>
      <c r="CHM130" s="4"/>
      <c r="CHN130" s="4"/>
      <c r="CHO130" s="4"/>
      <c r="CHP130" s="4"/>
      <c r="CHQ130" s="4"/>
      <c r="CHR130" s="4"/>
      <c r="CHS130" s="4"/>
      <c r="CHT130" s="4"/>
      <c r="CHU130" s="4"/>
      <c r="CHV130" s="4"/>
      <c r="CIC130" s="4"/>
      <c r="CID130" s="4"/>
      <c r="CIE130" s="4"/>
      <c r="CIF130" s="4"/>
      <c r="CIG130" s="4"/>
      <c r="CIH130" s="4"/>
      <c r="CII130" s="4"/>
      <c r="CIJ130" s="4"/>
      <c r="CIK130" s="4"/>
      <c r="CIL130" s="4"/>
      <c r="CIM130" s="4"/>
      <c r="CIN130" s="4"/>
      <c r="CIO130" s="4"/>
      <c r="CIP130" s="4"/>
      <c r="CIQ130" s="4"/>
      <c r="CIR130" s="4"/>
      <c r="CIS130" s="4"/>
      <c r="CIT130" s="4"/>
      <c r="CIU130" s="4"/>
      <c r="CIV130" s="4"/>
      <c r="CIW130" s="4"/>
      <c r="CIX130" s="4"/>
      <c r="CIY130" s="4"/>
      <c r="CIZ130" s="4"/>
      <c r="CJA130" s="4"/>
      <c r="CJB130" s="4"/>
      <c r="CJC130" s="4"/>
      <c r="CJD130" s="4"/>
      <c r="CJE130" s="4"/>
      <c r="CJF130" s="4"/>
      <c r="CJG130" s="4"/>
      <c r="CJH130" s="4"/>
      <c r="CJI130" s="4"/>
      <c r="CJJ130" s="4"/>
      <c r="CJK130" s="4"/>
      <c r="CJL130" s="4"/>
      <c r="CJM130" s="4"/>
      <c r="CJN130" s="4"/>
      <c r="CJO130" s="4"/>
      <c r="CJP130" s="4"/>
      <c r="CJQ130" s="4"/>
      <c r="CJR130" s="4"/>
      <c r="CJS130" s="4"/>
      <c r="CJT130" s="4"/>
      <c r="CJU130" s="4"/>
      <c r="CJV130" s="4"/>
      <c r="CJW130" s="4"/>
      <c r="CJX130" s="4"/>
      <c r="CJY130" s="4"/>
      <c r="CJZ130" s="4"/>
      <c r="CKA130" s="4"/>
      <c r="CKB130" s="4"/>
      <c r="CKC130" s="4"/>
      <c r="CKD130" s="4"/>
      <c r="CKE130" s="4"/>
      <c r="CKF130" s="4"/>
      <c r="CKG130" s="4"/>
      <c r="CKH130" s="4"/>
      <c r="CKI130" s="4"/>
      <c r="CKJ130" s="4"/>
      <c r="CKK130" s="4"/>
      <c r="CKL130" s="4"/>
      <c r="CKM130" s="4"/>
      <c r="CKN130" s="4"/>
      <c r="CKO130" s="4"/>
      <c r="CKP130" s="4"/>
      <c r="CKQ130" s="4"/>
      <c r="CKR130" s="4"/>
      <c r="CKS130" s="4"/>
      <c r="CKT130" s="4"/>
      <c r="CKU130" s="4"/>
      <c r="CKV130" s="4"/>
      <c r="CKW130" s="4"/>
      <c r="CKX130" s="4"/>
      <c r="CKY130" s="4"/>
      <c r="CKZ130" s="4"/>
      <c r="CLA130" s="4"/>
      <c r="CLB130" s="4"/>
      <c r="CLC130" s="4"/>
      <c r="CLD130" s="4"/>
      <c r="CLE130" s="4"/>
      <c r="CLF130" s="4"/>
      <c r="CLG130" s="4"/>
      <c r="CLH130" s="4"/>
      <c r="CLI130" s="4"/>
      <c r="CLJ130" s="4"/>
      <c r="CLK130" s="4"/>
      <c r="CLL130" s="4"/>
      <c r="CLM130" s="4"/>
      <c r="CLN130" s="4"/>
      <c r="CLO130" s="4"/>
      <c r="CLP130" s="4"/>
      <c r="CLQ130" s="4"/>
      <c r="CLR130" s="4"/>
      <c r="CLS130" s="4"/>
      <c r="CLT130" s="4"/>
      <c r="CLU130" s="4"/>
      <c r="CLV130" s="4"/>
      <c r="CLW130" s="4"/>
      <c r="CLX130" s="4"/>
      <c r="CLY130" s="4"/>
      <c r="CLZ130" s="4"/>
      <c r="CMA130" s="4"/>
      <c r="CMB130" s="4"/>
      <c r="CMC130" s="4"/>
      <c r="CMD130" s="4"/>
      <c r="CME130" s="4"/>
      <c r="CMF130" s="4"/>
      <c r="CMG130" s="4"/>
      <c r="CMH130" s="4"/>
      <c r="CMI130" s="4"/>
      <c r="CMJ130" s="4"/>
      <c r="CMK130" s="4"/>
      <c r="CML130" s="4"/>
      <c r="CMM130" s="4"/>
      <c r="CMN130" s="4"/>
      <c r="CMO130" s="4"/>
      <c r="CMP130" s="4"/>
      <c r="CMQ130" s="4"/>
      <c r="CMR130" s="4"/>
      <c r="CMS130" s="4"/>
      <c r="CMT130" s="4"/>
      <c r="CMU130" s="4"/>
      <c r="CMV130" s="4"/>
      <c r="CMW130" s="4"/>
      <c r="CMX130" s="4"/>
      <c r="CMY130" s="4"/>
      <c r="CMZ130" s="4"/>
      <c r="CNA130" s="4"/>
      <c r="CNB130" s="4"/>
      <c r="CNC130" s="4"/>
      <c r="CND130" s="4"/>
      <c r="CNE130" s="4"/>
      <c r="CNF130" s="4"/>
      <c r="CNG130" s="4"/>
      <c r="CNH130" s="4"/>
      <c r="CNI130" s="4"/>
      <c r="CNJ130" s="4"/>
      <c r="CNK130" s="4"/>
      <c r="CNL130" s="4"/>
      <c r="CNM130" s="4"/>
      <c r="CNN130" s="4"/>
      <c r="CNO130" s="4"/>
      <c r="CNP130" s="4"/>
      <c r="CNQ130" s="4"/>
      <c r="CNR130" s="4"/>
      <c r="CNS130" s="4"/>
      <c r="CNT130" s="4"/>
      <c r="CNU130" s="4"/>
      <c r="CNV130" s="4"/>
      <c r="CNW130" s="4"/>
      <c r="CNX130" s="4"/>
      <c r="CNY130" s="4"/>
      <c r="CNZ130" s="4"/>
      <c r="COA130" s="4"/>
      <c r="COB130" s="4"/>
      <c r="COC130" s="4"/>
      <c r="COD130" s="4"/>
      <c r="COE130" s="4"/>
      <c r="COF130" s="4"/>
      <c r="COG130" s="4"/>
      <c r="COH130" s="4"/>
      <c r="COI130" s="4"/>
      <c r="COJ130" s="4"/>
      <c r="COK130" s="4"/>
      <c r="COL130" s="4"/>
      <c r="COM130" s="4"/>
      <c r="CON130" s="4"/>
      <c r="COO130" s="4"/>
      <c r="COP130" s="4"/>
      <c r="COQ130" s="4"/>
      <c r="COR130" s="4"/>
      <c r="COS130" s="4"/>
      <c r="COT130" s="4"/>
      <c r="COU130" s="4"/>
      <c r="COV130" s="4"/>
      <c r="COW130" s="4"/>
      <c r="COX130" s="4"/>
      <c r="COY130" s="4"/>
      <c r="COZ130" s="4"/>
      <c r="CPA130" s="4"/>
      <c r="CPB130" s="4"/>
      <c r="CPC130" s="4"/>
      <c r="CPD130" s="4"/>
      <c r="CPE130" s="4"/>
      <c r="CPF130" s="4"/>
      <c r="CPG130" s="4"/>
      <c r="CPH130" s="4"/>
      <c r="CPI130" s="4"/>
      <c r="CPJ130" s="4"/>
      <c r="CPK130" s="4"/>
      <c r="CPL130" s="4"/>
      <c r="CPM130" s="4"/>
      <c r="CPN130" s="4"/>
      <c r="CPO130" s="4"/>
      <c r="CPP130" s="4"/>
      <c r="CPQ130" s="4"/>
      <c r="CPR130" s="4"/>
      <c r="CPS130" s="4"/>
      <c r="CPT130" s="4"/>
      <c r="CPU130" s="4"/>
      <c r="CPV130" s="4"/>
      <c r="CPW130" s="4"/>
      <c r="CPX130" s="4"/>
      <c r="CPY130" s="4"/>
      <c r="CPZ130" s="4"/>
      <c r="CQA130" s="4"/>
      <c r="CQB130" s="4"/>
      <c r="CQC130" s="4"/>
      <c r="CQD130" s="4"/>
      <c r="CQE130" s="4"/>
      <c r="CQF130" s="4"/>
      <c r="CQG130" s="4"/>
      <c r="CQH130" s="4"/>
      <c r="CQI130" s="4"/>
      <c r="CQJ130" s="4"/>
      <c r="CQK130" s="4"/>
      <c r="CQL130" s="4"/>
      <c r="CQM130" s="4"/>
      <c r="CQN130" s="4"/>
      <c r="CQO130" s="4"/>
      <c r="CQP130" s="4"/>
      <c r="CQQ130" s="4"/>
      <c r="CQR130" s="4"/>
      <c r="CQS130" s="4"/>
      <c r="CQT130" s="4"/>
      <c r="CQU130" s="4"/>
      <c r="CQV130" s="4"/>
      <c r="CQW130" s="4"/>
      <c r="CQX130" s="4"/>
      <c r="CQY130" s="4"/>
      <c r="CQZ130" s="4"/>
      <c r="CRA130" s="4"/>
      <c r="CRB130" s="4"/>
      <c r="CRC130" s="4"/>
      <c r="CRD130" s="4"/>
      <c r="CRE130" s="4"/>
      <c r="CRF130" s="4"/>
      <c r="CRG130" s="4"/>
      <c r="CRH130" s="4"/>
      <c r="CRI130" s="4"/>
      <c r="CRJ130" s="4"/>
      <c r="CRK130" s="4"/>
      <c r="CRL130" s="4"/>
      <c r="CRM130" s="4"/>
      <c r="CRN130" s="4"/>
      <c r="CRO130" s="4"/>
      <c r="CRP130" s="4"/>
      <c r="CRQ130" s="4"/>
      <c r="CRR130" s="4"/>
      <c r="CRY130" s="4"/>
      <c r="CRZ130" s="4"/>
      <c r="CSA130" s="4"/>
      <c r="CSB130" s="4"/>
      <c r="CSC130" s="4"/>
      <c r="CSD130" s="4"/>
      <c r="CSE130" s="4"/>
      <c r="CSF130" s="4"/>
      <c r="CSG130" s="4"/>
      <c r="CSH130" s="4"/>
      <c r="CSI130" s="4"/>
      <c r="CSJ130" s="4"/>
      <c r="CSK130" s="4"/>
      <c r="CSL130" s="4"/>
      <c r="CSM130" s="4"/>
      <c r="CSN130" s="4"/>
      <c r="CSO130" s="4"/>
      <c r="CSP130" s="4"/>
      <c r="CSQ130" s="4"/>
      <c r="CSR130" s="4"/>
      <c r="CSS130" s="4"/>
      <c r="CST130" s="4"/>
      <c r="CSU130" s="4"/>
      <c r="CSV130" s="4"/>
      <c r="CSW130" s="4"/>
      <c r="CSX130" s="4"/>
      <c r="CSY130" s="4"/>
      <c r="CSZ130" s="4"/>
      <c r="CTA130" s="4"/>
      <c r="CTB130" s="4"/>
      <c r="CTC130" s="4"/>
      <c r="CTD130" s="4"/>
      <c r="CTE130" s="4"/>
      <c r="CTF130" s="4"/>
      <c r="CTG130" s="4"/>
      <c r="CTH130" s="4"/>
      <c r="CTI130" s="4"/>
      <c r="CTJ130" s="4"/>
      <c r="CTK130" s="4"/>
      <c r="CTL130" s="4"/>
      <c r="CTM130" s="4"/>
      <c r="CTN130" s="4"/>
      <c r="CTO130" s="4"/>
      <c r="CTP130" s="4"/>
      <c r="CTQ130" s="4"/>
      <c r="CTR130" s="4"/>
      <c r="CTS130" s="4"/>
      <c r="CTT130" s="4"/>
      <c r="CTU130" s="4"/>
      <c r="CTV130" s="4"/>
      <c r="CTW130" s="4"/>
      <c r="CTX130" s="4"/>
      <c r="CTY130" s="4"/>
      <c r="CTZ130" s="4"/>
      <c r="CUA130" s="4"/>
      <c r="CUB130" s="4"/>
      <c r="CUC130" s="4"/>
      <c r="CUD130" s="4"/>
      <c r="CUE130" s="4"/>
      <c r="CUF130" s="4"/>
      <c r="CUG130" s="4"/>
      <c r="CUH130" s="4"/>
      <c r="CUI130" s="4"/>
      <c r="CUJ130" s="4"/>
      <c r="CUK130" s="4"/>
      <c r="CUL130" s="4"/>
      <c r="CUM130" s="4"/>
      <c r="CUN130" s="4"/>
      <c r="CUO130" s="4"/>
      <c r="CUP130" s="4"/>
      <c r="CUQ130" s="4"/>
      <c r="CUR130" s="4"/>
      <c r="CUS130" s="4"/>
      <c r="CUT130" s="4"/>
      <c r="CUU130" s="4"/>
      <c r="CUV130" s="4"/>
      <c r="CUW130" s="4"/>
      <c r="CUX130" s="4"/>
      <c r="CUY130" s="4"/>
      <c r="CUZ130" s="4"/>
      <c r="CVA130" s="4"/>
      <c r="CVB130" s="4"/>
      <c r="CVC130" s="4"/>
      <c r="CVD130" s="4"/>
      <c r="CVE130" s="4"/>
      <c r="CVF130" s="4"/>
      <c r="CVG130" s="4"/>
      <c r="CVH130" s="4"/>
      <c r="CVI130" s="4"/>
      <c r="CVJ130" s="4"/>
      <c r="CVK130" s="4"/>
      <c r="CVL130" s="4"/>
      <c r="CVM130" s="4"/>
      <c r="CVN130" s="4"/>
      <c r="CVO130" s="4"/>
      <c r="CVP130" s="4"/>
      <c r="CVQ130" s="4"/>
      <c r="CVR130" s="4"/>
      <c r="CVS130" s="4"/>
      <c r="CVT130" s="4"/>
      <c r="CVU130" s="4"/>
      <c r="CVV130" s="4"/>
      <c r="CVW130" s="4"/>
      <c r="CVX130" s="4"/>
      <c r="CVY130" s="4"/>
      <c r="CVZ130" s="4"/>
      <c r="CWA130" s="4"/>
      <c r="CWB130" s="4"/>
      <c r="CWC130" s="4"/>
      <c r="CWD130" s="4"/>
      <c r="CWE130" s="4"/>
      <c r="CWF130" s="4"/>
      <c r="CWG130" s="4"/>
      <c r="CWH130" s="4"/>
      <c r="CWI130" s="4"/>
      <c r="CWJ130" s="4"/>
      <c r="CWK130" s="4"/>
      <c r="CWL130" s="4"/>
      <c r="CWM130" s="4"/>
      <c r="CWN130" s="4"/>
      <c r="CWO130" s="4"/>
      <c r="CWP130" s="4"/>
      <c r="CWQ130" s="4"/>
      <c r="CWR130" s="4"/>
      <c r="CWS130" s="4"/>
      <c r="CWT130" s="4"/>
      <c r="CWU130" s="4"/>
      <c r="CWV130" s="4"/>
      <c r="CWW130" s="4"/>
      <c r="CWX130" s="4"/>
      <c r="CWY130" s="4"/>
      <c r="CWZ130" s="4"/>
      <c r="CXA130" s="4"/>
      <c r="CXB130" s="4"/>
      <c r="CXC130" s="4"/>
      <c r="CXD130" s="4"/>
      <c r="CXE130" s="4"/>
      <c r="CXF130" s="4"/>
      <c r="CXG130" s="4"/>
      <c r="CXH130" s="4"/>
      <c r="CXI130" s="4"/>
      <c r="CXJ130" s="4"/>
      <c r="CXK130" s="4"/>
      <c r="CXL130" s="4"/>
      <c r="CXM130" s="4"/>
      <c r="CXN130" s="4"/>
      <c r="CXO130" s="4"/>
      <c r="CXP130" s="4"/>
      <c r="CXQ130" s="4"/>
      <c r="CXR130" s="4"/>
      <c r="CXS130" s="4"/>
      <c r="CXT130" s="4"/>
      <c r="CXU130" s="4"/>
      <c r="CXV130" s="4"/>
      <c r="CXW130" s="4"/>
      <c r="CXX130" s="4"/>
      <c r="CXY130" s="4"/>
      <c r="CXZ130" s="4"/>
      <c r="CYA130" s="4"/>
      <c r="CYB130" s="4"/>
      <c r="CYC130" s="4"/>
      <c r="CYD130" s="4"/>
      <c r="CYE130" s="4"/>
      <c r="CYF130" s="4"/>
      <c r="CYG130" s="4"/>
      <c r="CYH130" s="4"/>
      <c r="CYI130" s="4"/>
      <c r="CYJ130" s="4"/>
      <c r="CYK130" s="4"/>
      <c r="CYL130" s="4"/>
      <c r="CYM130" s="4"/>
      <c r="CYN130" s="4"/>
      <c r="CYO130" s="4"/>
      <c r="CYP130" s="4"/>
      <c r="CYQ130" s="4"/>
      <c r="CYR130" s="4"/>
      <c r="CYS130" s="4"/>
      <c r="CYT130" s="4"/>
      <c r="CYU130" s="4"/>
      <c r="CYV130" s="4"/>
      <c r="CYW130" s="4"/>
      <c r="CYX130" s="4"/>
      <c r="CYY130" s="4"/>
      <c r="CYZ130" s="4"/>
      <c r="CZA130" s="4"/>
      <c r="CZB130" s="4"/>
      <c r="CZC130" s="4"/>
      <c r="CZD130" s="4"/>
      <c r="CZE130" s="4"/>
      <c r="CZF130" s="4"/>
      <c r="CZG130" s="4"/>
      <c r="CZH130" s="4"/>
      <c r="CZI130" s="4"/>
      <c r="CZJ130" s="4"/>
      <c r="CZK130" s="4"/>
      <c r="CZL130" s="4"/>
      <c r="CZM130" s="4"/>
      <c r="CZN130" s="4"/>
      <c r="CZO130" s="4"/>
      <c r="CZP130" s="4"/>
      <c r="CZQ130" s="4"/>
      <c r="CZR130" s="4"/>
      <c r="CZS130" s="4"/>
      <c r="CZT130" s="4"/>
      <c r="CZU130" s="4"/>
      <c r="CZV130" s="4"/>
      <c r="CZW130" s="4"/>
      <c r="CZX130" s="4"/>
      <c r="CZY130" s="4"/>
      <c r="CZZ130" s="4"/>
      <c r="DAA130" s="4"/>
      <c r="DAB130" s="4"/>
      <c r="DAC130" s="4"/>
      <c r="DAD130" s="4"/>
      <c r="DAE130" s="4"/>
      <c r="DAF130" s="4"/>
      <c r="DAG130" s="4"/>
      <c r="DAH130" s="4"/>
      <c r="DAI130" s="4"/>
      <c r="DAJ130" s="4"/>
      <c r="DAK130" s="4"/>
      <c r="DAL130" s="4"/>
      <c r="DAM130" s="4"/>
      <c r="DAN130" s="4"/>
      <c r="DAO130" s="4"/>
      <c r="DAP130" s="4"/>
      <c r="DAQ130" s="4"/>
      <c r="DAR130" s="4"/>
      <c r="DAS130" s="4"/>
      <c r="DAT130" s="4"/>
      <c r="DAU130" s="4"/>
      <c r="DAV130" s="4"/>
      <c r="DAW130" s="4"/>
      <c r="DAX130" s="4"/>
      <c r="DAY130" s="4"/>
      <c r="DAZ130" s="4"/>
      <c r="DBA130" s="4"/>
      <c r="DBB130" s="4"/>
      <c r="DBC130" s="4"/>
      <c r="DBD130" s="4"/>
      <c r="DBE130" s="4"/>
      <c r="DBF130" s="4"/>
      <c r="DBG130" s="4"/>
      <c r="DBH130" s="4"/>
      <c r="DBI130" s="4"/>
      <c r="DBJ130" s="4"/>
      <c r="DBK130" s="4"/>
      <c r="DBL130" s="4"/>
      <c r="DBM130" s="4"/>
      <c r="DBN130" s="4"/>
      <c r="DBU130" s="4"/>
      <c r="DBV130" s="4"/>
      <c r="DBW130" s="4"/>
      <c r="DBX130" s="4"/>
      <c r="DBY130" s="4"/>
      <c r="DBZ130" s="4"/>
      <c r="DCA130" s="4"/>
      <c r="DCB130" s="4"/>
      <c r="DCC130" s="4"/>
      <c r="DCD130" s="4"/>
      <c r="DCE130" s="4"/>
      <c r="DCF130" s="4"/>
      <c r="DCG130" s="4"/>
      <c r="DCH130" s="4"/>
      <c r="DCI130" s="4"/>
      <c r="DCJ130" s="4"/>
      <c r="DCK130" s="4"/>
      <c r="DCL130" s="4"/>
      <c r="DCM130" s="4"/>
      <c r="DCN130" s="4"/>
      <c r="DCO130" s="4"/>
      <c r="DCP130" s="4"/>
      <c r="DCQ130" s="4"/>
      <c r="DCR130" s="4"/>
      <c r="DCS130" s="4"/>
      <c r="DCT130" s="4"/>
      <c r="DCU130" s="4"/>
      <c r="DCV130" s="4"/>
      <c r="DCW130" s="4"/>
      <c r="DCX130" s="4"/>
      <c r="DCY130" s="4"/>
      <c r="DCZ130" s="4"/>
      <c r="DDA130" s="4"/>
      <c r="DDB130" s="4"/>
      <c r="DDC130" s="4"/>
      <c r="DDD130" s="4"/>
      <c r="DDE130" s="4"/>
      <c r="DDF130" s="4"/>
      <c r="DDG130" s="4"/>
      <c r="DDH130" s="4"/>
      <c r="DDI130" s="4"/>
      <c r="DDJ130" s="4"/>
      <c r="DDK130" s="4"/>
      <c r="DDL130" s="4"/>
      <c r="DDM130" s="4"/>
      <c r="DDN130" s="4"/>
      <c r="DDO130" s="4"/>
      <c r="DDP130" s="4"/>
      <c r="DDQ130" s="4"/>
      <c r="DDR130" s="4"/>
      <c r="DDS130" s="4"/>
      <c r="DDT130" s="4"/>
      <c r="DDU130" s="4"/>
      <c r="DDV130" s="4"/>
      <c r="DDW130" s="4"/>
      <c r="DDX130" s="4"/>
      <c r="DDY130" s="4"/>
      <c r="DDZ130" s="4"/>
      <c r="DEA130" s="4"/>
      <c r="DEB130" s="4"/>
      <c r="DEC130" s="4"/>
      <c r="DED130" s="4"/>
      <c r="DEE130" s="4"/>
      <c r="DEF130" s="4"/>
      <c r="DEG130" s="4"/>
      <c r="DEH130" s="4"/>
      <c r="DEI130" s="4"/>
      <c r="DEJ130" s="4"/>
      <c r="DEK130" s="4"/>
      <c r="DEL130" s="4"/>
      <c r="DEM130" s="4"/>
      <c r="DEN130" s="4"/>
      <c r="DEO130" s="4"/>
      <c r="DEP130" s="4"/>
      <c r="DEQ130" s="4"/>
      <c r="DER130" s="4"/>
      <c r="DES130" s="4"/>
      <c r="DET130" s="4"/>
      <c r="DEU130" s="4"/>
      <c r="DEV130" s="4"/>
      <c r="DEW130" s="4"/>
      <c r="DEX130" s="4"/>
      <c r="DEY130" s="4"/>
      <c r="DEZ130" s="4"/>
      <c r="DFA130" s="4"/>
      <c r="DFB130" s="4"/>
      <c r="DFC130" s="4"/>
      <c r="DFD130" s="4"/>
      <c r="DFE130" s="4"/>
      <c r="DFF130" s="4"/>
      <c r="DFG130" s="4"/>
      <c r="DFH130" s="4"/>
      <c r="DFI130" s="4"/>
      <c r="DFJ130" s="4"/>
      <c r="DFK130" s="4"/>
      <c r="DFL130" s="4"/>
      <c r="DFM130" s="4"/>
      <c r="DFN130" s="4"/>
      <c r="DFO130" s="4"/>
      <c r="DFP130" s="4"/>
      <c r="DFQ130" s="4"/>
      <c r="DFR130" s="4"/>
      <c r="DFS130" s="4"/>
      <c r="DFT130" s="4"/>
      <c r="DFU130" s="4"/>
      <c r="DFV130" s="4"/>
      <c r="DFW130" s="4"/>
      <c r="DFX130" s="4"/>
      <c r="DFY130" s="4"/>
      <c r="DFZ130" s="4"/>
      <c r="DGA130" s="4"/>
      <c r="DGB130" s="4"/>
      <c r="DGC130" s="4"/>
      <c r="DGD130" s="4"/>
      <c r="DGE130" s="4"/>
      <c r="DGF130" s="4"/>
      <c r="DGG130" s="4"/>
      <c r="DGH130" s="4"/>
      <c r="DGI130" s="4"/>
      <c r="DGJ130" s="4"/>
      <c r="DGK130" s="4"/>
      <c r="DGL130" s="4"/>
      <c r="DGM130" s="4"/>
      <c r="DGN130" s="4"/>
      <c r="DGO130" s="4"/>
      <c r="DGP130" s="4"/>
      <c r="DGQ130" s="4"/>
      <c r="DGR130" s="4"/>
      <c r="DGS130" s="4"/>
      <c r="DGT130" s="4"/>
      <c r="DGU130" s="4"/>
      <c r="DGV130" s="4"/>
      <c r="DGW130" s="4"/>
      <c r="DGX130" s="4"/>
      <c r="DGY130" s="4"/>
      <c r="DGZ130" s="4"/>
      <c r="DHA130" s="4"/>
      <c r="DHB130" s="4"/>
      <c r="DHC130" s="4"/>
      <c r="DHD130" s="4"/>
      <c r="DHE130" s="4"/>
      <c r="DHF130" s="4"/>
      <c r="DHG130" s="4"/>
      <c r="DHH130" s="4"/>
      <c r="DHI130" s="4"/>
      <c r="DHJ130" s="4"/>
      <c r="DHK130" s="4"/>
      <c r="DHL130" s="4"/>
      <c r="DHM130" s="4"/>
      <c r="DHN130" s="4"/>
      <c r="DHO130" s="4"/>
      <c r="DHP130" s="4"/>
      <c r="DHQ130" s="4"/>
      <c r="DHR130" s="4"/>
      <c r="DHS130" s="4"/>
      <c r="DHT130" s="4"/>
      <c r="DHU130" s="4"/>
      <c r="DHV130" s="4"/>
      <c r="DHW130" s="4"/>
      <c r="DHX130" s="4"/>
      <c r="DHY130" s="4"/>
      <c r="DHZ130" s="4"/>
      <c r="DIA130" s="4"/>
      <c r="DIB130" s="4"/>
      <c r="DIC130" s="4"/>
      <c r="DID130" s="4"/>
      <c r="DIE130" s="4"/>
      <c r="DIF130" s="4"/>
      <c r="DIG130" s="4"/>
      <c r="DIH130" s="4"/>
      <c r="DII130" s="4"/>
      <c r="DIJ130" s="4"/>
      <c r="DIK130" s="4"/>
      <c r="DIL130" s="4"/>
      <c r="DIM130" s="4"/>
      <c r="DIN130" s="4"/>
      <c r="DIO130" s="4"/>
      <c r="DIP130" s="4"/>
      <c r="DIQ130" s="4"/>
      <c r="DIR130" s="4"/>
      <c r="DIS130" s="4"/>
      <c r="DIT130" s="4"/>
      <c r="DIU130" s="4"/>
      <c r="DIV130" s="4"/>
      <c r="DIW130" s="4"/>
      <c r="DIX130" s="4"/>
      <c r="DIY130" s="4"/>
      <c r="DIZ130" s="4"/>
      <c r="DJA130" s="4"/>
      <c r="DJB130" s="4"/>
      <c r="DJC130" s="4"/>
      <c r="DJD130" s="4"/>
      <c r="DJE130" s="4"/>
      <c r="DJF130" s="4"/>
      <c r="DJG130" s="4"/>
      <c r="DJH130" s="4"/>
      <c r="DJI130" s="4"/>
      <c r="DJJ130" s="4"/>
      <c r="DJK130" s="4"/>
      <c r="DJL130" s="4"/>
      <c r="DJM130" s="4"/>
      <c r="DJN130" s="4"/>
      <c r="DJO130" s="4"/>
      <c r="DJP130" s="4"/>
      <c r="DJQ130" s="4"/>
      <c r="DJR130" s="4"/>
      <c r="DJS130" s="4"/>
      <c r="DJT130" s="4"/>
      <c r="DJU130" s="4"/>
      <c r="DJV130" s="4"/>
      <c r="DJW130" s="4"/>
      <c r="DJX130" s="4"/>
      <c r="DJY130" s="4"/>
      <c r="DJZ130" s="4"/>
      <c r="DKA130" s="4"/>
      <c r="DKB130" s="4"/>
      <c r="DKC130" s="4"/>
      <c r="DKD130" s="4"/>
      <c r="DKE130" s="4"/>
      <c r="DKF130" s="4"/>
      <c r="DKG130" s="4"/>
      <c r="DKH130" s="4"/>
      <c r="DKI130" s="4"/>
      <c r="DKJ130" s="4"/>
      <c r="DKK130" s="4"/>
      <c r="DKL130" s="4"/>
      <c r="DKM130" s="4"/>
      <c r="DKN130" s="4"/>
      <c r="DKO130" s="4"/>
      <c r="DKP130" s="4"/>
      <c r="DKQ130" s="4"/>
      <c r="DKR130" s="4"/>
      <c r="DKS130" s="4"/>
      <c r="DKT130" s="4"/>
      <c r="DKU130" s="4"/>
      <c r="DKV130" s="4"/>
      <c r="DKW130" s="4"/>
      <c r="DKX130" s="4"/>
      <c r="DKY130" s="4"/>
      <c r="DKZ130" s="4"/>
      <c r="DLA130" s="4"/>
      <c r="DLB130" s="4"/>
      <c r="DLC130" s="4"/>
      <c r="DLD130" s="4"/>
      <c r="DLE130" s="4"/>
      <c r="DLF130" s="4"/>
      <c r="DLG130" s="4"/>
      <c r="DLH130" s="4"/>
      <c r="DLI130" s="4"/>
      <c r="DLJ130" s="4"/>
      <c r="DLQ130" s="4"/>
      <c r="DLR130" s="4"/>
      <c r="DLS130" s="4"/>
      <c r="DLT130" s="4"/>
      <c r="DLU130" s="4"/>
      <c r="DLV130" s="4"/>
      <c r="DLW130" s="4"/>
      <c r="DLX130" s="4"/>
      <c r="DLY130" s="4"/>
      <c r="DLZ130" s="4"/>
      <c r="DMA130" s="4"/>
      <c r="DMB130" s="4"/>
      <c r="DMC130" s="4"/>
      <c r="DMD130" s="4"/>
      <c r="DME130" s="4"/>
      <c r="DMF130" s="4"/>
      <c r="DMG130" s="4"/>
      <c r="DMH130" s="4"/>
      <c r="DMI130" s="4"/>
      <c r="DMJ130" s="4"/>
      <c r="DMK130" s="4"/>
      <c r="DML130" s="4"/>
      <c r="DMM130" s="4"/>
      <c r="DMN130" s="4"/>
      <c r="DMO130" s="4"/>
      <c r="DMP130" s="4"/>
      <c r="DMQ130" s="4"/>
      <c r="DMR130" s="4"/>
      <c r="DMS130" s="4"/>
      <c r="DMT130" s="4"/>
      <c r="DMU130" s="4"/>
      <c r="DMV130" s="4"/>
      <c r="DMW130" s="4"/>
      <c r="DMX130" s="4"/>
      <c r="DMY130" s="4"/>
      <c r="DMZ130" s="4"/>
      <c r="DNA130" s="4"/>
      <c r="DNB130" s="4"/>
      <c r="DNC130" s="4"/>
      <c r="DND130" s="4"/>
      <c r="DNE130" s="4"/>
      <c r="DNF130" s="4"/>
      <c r="DNG130" s="4"/>
      <c r="DNH130" s="4"/>
      <c r="DNI130" s="4"/>
      <c r="DNJ130" s="4"/>
      <c r="DNK130" s="4"/>
      <c r="DNL130" s="4"/>
      <c r="DNM130" s="4"/>
      <c r="DNN130" s="4"/>
      <c r="DNO130" s="4"/>
      <c r="DNP130" s="4"/>
      <c r="DNQ130" s="4"/>
      <c r="DNR130" s="4"/>
      <c r="DNS130" s="4"/>
      <c r="DNT130" s="4"/>
      <c r="DNU130" s="4"/>
      <c r="DNV130" s="4"/>
      <c r="DNW130" s="4"/>
      <c r="DNX130" s="4"/>
      <c r="DNY130" s="4"/>
      <c r="DNZ130" s="4"/>
      <c r="DOA130" s="4"/>
      <c r="DOB130" s="4"/>
      <c r="DOC130" s="4"/>
      <c r="DOD130" s="4"/>
      <c r="DOE130" s="4"/>
      <c r="DOF130" s="4"/>
      <c r="DOG130" s="4"/>
      <c r="DOH130" s="4"/>
      <c r="DOI130" s="4"/>
      <c r="DOJ130" s="4"/>
      <c r="DOK130" s="4"/>
      <c r="DOL130" s="4"/>
      <c r="DOM130" s="4"/>
      <c r="DON130" s="4"/>
      <c r="DOO130" s="4"/>
      <c r="DOP130" s="4"/>
      <c r="DOQ130" s="4"/>
      <c r="DOR130" s="4"/>
      <c r="DOS130" s="4"/>
      <c r="DOT130" s="4"/>
      <c r="DOU130" s="4"/>
      <c r="DOV130" s="4"/>
      <c r="DOW130" s="4"/>
      <c r="DOX130" s="4"/>
      <c r="DOY130" s="4"/>
      <c r="DOZ130" s="4"/>
      <c r="DPA130" s="4"/>
      <c r="DPB130" s="4"/>
      <c r="DPC130" s="4"/>
      <c r="DPD130" s="4"/>
      <c r="DPE130" s="4"/>
      <c r="DPF130" s="4"/>
      <c r="DPG130" s="4"/>
      <c r="DPH130" s="4"/>
      <c r="DPI130" s="4"/>
      <c r="DPJ130" s="4"/>
      <c r="DPK130" s="4"/>
      <c r="DPL130" s="4"/>
      <c r="DPM130" s="4"/>
      <c r="DPN130" s="4"/>
      <c r="DPO130" s="4"/>
      <c r="DPP130" s="4"/>
      <c r="DPQ130" s="4"/>
      <c r="DPR130" s="4"/>
      <c r="DPS130" s="4"/>
      <c r="DPT130" s="4"/>
      <c r="DPU130" s="4"/>
      <c r="DPV130" s="4"/>
      <c r="DPW130" s="4"/>
      <c r="DPX130" s="4"/>
      <c r="DPY130" s="4"/>
      <c r="DPZ130" s="4"/>
      <c r="DQA130" s="4"/>
      <c r="DQB130" s="4"/>
      <c r="DQC130" s="4"/>
      <c r="DQD130" s="4"/>
      <c r="DQE130" s="4"/>
      <c r="DQF130" s="4"/>
      <c r="DQG130" s="4"/>
      <c r="DQH130" s="4"/>
      <c r="DQI130" s="4"/>
      <c r="DQJ130" s="4"/>
      <c r="DQK130" s="4"/>
      <c r="DQL130" s="4"/>
      <c r="DQM130" s="4"/>
      <c r="DQN130" s="4"/>
      <c r="DQO130" s="4"/>
      <c r="DQP130" s="4"/>
      <c r="DQQ130" s="4"/>
      <c r="DQR130" s="4"/>
      <c r="DQS130" s="4"/>
      <c r="DQT130" s="4"/>
      <c r="DQU130" s="4"/>
      <c r="DQV130" s="4"/>
      <c r="DQW130" s="4"/>
      <c r="DQX130" s="4"/>
      <c r="DQY130" s="4"/>
      <c r="DQZ130" s="4"/>
      <c r="DRA130" s="4"/>
      <c r="DRB130" s="4"/>
      <c r="DRC130" s="4"/>
      <c r="DRD130" s="4"/>
      <c r="DRE130" s="4"/>
      <c r="DRF130" s="4"/>
      <c r="DRG130" s="4"/>
      <c r="DRH130" s="4"/>
      <c r="DRI130" s="4"/>
      <c r="DRJ130" s="4"/>
      <c r="DRK130" s="4"/>
      <c r="DRL130" s="4"/>
      <c r="DRM130" s="4"/>
      <c r="DRN130" s="4"/>
      <c r="DRO130" s="4"/>
      <c r="DRP130" s="4"/>
      <c r="DRQ130" s="4"/>
      <c r="DRR130" s="4"/>
      <c r="DRS130" s="4"/>
      <c r="DRT130" s="4"/>
      <c r="DRU130" s="4"/>
      <c r="DRV130" s="4"/>
      <c r="DRW130" s="4"/>
      <c r="DRX130" s="4"/>
      <c r="DRY130" s="4"/>
      <c r="DRZ130" s="4"/>
      <c r="DSA130" s="4"/>
      <c r="DSB130" s="4"/>
      <c r="DSC130" s="4"/>
      <c r="DSD130" s="4"/>
      <c r="DSE130" s="4"/>
      <c r="DSF130" s="4"/>
      <c r="DSG130" s="4"/>
      <c r="DSH130" s="4"/>
      <c r="DSI130" s="4"/>
      <c r="DSJ130" s="4"/>
      <c r="DSK130" s="4"/>
      <c r="DSL130" s="4"/>
      <c r="DSM130" s="4"/>
      <c r="DSN130" s="4"/>
      <c r="DSO130" s="4"/>
      <c r="DSP130" s="4"/>
      <c r="DSQ130" s="4"/>
      <c r="DSR130" s="4"/>
      <c r="DSS130" s="4"/>
      <c r="DST130" s="4"/>
      <c r="DSU130" s="4"/>
      <c r="DSV130" s="4"/>
      <c r="DSW130" s="4"/>
      <c r="DSX130" s="4"/>
      <c r="DSY130" s="4"/>
      <c r="DSZ130" s="4"/>
      <c r="DTA130" s="4"/>
      <c r="DTB130" s="4"/>
      <c r="DTC130" s="4"/>
      <c r="DTD130" s="4"/>
      <c r="DTE130" s="4"/>
      <c r="DTF130" s="4"/>
      <c r="DTG130" s="4"/>
      <c r="DTH130" s="4"/>
      <c r="DTI130" s="4"/>
      <c r="DTJ130" s="4"/>
      <c r="DTK130" s="4"/>
      <c r="DTL130" s="4"/>
      <c r="DTM130" s="4"/>
      <c r="DTN130" s="4"/>
      <c r="DTO130" s="4"/>
      <c r="DTP130" s="4"/>
      <c r="DTQ130" s="4"/>
      <c r="DTR130" s="4"/>
      <c r="DTS130" s="4"/>
      <c r="DTT130" s="4"/>
      <c r="DTU130" s="4"/>
      <c r="DTV130" s="4"/>
      <c r="DTW130" s="4"/>
      <c r="DTX130" s="4"/>
      <c r="DTY130" s="4"/>
      <c r="DTZ130" s="4"/>
      <c r="DUA130" s="4"/>
      <c r="DUB130" s="4"/>
      <c r="DUC130" s="4"/>
      <c r="DUD130" s="4"/>
      <c r="DUE130" s="4"/>
      <c r="DUF130" s="4"/>
      <c r="DUG130" s="4"/>
      <c r="DUH130" s="4"/>
      <c r="DUI130" s="4"/>
      <c r="DUJ130" s="4"/>
      <c r="DUK130" s="4"/>
      <c r="DUL130" s="4"/>
      <c r="DUM130" s="4"/>
      <c r="DUN130" s="4"/>
      <c r="DUO130" s="4"/>
      <c r="DUP130" s="4"/>
      <c r="DUQ130" s="4"/>
      <c r="DUR130" s="4"/>
      <c r="DUS130" s="4"/>
      <c r="DUT130" s="4"/>
      <c r="DUU130" s="4"/>
      <c r="DUV130" s="4"/>
      <c r="DUW130" s="4"/>
      <c r="DUX130" s="4"/>
      <c r="DUY130" s="4"/>
      <c r="DUZ130" s="4"/>
      <c r="DVA130" s="4"/>
      <c r="DVB130" s="4"/>
      <c r="DVC130" s="4"/>
      <c r="DVD130" s="4"/>
      <c r="DVE130" s="4"/>
      <c r="DVF130" s="4"/>
      <c r="DVM130" s="4"/>
      <c r="DVN130" s="4"/>
      <c r="DVO130" s="4"/>
      <c r="DVP130" s="4"/>
      <c r="DVQ130" s="4"/>
      <c r="DVR130" s="4"/>
      <c r="DVS130" s="4"/>
      <c r="DVT130" s="4"/>
      <c r="DVU130" s="4"/>
      <c r="DVV130" s="4"/>
      <c r="DVW130" s="4"/>
      <c r="DVX130" s="4"/>
      <c r="DVY130" s="4"/>
      <c r="DVZ130" s="4"/>
      <c r="DWA130" s="4"/>
      <c r="DWB130" s="4"/>
      <c r="DWC130" s="4"/>
      <c r="DWD130" s="4"/>
      <c r="DWE130" s="4"/>
      <c r="DWF130" s="4"/>
      <c r="DWG130" s="4"/>
      <c r="DWH130" s="4"/>
      <c r="DWI130" s="4"/>
      <c r="DWJ130" s="4"/>
      <c r="DWK130" s="4"/>
      <c r="DWL130" s="4"/>
      <c r="DWM130" s="4"/>
      <c r="DWN130" s="4"/>
      <c r="DWO130" s="4"/>
      <c r="DWP130" s="4"/>
      <c r="DWQ130" s="4"/>
      <c r="DWR130" s="4"/>
      <c r="DWS130" s="4"/>
      <c r="DWT130" s="4"/>
      <c r="DWU130" s="4"/>
      <c r="DWV130" s="4"/>
      <c r="DWW130" s="4"/>
      <c r="DWX130" s="4"/>
      <c r="DWY130" s="4"/>
      <c r="DWZ130" s="4"/>
      <c r="DXA130" s="4"/>
      <c r="DXB130" s="4"/>
      <c r="DXC130" s="4"/>
      <c r="DXD130" s="4"/>
      <c r="DXE130" s="4"/>
      <c r="DXF130" s="4"/>
      <c r="DXG130" s="4"/>
      <c r="DXH130" s="4"/>
      <c r="DXI130" s="4"/>
      <c r="DXJ130" s="4"/>
      <c r="DXK130" s="4"/>
      <c r="DXL130" s="4"/>
      <c r="DXM130" s="4"/>
      <c r="DXN130" s="4"/>
      <c r="DXO130" s="4"/>
      <c r="DXP130" s="4"/>
      <c r="DXQ130" s="4"/>
      <c r="DXR130" s="4"/>
      <c r="DXS130" s="4"/>
      <c r="DXT130" s="4"/>
      <c r="DXU130" s="4"/>
      <c r="DXV130" s="4"/>
      <c r="DXW130" s="4"/>
      <c r="DXX130" s="4"/>
      <c r="DXY130" s="4"/>
      <c r="DXZ130" s="4"/>
      <c r="DYA130" s="4"/>
      <c r="DYB130" s="4"/>
      <c r="DYC130" s="4"/>
      <c r="DYD130" s="4"/>
      <c r="DYE130" s="4"/>
      <c r="DYF130" s="4"/>
      <c r="DYG130" s="4"/>
      <c r="DYH130" s="4"/>
      <c r="DYI130" s="4"/>
      <c r="DYJ130" s="4"/>
      <c r="DYK130" s="4"/>
      <c r="DYL130" s="4"/>
      <c r="DYM130" s="4"/>
      <c r="DYN130" s="4"/>
      <c r="DYO130" s="4"/>
      <c r="DYP130" s="4"/>
      <c r="DYQ130" s="4"/>
      <c r="DYR130" s="4"/>
      <c r="DYS130" s="4"/>
      <c r="DYT130" s="4"/>
      <c r="DYU130" s="4"/>
      <c r="DYV130" s="4"/>
      <c r="DYW130" s="4"/>
      <c r="DYX130" s="4"/>
      <c r="DYY130" s="4"/>
      <c r="DYZ130" s="4"/>
      <c r="DZA130" s="4"/>
      <c r="DZB130" s="4"/>
      <c r="DZC130" s="4"/>
      <c r="DZD130" s="4"/>
      <c r="DZE130" s="4"/>
      <c r="DZF130" s="4"/>
      <c r="DZG130" s="4"/>
      <c r="DZH130" s="4"/>
      <c r="DZI130" s="4"/>
      <c r="DZJ130" s="4"/>
      <c r="DZK130" s="4"/>
      <c r="DZL130" s="4"/>
      <c r="DZM130" s="4"/>
      <c r="DZN130" s="4"/>
      <c r="DZO130" s="4"/>
      <c r="DZP130" s="4"/>
      <c r="DZQ130" s="4"/>
      <c r="DZR130" s="4"/>
      <c r="DZS130" s="4"/>
      <c r="DZT130" s="4"/>
      <c r="DZU130" s="4"/>
      <c r="DZV130" s="4"/>
      <c r="DZW130" s="4"/>
      <c r="DZX130" s="4"/>
      <c r="DZY130" s="4"/>
      <c r="DZZ130" s="4"/>
      <c r="EAA130" s="4"/>
      <c r="EAB130" s="4"/>
      <c r="EAC130" s="4"/>
      <c r="EAD130" s="4"/>
      <c r="EAE130" s="4"/>
      <c r="EAF130" s="4"/>
      <c r="EAG130" s="4"/>
      <c r="EAH130" s="4"/>
      <c r="EAI130" s="4"/>
      <c r="EAJ130" s="4"/>
      <c r="EAK130" s="4"/>
      <c r="EAL130" s="4"/>
      <c r="EAM130" s="4"/>
      <c r="EAN130" s="4"/>
      <c r="EAO130" s="4"/>
      <c r="EAP130" s="4"/>
      <c r="EAQ130" s="4"/>
      <c r="EAR130" s="4"/>
      <c r="EAS130" s="4"/>
      <c r="EAT130" s="4"/>
      <c r="EAU130" s="4"/>
      <c r="EAV130" s="4"/>
      <c r="EAW130" s="4"/>
      <c r="EAX130" s="4"/>
      <c r="EAY130" s="4"/>
      <c r="EAZ130" s="4"/>
      <c r="EBA130" s="4"/>
      <c r="EBB130" s="4"/>
      <c r="EBC130" s="4"/>
      <c r="EBD130" s="4"/>
      <c r="EBE130" s="4"/>
      <c r="EBF130" s="4"/>
      <c r="EBG130" s="4"/>
      <c r="EBH130" s="4"/>
      <c r="EBI130" s="4"/>
      <c r="EBJ130" s="4"/>
      <c r="EBK130" s="4"/>
      <c r="EBL130" s="4"/>
      <c r="EBM130" s="4"/>
      <c r="EBN130" s="4"/>
      <c r="EBO130" s="4"/>
      <c r="EBP130" s="4"/>
      <c r="EBQ130" s="4"/>
      <c r="EBR130" s="4"/>
      <c r="EBS130" s="4"/>
      <c r="EBT130" s="4"/>
      <c r="EBU130" s="4"/>
      <c r="EBV130" s="4"/>
      <c r="EBW130" s="4"/>
      <c r="EBX130" s="4"/>
      <c r="EBY130" s="4"/>
      <c r="EBZ130" s="4"/>
      <c r="ECA130" s="4"/>
      <c r="ECB130" s="4"/>
      <c r="ECC130" s="4"/>
      <c r="ECD130" s="4"/>
      <c r="ECE130" s="4"/>
      <c r="ECF130" s="4"/>
      <c r="ECG130" s="4"/>
      <c r="ECH130" s="4"/>
      <c r="ECI130" s="4"/>
      <c r="ECJ130" s="4"/>
      <c r="ECK130" s="4"/>
      <c r="ECL130" s="4"/>
      <c r="ECM130" s="4"/>
      <c r="ECN130" s="4"/>
      <c r="ECO130" s="4"/>
      <c r="ECP130" s="4"/>
      <c r="ECQ130" s="4"/>
      <c r="ECR130" s="4"/>
      <c r="ECS130" s="4"/>
      <c r="ECT130" s="4"/>
      <c r="ECU130" s="4"/>
      <c r="ECV130" s="4"/>
      <c r="ECW130" s="4"/>
      <c r="ECX130" s="4"/>
      <c r="ECY130" s="4"/>
      <c r="ECZ130" s="4"/>
      <c r="EDA130" s="4"/>
      <c r="EDB130" s="4"/>
      <c r="EDC130" s="4"/>
      <c r="EDD130" s="4"/>
      <c r="EDE130" s="4"/>
      <c r="EDF130" s="4"/>
      <c r="EDG130" s="4"/>
      <c r="EDH130" s="4"/>
      <c r="EDI130" s="4"/>
      <c r="EDJ130" s="4"/>
      <c r="EDK130" s="4"/>
      <c r="EDL130" s="4"/>
      <c r="EDM130" s="4"/>
      <c r="EDN130" s="4"/>
      <c r="EDO130" s="4"/>
      <c r="EDP130" s="4"/>
      <c r="EDQ130" s="4"/>
      <c r="EDR130" s="4"/>
      <c r="EDS130" s="4"/>
      <c r="EDT130" s="4"/>
      <c r="EDU130" s="4"/>
      <c r="EDV130" s="4"/>
      <c r="EDW130" s="4"/>
      <c r="EDX130" s="4"/>
      <c r="EDY130" s="4"/>
      <c r="EDZ130" s="4"/>
      <c r="EEA130" s="4"/>
      <c r="EEB130" s="4"/>
      <c r="EEC130" s="4"/>
      <c r="EED130" s="4"/>
      <c r="EEE130" s="4"/>
      <c r="EEF130" s="4"/>
      <c r="EEG130" s="4"/>
      <c r="EEH130" s="4"/>
      <c r="EEI130" s="4"/>
      <c r="EEJ130" s="4"/>
      <c r="EEK130" s="4"/>
      <c r="EEL130" s="4"/>
      <c r="EEM130" s="4"/>
      <c r="EEN130" s="4"/>
      <c r="EEO130" s="4"/>
      <c r="EEP130" s="4"/>
      <c r="EEQ130" s="4"/>
      <c r="EER130" s="4"/>
      <c r="EES130" s="4"/>
      <c r="EET130" s="4"/>
      <c r="EEU130" s="4"/>
      <c r="EEV130" s="4"/>
      <c r="EEW130" s="4"/>
      <c r="EEX130" s="4"/>
      <c r="EEY130" s="4"/>
      <c r="EEZ130" s="4"/>
      <c r="EFA130" s="4"/>
      <c r="EFB130" s="4"/>
      <c r="EFI130" s="4"/>
      <c r="EFJ130" s="4"/>
      <c r="EFK130" s="4"/>
      <c r="EFL130" s="4"/>
      <c r="EFM130" s="4"/>
      <c r="EFN130" s="4"/>
      <c r="EFO130" s="4"/>
      <c r="EFP130" s="4"/>
      <c r="EFQ130" s="4"/>
      <c r="EFR130" s="4"/>
      <c r="EFS130" s="4"/>
      <c r="EFT130" s="4"/>
      <c r="EFU130" s="4"/>
      <c r="EFV130" s="4"/>
      <c r="EFW130" s="4"/>
      <c r="EFX130" s="4"/>
      <c r="EFY130" s="4"/>
      <c r="EFZ130" s="4"/>
      <c r="EGA130" s="4"/>
      <c r="EGB130" s="4"/>
      <c r="EGC130" s="4"/>
      <c r="EGD130" s="4"/>
      <c r="EGE130" s="4"/>
      <c r="EGF130" s="4"/>
      <c r="EGG130" s="4"/>
      <c r="EGH130" s="4"/>
      <c r="EGI130" s="4"/>
      <c r="EGJ130" s="4"/>
      <c r="EGK130" s="4"/>
      <c r="EGL130" s="4"/>
      <c r="EGM130" s="4"/>
      <c r="EGN130" s="4"/>
      <c r="EGO130" s="4"/>
      <c r="EGP130" s="4"/>
      <c r="EGQ130" s="4"/>
      <c r="EGR130" s="4"/>
      <c r="EGS130" s="4"/>
      <c r="EGT130" s="4"/>
      <c r="EGU130" s="4"/>
      <c r="EGV130" s="4"/>
      <c r="EGW130" s="4"/>
      <c r="EGX130" s="4"/>
      <c r="EGY130" s="4"/>
      <c r="EGZ130" s="4"/>
      <c r="EHA130" s="4"/>
      <c r="EHB130" s="4"/>
      <c r="EHC130" s="4"/>
      <c r="EHD130" s="4"/>
      <c r="EHE130" s="4"/>
      <c r="EHF130" s="4"/>
      <c r="EHG130" s="4"/>
      <c r="EHH130" s="4"/>
      <c r="EHI130" s="4"/>
      <c r="EHJ130" s="4"/>
      <c r="EHK130" s="4"/>
      <c r="EHL130" s="4"/>
      <c r="EHM130" s="4"/>
      <c r="EHN130" s="4"/>
      <c r="EHO130" s="4"/>
      <c r="EHP130" s="4"/>
      <c r="EHQ130" s="4"/>
      <c r="EHR130" s="4"/>
      <c r="EHS130" s="4"/>
      <c r="EHT130" s="4"/>
      <c r="EHU130" s="4"/>
      <c r="EHV130" s="4"/>
      <c r="EHW130" s="4"/>
      <c r="EHX130" s="4"/>
      <c r="EHY130" s="4"/>
      <c r="EHZ130" s="4"/>
      <c r="EIA130" s="4"/>
      <c r="EIB130" s="4"/>
      <c r="EIC130" s="4"/>
      <c r="EID130" s="4"/>
      <c r="EIE130" s="4"/>
      <c r="EIF130" s="4"/>
      <c r="EIG130" s="4"/>
      <c r="EIH130" s="4"/>
      <c r="EII130" s="4"/>
      <c r="EIJ130" s="4"/>
      <c r="EIK130" s="4"/>
      <c r="EIL130" s="4"/>
      <c r="EIM130" s="4"/>
      <c r="EIN130" s="4"/>
      <c r="EIO130" s="4"/>
      <c r="EIP130" s="4"/>
      <c r="EIQ130" s="4"/>
      <c r="EIR130" s="4"/>
      <c r="EIS130" s="4"/>
      <c r="EIT130" s="4"/>
      <c r="EIU130" s="4"/>
      <c r="EIV130" s="4"/>
      <c r="EIW130" s="4"/>
      <c r="EIX130" s="4"/>
      <c r="EIY130" s="4"/>
      <c r="EIZ130" s="4"/>
      <c r="EJA130" s="4"/>
      <c r="EJB130" s="4"/>
      <c r="EJC130" s="4"/>
      <c r="EJD130" s="4"/>
      <c r="EJE130" s="4"/>
      <c r="EJF130" s="4"/>
      <c r="EJG130" s="4"/>
      <c r="EJH130" s="4"/>
      <c r="EJI130" s="4"/>
      <c r="EJJ130" s="4"/>
      <c r="EJK130" s="4"/>
      <c r="EJL130" s="4"/>
      <c r="EJM130" s="4"/>
      <c r="EJN130" s="4"/>
      <c r="EJO130" s="4"/>
      <c r="EJP130" s="4"/>
      <c r="EJQ130" s="4"/>
      <c r="EJR130" s="4"/>
      <c r="EJS130" s="4"/>
      <c r="EJT130" s="4"/>
      <c r="EJU130" s="4"/>
      <c r="EJV130" s="4"/>
      <c r="EJW130" s="4"/>
      <c r="EJX130" s="4"/>
      <c r="EJY130" s="4"/>
      <c r="EJZ130" s="4"/>
      <c r="EKA130" s="4"/>
      <c r="EKB130" s="4"/>
      <c r="EKC130" s="4"/>
      <c r="EKD130" s="4"/>
      <c r="EKE130" s="4"/>
      <c r="EKF130" s="4"/>
      <c r="EKG130" s="4"/>
      <c r="EKH130" s="4"/>
      <c r="EKI130" s="4"/>
      <c r="EKJ130" s="4"/>
      <c r="EKK130" s="4"/>
      <c r="EKL130" s="4"/>
      <c r="EKM130" s="4"/>
      <c r="EKN130" s="4"/>
      <c r="EKO130" s="4"/>
      <c r="EKP130" s="4"/>
      <c r="EKQ130" s="4"/>
      <c r="EKR130" s="4"/>
      <c r="EKS130" s="4"/>
      <c r="EKT130" s="4"/>
      <c r="EKU130" s="4"/>
      <c r="EKV130" s="4"/>
      <c r="EKW130" s="4"/>
      <c r="EKX130" s="4"/>
      <c r="EKY130" s="4"/>
      <c r="EKZ130" s="4"/>
      <c r="ELA130" s="4"/>
      <c r="ELB130" s="4"/>
      <c r="ELC130" s="4"/>
      <c r="ELD130" s="4"/>
      <c r="ELE130" s="4"/>
      <c r="ELF130" s="4"/>
      <c r="ELG130" s="4"/>
      <c r="ELH130" s="4"/>
      <c r="ELI130" s="4"/>
      <c r="ELJ130" s="4"/>
      <c r="ELK130" s="4"/>
      <c r="ELL130" s="4"/>
      <c r="ELM130" s="4"/>
      <c r="ELN130" s="4"/>
      <c r="ELO130" s="4"/>
      <c r="ELP130" s="4"/>
      <c r="ELQ130" s="4"/>
      <c r="ELR130" s="4"/>
      <c r="ELS130" s="4"/>
      <c r="ELT130" s="4"/>
      <c r="ELU130" s="4"/>
      <c r="ELV130" s="4"/>
      <c r="ELW130" s="4"/>
      <c r="ELX130" s="4"/>
      <c r="ELY130" s="4"/>
      <c r="ELZ130" s="4"/>
      <c r="EMA130" s="4"/>
      <c r="EMB130" s="4"/>
      <c r="EMC130" s="4"/>
      <c r="EMD130" s="4"/>
      <c r="EME130" s="4"/>
      <c r="EMF130" s="4"/>
      <c r="EMG130" s="4"/>
      <c r="EMH130" s="4"/>
      <c r="EMI130" s="4"/>
      <c r="EMJ130" s="4"/>
      <c r="EMK130" s="4"/>
      <c r="EML130" s="4"/>
      <c r="EMM130" s="4"/>
      <c r="EMN130" s="4"/>
      <c r="EMO130" s="4"/>
      <c r="EMP130" s="4"/>
      <c r="EMQ130" s="4"/>
      <c r="EMR130" s="4"/>
      <c r="EMS130" s="4"/>
      <c r="EMT130" s="4"/>
      <c r="EMU130" s="4"/>
      <c r="EMV130" s="4"/>
      <c r="EMW130" s="4"/>
      <c r="EMX130" s="4"/>
      <c r="EMY130" s="4"/>
      <c r="EMZ130" s="4"/>
      <c r="ENA130" s="4"/>
      <c r="ENB130" s="4"/>
      <c r="ENC130" s="4"/>
      <c r="END130" s="4"/>
      <c r="ENE130" s="4"/>
      <c r="ENF130" s="4"/>
      <c r="ENG130" s="4"/>
      <c r="ENH130" s="4"/>
      <c r="ENI130" s="4"/>
      <c r="ENJ130" s="4"/>
      <c r="ENK130" s="4"/>
      <c r="ENL130" s="4"/>
      <c r="ENM130" s="4"/>
      <c r="ENN130" s="4"/>
      <c r="ENO130" s="4"/>
      <c r="ENP130" s="4"/>
      <c r="ENQ130" s="4"/>
      <c r="ENR130" s="4"/>
      <c r="ENS130" s="4"/>
      <c r="ENT130" s="4"/>
      <c r="ENU130" s="4"/>
      <c r="ENV130" s="4"/>
      <c r="ENW130" s="4"/>
      <c r="ENX130" s="4"/>
      <c r="ENY130" s="4"/>
      <c r="ENZ130" s="4"/>
      <c r="EOA130" s="4"/>
      <c r="EOB130" s="4"/>
      <c r="EOC130" s="4"/>
      <c r="EOD130" s="4"/>
      <c r="EOE130" s="4"/>
      <c r="EOF130" s="4"/>
      <c r="EOG130" s="4"/>
      <c r="EOH130" s="4"/>
      <c r="EOI130" s="4"/>
      <c r="EOJ130" s="4"/>
      <c r="EOK130" s="4"/>
      <c r="EOL130" s="4"/>
      <c r="EOM130" s="4"/>
      <c r="EON130" s="4"/>
      <c r="EOO130" s="4"/>
      <c r="EOP130" s="4"/>
      <c r="EOQ130" s="4"/>
      <c r="EOR130" s="4"/>
      <c r="EOS130" s="4"/>
      <c r="EOT130" s="4"/>
      <c r="EOU130" s="4"/>
      <c r="EOV130" s="4"/>
      <c r="EOW130" s="4"/>
      <c r="EOX130" s="4"/>
      <c r="EPE130" s="4"/>
      <c r="EPF130" s="4"/>
      <c r="EPG130" s="4"/>
      <c r="EPH130" s="4"/>
      <c r="EPI130" s="4"/>
      <c r="EPJ130" s="4"/>
      <c r="EPK130" s="4"/>
      <c r="EPL130" s="4"/>
      <c r="EPM130" s="4"/>
      <c r="EPN130" s="4"/>
      <c r="EPO130" s="4"/>
      <c r="EPP130" s="4"/>
      <c r="EPQ130" s="4"/>
      <c r="EPR130" s="4"/>
      <c r="EPS130" s="4"/>
      <c r="EPT130" s="4"/>
      <c r="EPU130" s="4"/>
      <c r="EPV130" s="4"/>
      <c r="EPW130" s="4"/>
      <c r="EPX130" s="4"/>
      <c r="EPY130" s="4"/>
      <c r="EPZ130" s="4"/>
      <c r="EQA130" s="4"/>
      <c r="EQB130" s="4"/>
      <c r="EQC130" s="4"/>
      <c r="EQD130" s="4"/>
      <c r="EQE130" s="4"/>
      <c r="EQF130" s="4"/>
      <c r="EQG130" s="4"/>
      <c r="EQH130" s="4"/>
      <c r="EQI130" s="4"/>
      <c r="EQJ130" s="4"/>
      <c r="EQK130" s="4"/>
      <c r="EQL130" s="4"/>
      <c r="EQM130" s="4"/>
      <c r="EQN130" s="4"/>
      <c r="EQO130" s="4"/>
      <c r="EQP130" s="4"/>
      <c r="EQQ130" s="4"/>
      <c r="EQR130" s="4"/>
      <c r="EQS130" s="4"/>
      <c r="EQT130" s="4"/>
      <c r="EQU130" s="4"/>
      <c r="EQV130" s="4"/>
      <c r="EQW130" s="4"/>
      <c r="EQX130" s="4"/>
      <c r="EQY130" s="4"/>
      <c r="EQZ130" s="4"/>
      <c r="ERA130" s="4"/>
      <c r="ERB130" s="4"/>
      <c r="ERC130" s="4"/>
      <c r="ERD130" s="4"/>
      <c r="ERE130" s="4"/>
      <c r="ERF130" s="4"/>
      <c r="ERG130" s="4"/>
      <c r="ERH130" s="4"/>
      <c r="ERI130" s="4"/>
      <c r="ERJ130" s="4"/>
      <c r="ERK130" s="4"/>
      <c r="ERL130" s="4"/>
      <c r="ERM130" s="4"/>
      <c r="ERN130" s="4"/>
      <c r="ERO130" s="4"/>
      <c r="ERP130" s="4"/>
      <c r="ERQ130" s="4"/>
      <c r="ERR130" s="4"/>
      <c r="ERS130" s="4"/>
      <c r="ERT130" s="4"/>
      <c r="ERU130" s="4"/>
      <c r="ERV130" s="4"/>
      <c r="ERW130" s="4"/>
      <c r="ERX130" s="4"/>
      <c r="ERY130" s="4"/>
      <c r="ERZ130" s="4"/>
      <c r="ESA130" s="4"/>
      <c r="ESB130" s="4"/>
      <c r="ESC130" s="4"/>
      <c r="ESD130" s="4"/>
      <c r="ESE130" s="4"/>
      <c r="ESF130" s="4"/>
      <c r="ESG130" s="4"/>
      <c r="ESH130" s="4"/>
      <c r="ESI130" s="4"/>
      <c r="ESJ130" s="4"/>
      <c r="ESK130" s="4"/>
      <c r="ESL130" s="4"/>
      <c r="ESM130" s="4"/>
      <c r="ESN130" s="4"/>
      <c r="ESO130" s="4"/>
      <c r="ESP130" s="4"/>
      <c r="ESQ130" s="4"/>
      <c r="ESR130" s="4"/>
      <c r="ESS130" s="4"/>
      <c r="EST130" s="4"/>
      <c r="ESU130" s="4"/>
      <c r="ESV130" s="4"/>
      <c r="ESW130" s="4"/>
      <c r="ESX130" s="4"/>
      <c r="ESY130" s="4"/>
      <c r="ESZ130" s="4"/>
      <c r="ETA130" s="4"/>
      <c r="ETB130" s="4"/>
      <c r="ETC130" s="4"/>
      <c r="ETD130" s="4"/>
      <c r="ETE130" s="4"/>
      <c r="ETF130" s="4"/>
      <c r="ETG130" s="4"/>
      <c r="ETH130" s="4"/>
      <c r="ETI130" s="4"/>
      <c r="ETJ130" s="4"/>
      <c r="ETK130" s="4"/>
      <c r="ETL130" s="4"/>
      <c r="ETM130" s="4"/>
      <c r="ETN130" s="4"/>
      <c r="ETO130" s="4"/>
      <c r="ETP130" s="4"/>
      <c r="ETQ130" s="4"/>
      <c r="ETR130" s="4"/>
      <c r="ETS130" s="4"/>
      <c r="ETT130" s="4"/>
      <c r="ETU130" s="4"/>
      <c r="ETV130" s="4"/>
      <c r="ETW130" s="4"/>
      <c r="ETX130" s="4"/>
      <c r="ETY130" s="4"/>
      <c r="ETZ130" s="4"/>
      <c r="EUA130" s="4"/>
      <c r="EUB130" s="4"/>
      <c r="EUC130" s="4"/>
      <c r="EUD130" s="4"/>
      <c r="EUE130" s="4"/>
      <c r="EUF130" s="4"/>
      <c r="EUG130" s="4"/>
      <c r="EUH130" s="4"/>
      <c r="EUI130" s="4"/>
      <c r="EUJ130" s="4"/>
      <c r="EUK130" s="4"/>
      <c r="EUL130" s="4"/>
      <c r="EUM130" s="4"/>
      <c r="EUN130" s="4"/>
      <c r="EUO130" s="4"/>
      <c r="EUP130" s="4"/>
      <c r="EUQ130" s="4"/>
      <c r="EUR130" s="4"/>
      <c r="EUS130" s="4"/>
      <c r="EUT130" s="4"/>
      <c r="EUU130" s="4"/>
      <c r="EUV130" s="4"/>
      <c r="EUW130" s="4"/>
      <c r="EUX130" s="4"/>
      <c r="EUY130" s="4"/>
      <c r="EUZ130" s="4"/>
      <c r="EVA130" s="4"/>
      <c r="EVB130" s="4"/>
      <c r="EVC130" s="4"/>
      <c r="EVD130" s="4"/>
      <c r="EVE130" s="4"/>
      <c r="EVF130" s="4"/>
      <c r="EVG130" s="4"/>
      <c r="EVH130" s="4"/>
      <c r="EVI130" s="4"/>
      <c r="EVJ130" s="4"/>
      <c r="EVK130" s="4"/>
      <c r="EVL130" s="4"/>
      <c r="EVM130" s="4"/>
      <c r="EVN130" s="4"/>
      <c r="EVO130" s="4"/>
      <c r="EVP130" s="4"/>
      <c r="EVQ130" s="4"/>
      <c r="EVR130" s="4"/>
      <c r="EVS130" s="4"/>
      <c r="EVT130" s="4"/>
      <c r="EVU130" s="4"/>
      <c r="EVV130" s="4"/>
      <c r="EVW130" s="4"/>
      <c r="EVX130" s="4"/>
      <c r="EVY130" s="4"/>
      <c r="EVZ130" s="4"/>
      <c r="EWA130" s="4"/>
      <c r="EWB130" s="4"/>
      <c r="EWC130" s="4"/>
      <c r="EWD130" s="4"/>
      <c r="EWE130" s="4"/>
      <c r="EWF130" s="4"/>
      <c r="EWG130" s="4"/>
      <c r="EWH130" s="4"/>
      <c r="EWI130" s="4"/>
      <c r="EWJ130" s="4"/>
      <c r="EWK130" s="4"/>
      <c r="EWL130" s="4"/>
      <c r="EWM130" s="4"/>
      <c r="EWN130" s="4"/>
      <c r="EWO130" s="4"/>
      <c r="EWP130" s="4"/>
      <c r="EWQ130" s="4"/>
      <c r="EWR130" s="4"/>
      <c r="EWS130" s="4"/>
      <c r="EWT130" s="4"/>
      <c r="EWU130" s="4"/>
      <c r="EWV130" s="4"/>
      <c r="EWW130" s="4"/>
      <c r="EWX130" s="4"/>
      <c r="EWY130" s="4"/>
      <c r="EWZ130" s="4"/>
      <c r="EXA130" s="4"/>
      <c r="EXB130" s="4"/>
      <c r="EXC130" s="4"/>
      <c r="EXD130" s="4"/>
      <c r="EXE130" s="4"/>
      <c r="EXF130" s="4"/>
      <c r="EXG130" s="4"/>
      <c r="EXH130" s="4"/>
      <c r="EXI130" s="4"/>
      <c r="EXJ130" s="4"/>
      <c r="EXK130" s="4"/>
      <c r="EXL130" s="4"/>
      <c r="EXM130" s="4"/>
      <c r="EXN130" s="4"/>
      <c r="EXO130" s="4"/>
      <c r="EXP130" s="4"/>
      <c r="EXQ130" s="4"/>
      <c r="EXR130" s="4"/>
      <c r="EXS130" s="4"/>
      <c r="EXT130" s="4"/>
      <c r="EXU130" s="4"/>
      <c r="EXV130" s="4"/>
      <c r="EXW130" s="4"/>
      <c r="EXX130" s="4"/>
      <c r="EXY130" s="4"/>
      <c r="EXZ130" s="4"/>
      <c r="EYA130" s="4"/>
      <c r="EYB130" s="4"/>
      <c r="EYC130" s="4"/>
      <c r="EYD130" s="4"/>
      <c r="EYE130" s="4"/>
      <c r="EYF130" s="4"/>
      <c r="EYG130" s="4"/>
      <c r="EYH130" s="4"/>
      <c r="EYI130" s="4"/>
      <c r="EYJ130" s="4"/>
      <c r="EYK130" s="4"/>
      <c r="EYL130" s="4"/>
      <c r="EYM130" s="4"/>
      <c r="EYN130" s="4"/>
      <c r="EYO130" s="4"/>
      <c r="EYP130" s="4"/>
      <c r="EYQ130" s="4"/>
      <c r="EYR130" s="4"/>
      <c r="EYS130" s="4"/>
      <c r="EYT130" s="4"/>
      <c r="EZA130" s="4"/>
      <c r="EZB130" s="4"/>
      <c r="EZC130" s="4"/>
      <c r="EZD130" s="4"/>
      <c r="EZE130" s="4"/>
      <c r="EZF130" s="4"/>
      <c r="EZG130" s="4"/>
      <c r="EZH130" s="4"/>
      <c r="EZI130" s="4"/>
      <c r="EZJ130" s="4"/>
      <c r="EZK130" s="4"/>
      <c r="EZL130" s="4"/>
      <c r="EZM130" s="4"/>
      <c r="EZN130" s="4"/>
      <c r="EZO130" s="4"/>
      <c r="EZP130" s="4"/>
      <c r="EZQ130" s="4"/>
      <c r="EZR130" s="4"/>
      <c r="EZS130" s="4"/>
      <c r="EZT130" s="4"/>
      <c r="EZU130" s="4"/>
      <c r="EZV130" s="4"/>
      <c r="EZW130" s="4"/>
      <c r="EZX130" s="4"/>
      <c r="EZY130" s="4"/>
      <c r="EZZ130" s="4"/>
      <c r="FAA130" s="4"/>
      <c r="FAB130" s="4"/>
      <c r="FAC130" s="4"/>
      <c r="FAD130" s="4"/>
      <c r="FAE130" s="4"/>
      <c r="FAF130" s="4"/>
      <c r="FAG130" s="4"/>
      <c r="FAH130" s="4"/>
      <c r="FAI130" s="4"/>
      <c r="FAJ130" s="4"/>
      <c r="FAK130" s="4"/>
      <c r="FAL130" s="4"/>
      <c r="FAM130" s="4"/>
      <c r="FAN130" s="4"/>
      <c r="FAO130" s="4"/>
      <c r="FAP130" s="4"/>
      <c r="FAQ130" s="4"/>
      <c r="FAR130" s="4"/>
      <c r="FAS130" s="4"/>
      <c r="FAT130" s="4"/>
      <c r="FAU130" s="4"/>
      <c r="FAV130" s="4"/>
      <c r="FAW130" s="4"/>
      <c r="FAX130" s="4"/>
      <c r="FAY130" s="4"/>
      <c r="FAZ130" s="4"/>
      <c r="FBA130" s="4"/>
      <c r="FBB130" s="4"/>
      <c r="FBC130" s="4"/>
      <c r="FBD130" s="4"/>
      <c r="FBE130" s="4"/>
      <c r="FBF130" s="4"/>
      <c r="FBG130" s="4"/>
      <c r="FBH130" s="4"/>
      <c r="FBI130" s="4"/>
      <c r="FBJ130" s="4"/>
      <c r="FBK130" s="4"/>
      <c r="FBL130" s="4"/>
      <c r="FBM130" s="4"/>
      <c r="FBN130" s="4"/>
      <c r="FBO130" s="4"/>
      <c r="FBP130" s="4"/>
      <c r="FBQ130" s="4"/>
      <c r="FBR130" s="4"/>
      <c r="FBS130" s="4"/>
      <c r="FBT130" s="4"/>
      <c r="FBU130" s="4"/>
      <c r="FBV130" s="4"/>
      <c r="FBW130" s="4"/>
      <c r="FBX130" s="4"/>
      <c r="FBY130" s="4"/>
      <c r="FBZ130" s="4"/>
      <c r="FCA130" s="4"/>
      <c r="FCB130" s="4"/>
      <c r="FCC130" s="4"/>
      <c r="FCD130" s="4"/>
      <c r="FCE130" s="4"/>
      <c r="FCF130" s="4"/>
      <c r="FCG130" s="4"/>
      <c r="FCH130" s="4"/>
      <c r="FCI130" s="4"/>
      <c r="FCJ130" s="4"/>
      <c r="FCK130" s="4"/>
      <c r="FCL130" s="4"/>
      <c r="FCM130" s="4"/>
      <c r="FCN130" s="4"/>
      <c r="FCO130" s="4"/>
      <c r="FCP130" s="4"/>
      <c r="FCQ130" s="4"/>
      <c r="FCR130" s="4"/>
      <c r="FCS130" s="4"/>
      <c r="FCT130" s="4"/>
      <c r="FCU130" s="4"/>
      <c r="FCV130" s="4"/>
      <c r="FCW130" s="4"/>
      <c r="FCX130" s="4"/>
      <c r="FCY130" s="4"/>
      <c r="FCZ130" s="4"/>
      <c r="FDA130" s="4"/>
      <c r="FDB130" s="4"/>
      <c r="FDC130" s="4"/>
      <c r="FDD130" s="4"/>
      <c r="FDE130" s="4"/>
      <c r="FDF130" s="4"/>
      <c r="FDG130" s="4"/>
      <c r="FDH130" s="4"/>
      <c r="FDI130" s="4"/>
      <c r="FDJ130" s="4"/>
      <c r="FDK130" s="4"/>
      <c r="FDL130" s="4"/>
      <c r="FDM130" s="4"/>
      <c r="FDN130" s="4"/>
      <c r="FDO130" s="4"/>
      <c r="FDP130" s="4"/>
      <c r="FDQ130" s="4"/>
      <c r="FDR130" s="4"/>
      <c r="FDS130" s="4"/>
      <c r="FDT130" s="4"/>
      <c r="FDU130" s="4"/>
      <c r="FDV130" s="4"/>
      <c r="FDW130" s="4"/>
      <c r="FDX130" s="4"/>
      <c r="FDY130" s="4"/>
      <c r="FDZ130" s="4"/>
      <c r="FEA130" s="4"/>
      <c r="FEB130" s="4"/>
      <c r="FEC130" s="4"/>
      <c r="FED130" s="4"/>
      <c r="FEE130" s="4"/>
      <c r="FEF130" s="4"/>
      <c r="FEG130" s="4"/>
      <c r="FEH130" s="4"/>
      <c r="FEI130" s="4"/>
      <c r="FEJ130" s="4"/>
      <c r="FEK130" s="4"/>
      <c r="FEL130" s="4"/>
      <c r="FEM130" s="4"/>
      <c r="FEN130" s="4"/>
      <c r="FEO130" s="4"/>
      <c r="FEP130" s="4"/>
      <c r="FEQ130" s="4"/>
      <c r="FER130" s="4"/>
      <c r="FES130" s="4"/>
      <c r="FET130" s="4"/>
      <c r="FEU130" s="4"/>
      <c r="FEV130" s="4"/>
      <c r="FEW130" s="4"/>
      <c r="FEX130" s="4"/>
      <c r="FEY130" s="4"/>
      <c r="FEZ130" s="4"/>
      <c r="FFA130" s="4"/>
      <c r="FFB130" s="4"/>
      <c r="FFC130" s="4"/>
      <c r="FFD130" s="4"/>
      <c r="FFE130" s="4"/>
      <c r="FFF130" s="4"/>
      <c r="FFG130" s="4"/>
      <c r="FFH130" s="4"/>
      <c r="FFI130" s="4"/>
      <c r="FFJ130" s="4"/>
      <c r="FFK130" s="4"/>
      <c r="FFL130" s="4"/>
      <c r="FFM130" s="4"/>
      <c r="FFN130" s="4"/>
      <c r="FFO130" s="4"/>
      <c r="FFP130" s="4"/>
      <c r="FFQ130" s="4"/>
      <c r="FFR130" s="4"/>
      <c r="FFS130" s="4"/>
      <c r="FFT130" s="4"/>
      <c r="FFU130" s="4"/>
      <c r="FFV130" s="4"/>
      <c r="FFW130" s="4"/>
      <c r="FFX130" s="4"/>
      <c r="FFY130" s="4"/>
      <c r="FFZ130" s="4"/>
      <c r="FGA130" s="4"/>
      <c r="FGB130" s="4"/>
      <c r="FGC130" s="4"/>
      <c r="FGD130" s="4"/>
      <c r="FGE130" s="4"/>
      <c r="FGF130" s="4"/>
      <c r="FGG130" s="4"/>
      <c r="FGH130" s="4"/>
      <c r="FGI130" s="4"/>
      <c r="FGJ130" s="4"/>
      <c r="FGK130" s="4"/>
      <c r="FGL130" s="4"/>
      <c r="FGM130" s="4"/>
      <c r="FGN130" s="4"/>
      <c r="FGO130" s="4"/>
      <c r="FGP130" s="4"/>
      <c r="FGQ130" s="4"/>
      <c r="FGR130" s="4"/>
      <c r="FGS130" s="4"/>
      <c r="FGT130" s="4"/>
      <c r="FGU130" s="4"/>
      <c r="FGV130" s="4"/>
      <c r="FGW130" s="4"/>
      <c r="FGX130" s="4"/>
      <c r="FGY130" s="4"/>
      <c r="FGZ130" s="4"/>
      <c r="FHA130" s="4"/>
      <c r="FHB130" s="4"/>
      <c r="FHC130" s="4"/>
      <c r="FHD130" s="4"/>
      <c r="FHE130" s="4"/>
      <c r="FHF130" s="4"/>
      <c r="FHG130" s="4"/>
      <c r="FHH130" s="4"/>
      <c r="FHI130" s="4"/>
      <c r="FHJ130" s="4"/>
      <c r="FHK130" s="4"/>
      <c r="FHL130" s="4"/>
      <c r="FHM130" s="4"/>
      <c r="FHN130" s="4"/>
      <c r="FHO130" s="4"/>
      <c r="FHP130" s="4"/>
      <c r="FHQ130" s="4"/>
      <c r="FHR130" s="4"/>
      <c r="FHS130" s="4"/>
      <c r="FHT130" s="4"/>
      <c r="FHU130" s="4"/>
      <c r="FHV130" s="4"/>
      <c r="FHW130" s="4"/>
      <c r="FHX130" s="4"/>
      <c r="FHY130" s="4"/>
      <c r="FHZ130" s="4"/>
      <c r="FIA130" s="4"/>
      <c r="FIB130" s="4"/>
      <c r="FIC130" s="4"/>
      <c r="FID130" s="4"/>
      <c r="FIE130" s="4"/>
      <c r="FIF130" s="4"/>
      <c r="FIG130" s="4"/>
      <c r="FIH130" s="4"/>
      <c r="FII130" s="4"/>
      <c r="FIJ130" s="4"/>
      <c r="FIK130" s="4"/>
      <c r="FIL130" s="4"/>
      <c r="FIM130" s="4"/>
      <c r="FIN130" s="4"/>
      <c r="FIO130" s="4"/>
      <c r="FIP130" s="4"/>
      <c r="FIW130" s="4"/>
      <c r="FIX130" s="4"/>
      <c r="FIY130" s="4"/>
      <c r="FIZ130" s="4"/>
      <c r="FJA130" s="4"/>
      <c r="FJB130" s="4"/>
      <c r="FJC130" s="4"/>
      <c r="FJD130" s="4"/>
      <c r="FJE130" s="4"/>
      <c r="FJF130" s="4"/>
      <c r="FJG130" s="4"/>
      <c r="FJH130" s="4"/>
      <c r="FJI130" s="4"/>
      <c r="FJJ130" s="4"/>
      <c r="FJK130" s="4"/>
      <c r="FJL130" s="4"/>
      <c r="FJM130" s="4"/>
      <c r="FJN130" s="4"/>
      <c r="FJO130" s="4"/>
      <c r="FJP130" s="4"/>
      <c r="FJQ130" s="4"/>
      <c r="FJR130" s="4"/>
      <c r="FJS130" s="4"/>
      <c r="FJT130" s="4"/>
      <c r="FJU130" s="4"/>
      <c r="FJV130" s="4"/>
      <c r="FJW130" s="4"/>
      <c r="FJX130" s="4"/>
      <c r="FJY130" s="4"/>
      <c r="FJZ130" s="4"/>
      <c r="FKA130" s="4"/>
      <c r="FKB130" s="4"/>
      <c r="FKC130" s="4"/>
      <c r="FKD130" s="4"/>
      <c r="FKE130" s="4"/>
      <c r="FKF130" s="4"/>
      <c r="FKG130" s="4"/>
      <c r="FKH130" s="4"/>
      <c r="FKI130" s="4"/>
      <c r="FKJ130" s="4"/>
      <c r="FKK130" s="4"/>
      <c r="FKL130" s="4"/>
      <c r="FKM130" s="4"/>
      <c r="FKN130" s="4"/>
      <c r="FKO130" s="4"/>
      <c r="FKP130" s="4"/>
      <c r="FKQ130" s="4"/>
      <c r="FKR130" s="4"/>
      <c r="FKS130" s="4"/>
      <c r="FKT130" s="4"/>
      <c r="FKU130" s="4"/>
      <c r="FKV130" s="4"/>
      <c r="FKW130" s="4"/>
      <c r="FKX130" s="4"/>
      <c r="FKY130" s="4"/>
      <c r="FKZ130" s="4"/>
      <c r="FLA130" s="4"/>
      <c r="FLB130" s="4"/>
      <c r="FLC130" s="4"/>
      <c r="FLD130" s="4"/>
      <c r="FLE130" s="4"/>
      <c r="FLF130" s="4"/>
      <c r="FLG130" s="4"/>
      <c r="FLH130" s="4"/>
      <c r="FLI130" s="4"/>
      <c r="FLJ130" s="4"/>
      <c r="FLK130" s="4"/>
      <c r="FLL130" s="4"/>
      <c r="FLM130" s="4"/>
      <c r="FLN130" s="4"/>
      <c r="FLO130" s="4"/>
      <c r="FLP130" s="4"/>
      <c r="FLQ130" s="4"/>
      <c r="FLR130" s="4"/>
      <c r="FLS130" s="4"/>
      <c r="FLT130" s="4"/>
      <c r="FLU130" s="4"/>
      <c r="FLV130" s="4"/>
      <c r="FLW130" s="4"/>
      <c r="FLX130" s="4"/>
      <c r="FLY130" s="4"/>
      <c r="FLZ130" s="4"/>
      <c r="FMA130" s="4"/>
      <c r="FMB130" s="4"/>
      <c r="FMC130" s="4"/>
      <c r="FMD130" s="4"/>
      <c r="FME130" s="4"/>
      <c r="FMF130" s="4"/>
      <c r="FMG130" s="4"/>
      <c r="FMH130" s="4"/>
      <c r="FMI130" s="4"/>
      <c r="FMJ130" s="4"/>
      <c r="FMK130" s="4"/>
      <c r="FML130" s="4"/>
      <c r="FMM130" s="4"/>
      <c r="FMN130" s="4"/>
      <c r="FMO130" s="4"/>
      <c r="FMP130" s="4"/>
      <c r="FMQ130" s="4"/>
      <c r="FMR130" s="4"/>
      <c r="FMS130" s="4"/>
      <c r="FMT130" s="4"/>
      <c r="FMU130" s="4"/>
      <c r="FMV130" s="4"/>
      <c r="FMW130" s="4"/>
      <c r="FMX130" s="4"/>
      <c r="FMY130" s="4"/>
      <c r="FMZ130" s="4"/>
      <c r="FNA130" s="4"/>
      <c r="FNB130" s="4"/>
      <c r="FNC130" s="4"/>
      <c r="FND130" s="4"/>
      <c r="FNE130" s="4"/>
      <c r="FNF130" s="4"/>
      <c r="FNG130" s="4"/>
      <c r="FNH130" s="4"/>
      <c r="FNI130" s="4"/>
      <c r="FNJ130" s="4"/>
      <c r="FNK130" s="4"/>
      <c r="FNL130" s="4"/>
      <c r="FNM130" s="4"/>
      <c r="FNN130" s="4"/>
      <c r="FNO130" s="4"/>
      <c r="FNP130" s="4"/>
      <c r="FNQ130" s="4"/>
      <c r="FNR130" s="4"/>
      <c r="FNS130" s="4"/>
      <c r="FNT130" s="4"/>
      <c r="FNU130" s="4"/>
      <c r="FNV130" s="4"/>
      <c r="FNW130" s="4"/>
      <c r="FNX130" s="4"/>
      <c r="FNY130" s="4"/>
      <c r="FNZ130" s="4"/>
      <c r="FOA130" s="4"/>
      <c r="FOB130" s="4"/>
      <c r="FOC130" s="4"/>
      <c r="FOD130" s="4"/>
      <c r="FOE130" s="4"/>
      <c r="FOF130" s="4"/>
      <c r="FOG130" s="4"/>
      <c r="FOH130" s="4"/>
      <c r="FOI130" s="4"/>
      <c r="FOJ130" s="4"/>
      <c r="FOK130" s="4"/>
      <c r="FOL130" s="4"/>
      <c r="FOM130" s="4"/>
      <c r="FON130" s="4"/>
      <c r="FOO130" s="4"/>
      <c r="FOP130" s="4"/>
      <c r="FOQ130" s="4"/>
      <c r="FOR130" s="4"/>
      <c r="FOS130" s="4"/>
      <c r="FOT130" s="4"/>
      <c r="FOU130" s="4"/>
      <c r="FOV130" s="4"/>
      <c r="FOW130" s="4"/>
      <c r="FOX130" s="4"/>
      <c r="FOY130" s="4"/>
      <c r="FOZ130" s="4"/>
      <c r="FPA130" s="4"/>
      <c r="FPB130" s="4"/>
      <c r="FPC130" s="4"/>
      <c r="FPD130" s="4"/>
      <c r="FPE130" s="4"/>
      <c r="FPF130" s="4"/>
      <c r="FPG130" s="4"/>
      <c r="FPH130" s="4"/>
      <c r="FPI130" s="4"/>
      <c r="FPJ130" s="4"/>
      <c r="FPK130" s="4"/>
      <c r="FPL130" s="4"/>
      <c r="FPM130" s="4"/>
      <c r="FPN130" s="4"/>
      <c r="FPO130" s="4"/>
      <c r="FPP130" s="4"/>
      <c r="FPQ130" s="4"/>
      <c r="FPR130" s="4"/>
      <c r="FPS130" s="4"/>
      <c r="FPT130" s="4"/>
      <c r="FPU130" s="4"/>
      <c r="FPV130" s="4"/>
      <c r="FPW130" s="4"/>
      <c r="FPX130" s="4"/>
      <c r="FPY130" s="4"/>
      <c r="FPZ130" s="4"/>
      <c r="FQA130" s="4"/>
      <c r="FQB130" s="4"/>
      <c r="FQC130" s="4"/>
      <c r="FQD130" s="4"/>
      <c r="FQE130" s="4"/>
      <c r="FQF130" s="4"/>
      <c r="FQG130" s="4"/>
      <c r="FQH130" s="4"/>
      <c r="FQI130" s="4"/>
      <c r="FQJ130" s="4"/>
      <c r="FQK130" s="4"/>
      <c r="FQL130" s="4"/>
      <c r="FQM130" s="4"/>
      <c r="FQN130" s="4"/>
      <c r="FQO130" s="4"/>
      <c r="FQP130" s="4"/>
      <c r="FQQ130" s="4"/>
      <c r="FQR130" s="4"/>
      <c r="FQS130" s="4"/>
      <c r="FQT130" s="4"/>
      <c r="FQU130" s="4"/>
      <c r="FQV130" s="4"/>
      <c r="FQW130" s="4"/>
      <c r="FQX130" s="4"/>
      <c r="FQY130" s="4"/>
      <c r="FQZ130" s="4"/>
      <c r="FRA130" s="4"/>
      <c r="FRB130" s="4"/>
      <c r="FRC130" s="4"/>
      <c r="FRD130" s="4"/>
      <c r="FRE130" s="4"/>
      <c r="FRF130" s="4"/>
      <c r="FRG130" s="4"/>
      <c r="FRH130" s="4"/>
      <c r="FRI130" s="4"/>
      <c r="FRJ130" s="4"/>
      <c r="FRK130" s="4"/>
      <c r="FRL130" s="4"/>
      <c r="FRM130" s="4"/>
      <c r="FRN130" s="4"/>
      <c r="FRO130" s="4"/>
      <c r="FRP130" s="4"/>
      <c r="FRQ130" s="4"/>
      <c r="FRR130" s="4"/>
      <c r="FRS130" s="4"/>
      <c r="FRT130" s="4"/>
      <c r="FRU130" s="4"/>
      <c r="FRV130" s="4"/>
      <c r="FRW130" s="4"/>
      <c r="FRX130" s="4"/>
      <c r="FRY130" s="4"/>
      <c r="FRZ130" s="4"/>
      <c r="FSA130" s="4"/>
      <c r="FSB130" s="4"/>
      <c r="FSC130" s="4"/>
      <c r="FSD130" s="4"/>
      <c r="FSE130" s="4"/>
      <c r="FSF130" s="4"/>
      <c r="FSG130" s="4"/>
      <c r="FSH130" s="4"/>
      <c r="FSI130" s="4"/>
      <c r="FSJ130" s="4"/>
      <c r="FSK130" s="4"/>
      <c r="FSL130" s="4"/>
      <c r="FSS130" s="4"/>
      <c r="FST130" s="4"/>
      <c r="FSU130" s="4"/>
      <c r="FSV130" s="4"/>
      <c r="FSW130" s="4"/>
      <c r="FSX130" s="4"/>
      <c r="FSY130" s="4"/>
      <c r="FSZ130" s="4"/>
      <c r="FTA130" s="4"/>
      <c r="FTB130" s="4"/>
      <c r="FTC130" s="4"/>
      <c r="FTD130" s="4"/>
      <c r="FTE130" s="4"/>
      <c r="FTF130" s="4"/>
      <c r="FTG130" s="4"/>
      <c r="FTH130" s="4"/>
      <c r="FTI130" s="4"/>
      <c r="FTJ130" s="4"/>
      <c r="FTK130" s="4"/>
      <c r="FTL130" s="4"/>
      <c r="FTM130" s="4"/>
      <c r="FTN130" s="4"/>
      <c r="FTO130" s="4"/>
      <c r="FTP130" s="4"/>
      <c r="FTQ130" s="4"/>
      <c r="FTR130" s="4"/>
      <c r="FTS130" s="4"/>
      <c r="FTT130" s="4"/>
      <c r="FTU130" s="4"/>
      <c r="FTV130" s="4"/>
      <c r="FTW130" s="4"/>
      <c r="FTX130" s="4"/>
      <c r="FTY130" s="4"/>
      <c r="FTZ130" s="4"/>
      <c r="FUA130" s="4"/>
      <c r="FUB130" s="4"/>
      <c r="FUC130" s="4"/>
      <c r="FUD130" s="4"/>
      <c r="FUE130" s="4"/>
      <c r="FUF130" s="4"/>
      <c r="FUG130" s="4"/>
      <c r="FUH130" s="4"/>
      <c r="FUI130" s="4"/>
      <c r="FUJ130" s="4"/>
      <c r="FUK130" s="4"/>
      <c r="FUL130" s="4"/>
      <c r="FUM130" s="4"/>
      <c r="FUN130" s="4"/>
      <c r="FUO130" s="4"/>
      <c r="FUP130" s="4"/>
      <c r="FUQ130" s="4"/>
      <c r="FUR130" s="4"/>
      <c r="FUS130" s="4"/>
      <c r="FUT130" s="4"/>
      <c r="FUU130" s="4"/>
      <c r="FUV130" s="4"/>
      <c r="FUW130" s="4"/>
      <c r="FUX130" s="4"/>
      <c r="FUY130" s="4"/>
      <c r="FUZ130" s="4"/>
      <c r="FVA130" s="4"/>
      <c r="FVB130" s="4"/>
      <c r="FVC130" s="4"/>
      <c r="FVD130" s="4"/>
      <c r="FVE130" s="4"/>
      <c r="FVF130" s="4"/>
      <c r="FVG130" s="4"/>
      <c r="FVH130" s="4"/>
      <c r="FVI130" s="4"/>
      <c r="FVJ130" s="4"/>
      <c r="FVK130" s="4"/>
      <c r="FVL130" s="4"/>
      <c r="FVM130" s="4"/>
      <c r="FVN130" s="4"/>
      <c r="FVO130" s="4"/>
      <c r="FVP130" s="4"/>
      <c r="FVQ130" s="4"/>
      <c r="FVR130" s="4"/>
      <c r="FVS130" s="4"/>
      <c r="FVT130" s="4"/>
      <c r="FVU130" s="4"/>
      <c r="FVV130" s="4"/>
      <c r="FVW130" s="4"/>
      <c r="FVX130" s="4"/>
      <c r="FVY130" s="4"/>
      <c r="FVZ130" s="4"/>
      <c r="FWA130" s="4"/>
      <c r="FWB130" s="4"/>
      <c r="FWC130" s="4"/>
      <c r="FWD130" s="4"/>
      <c r="FWE130" s="4"/>
      <c r="FWF130" s="4"/>
      <c r="FWG130" s="4"/>
      <c r="FWH130" s="4"/>
      <c r="FWI130" s="4"/>
      <c r="FWJ130" s="4"/>
      <c r="FWK130" s="4"/>
      <c r="FWL130" s="4"/>
      <c r="FWM130" s="4"/>
      <c r="FWN130" s="4"/>
      <c r="FWO130" s="4"/>
      <c r="FWP130" s="4"/>
      <c r="FWQ130" s="4"/>
      <c r="FWR130" s="4"/>
      <c r="FWS130" s="4"/>
      <c r="FWT130" s="4"/>
      <c r="FWU130" s="4"/>
      <c r="FWV130" s="4"/>
      <c r="FWW130" s="4"/>
      <c r="FWX130" s="4"/>
      <c r="FWY130" s="4"/>
      <c r="FWZ130" s="4"/>
      <c r="FXA130" s="4"/>
      <c r="FXB130" s="4"/>
      <c r="FXC130" s="4"/>
      <c r="FXD130" s="4"/>
      <c r="FXE130" s="4"/>
      <c r="FXF130" s="4"/>
      <c r="FXG130" s="4"/>
      <c r="FXH130" s="4"/>
      <c r="FXI130" s="4"/>
      <c r="FXJ130" s="4"/>
      <c r="FXK130" s="4"/>
      <c r="FXL130" s="4"/>
      <c r="FXM130" s="4"/>
      <c r="FXN130" s="4"/>
      <c r="FXO130" s="4"/>
      <c r="FXP130" s="4"/>
      <c r="FXQ130" s="4"/>
      <c r="FXR130" s="4"/>
      <c r="FXS130" s="4"/>
      <c r="FXT130" s="4"/>
      <c r="FXU130" s="4"/>
      <c r="FXV130" s="4"/>
      <c r="FXW130" s="4"/>
      <c r="FXX130" s="4"/>
      <c r="FXY130" s="4"/>
      <c r="FXZ130" s="4"/>
      <c r="FYA130" s="4"/>
      <c r="FYB130" s="4"/>
      <c r="FYC130" s="4"/>
      <c r="FYD130" s="4"/>
      <c r="FYE130" s="4"/>
      <c r="FYF130" s="4"/>
      <c r="FYG130" s="4"/>
      <c r="FYH130" s="4"/>
      <c r="FYI130" s="4"/>
      <c r="FYJ130" s="4"/>
      <c r="FYK130" s="4"/>
      <c r="FYL130" s="4"/>
      <c r="FYM130" s="4"/>
      <c r="FYN130" s="4"/>
      <c r="FYO130" s="4"/>
      <c r="FYP130" s="4"/>
      <c r="FYQ130" s="4"/>
      <c r="FYR130" s="4"/>
      <c r="FYS130" s="4"/>
      <c r="FYT130" s="4"/>
      <c r="FYU130" s="4"/>
      <c r="FYV130" s="4"/>
      <c r="FYW130" s="4"/>
      <c r="FYX130" s="4"/>
      <c r="FYY130" s="4"/>
      <c r="FYZ130" s="4"/>
      <c r="FZA130" s="4"/>
      <c r="FZB130" s="4"/>
      <c r="FZC130" s="4"/>
      <c r="FZD130" s="4"/>
      <c r="FZE130" s="4"/>
      <c r="FZF130" s="4"/>
      <c r="FZG130" s="4"/>
      <c r="FZH130" s="4"/>
      <c r="FZI130" s="4"/>
      <c r="FZJ130" s="4"/>
      <c r="FZK130" s="4"/>
      <c r="FZL130" s="4"/>
      <c r="FZM130" s="4"/>
      <c r="FZN130" s="4"/>
      <c r="FZO130" s="4"/>
      <c r="FZP130" s="4"/>
      <c r="FZQ130" s="4"/>
      <c r="FZR130" s="4"/>
      <c r="FZS130" s="4"/>
      <c r="FZT130" s="4"/>
      <c r="FZU130" s="4"/>
      <c r="FZV130" s="4"/>
      <c r="FZW130" s="4"/>
      <c r="FZX130" s="4"/>
      <c r="FZY130" s="4"/>
      <c r="FZZ130" s="4"/>
      <c r="GAA130" s="4"/>
      <c r="GAB130" s="4"/>
      <c r="GAC130" s="4"/>
      <c r="GAD130" s="4"/>
      <c r="GAE130" s="4"/>
      <c r="GAF130" s="4"/>
      <c r="GAG130" s="4"/>
      <c r="GAH130" s="4"/>
      <c r="GAI130" s="4"/>
      <c r="GAJ130" s="4"/>
      <c r="GAK130" s="4"/>
      <c r="GAL130" s="4"/>
      <c r="GAM130" s="4"/>
      <c r="GAN130" s="4"/>
      <c r="GAO130" s="4"/>
      <c r="GAP130" s="4"/>
      <c r="GAQ130" s="4"/>
      <c r="GAR130" s="4"/>
      <c r="GAS130" s="4"/>
      <c r="GAT130" s="4"/>
      <c r="GAU130" s="4"/>
      <c r="GAV130" s="4"/>
      <c r="GAW130" s="4"/>
      <c r="GAX130" s="4"/>
      <c r="GAY130" s="4"/>
      <c r="GAZ130" s="4"/>
      <c r="GBA130" s="4"/>
      <c r="GBB130" s="4"/>
      <c r="GBC130" s="4"/>
      <c r="GBD130" s="4"/>
      <c r="GBE130" s="4"/>
      <c r="GBF130" s="4"/>
      <c r="GBG130" s="4"/>
      <c r="GBH130" s="4"/>
      <c r="GBI130" s="4"/>
      <c r="GBJ130" s="4"/>
      <c r="GBK130" s="4"/>
      <c r="GBL130" s="4"/>
      <c r="GBM130" s="4"/>
      <c r="GBN130" s="4"/>
      <c r="GBO130" s="4"/>
      <c r="GBP130" s="4"/>
      <c r="GBQ130" s="4"/>
      <c r="GBR130" s="4"/>
      <c r="GBS130" s="4"/>
      <c r="GBT130" s="4"/>
      <c r="GBU130" s="4"/>
      <c r="GBV130" s="4"/>
      <c r="GBW130" s="4"/>
      <c r="GBX130" s="4"/>
      <c r="GBY130" s="4"/>
      <c r="GBZ130" s="4"/>
      <c r="GCA130" s="4"/>
      <c r="GCB130" s="4"/>
      <c r="GCC130" s="4"/>
      <c r="GCD130" s="4"/>
      <c r="GCE130" s="4"/>
      <c r="GCF130" s="4"/>
      <c r="GCG130" s="4"/>
      <c r="GCH130" s="4"/>
      <c r="GCO130" s="4"/>
      <c r="GCP130" s="4"/>
      <c r="GCQ130" s="4"/>
      <c r="GCR130" s="4"/>
      <c r="GCS130" s="4"/>
      <c r="GCT130" s="4"/>
      <c r="GCU130" s="4"/>
      <c r="GCV130" s="4"/>
      <c r="GCW130" s="4"/>
      <c r="GCX130" s="4"/>
      <c r="GCY130" s="4"/>
      <c r="GCZ130" s="4"/>
      <c r="GDA130" s="4"/>
      <c r="GDB130" s="4"/>
      <c r="GDC130" s="4"/>
      <c r="GDD130" s="4"/>
      <c r="GDE130" s="4"/>
      <c r="GDF130" s="4"/>
      <c r="GDG130" s="4"/>
      <c r="GDH130" s="4"/>
      <c r="GDI130" s="4"/>
      <c r="GDJ130" s="4"/>
      <c r="GDK130" s="4"/>
      <c r="GDL130" s="4"/>
      <c r="GDM130" s="4"/>
      <c r="GDN130" s="4"/>
      <c r="GDO130" s="4"/>
      <c r="GDP130" s="4"/>
      <c r="GDQ130" s="4"/>
      <c r="GDR130" s="4"/>
      <c r="GDS130" s="4"/>
      <c r="GDT130" s="4"/>
      <c r="GDU130" s="4"/>
      <c r="GDV130" s="4"/>
      <c r="GDW130" s="4"/>
      <c r="GDX130" s="4"/>
      <c r="GDY130" s="4"/>
      <c r="GDZ130" s="4"/>
      <c r="GEA130" s="4"/>
      <c r="GEB130" s="4"/>
      <c r="GEC130" s="4"/>
      <c r="GED130" s="4"/>
      <c r="GEE130" s="4"/>
      <c r="GEF130" s="4"/>
      <c r="GEG130" s="4"/>
      <c r="GEH130" s="4"/>
      <c r="GEI130" s="4"/>
      <c r="GEJ130" s="4"/>
      <c r="GEK130" s="4"/>
      <c r="GEL130" s="4"/>
      <c r="GEM130" s="4"/>
      <c r="GEN130" s="4"/>
      <c r="GEO130" s="4"/>
      <c r="GEP130" s="4"/>
      <c r="GEQ130" s="4"/>
      <c r="GER130" s="4"/>
      <c r="GES130" s="4"/>
      <c r="GET130" s="4"/>
      <c r="GEU130" s="4"/>
      <c r="GEV130" s="4"/>
      <c r="GEW130" s="4"/>
      <c r="GEX130" s="4"/>
      <c r="GEY130" s="4"/>
      <c r="GEZ130" s="4"/>
      <c r="GFA130" s="4"/>
      <c r="GFB130" s="4"/>
      <c r="GFC130" s="4"/>
      <c r="GFD130" s="4"/>
      <c r="GFE130" s="4"/>
      <c r="GFF130" s="4"/>
      <c r="GFG130" s="4"/>
      <c r="GFH130" s="4"/>
      <c r="GFI130" s="4"/>
      <c r="GFJ130" s="4"/>
      <c r="GFK130" s="4"/>
      <c r="GFL130" s="4"/>
      <c r="GFM130" s="4"/>
      <c r="GFN130" s="4"/>
      <c r="GFO130" s="4"/>
      <c r="GFP130" s="4"/>
      <c r="GFQ130" s="4"/>
      <c r="GFR130" s="4"/>
      <c r="GFS130" s="4"/>
      <c r="GFT130" s="4"/>
      <c r="GFU130" s="4"/>
      <c r="GFV130" s="4"/>
      <c r="GFW130" s="4"/>
      <c r="GFX130" s="4"/>
      <c r="GFY130" s="4"/>
      <c r="GFZ130" s="4"/>
      <c r="GGA130" s="4"/>
      <c r="GGB130" s="4"/>
      <c r="GGC130" s="4"/>
      <c r="GGD130" s="4"/>
      <c r="GGE130" s="4"/>
      <c r="GGF130" s="4"/>
      <c r="GGG130" s="4"/>
      <c r="GGH130" s="4"/>
      <c r="GGI130" s="4"/>
      <c r="GGJ130" s="4"/>
      <c r="GGK130" s="4"/>
      <c r="GGL130" s="4"/>
      <c r="GGM130" s="4"/>
      <c r="GGN130" s="4"/>
      <c r="GGO130" s="4"/>
      <c r="GGP130" s="4"/>
      <c r="GGQ130" s="4"/>
      <c r="GGR130" s="4"/>
      <c r="GGS130" s="4"/>
      <c r="GGT130" s="4"/>
      <c r="GGU130" s="4"/>
      <c r="GGV130" s="4"/>
      <c r="GGW130" s="4"/>
      <c r="GGX130" s="4"/>
      <c r="GGY130" s="4"/>
      <c r="GGZ130" s="4"/>
      <c r="GHA130" s="4"/>
      <c r="GHB130" s="4"/>
      <c r="GHC130" s="4"/>
      <c r="GHD130" s="4"/>
      <c r="GHE130" s="4"/>
      <c r="GHF130" s="4"/>
      <c r="GHG130" s="4"/>
      <c r="GHH130" s="4"/>
      <c r="GHI130" s="4"/>
      <c r="GHJ130" s="4"/>
      <c r="GHK130" s="4"/>
      <c r="GHL130" s="4"/>
      <c r="GHM130" s="4"/>
      <c r="GHN130" s="4"/>
      <c r="GHO130" s="4"/>
      <c r="GHP130" s="4"/>
      <c r="GHQ130" s="4"/>
      <c r="GHR130" s="4"/>
      <c r="GHS130" s="4"/>
      <c r="GHT130" s="4"/>
      <c r="GHU130" s="4"/>
      <c r="GHV130" s="4"/>
      <c r="GHW130" s="4"/>
      <c r="GHX130" s="4"/>
      <c r="GHY130" s="4"/>
      <c r="GHZ130" s="4"/>
      <c r="GIA130" s="4"/>
      <c r="GIB130" s="4"/>
      <c r="GIC130" s="4"/>
      <c r="GID130" s="4"/>
      <c r="GIE130" s="4"/>
      <c r="GIF130" s="4"/>
      <c r="GIG130" s="4"/>
      <c r="GIH130" s="4"/>
      <c r="GII130" s="4"/>
      <c r="GIJ130" s="4"/>
      <c r="GIK130" s="4"/>
      <c r="GIL130" s="4"/>
      <c r="GIM130" s="4"/>
      <c r="GIN130" s="4"/>
      <c r="GIO130" s="4"/>
      <c r="GIP130" s="4"/>
      <c r="GIQ130" s="4"/>
      <c r="GIR130" s="4"/>
      <c r="GIS130" s="4"/>
      <c r="GIT130" s="4"/>
      <c r="GIU130" s="4"/>
      <c r="GIV130" s="4"/>
      <c r="GIW130" s="4"/>
      <c r="GIX130" s="4"/>
      <c r="GIY130" s="4"/>
      <c r="GIZ130" s="4"/>
      <c r="GJA130" s="4"/>
      <c r="GJB130" s="4"/>
      <c r="GJC130" s="4"/>
      <c r="GJD130" s="4"/>
      <c r="GJE130" s="4"/>
      <c r="GJF130" s="4"/>
      <c r="GJG130" s="4"/>
      <c r="GJH130" s="4"/>
      <c r="GJI130" s="4"/>
      <c r="GJJ130" s="4"/>
      <c r="GJK130" s="4"/>
      <c r="GJL130" s="4"/>
      <c r="GJM130" s="4"/>
      <c r="GJN130" s="4"/>
      <c r="GJO130" s="4"/>
      <c r="GJP130" s="4"/>
      <c r="GJQ130" s="4"/>
      <c r="GJR130" s="4"/>
      <c r="GJS130" s="4"/>
      <c r="GJT130" s="4"/>
      <c r="GJU130" s="4"/>
      <c r="GJV130" s="4"/>
      <c r="GJW130" s="4"/>
      <c r="GJX130" s="4"/>
      <c r="GJY130" s="4"/>
      <c r="GJZ130" s="4"/>
      <c r="GKA130" s="4"/>
      <c r="GKB130" s="4"/>
      <c r="GKC130" s="4"/>
      <c r="GKD130" s="4"/>
      <c r="GKE130" s="4"/>
      <c r="GKF130" s="4"/>
      <c r="GKG130" s="4"/>
      <c r="GKH130" s="4"/>
      <c r="GKI130" s="4"/>
      <c r="GKJ130" s="4"/>
      <c r="GKK130" s="4"/>
      <c r="GKL130" s="4"/>
      <c r="GKM130" s="4"/>
      <c r="GKN130" s="4"/>
      <c r="GKO130" s="4"/>
      <c r="GKP130" s="4"/>
      <c r="GKQ130" s="4"/>
      <c r="GKR130" s="4"/>
      <c r="GKS130" s="4"/>
      <c r="GKT130" s="4"/>
      <c r="GKU130" s="4"/>
      <c r="GKV130" s="4"/>
      <c r="GKW130" s="4"/>
      <c r="GKX130" s="4"/>
      <c r="GKY130" s="4"/>
      <c r="GKZ130" s="4"/>
      <c r="GLA130" s="4"/>
      <c r="GLB130" s="4"/>
      <c r="GLC130" s="4"/>
      <c r="GLD130" s="4"/>
      <c r="GLE130" s="4"/>
      <c r="GLF130" s="4"/>
      <c r="GLG130" s="4"/>
      <c r="GLH130" s="4"/>
      <c r="GLI130" s="4"/>
      <c r="GLJ130" s="4"/>
      <c r="GLK130" s="4"/>
      <c r="GLL130" s="4"/>
      <c r="GLM130" s="4"/>
      <c r="GLN130" s="4"/>
      <c r="GLO130" s="4"/>
      <c r="GLP130" s="4"/>
      <c r="GLQ130" s="4"/>
      <c r="GLR130" s="4"/>
      <c r="GLS130" s="4"/>
      <c r="GLT130" s="4"/>
      <c r="GLU130" s="4"/>
      <c r="GLV130" s="4"/>
      <c r="GLW130" s="4"/>
      <c r="GLX130" s="4"/>
      <c r="GLY130" s="4"/>
      <c r="GLZ130" s="4"/>
      <c r="GMA130" s="4"/>
      <c r="GMB130" s="4"/>
      <c r="GMC130" s="4"/>
      <c r="GMD130" s="4"/>
      <c r="GMK130" s="4"/>
      <c r="GML130" s="4"/>
      <c r="GMM130" s="4"/>
      <c r="GMN130" s="4"/>
      <c r="GMO130" s="4"/>
      <c r="GMP130" s="4"/>
      <c r="GMQ130" s="4"/>
      <c r="GMR130" s="4"/>
      <c r="GMS130" s="4"/>
      <c r="GMT130" s="4"/>
      <c r="GMU130" s="4"/>
      <c r="GMV130" s="4"/>
      <c r="GMW130" s="4"/>
      <c r="GMX130" s="4"/>
      <c r="GMY130" s="4"/>
      <c r="GMZ130" s="4"/>
      <c r="GNA130" s="4"/>
      <c r="GNB130" s="4"/>
      <c r="GNC130" s="4"/>
      <c r="GND130" s="4"/>
      <c r="GNE130" s="4"/>
      <c r="GNF130" s="4"/>
      <c r="GNG130" s="4"/>
      <c r="GNH130" s="4"/>
      <c r="GNI130" s="4"/>
      <c r="GNJ130" s="4"/>
      <c r="GNK130" s="4"/>
      <c r="GNL130" s="4"/>
      <c r="GNM130" s="4"/>
      <c r="GNN130" s="4"/>
      <c r="GNO130" s="4"/>
      <c r="GNP130" s="4"/>
      <c r="GNQ130" s="4"/>
      <c r="GNR130" s="4"/>
      <c r="GNS130" s="4"/>
      <c r="GNT130" s="4"/>
      <c r="GNU130" s="4"/>
      <c r="GNV130" s="4"/>
      <c r="GNW130" s="4"/>
      <c r="GNX130" s="4"/>
      <c r="GNY130" s="4"/>
      <c r="GNZ130" s="4"/>
      <c r="GOA130" s="4"/>
      <c r="GOB130" s="4"/>
      <c r="GOC130" s="4"/>
      <c r="GOD130" s="4"/>
      <c r="GOE130" s="4"/>
      <c r="GOF130" s="4"/>
      <c r="GOG130" s="4"/>
      <c r="GOH130" s="4"/>
      <c r="GOI130" s="4"/>
      <c r="GOJ130" s="4"/>
      <c r="GOK130" s="4"/>
      <c r="GOL130" s="4"/>
      <c r="GOM130" s="4"/>
      <c r="GON130" s="4"/>
      <c r="GOO130" s="4"/>
      <c r="GOP130" s="4"/>
      <c r="GOQ130" s="4"/>
      <c r="GOR130" s="4"/>
      <c r="GOS130" s="4"/>
      <c r="GOT130" s="4"/>
      <c r="GOU130" s="4"/>
      <c r="GOV130" s="4"/>
      <c r="GOW130" s="4"/>
      <c r="GOX130" s="4"/>
      <c r="GOY130" s="4"/>
      <c r="GOZ130" s="4"/>
      <c r="GPA130" s="4"/>
      <c r="GPB130" s="4"/>
      <c r="GPC130" s="4"/>
      <c r="GPD130" s="4"/>
      <c r="GPE130" s="4"/>
      <c r="GPF130" s="4"/>
      <c r="GPG130" s="4"/>
      <c r="GPH130" s="4"/>
      <c r="GPI130" s="4"/>
      <c r="GPJ130" s="4"/>
      <c r="GPK130" s="4"/>
      <c r="GPL130" s="4"/>
      <c r="GPM130" s="4"/>
      <c r="GPN130" s="4"/>
      <c r="GPO130" s="4"/>
      <c r="GPP130" s="4"/>
      <c r="GPQ130" s="4"/>
      <c r="GPR130" s="4"/>
      <c r="GPS130" s="4"/>
      <c r="GPT130" s="4"/>
      <c r="GPU130" s="4"/>
      <c r="GPV130" s="4"/>
      <c r="GPW130" s="4"/>
      <c r="GPX130" s="4"/>
      <c r="GPY130" s="4"/>
      <c r="GPZ130" s="4"/>
      <c r="GQA130" s="4"/>
      <c r="GQB130" s="4"/>
      <c r="GQC130" s="4"/>
      <c r="GQD130" s="4"/>
      <c r="GQE130" s="4"/>
      <c r="GQF130" s="4"/>
      <c r="GQG130" s="4"/>
      <c r="GQH130" s="4"/>
      <c r="GQI130" s="4"/>
      <c r="GQJ130" s="4"/>
      <c r="GQK130" s="4"/>
      <c r="GQL130" s="4"/>
      <c r="GQM130" s="4"/>
      <c r="GQN130" s="4"/>
      <c r="GQO130" s="4"/>
      <c r="GQP130" s="4"/>
      <c r="GQQ130" s="4"/>
      <c r="GQR130" s="4"/>
      <c r="GQS130" s="4"/>
      <c r="GQT130" s="4"/>
      <c r="GQU130" s="4"/>
      <c r="GQV130" s="4"/>
      <c r="GQW130" s="4"/>
      <c r="GQX130" s="4"/>
      <c r="GQY130" s="4"/>
      <c r="GQZ130" s="4"/>
      <c r="GRA130" s="4"/>
      <c r="GRB130" s="4"/>
      <c r="GRC130" s="4"/>
      <c r="GRD130" s="4"/>
      <c r="GRE130" s="4"/>
      <c r="GRF130" s="4"/>
      <c r="GRG130" s="4"/>
      <c r="GRH130" s="4"/>
      <c r="GRI130" s="4"/>
      <c r="GRJ130" s="4"/>
      <c r="GRK130" s="4"/>
      <c r="GRL130" s="4"/>
      <c r="GRM130" s="4"/>
      <c r="GRN130" s="4"/>
      <c r="GRO130" s="4"/>
      <c r="GRP130" s="4"/>
      <c r="GRQ130" s="4"/>
      <c r="GRR130" s="4"/>
      <c r="GRS130" s="4"/>
      <c r="GRT130" s="4"/>
      <c r="GRU130" s="4"/>
      <c r="GRV130" s="4"/>
      <c r="GRW130" s="4"/>
      <c r="GRX130" s="4"/>
      <c r="GRY130" s="4"/>
      <c r="GRZ130" s="4"/>
      <c r="GSA130" s="4"/>
      <c r="GSB130" s="4"/>
      <c r="GSC130" s="4"/>
      <c r="GSD130" s="4"/>
      <c r="GSE130" s="4"/>
      <c r="GSF130" s="4"/>
      <c r="GSG130" s="4"/>
      <c r="GSH130" s="4"/>
      <c r="GSI130" s="4"/>
      <c r="GSJ130" s="4"/>
      <c r="GSK130" s="4"/>
      <c r="GSL130" s="4"/>
      <c r="GSM130" s="4"/>
      <c r="GSN130" s="4"/>
      <c r="GSO130" s="4"/>
      <c r="GSP130" s="4"/>
      <c r="GSQ130" s="4"/>
      <c r="GSR130" s="4"/>
      <c r="GSS130" s="4"/>
      <c r="GST130" s="4"/>
      <c r="GSU130" s="4"/>
      <c r="GSV130" s="4"/>
      <c r="GSW130" s="4"/>
      <c r="GSX130" s="4"/>
      <c r="GSY130" s="4"/>
      <c r="GSZ130" s="4"/>
      <c r="GTA130" s="4"/>
      <c r="GTB130" s="4"/>
      <c r="GTC130" s="4"/>
      <c r="GTD130" s="4"/>
      <c r="GTE130" s="4"/>
      <c r="GTF130" s="4"/>
      <c r="GTG130" s="4"/>
      <c r="GTH130" s="4"/>
      <c r="GTI130" s="4"/>
      <c r="GTJ130" s="4"/>
      <c r="GTK130" s="4"/>
      <c r="GTL130" s="4"/>
      <c r="GTM130" s="4"/>
      <c r="GTN130" s="4"/>
      <c r="GTO130" s="4"/>
      <c r="GTP130" s="4"/>
      <c r="GTQ130" s="4"/>
      <c r="GTR130" s="4"/>
      <c r="GTS130" s="4"/>
      <c r="GTT130" s="4"/>
      <c r="GTU130" s="4"/>
      <c r="GTV130" s="4"/>
      <c r="GTW130" s="4"/>
      <c r="GTX130" s="4"/>
      <c r="GTY130" s="4"/>
      <c r="GTZ130" s="4"/>
      <c r="GUA130" s="4"/>
      <c r="GUB130" s="4"/>
      <c r="GUC130" s="4"/>
      <c r="GUD130" s="4"/>
      <c r="GUE130" s="4"/>
      <c r="GUF130" s="4"/>
      <c r="GUG130" s="4"/>
      <c r="GUH130" s="4"/>
      <c r="GUI130" s="4"/>
      <c r="GUJ130" s="4"/>
      <c r="GUK130" s="4"/>
      <c r="GUL130" s="4"/>
      <c r="GUM130" s="4"/>
      <c r="GUN130" s="4"/>
      <c r="GUO130" s="4"/>
      <c r="GUP130" s="4"/>
      <c r="GUQ130" s="4"/>
      <c r="GUR130" s="4"/>
      <c r="GUS130" s="4"/>
      <c r="GUT130" s="4"/>
      <c r="GUU130" s="4"/>
      <c r="GUV130" s="4"/>
      <c r="GUW130" s="4"/>
      <c r="GUX130" s="4"/>
      <c r="GUY130" s="4"/>
      <c r="GUZ130" s="4"/>
      <c r="GVA130" s="4"/>
      <c r="GVB130" s="4"/>
      <c r="GVC130" s="4"/>
      <c r="GVD130" s="4"/>
      <c r="GVE130" s="4"/>
      <c r="GVF130" s="4"/>
      <c r="GVG130" s="4"/>
      <c r="GVH130" s="4"/>
      <c r="GVI130" s="4"/>
      <c r="GVJ130" s="4"/>
      <c r="GVK130" s="4"/>
      <c r="GVL130" s="4"/>
      <c r="GVM130" s="4"/>
      <c r="GVN130" s="4"/>
      <c r="GVO130" s="4"/>
      <c r="GVP130" s="4"/>
      <c r="GVQ130" s="4"/>
      <c r="GVR130" s="4"/>
      <c r="GVS130" s="4"/>
      <c r="GVT130" s="4"/>
      <c r="GVU130" s="4"/>
      <c r="GVV130" s="4"/>
      <c r="GVW130" s="4"/>
      <c r="GVX130" s="4"/>
      <c r="GVY130" s="4"/>
      <c r="GVZ130" s="4"/>
      <c r="GWG130" s="4"/>
      <c r="GWH130" s="4"/>
      <c r="GWI130" s="4"/>
      <c r="GWJ130" s="4"/>
      <c r="GWK130" s="4"/>
      <c r="GWL130" s="4"/>
      <c r="GWM130" s="4"/>
      <c r="GWN130" s="4"/>
      <c r="GWO130" s="4"/>
      <c r="GWP130" s="4"/>
      <c r="GWQ130" s="4"/>
      <c r="GWR130" s="4"/>
      <c r="GWS130" s="4"/>
      <c r="GWT130" s="4"/>
      <c r="GWU130" s="4"/>
      <c r="GWV130" s="4"/>
      <c r="GWW130" s="4"/>
      <c r="GWX130" s="4"/>
      <c r="GWY130" s="4"/>
      <c r="GWZ130" s="4"/>
      <c r="GXA130" s="4"/>
      <c r="GXB130" s="4"/>
      <c r="GXC130" s="4"/>
      <c r="GXD130" s="4"/>
      <c r="GXE130" s="4"/>
      <c r="GXF130" s="4"/>
      <c r="GXG130" s="4"/>
      <c r="GXH130" s="4"/>
      <c r="GXI130" s="4"/>
      <c r="GXJ130" s="4"/>
      <c r="GXK130" s="4"/>
      <c r="GXL130" s="4"/>
      <c r="GXM130" s="4"/>
      <c r="GXN130" s="4"/>
      <c r="GXO130" s="4"/>
      <c r="GXP130" s="4"/>
      <c r="GXQ130" s="4"/>
      <c r="GXR130" s="4"/>
      <c r="GXS130" s="4"/>
      <c r="GXT130" s="4"/>
      <c r="GXU130" s="4"/>
      <c r="GXV130" s="4"/>
      <c r="GXW130" s="4"/>
      <c r="GXX130" s="4"/>
      <c r="GXY130" s="4"/>
      <c r="GXZ130" s="4"/>
      <c r="GYA130" s="4"/>
      <c r="GYB130" s="4"/>
      <c r="GYC130" s="4"/>
      <c r="GYD130" s="4"/>
      <c r="GYE130" s="4"/>
      <c r="GYF130" s="4"/>
      <c r="GYG130" s="4"/>
      <c r="GYH130" s="4"/>
      <c r="GYI130" s="4"/>
      <c r="GYJ130" s="4"/>
      <c r="GYK130" s="4"/>
      <c r="GYL130" s="4"/>
      <c r="GYM130" s="4"/>
      <c r="GYN130" s="4"/>
      <c r="GYO130" s="4"/>
      <c r="GYP130" s="4"/>
      <c r="GYQ130" s="4"/>
      <c r="GYR130" s="4"/>
      <c r="GYS130" s="4"/>
      <c r="GYT130" s="4"/>
      <c r="GYU130" s="4"/>
      <c r="GYV130" s="4"/>
      <c r="GYW130" s="4"/>
      <c r="GYX130" s="4"/>
      <c r="GYY130" s="4"/>
      <c r="GYZ130" s="4"/>
      <c r="GZA130" s="4"/>
      <c r="GZB130" s="4"/>
      <c r="GZC130" s="4"/>
      <c r="GZD130" s="4"/>
      <c r="GZE130" s="4"/>
      <c r="GZF130" s="4"/>
      <c r="GZG130" s="4"/>
      <c r="GZH130" s="4"/>
      <c r="GZI130" s="4"/>
      <c r="GZJ130" s="4"/>
      <c r="GZK130" s="4"/>
      <c r="GZL130" s="4"/>
      <c r="GZM130" s="4"/>
      <c r="GZN130" s="4"/>
      <c r="GZO130" s="4"/>
      <c r="GZP130" s="4"/>
      <c r="GZQ130" s="4"/>
      <c r="GZR130" s="4"/>
      <c r="GZS130" s="4"/>
      <c r="GZT130" s="4"/>
      <c r="GZU130" s="4"/>
      <c r="GZV130" s="4"/>
      <c r="GZW130" s="4"/>
      <c r="GZX130" s="4"/>
      <c r="GZY130" s="4"/>
      <c r="GZZ130" s="4"/>
      <c r="HAA130" s="4"/>
      <c r="HAB130" s="4"/>
      <c r="HAC130" s="4"/>
      <c r="HAD130" s="4"/>
      <c r="HAE130" s="4"/>
      <c r="HAF130" s="4"/>
      <c r="HAG130" s="4"/>
      <c r="HAH130" s="4"/>
      <c r="HAI130" s="4"/>
      <c r="HAJ130" s="4"/>
      <c r="HAK130" s="4"/>
      <c r="HAL130" s="4"/>
      <c r="HAM130" s="4"/>
      <c r="HAN130" s="4"/>
      <c r="HAO130" s="4"/>
      <c r="HAP130" s="4"/>
      <c r="HAQ130" s="4"/>
      <c r="HAR130" s="4"/>
      <c r="HAS130" s="4"/>
      <c r="HAT130" s="4"/>
      <c r="HAU130" s="4"/>
      <c r="HAV130" s="4"/>
      <c r="HAW130" s="4"/>
      <c r="HAX130" s="4"/>
      <c r="HAY130" s="4"/>
      <c r="HAZ130" s="4"/>
      <c r="HBA130" s="4"/>
      <c r="HBB130" s="4"/>
      <c r="HBC130" s="4"/>
      <c r="HBD130" s="4"/>
      <c r="HBE130" s="4"/>
      <c r="HBF130" s="4"/>
      <c r="HBG130" s="4"/>
      <c r="HBH130" s="4"/>
      <c r="HBI130" s="4"/>
      <c r="HBJ130" s="4"/>
      <c r="HBK130" s="4"/>
      <c r="HBL130" s="4"/>
      <c r="HBM130" s="4"/>
      <c r="HBN130" s="4"/>
      <c r="HBO130" s="4"/>
      <c r="HBP130" s="4"/>
      <c r="HBQ130" s="4"/>
      <c r="HBR130" s="4"/>
      <c r="HBS130" s="4"/>
      <c r="HBT130" s="4"/>
      <c r="HBU130" s="4"/>
      <c r="HBV130" s="4"/>
      <c r="HBW130" s="4"/>
      <c r="HBX130" s="4"/>
      <c r="HBY130" s="4"/>
      <c r="HBZ130" s="4"/>
      <c r="HCA130" s="4"/>
      <c r="HCB130" s="4"/>
      <c r="HCC130" s="4"/>
      <c r="HCD130" s="4"/>
      <c r="HCE130" s="4"/>
      <c r="HCF130" s="4"/>
      <c r="HCG130" s="4"/>
      <c r="HCH130" s="4"/>
      <c r="HCI130" s="4"/>
      <c r="HCJ130" s="4"/>
      <c r="HCK130" s="4"/>
      <c r="HCL130" s="4"/>
      <c r="HCM130" s="4"/>
      <c r="HCN130" s="4"/>
      <c r="HCO130" s="4"/>
      <c r="HCP130" s="4"/>
      <c r="HCQ130" s="4"/>
      <c r="HCR130" s="4"/>
      <c r="HCS130" s="4"/>
      <c r="HCT130" s="4"/>
      <c r="HCU130" s="4"/>
      <c r="HCV130" s="4"/>
      <c r="HCW130" s="4"/>
      <c r="HCX130" s="4"/>
      <c r="HCY130" s="4"/>
      <c r="HCZ130" s="4"/>
      <c r="HDA130" s="4"/>
      <c r="HDB130" s="4"/>
      <c r="HDC130" s="4"/>
      <c r="HDD130" s="4"/>
      <c r="HDE130" s="4"/>
      <c r="HDF130" s="4"/>
      <c r="HDG130" s="4"/>
      <c r="HDH130" s="4"/>
      <c r="HDI130" s="4"/>
      <c r="HDJ130" s="4"/>
      <c r="HDK130" s="4"/>
      <c r="HDL130" s="4"/>
      <c r="HDM130" s="4"/>
      <c r="HDN130" s="4"/>
      <c r="HDO130" s="4"/>
      <c r="HDP130" s="4"/>
      <c r="HDQ130" s="4"/>
      <c r="HDR130" s="4"/>
      <c r="HDS130" s="4"/>
      <c r="HDT130" s="4"/>
      <c r="HDU130" s="4"/>
      <c r="HDV130" s="4"/>
      <c r="HDW130" s="4"/>
      <c r="HDX130" s="4"/>
      <c r="HDY130" s="4"/>
      <c r="HDZ130" s="4"/>
      <c r="HEA130" s="4"/>
      <c r="HEB130" s="4"/>
      <c r="HEC130" s="4"/>
      <c r="HED130" s="4"/>
      <c r="HEE130" s="4"/>
      <c r="HEF130" s="4"/>
      <c r="HEG130" s="4"/>
      <c r="HEH130" s="4"/>
      <c r="HEI130" s="4"/>
      <c r="HEJ130" s="4"/>
      <c r="HEK130" s="4"/>
      <c r="HEL130" s="4"/>
      <c r="HEM130" s="4"/>
      <c r="HEN130" s="4"/>
      <c r="HEO130" s="4"/>
      <c r="HEP130" s="4"/>
      <c r="HEQ130" s="4"/>
      <c r="HER130" s="4"/>
      <c r="HES130" s="4"/>
      <c r="HET130" s="4"/>
      <c r="HEU130" s="4"/>
      <c r="HEV130" s="4"/>
      <c r="HEW130" s="4"/>
      <c r="HEX130" s="4"/>
      <c r="HEY130" s="4"/>
      <c r="HEZ130" s="4"/>
      <c r="HFA130" s="4"/>
      <c r="HFB130" s="4"/>
      <c r="HFC130" s="4"/>
      <c r="HFD130" s="4"/>
      <c r="HFE130" s="4"/>
      <c r="HFF130" s="4"/>
      <c r="HFG130" s="4"/>
      <c r="HFH130" s="4"/>
      <c r="HFI130" s="4"/>
      <c r="HFJ130" s="4"/>
      <c r="HFK130" s="4"/>
      <c r="HFL130" s="4"/>
      <c r="HFM130" s="4"/>
      <c r="HFN130" s="4"/>
      <c r="HFO130" s="4"/>
      <c r="HFP130" s="4"/>
      <c r="HFQ130" s="4"/>
      <c r="HFR130" s="4"/>
      <c r="HFS130" s="4"/>
      <c r="HFT130" s="4"/>
      <c r="HFU130" s="4"/>
      <c r="HFV130" s="4"/>
      <c r="HGC130" s="4"/>
      <c r="HGD130" s="4"/>
      <c r="HGE130" s="4"/>
      <c r="HGF130" s="4"/>
      <c r="HGG130" s="4"/>
      <c r="HGH130" s="4"/>
      <c r="HGI130" s="4"/>
      <c r="HGJ130" s="4"/>
      <c r="HGK130" s="4"/>
      <c r="HGL130" s="4"/>
      <c r="HGM130" s="4"/>
      <c r="HGN130" s="4"/>
      <c r="HGO130" s="4"/>
      <c r="HGP130" s="4"/>
      <c r="HGQ130" s="4"/>
      <c r="HGR130" s="4"/>
      <c r="HGS130" s="4"/>
      <c r="HGT130" s="4"/>
      <c r="HGU130" s="4"/>
      <c r="HGV130" s="4"/>
      <c r="HGW130" s="4"/>
      <c r="HGX130" s="4"/>
      <c r="HGY130" s="4"/>
      <c r="HGZ130" s="4"/>
      <c r="HHA130" s="4"/>
      <c r="HHB130" s="4"/>
      <c r="HHC130" s="4"/>
      <c r="HHD130" s="4"/>
      <c r="HHE130" s="4"/>
      <c r="HHF130" s="4"/>
      <c r="HHG130" s="4"/>
      <c r="HHH130" s="4"/>
      <c r="HHI130" s="4"/>
      <c r="HHJ130" s="4"/>
      <c r="HHK130" s="4"/>
      <c r="HHL130" s="4"/>
      <c r="HHM130" s="4"/>
      <c r="HHN130" s="4"/>
      <c r="HHO130" s="4"/>
      <c r="HHP130" s="4"/>
      <c r="HHQ130" s="4"/>
      <c r="HHR130" s="4"/>
      <c r="HHS130" s="4"/>
      <c r="HHT130" s="4"/>
      <c r="HHU130" s="4"/>
      <c r="HHV130" s="4"/>
      <c r="HHW130" s="4"/>
      <c r="HHX130" s="4"/>
      <c r="HHY130" s="4"/>
      <c r="HHZ130" s="4"/>
      <c r="HIA130" s="4"/>
      <c r="HIB130" s="4"/>
      <c r="HIC130" s="4"/>
      <c r="HID130" s="4"/>
      <c r="HIE130" s="4"/>
      <c r="HIF130" s="4"/>
      <c r="HIG130" s="4"/>
      <c r="HIH130" s="4"/>
      <c r="HII130" s="4"/>
      <c r="HIJ130" s="4"/>
      <c r="HIK130" s="4"/>
      <c r="HIL130" s="4"/>
      <c r="HIM130" s="4"/>
      <c r="HIN130" s="4"/>
      <c r="HIO130" s="4"/>
      <c r="HIP130" s="4"/>
      <c r="HIQ130" s="4"/>
      <c r="HIR130" s="4"/>
      <c r="HIS130" s="4"/>
      <c r="HIT130" s="4"/>
      <c r="HIU130" s="4"/>
      <c r="HIV130" s="4"/>
      <c r="HIW130" s="4"/>
      <c r="HIX130" s="4"/>
      <c r="HIY130" s="4"/>
      <c r="HIZ130" s="4"/>
      <c r="HJA130" s="4"/>
      <c r="HJB130" s="4"/>
      <c r="HJC130" s="4"/>
      <c r="HJD130" s="4"/>
      <c r="HJE130" s="4"/>
      <c r="HJF130" s="4"/>
      <c r="HJG130" s="4"/>
      <c r="HJH130" s="4"/>
      <c r="HJI130" s="4"/>
      <c r="HJJ130" s="4"/>
      <c r="HJK130" s="4"/>
      <c r="HJL130" s="4"/>
      <c r="HJM130" s="4"/>
      <c r="HJN130" s="4"/>
      <c r="HJO130" s="4"/>
      <c r="HJP130" s="4"/>
      <c r="HJQ130" s="4"/>
      <c r="HJR130" s="4"/>
      <c r="HJS130" s="4"/>
      <c r="HJT130" s="4"/>
      <c r="HJU130" s="4"/>
      <c r="HJV130" s="4"/>
      <c r="HJW130" s="4"/>
      <c r="HJX130" s="4"/>
      <c r="HJY130" s="4"/>
      <c r="HJZ130" s="4"/>
      <c r="HKA130" s="4"/>
      <c r="HKB130" s="4"/>
      <c r="HKC130" s="4"/>
      <c r="HKD130" s="4"/>
      <c r="HKE130" s="4"/>
      <c r="HKF130" s="4"/>
      <c r="HKG130" s="4"/>
      <c r="HKH130" s="4"/>
      <c r="HKI130" s="4"/>
      <c r="HKJ130" s="4"/>
      <c r="HKK130" s="4"/>
      <c r="HKL130" s="4"/>
      <c r="HKM130" s="4"/>
      <c r="HKN130" s="4"/>
      <c r="HKO130" s="4"/>
      <c r="HKP130" s="4"/>
      <c r="HKQ130" s="4"/>
      <c r="HKR130" s="4"/>
      <c r="HKS130" s="4"/>
      <c r="HKT130" s="4"/>
      <c r="HKU130" s="4"/>
      <c r="HKV130" s="4"/>
      <c r="HKW130" s="4"/>
      <c r="HKX130" s="4"/>
      <c r="HKY130" s="4"/>
      <c r="HKZ130" s="4"/>
      <c r="HLA130" s="4"/>
      <c r="HLB130" s="4"/>
      <c r="HLC130" s="4"/>
      <c r="HLD130" s="4"/>
      <c r="HLE130" s="4"/>
      <c r="HLF130" s="4"/>
      <c r="HLG130" s="4"/>
      <c r="HLH130" s="4"/>
      <c r="HLI130" s="4"/>
      <c r="HLJ130" s="4"/>
      <c r="HLK130" s="4"/>
      <c r="HLL130" s="4"/>
      <c r="HLM130" s="4"/>
      <c r="HLN130" s="4"/>
      <c r="HLO130" s="4"/>
      <c r="HLP130" s="4"/>
      <c r="HLQ130" s="4"/>
      <c r="HLR130" s="4"/>
      <c r="HLS130" s="4"/>
      <c r="HLT130" s="4"/>
      <c r="HLU130" s="4"/>
      <c r="HLV130" s="4"/>
      <c r="HLW130" s="4"/>
      <c r="HLX130" s="4"/>
      <c r="HLY130" s="4"/>
      <c r="HLZ130" s="4"/>
      <c r="HMA130" s="4"/>
      <c r="HMB130" s="4"/>
      <c r="HMC130" s="4"/>
      <c r="HMD130" s="4"/>
      <c r="HME130" s="4"/>
      <c r="HMF130" s="4"/>
      <c r="HMG130" s="4"/>
      <c r="HMH130" s="4"/>
      <c r="HMI130" s="4"/>
      <c r="HMJ130" s="4"/>
      <c r="HMK130" s="4"/>
      <c r="HML130" s="4"/>
      <c r="HMM130" s="4"/>
      <c r="HMN130" s="4"/>
      <c r="HMO130" s="4"/>
      <c r="HMP130" s="4"/>
      <c r="HMQ130" s="4"/>
      <c r="HMR130" s="4"/>
      <c r="HMS130" s="4"/>
      <c r="HMT130" s="4"/>
      <c r="HMU130" s="4"/>
      <c r="HMV130" s="4"/>
      <c r="HMW130" s="4"/>
      <c r="HMX130" s="4"/>
      <c r="HMY130" s="4"/>
      <c r="HMZ130" s="4"/>
      <c r="HNA130" s="4"/>
      <c r="HNB130" s="4"/>
      <c r="HNC130" s="4"/>
      <c r="HND130" s="4"/>
      <c r="HNE130" s="4"/>
      <c r="HNF130" s="4"/>
      <c r="HNG130" s="4"/>
      <c r="HNH130" s="4"/>
      <c r="HNI130" s="4"/>
      <c r="HNJ130" s="4"/>
      <c r="HNK130" s="4"/>
      <c r="HNL130" s="4"/>
      <c r="HNM130" s="4"/>
      <c r="HNN130" s="4"/>
      <c r="HNO130" s="4"/>
      <c r="HNP130" s="4"/>
      <c r="HNQ130" s="4"/>
      <c r="HNR130" s="4"/>
      <c r="HNS130" s="4"/>
      <c r="HNT130" s="4"/>
      <c r="HNU130" s="4"/>
      <c r="HNV130" s="4"/>
      <c r="HNW130" s="4"/>
      <c r="HNX130" s="4"/>
      <c r="HNY130" s="4"/>
      <c r="HNZ130" s="4"/>
      <c r="HOA130" s="4"/>
      <c r="HOB130" s="4"/>
      <c r="HOC130" s="4"/>
      <c r="HOD130" s="4"/>
      <c r="HOE130" s="4"/>
      <c r="HOF130" s="4"/>
      <c r="HOG130" s="4"/>
      <c r="HOH130" s="4"/>
      <c r="HOI130" s="4"/>
      <c r="HOJ130" s="4"/>
      <c r="HOK130" s="4"/>
      <c r="HOL130" s="4"/>
      <c r="HOM130" s="4"/>
      <c r="HON130" s="4"/>
      <c r="HOO130" s="4"/>
      <c r="HOP130" s="4"/>
      <c r="HOQ130" s="4"/>
      <c r="HOR130" s="4"/>
      <c r="HOS130" s="4"/>
      <c r="HOT130" s="4"/>
      <c r="HOU130" s="4"/>
      <c r="HOV130" s="4"/>
      <c r="HOW130" s="4"/>
      <c r="HOX130" s="4"/>
      <c r="HOY130" s="4"/>
      <c r="HOZ130" s="4"/>
      <c r="HPA130" s="4"/>
      <c r="HPB130" s="4"/>
      <c r="HPC130" s="4"/>
      <c r="HPD130" s="4"/>
      <c r="HPE130" s="4"/>
      <c r="HPF130" s="4"/>
      <c r="HPG130" s="4"/>
      <c r="HPH130" s="4"/>
      <c r="HPI130" s="4"/>
      <c r="HPJ130" s="4"/>
      <c r="HPK130" s="4"/>
      <c r="HPL130" s="4"/>
      <c r="HPM130" s="4"/>
      <c r="HPN130" s="4"/>
      <c r="HPO130" s="4"/>
      <c r="HPP130" s="4"/>
      <c r="HPQ130" s="4"/>
      <c r="HPR130" s="4"/>
      <c r="HPY130" s="4"/>
      <c r="HPZ130" s="4"/>
      <c r="HQA130" s="4"/>
      <c r="HQB130" s="4"/>
      <c r="HQC130" s="4"/>
      <c r="HQD130" s="4"/>
      <c r="HQE130" s="4"/>
      <c r="HQF130" s="4"/>
      <c r="HQG130" s="4"/>
      <c r="HQH130" s="4"/>
      <c r="HQI130" s="4"/>
      <c r="HQJ130" s="4"/>
      <c r="HQK130" s="4"/>
      <c r="HQL130" s="4"/>
      <c r="HQM130" s="4"/>
      <c r="HQN130" s="4"/>
      <c r="HQO130" s="4"/>
      <c r="HQP130" s="4"/>
      <c r="HQQ130" s="4"/>
      <c r="HQR130" s="4"/>
      <c r="HQS130" s="4"/>
      <c r="HQT130" s="4"/>
      <c r="HQU130" s="4"/>
      <c r="HQV130" s="4"/>
      <c r="HQW130" s="4"/>
      <c r="HQX130" s="4"/>
      <c r="HQY130" s="4"/>
      <c r="HQZ130" s="4"/>
      <c r="HRA130" s="4"/>
      <c r="HRB130" s="4"/>
      <c r="HRC130" s="4"/>
      <c r="HRD130" s="4"/>
      <c r="HRE130" s="4"/>
      <c r="HRF130" s="4"/>
      <c r="HRG130" s="4"/>
      <c r="HRH130" s="4"/>
      <c r="HRI130" s="4"/>
      <c r="HRJ130" s="4"/>
      <c r="HRK130" s="4"/>
      <c r="HRL130" s="4"/>
      <c r="HRM130" s="4"/>
      <c r="HRN130" s="4"/>
      <c r="HRO130" s="4"/>
      <c r="HRP130" s="4"/>
      <c r="HRQ130" s="4"/>
      <c r="HRR130" s="4"/>
      <c r="HRS130" s="4"/>
      <c r="HRT130" s="4"/>
      <c r="HRU130" s="4"/>
      <c r="HRV130" s="4"/>
      <c r="HRW130" s="4"/>
      <c r="HRX130" s="4"/>
      <c r="HRY130" s="4"/>
      <c r="HRZ130" s="4"/>
      <c r="HSA130" s="4"/>
      <c r="HSB130" s="4"/>
      <c r="HSC130" s="4"/>
      <c r="HSD130" s="4"/>
      <c r="HSE130" s="4"/>
      <c r="HSF130" s="4"/>
      <c r="HSG130" s="4"/>
      <c r="HSH130" s="4"/>
      <c r="HSI130" s="4"/>
      <c r="HSJ130" s="4"/>
      <c r="HSK130" s="4"/>
      <c r="HSL130" s="4"/>
      <c r="HSM130" s="4"/>
      <c r="HSN130" s="4"/>
      <c r="HSO130" s="4"/>
      <c r="HSP130" s="4"/>
      <c r="HSQ130" s="4"/>
      <c r="HSR130" s="4"/>
      <c r="HSS130" s="4"/>
      <c r="HST130" s="4"/>
      <c r="HSU130" s="4"/>
      <c r="HSV130" s="4"/>
      <c r="HSW130" s="4"/>
      <c r="HSX130" s="4"/>
      <c r="HSY130" s="4"/>
      <c r="HSZ130" s="4"/>
      <c r="HTA130" s="4"/>
      <c r="HTB130" s="4"/>
      <c r="HTC130" s="4"/>
      <c r="HTD130" s="4"/>
      <c r="HTE130" s="4"/>
      <c r="HTF130" s="4"/>
      <c r="HTG130" s="4"/>
      <c r="HTH130" s="4"/>
      <c r="HTI130" s="4"/>
      <c r="HTJ130" s="4"/>
      <c r="HTK130" s="4"/>
      <c r="HTL130" s="4"/>
      <c r="HTM130" s="4"/>
      <c r="HTN130" s="4"/>
      <c r="HTO130" s="4"/>
      <c r="HTP130" s="4"/>
      <c r="HTQ130" s="4"/>
      <c r="HTR130" s="4"/>
      <c r="HTS130" s="4"/>
      <c r="HTT130" s="4"/>
      <c r="HTU130" s="4"/>
      <c r="HTV130" s="4"/>
      <c r="HTW130" s="4"/>
      <c r="HTX130" s="4"/>
      <c r="HTY130" s="4"/>
      <c r="HTZ130" s="4"/>
      <c r="HUA130" s="4"/>
      <c r="HUB130" s="4"/>
      <c r="HUC130" s="4"/>
      <c r="HUD130" s="4"/>
      <c r="HUE130" s="4"/>
      <c r="HUF130" s="4"/>
      <c r="HUG130" s="4"/>
      <c r="HUH130" s="4"/>
      <c r="HUI130" s="4"/>
      <c r="HUJ130" s="4"/>
      <c r="HUK130" s="4"/>
      <c r="HUL130" s="4"/>
      <c r="HUM130" s="4"/>
      <c r="HUN130" s="4"/>
      <c r="HUO130" s="4"/>
      <c r="HUP130" s="4"/>
      <c r="HUQ130" s="4"/>
      <c r="HUR130" s="4"/>
      <c r="HUS130" s="4"/>
      <c r="HUT130" s="4"/>
      <c r="HUU130" s="4"/>
      <c r="HUV130" s="4"/>
      <c r="HUW130" s="4"/>
      <c r="HUX130" s="4"/>
      <c r="HUY130" s="4"/>
      <c r="HUZ130" s="4"/>
      <c r="HVA130" s="4"/>
      <c r="HVB130" s="4"/>
      <c r="HVC130" s="4"/>
      <c r="HVD130" s="4"/>
      <c r="HVE130" s="4"/>
      <c r="HVF130" s="4"/>
      <c r="HVG130" s="4"/>
      <c r="HVH130" s="4"/>
      <c r="HVI130" s="4"/>
      <c r="HVJ130" s="4"/>
      <c r="HVK130" s="4"/>
      <c r="HVL130" s="4"/>
      <c r="HVM130" s="4"/>
      <c r="HVN130" s="4"/>
      <c r="HVO130" s="4"/>
      <c r="HVP130" s="4"/>
      <c r="HVQ130" s="4"/>
      <c r="HVR130" s="4"/>
      <c r="HVS130" s="4"/>
      <c r="HVT130" s="4"/>
      <c r="HVU130" s="4"/>
      <c r="HVV130" s="4"/>
      <c r="HVW130" s="4"/>
      <c r="HVX130" s="4"/>
      <c r="HVY130" s="4"/>
      <c r="HVZ130" s="4"/>
      <c r="HWA130" s="4"/>
      <c r="HWB130" s="4"/>
      <c r="HWC130" s="4"/>
      <c r="HWD130" s="4"/>
      <c r="HWE130" s="4"/>
      <c r="HWF130" s="4"/>
      <c r="HWG130" s="4"/>
      <c r="HWH130" s="4"/>
      <c r="HWI130" s="4"/>
      <c r="HWJ130" s="4"/>
      <c r="HWK130" s="4"/>
      <c r="HWL130" s="4"/>
      <c r="HWM130" s="4"/>
      <c r="HWN130" s="4"/>
      <c r="HWO130" s="4"/>
      <c r="HWP130" s="4"/>
      <c r="HWQ130" s="4"/>
      <c r="HWR130" s="4"/>
      <c r="HWS130" s="4"/>
      <c r="HWT130" s="4"/>
      <c r="HWU130" s="4"/>
      <c r="HWV130" s="4"/>
      <c r="HWW130" s="4"/>
      <c r="HWX130" s="4"/>
      <c r="HWY130" s="4"/>
      <c r="HWZ130" s="4"/>
      <c r="HXA130" s="4"/>
      <c r="HXB130" s="4"/>
      <c r="HXC130" s="4"/>
      <c r="HXD130" s="4"/>
      <c r="HXE130" s="4"/>
      <c r="HXF130" s="4"/>
      <c r="HXG130" s="4"/>
      <c r="HXH130" s="4"/>
      <c r="HXI130" s="4"/>
      <c r="HXJ130" s="4"/>
      <c r="HXK130" s="4"/>
      <c r="HXL130" s="4"/>
      <c r="HXM130" s="4"/>
      <c r="HXN130" s="4"/>
      <c r="HXO130" s="4"/>
      <c r="HXP130" s="4"/>
      <c r="HXQ130" s="4"/>
      <c r="HXR130" s="4"/>
      <c r="HXS130" s="4"/>
      <c r="HXT130" s="4"/>
      <c r="HXU130" s="4"/>
      <c r="HXV130" s="4"/>
      <c r="HXW130" s="4"/>
      <c r="HXX130" s="4"/>
      <c r="HXY130" s="4"/>
      <c r="HXZ130" s="4"/>
      <c r="HYA130" s="4"/>
      <c r="HYB130" s="4"/>
      <c r="HYC130" s="4"/>
      <c r="HYD130" s="4"/>
      <c r="HYE130" s="4"/>
      <c r="HYF130" s="4"/>
      <c r="HYG130" s="4"/>
      <c r="HYH130" s="4"/>
      <c r="HYI130" s="4"/>
      <c r="HYJ130" s="4"/>
      <c r="HYK130" s="4"/>
      <c r="HYL130" s="4"/>
      <c r="HYM130" s="4"/>
      <c r="HYN130" s="4"/>
      <c r="HYO130" s="4"/>
      <c r="HYP130" s="4"/>
      <c r="HYQ130" s="4"/>
      <c r="HYR130" s="4"/>
      <c r="HYS130" s="4"/>
      <c r="HYT130" s="4"/>
      <c r="HYU130" s="4"/>
      <c r="HYV130" s="4"/>
      <c r="HYW130" s="4"/>
      <c r="HYX130" s="4"/>
      <c r="HYY130" s="4"/>
      <c r="HYZ130" s="4"/>
      <c r="HZA130" s="4"/>
      <c r="HZB130" s="4"/>
      <c r="HZC130" s="4"/>
      <c r="HZD130" s="4"/>
      <c r="HZE130" s="4"/>
      <c r="HZF130" s="4"/>
      <c r="HZG130" s="4"/>
      <c r="HZH130" s="4"/>
      <c r="HZI130" s="4"/>
      <c r="HZJ130" s="4"/>
      <c r="HZK130" s="4"/>
      <c r="HZL130" s="4"/>
      <c r="HZM130" s="4"/>
      <c r="HZN130" s="4"/>
      <c r="HZU130" s="4"/>
      <c r="HZV130" s="4"/>
      <c r="HZW130" s="4"/>
      <c r="HZX130" s="4"/>
      <c r="HZY130" s="4"/>
      <c r="HZZ130" s="4"/>
      <c r="IAA130" s="4"/>
      <c r="IAB130" s="4"/>
      <c r="IAC130" s="4"/>
      <c r="IAD130" s="4"/>
      <c r="IAE130" s="4"/>
      <c r="IAF130" s="4"/>
      <c r="IAG130" s="4"/>
      <c r="IAH130" s="4"/>
      <c r="IAI130" s="4"/>
      <c r="IAJ130" s="4"/>
      <c r="IAK130" s="4"/>
      <c r="IAL130" s="4"/>
      <c r="IAM130" s="4"/>
      <c r="IAN130" s="4"/>
      <c r="IAO130" s="4"/>
      <c r="IAP130" s="4"/>
      <c r="IAQ130" s="4"/>
      <c r="IAR130" s="4"/>
      <c r="IAS130" s="4"/>
      <c r="IAT130" s="4"/>
      <c r="IAU130" s="4"/>
      <c r="IAV130" s="4"/>
      <c r="IAW130" s="4"/>
      <c r="IAX130" s="4"/>
      <c r="IAY130" s="4"/>
      <c r="IAZ130" s="4"/>
      <c r="IBA130" s="4"/>
      <c r="IBB130" s="4"/>
      <c r="IBC130" s="4"/>
      <c r="IBD130" s="4"/>
      <c r="IBE130" s="4"/>
      <c r="IBF130" s="4"/>
      <c r="IBG130" s="4"/>
      <c r="IBH130" s="4"/>
      <c r="IBI130" s="4"/>
      <c r="IBJ130" s="4"/>
      <c r="IBK130" s="4"/>
      <c r="IBL130" s="4"/>
      <c r="IBM130" s="4"/>
      <c r="IBN130" s="4"/>
      <c r="IBO130" s="4"/>
      <c r="IBP130" s="4"/>
      <c r="IBQ130" s="4"/>
      <c r="IBR130" s="4"/>
      <c r="IBS130" s="4"/>
      <c r="IBT130" s="4"/>
      <c r="IBU130" s="4"/>
      <c r="IBV130" s="4"/>
      <c r="IBW130" s="4"/>
      <c r="IBX130" s="4"/>
      <c r="IBY130" s="4"/>
      <c r="IBZ130" s="4"/>
      <c r="ICA130" s="4"/>
      <c r="ICB130" s="4"/>
      <c r="ICC130" s="4"/>
      <c r="ICD130" s="4"/>
      <c r="ICE130" s="4"/>
      <c r="ICF130" s="4"/>
      <c r="ICG130" s="4"/>
      <c r="ICH130" s="4"/>
      <c r="ICI130" s="4"/>
      <c r="ICJ130" s="4"/>
      <c r="ICK130" s="4"/>
      <c r="ICL130" s="4"/>
      <c r="ICM130" s="4"/>
      <c r="ICN130" s="4"/>
      <c r="ICO130" s="4"/>
      <c r="ICP130" s="4"/>
      <c r="ICQ130" s="4"/>
      <c r="ICR130" s="4"/>
      <c r="ICS130" s="4"/>
      <c r="ICT130" s="4"/>
      <c r="ICU130" s="4"/>
      <c r="ICV130" s="4"/>
      <c r="ICW130" s="4"/>
      <c r="ICX130" s="4"/>
      <c r="ICY130" s="4"/>
      <c r="ICZ130" s="4"/>
      <c r="IDA130" s="4"/>
      <c r="IDB130" s="4"/>
      <c r="IDC130" s="4"/>
      <c r="IDD130" s="4"/>
      <c r="IDE130" s="4"/>
      <c r="IDF130" s="4"/>
      <c r="IDG130" s="4"/>
      <c r="IDH130" s="4"/>
      <c r="IDI130" s="4"/>
      <c r="IDJ130" s="4"/>
      <c r="IDK130" s="4"/>
      <c r="IDL130" s="4"/>
      <c r="IDM130" s="4"/>
      <c r="IDN130" s="4"/>
      <c r="IDO130" s="4"/>
      <c r="IDP130" s="4"/>
      <c r="IDQ130" s="4"/>
      <c r="IDR130" s="4"/>
      <c r="IDS130" s="4"/>
      <c r="IDT130" s="4"/>
      <c r="IDU130" s="4"/>
      <c r="IDV130" s="4"/>
      <c r="IDW130" s="4"/>
      <c r="IDX130" s="4"/>
      <c r="IDY130" s="4"/>
      <c r="IDZ130" s="4"/>
      <c r="IEA130" s="4"/>
      <c r="IEB130" s="4"/>
      <c r="IEC130" s="4"/>
      <c r="IED130" s="4"/>
      <c r="IEE130" s="4"/>
      <c r="IEF130" s="4"/>
      <c r="IEG130" s="4"/>
      <c r="IEH130" s="4"/>
      <c r="IEI130" s="4"/>
      <c r="IEJ130" s="4"/>
      <c r="IEK130" s="4"/>
      <c r="IEL130" s="4"/>
      <c r="IEM130" s="4"/>
      <c r="IEN130" s="4"/>
      <c r="IEO130" s="4"/>
      <c r="IEP130" s="4"/>
      <c r="IEQ130" s="4"/>
      <c r="IER130" s="4"/>
      <c r="IES130" s="4"/>
      <c r="IET130" s="4"/>
      <c r="IEU130" s="4"/>
      <c r="IEV130" s="4"/>
      <c r="IEW130" s="4"/>
      <c r="IEX130" s="4"/>
      <c r="IEY130" s="4"/>
      <c r="IEZ130" s="4"/>
      <c r="IFA130" s="4"/>
      <c r="IFB130" s="4"/>
      <c r="IFC130" s="4"/>
      <c r="IFD130" s="4"/>
      <c r="IFE130" s="4"/>
      <c r="IFF130" s="4"/>
      <c r="IFG130" s="4"/>
      <c r="IFH130" s="4"/>
      <c r="IFI130" s="4"/>
      <c r="IFJ130" s="4"/>
      <c r="IFK130" s="4"/>
      <c r="IFL130" s="4"/>
      <c r="IFM130" s="4"/>
      <c r="IFN130" s="4"/>
      <c r="IFO130" s="4"/>
      <c r="IFP130" s="4"/>
      <c r="IFQ130" s="4"/>
      <c r="IFR130" s="4"/>
      <c r="IFS130" s="4"/>
      <c r="IFT130" s="4"/>
      <c r="IFU130" s="4"/>
      <c r="IFV130" s="4"/>
      <c r="IFW130" s="4"/>
      <c r="IFX130" s="4"/>
      <c r="IFY130" s="4"/>
      <c r="IFZ130" s="4"/>
      <c r="IGA130" s="4"/>
      <c r="IGB130" s="4"/>
      <c r="IGC130" s="4"/>
      <c r="IGD130" s="4"/>
      <c r="IGE130" s="4"/>
      <c r="IGF130" s="4"/>
      <c r="IGG130" s="4"/>
      <c r="IGH130" s="4"/>
      <c r="IGI130" s="4"/>
      <c r="IGJ130" s="4"/>
      <c r="IGK130" s="4"/>
      <c r="IGL130" s="4"/>
      <c r="IGM130" s="4"/>
      <c r="IGN130" s="4"/>
      <c r="IGO130" s="4"/>
      <c r="IGP130" s="4"/>
      <c r="IGQ130" s="4"/>
      <c r="IGR130" s="4"/>
      <c r="IGS130" s="4"/>
      <c r="IGT130" s="4"/>
      <c r="IGU130" s="4"/>
      <c r="IGV130" s="4"/>
      <c r="IGW130" s="4"/>
      <c r="IGX130" s="4"/>
      <c r="IGY130" s="4"/>
      <c r="IGZ130" s="4"/>
      <c r="IHA130" s="4"/>
      <c r="IHB130" s="4"/>
      <c r="IHC130" s="4"/>
      <c r="IHD130" s="4"/>
      <c r="IHE130" s="4"/>
      <c r="IHF130" s="4"/>
      <c r="IHG130" s="4"/>
      <c r="IHH130" s="4"/>
      <c r="IHI130" s="4"/>
      <c r="IHJ130" s="4"/>
      <c r="IHK130" s="4"/>
      <c r="IHL130" s="4"/>
      <c r="IHM130" s="4"/>
      <c r="IHN130" s="4"/>
      <c r="IHO130" s="4"/>
      <c r="IHP130" s="4"/>
      <c r="IHQ130" s="4"/>
      <c r="IHR130" s="4"/>
      <c r="IHS130" s="4"/>
      <c r="IHT130" s="4"/>
      <c r="IHU130" s="4"/>
      <c r="IHV130" s="4"/>
      <c r="IHW130" s="4"/>
      <c r="IHX130" s="4"/>
      <c r="IHY130" s="4"/>
      <c r="IHZ130" s="4"/>
      <c r="IIA130" s="4"/>
      <c r="IIB130" s="4"/>
      <c r="IIC130" s="4"/>
      <c r="IID130" s="4"/>
      <c r="IIE130" s="4"/>
      <c r="IIF130" s="4"/>
      <c r="IIG130" s="4"/>
      <c r="IIH130" s="4"/>
      <c r="III130" s="4"/>
      <c r="IIJ130" s="4"/>
      <c r="IIK130" s="4"/>
      <c r="IIL130" s="4"/>
      <c r="IIM130" s="4"/>
      <c r="IIN130" s="4"/>
      <c r="IIO130" s="4"/>
      <c r="IIP130" s="4"/>
      <c r="IIQ130" s="4"/>
      <c r="IIR130" s="4"/>
      <c r="IIS130" s="4"/>
      <c r="IIT130" s="4"/>
      <c r="IIU130" s="4"/>
      <c r="IIV130" s="4"/>
      <c r="IIW130" s="4"/>
      <c r="IIX130" s="4"/>
      <c r="IIY130" s="4"/>
      <c r="IIZ130" s="4"/>
      <c r="IJA130" s="4"/>
      <c r="IJB130" s="4"/>
      <c r="IJC130" s="4"/>
      <c r="IJD130" s="4"/>
      <c r="IJE130" s="4"/>
      <c r="IJF130" s="4"/>
      <c r="IJG130" s="4"/>
      <c r="IJH130" s="4"/>
      <c r="IJI130" s="4"/>
      <c r="IJJ130" s="4"/>
      <c r="IJQ130" s="4"/>
      <c r="IJR130" s="4"/>
      <c r="IJS130" s="4"/>
      <c r="IJT130" s="4"/>
      <c r="IJU130" s="4"/>
      <c r="IJV130" s="4"/>
      <c r="IJW130" s="4"/>
      <c r="IJX130" s="4"/>
      <c r="IJY130" s="4"/>
      <c r="IJZ130" s="4"/>
      <c r="IKA130" s="4"/>
      <c r="IKB130" s="4"/>
      <c r="IKC130" s="4"/>
      <c r="IKD130" s="4"/>
      <c r="IKE130" s="4"/>
      <c r="IKF130" s="4"/>
      <c r="IKG130" s="4"/>
      <c r="IKH130" s="4"/>
      <c r="IKI130" s="4"/>
      <c r="IKJ130" s="4"/>
      <c r="IKK130" s="4"/>
      <c r="IKL130" s="4"/>
      <c r="IKM130" s="4"/>
      <c r="IKN130" s="4"/>
      <c r="IKO130" s="4"/>
      <c r="IKP130" s="4"/>
      <c r="IKQ130" s="4"/>
      <c r="IKR130" s="4"/>
      <c r="IKS130" s="4"/>
      <c r="IKT130" s="4"/>
      <c r="IKU130" s="4"/>
      <c r="IKV130" s="4"/>
      <c r="IKW130" s="4"/>
      <c r="IKX130" s="4"/>
      <c r="IKY130" s="4"/>
      <c r="IKZ130" s="4"/>
      <c r="ILA130" s="4"/>
      <c r="ILB130" s="4"/>
      <c r="ILC130" s="4"/>
      <c r="ILD130" s="4"/>
      <c r="ILE130" s="4"/>
      <c r="ILF130" s="4"/>
      <c r="ILG130" s="4"/>
      <c r="ILH130" s="4"/>
      <c r="ILI130" s="4"/>
      <c r="ILJ130" s="4"/>
      <c r="ILK130" s="4"/>
      <c r="ILL130" s="4"/>
      <c r="ILM130" s="4"/>
      <c r="ILN130" s="4"/>
      <c r="ILO130" s="4"/>
      <c r="ILP130" s="4"/>
      <c r="ILQ130" s="4"/>
      <c r="ILR130" s="4"/>
      <c r="ILS130" s="4"/>
      <c r="ILT130" s="4"/>
      <c r="ILU130" s="4"/>
      <c r="ILV130" s="4"/>
      <c r="ILW130" s="4"/>
      <c r="ILX130" s="4"/>
      <c r="ILY130" s="4"/>
      <c r="ILZ130" s="4"/>
      <c r="IMA130" s="4"/>
      <c r="IMB130" s="4"/>
      <c r="IMC130" s="4"/>
      <c r="IMD130" s="4"/>
      <c r="IME130" s="4"/>
      <c r="IMF130" s="4"/>
      <c r="IMG130" s="4"/>
      <c r="IMH130" s="4"/>
      <c r="IMI130" s="4"/>
      <c r="IMJ130" s="4"/>
      <c r="IMK130" s="4"/>
      <c r="IML130" s="4"/>
      <c r="IMM130" s="4"/>
      <c r="IMN130" s="4"/>
      <c r="IMO130" s="4"/>
      <c r="IMP130" s="4"/>
      <c r="IMQ130" s="4"/>
      <c r="IMR130" s="4"/>
      <c r="IMS130" s="4"/>
      <c r="IMT130" s="4"/>
      <c r="IMU130" s="4"/>
      <c r="IMV130" s="4"/>
      <c r="IMW130" s="4"/>
      <c r="IMX130" s="4"/>
      <c r="IMY130" s="4"/>
      <c r="IMZ130" s="4"/>
      <c r="INA130" s="4"/>
      <c r="INB130" s="4"/>
      <c r="INC130" s="4"/>
      <c r="IND130" s="4"/>
      <c r="INE130" s="4"/>
      <c r="INF130" s="4"/>
      <c r="ING130" s="4"/>
      <c r="INH130" s="4"/>
      <c r="INI130" s="4"/>
      <c r="INJ130" s="4"/>
      <c r="INK130" s="4"/>
      <c r="INL130" s="4"/>
      <c r="INM130" s="4"/>
      <c r="INN130" s="4"/>
      <c r="INO130" s="4"/>
      <c r="INP130" s="4"/>
      <c r="INQ130" s="4"/>
      <c r="INR130" s="4"/>
      <c r="INS130" s="4"/>
      <c r="INT130" s="4"/>
      <c r="INU130" s="4"/>
      <c r="INV130" s="4"/>
      <c r="INW130" s="4"/>
      <c r="INX130" s="4"/>
      <c r="INY130" s="4"/>
      <c r="INZ130" s="4"/>
      <c r="IOA130" s="4"/>
      <c r="IOB130" s="4"/>
      <c r="IOC130" s="4"/>
      <c r="IOD130" s="4"/>
      <c r="IOE130" s="4"/>
      <c r="IOF130" s="4"/>
      <c r="IOG130" s="4"/>
      <c r="IOH130" s="4"/>
      <c r="IOI130" s="4"/>
      <c r="IOJ130" s="4"/>
      <c r="IOK130" s="4"/>
      <c r="IOL130" s="4"/>
      <c r="IOM130" s="4"/>
      <c r="ION130" s="4"/>
      <c r="IOO130" s="4"/>
      <c r="IOP130" s="4"/>
      <c r="IOQ130" s="4"/>
      <c r="IOR130" s="4"/>
      <c r="IOS130" s="4"/>
      <c r="IOT130" s="4"/>
      <c r="IOU130" s="4"/>
      <c r="IOV130" s="4"/>
      <c r="IOW130" s="4"/>
      <c r="IOX130" s="4"/>
      <c r="IOY130" s="4"/>
      <c r="IOZ130" s="4"/>
      <c r="IPA130" s="4"/>
      <c r="IPB130" s="4"/>
      <c r="IPC130" s="4"/>
      <c r="IPD130" s="4"/>
      <c r="IPE130" s="4"/>
      <c r="IPF130" s="4"/>
      <c r="IPG130" s="4"/>
      <c r="IPH130" s="4"/>
      <c r="IPI130" s="4"/>
      <c r="IPJ130" s="4"/>
      <c r="IPK130" s="4"/>
      <c r="IPL130" s="4"/>
      <c r="IPM130" s="4"/>
      <c r="IPN130" s="4"/>
      <c r="IPO130" s="4"/>
      <c r="IPP130" s="4"/>
      <c r="IPQ130" s="4"/>
      <c r="IPR130" s="4"/>
      <c r="IPS130" s="4"/>
      <c r="IPT130" s="4"/>
      <c r="IPU130" s="4"/>
      <c r="IPV130" s="4"/>
      <c r="IPW130" s="4"/>
      <c r="IPX130" s="4"/>
      <c r="IPY130" s="4"/>
      <c r="IPZ130" s="4"/>
      <c r="IQA130" s="4"/>
      <c r="IQB130" s="4"/>
      <c r="IQC130" s="4"/>
      <c r="IQD130" s="4"/>
      <c r="IQE130" s="4"/>
      <c r="IQF130" s="4"/>
      <c r="IQG130" s="4"/>
      <c r="IQH130" s="4"/>
      <c r="IQI130" s="4"/>
      <c r="IQJ130" s="4"/>
      <c r="IQK130" s="4"/>
      <c r="IQL130" s="4"/>
      <c r="IQM130" s="4"/>
      <c r="IQN130" s="4"/>
      <c r="IQO130" s="4"/>
      <c r="IQP130" s="4"/>
      <c r="IQQ130" s="4"/>
      <c r="IQR130" s="4"/>
      <c r="IQS130" s="4"/>
      <c r="IQT130" s="4"/>
      <c r="IQU130" s="4"/>
      <c r="IQV130" s="4"/>
      <c r="IQW130" s="4"/>
      <c r="IQX130" s="4"/>
      <c r="IQY130" s="4"/>
      <c r="IQZ130" s="4"/>
      <c r="IRA130" s="4"/>
      <c r="IRB130" s="4"/>
      <c r="IRC130" s="4"/>
      <c r="IRD130" s="4"/>
      <c r="IRE130" s="4"/>
      <c r="IRF130" s="4"/>
      <c r="IRG130" s="4"/>
      <c r="IRH130" s="4"/>
      <c r="IRI130" s="4"/>
      <c r="IRJ130" s="4"/>
      <c r="IRK130" s="4"/>
      <c r="IRL130" s="4"/>
      <c r="IRM130" s="4"/>
      <c r="IRN130" s="4"/>
      <c r="IRO130" s="4"/>
      <c r="IRP130" s="4"/>
      <c r="IRQ130" s="4"/>
      <c r="IRR130" s="4"/>
      <c r="IRS130" s="4"/>
      <c r="IRT130" s="4"/>
      <c r="IRU130" s="4"/>
      <c r="IRV130" s="4"/>
      <c r="IRW130" s="4"/>
      <c r="IRX130" s="4"/>
      <c r="IRY130" s="4"/>
      <c r="IRZ130" s="4"/>
      <c r="ISA130" s="4"/>
      <c r="ISB130" s="4"/>
      <c r="ISC130" s="4"/>
      <c r="ISD130" s="4"/>
      <c r="ISE130" s="4"/>
      <c r="ISF130" s="4"/>
      <c r="ISG130" s="4"/>
      <c r="ISH130" s="4"/>
      <c r="ISI130" s="4"/>
      <c r="ISJ130" s="4"/>
      <c r="ISK130" s="4"/>
      <c r="ISL130" s="4"/>
      <c r="ISM130" s="4"/>
      <c r="ISN130" s="4"/>
      <c r="ISO130" s="4"/>
      <c r="ISP130" s="4"/>
      <c r="ISQ130" s="4"/>
      <c r="ISR130" s="4"/>
      <c r="ISS130" s="4"/>
      <c r="IST130" s="4"/>
      <c r="ISU130" s="4"/>
      <c r="ISV130" s="4"/>
      <c r="ISW130" s="4"/>
      <c r="ISX130" s="4"/>
      <c r="ISY130" s="4"/>
      <c r="ISZ130" s="4"/>
      <c r="ITA130" s="4"/>
      <c r="ITB130" s="4"/>
      <c r="ITC130" s="4"/>
      <c r="ITD130" s="4"/>
      <c r="ITE130" s="4"/>
      <c r="ITF130" s="4"/>
      <c r="ITM130" s="4"/>
      <c r="ITN130" s="4"/>
      <c r="ITO130" s="4"/>
      <c r="ITP130" s="4"/>
      <c r="ITQ130" s="4"/>
      <c r="ITR130" s="4"/>
      <c r="ITS130" s="4"/>
      <c r="ITT130" s="4"/>
      <c r="ITU130" s="4"/>
      <c r="ITV130" s="4"/>
      <c r="ITW130" s="4"/>
      <c r="ITX130" s="4"/>
      <c r="ITY130" s="4"/>
      <c r="ITZ130" s="4"/>
      <c r="IUA130" s="4"/>
      <c r="IUB130" s="4"/>
      <c r="IUC130" s="4"/>
      <c r="IUD130" s="4"/>
      <c r="IUE130" s="4"/>
      <c r="IUF130" s="4"/>
      <c r="IUG130" s="4"/>
      <c r="IUH130" s="4"/>
      <c r="IUI130" s="4"/>
      <c r="IUJ130" s="4"/>
      <c r="IUK130" s="4"/>
      <c r="IUL130" s="4"/>
      <c r="IUM130" s="4"/>
      <c r="IUN130" s="4"/>
      <c r="IUO130" s="4"/>
      <c r="IUP130" s="4"/>
      <c r="IUQ130" s="4"/>
      <c r="IUR130" s="4"/>
      <c r="IUS130" s="4"/>
      <c r="IUT130" s="4"/>
      <c r="IUU130" s="4"/>
      <c r="IUV130" s="4"/>
      <c r="IUW130" s="4"/>
      <c r="IUX130" s="4"/>
      <c r="IUY130" s="4"/>
      <c r="IUZ130" s="4"/>
      <c r="IVA130" s="4"/>
      <c r="IVB130" s="4"/>
      <c r="IVC130" s="4"/>
      <c r="IVD130" s="4"/>
      <c r="IVE130" s="4"/>
      <c r="IVF130" s="4"/>
      <c r="IVG130" s="4"/>
      <c r="IVH130" s="4"/>
      <c r="IVI130" s="4"/>
      <c r="IVJ130" s="4"/>
      <c r="IVK130" s="4"/>
      <c r="IVL130" s="4"/>
      <c r="IVM130" s="4"/>
      <c r="IVN130" s="4"/>
      <c r="IVO130" s="4"/>
      <c r="IVP130" s="4"/>
      <c r="IVQ130" s="4"/>
      <c r="IVR130" s="4"/>
      <c r="IVS130" s="4"/>
      <c r="IVT130" s="4"/>
      <c r="IVU130" s="4"/>
      <c r="IVV130" s="4"/>
      <c r="IVW130" s="4"/>
      <c r="IVX130" s="4"/>
      <c r="IVY130" s="4"/>
      <c r="IVZ130" s="4"/>
      <c r="IWA130" s="4"/>
      <c r="IWB130" s="4"/>
      <c r="IWC130" s="4"/>
      <c r="IWD130" s="4"/>
      <c r="IWE130" s="4"/>
      <c r="IWF130" s="4"/>
      <c r="IWG130" s="4"/>
      <c r="IWH130" s="4"/>
      <c r="IWI130" s="4"/>
      <c r="IWJ130" s="4"/>
      <c r="IWK130" s="4"/>
      <c r="IWL130" s="4"/>
      <c r="IWM130" s="4"/>
      <c r="IWN130" s="4"/>
      <c r="IWO130" s="4"/>
      <c r="IWP130" s="4"/>
      <c r="IWQ130" s="4"/>
      <c r="IWR130" s="4"/>
      <c r="IWS130" s="4"/>
      <c r="IWT130" s="4"/>
      <c r="IWU130" s="4"/>
      <c r="IWV130" s="4"/>
      <c r="IWW130" s="4"/>
      <c r="IWX130" s="4"/>
      <c r="IWY130" s="4"/>
      <c r="IWZ130" s="4"/>
      <c r="IXA130" s="4"/>
      <c r="IXB130" s="4"/>
      <c r="IXC130" s="4"/>
      <c r="IXD130" s="4"/>
      <c r="IXE130" s="4"/>
      <c r="IXF130" s="4"/>
      <c r="IXG130" s="4"/>
      <c r="IXH130" s="4"/>
      <c r="IXI130" s="4"/>
      <c r="IXJ130" s="4"/>
      <c r="IXK130" s="4"/>
      <c r="IXL130" s="4"/>
      <c r="IXM130" s="4"/>
      <c r="IXN130" s="4"/>
      <c r="IXO130" s="4"/>
      <c r="IXP130" s="4"/>
      <c r="IXQ130" s="4"/>
      <c r="IXR130" s="4"/>
      <c r="IXS130" s="4"/>
      <c r="IXT130" s="4"/>
      <c r="IXU130" s="4"/>
      <c r="IXV130" s="4"/>
      <c r="IXW130" s="4"/>
      <c r="IXX130" s="4"/>
      <c r="IXY130" s="4"/>
      <c r="IXZ130" s="4"/>
      <c r="IYA130" s="4"/>
      <c r="IYB130" s="4"/>
      <c r="IYC130" s="4"/>
      <c r="IYD130" s="4"/>
      <c r="IYE130" s="4"/>
      <c r="IYF130" s="4"/>
      <c r="IYG130" s="4"/>
      <c r="IYH130" s="4"/>
      <c r="IYI130" s="4"/>
      <c r="IYJ130" s="4"/>
      <c r="IYK130" s="4"/>
      <c r="IYL130" s="4"/>
      <c r="IYM130" s="4"/>
      <c r="IYN130" s="4"/>
      <c r="IYO130" s="4"/>
      <c r="IYP130" s="4"/>
      <c r="IYQ130" s="4"/>
      <c r="IYR130" s="4"/>
      <c r="IYS130" s="4"/>
      <c r="IYT130" s="4"/>
      <c r="IYU130" s="4"/>
      <c r="IYV130" s="4"/>
      <c r="IYW130" s="4"/>
      <c r="IYX130" s="4"/>
      <c r="IYY130" s="4"/>
      <c r="IYZ130" s="4"/>
      <c r="IZA130" s="4"/>
      <c r="IZB130" s="4"/>
      <c r="IZC130" s="4"/>
      <c r="IZD130" s="4"/>
      <c r="IZE130" s="4"/>
      <c r="IZF130" s="4"/>
      <c r="IZG130" s="4"/>
      <c r="IZH130" s="4"/>
      <c r="IZI130" s="4"/>
      <c r="IZJ130" s="4"/>
      <c r="IZK130" s="4"/>
      <c r="IZL130" s="4"/>
      <c r="IZM130" s="4"/>
      <c r="IZN130" s="4"/>
      <c r="IZO130" s="4"/>
      <c r="IZP130" s="4"/>
      <c r="IZQ130" s="4"/>
      <c r="IZR130" s="4"/>
      <c r="IZS130" s="4"/>
      <c r="IZT130" s="4"/>
      <c r="IZU130" s="4"/>
      <c r="IZV130" s="4"/>
      <c r="IZW130" s="4"/>
      <c r="IZX130" s="4"/>
      <c r="IZY130" s="4"/>
      <c r="IZZ130" s="4"/>
      <c r="JAA130" s="4"/>
      <c r="JAB130" s="4"/>
      <c r="JAC130" s="4"/>
      <c r="JAD130" s="4"/>
      <c r="JAE130" s="4"/>
      <c r="JAF130" s="4"/>
      <c r="JAG130" s="4"/>
      <c r="JAH130" s="4"/>
      <c r="JAI130" s="4"/>
      <c r="JAJ130" s="4"/>
      <c r="JAK130" s="4"/>
      <c r="JAL130" s="4"/>
      <c r="JAM130" s="4"/>
      <c r="JAN130" s="4"/>
      <c r="JAO130" s="4"/>
      <c r="JAP130" s="4"/>
      <c r="JAQ130" s="4"/>
      <c r="JAR130" s="4"/>
      <c r="JAS130" s="4"/>
      <c r="JAT130" s="4"/>
      <c r="JAU130" s="4"/>
      <c r="JAV130" s="4"/>
      <c r="JAW130" s="4"/>
      <c r="JAX130" s="4"/>
      <c r="JAY130" s="4"/>
      <c r="JAZ130" s="4"/>
      <c r="JBA130" s="4"/>
      <c r="JBB130" s="4"/>
      <c r="JBC130" s="4"/>
      <c r="JBD130" s="4"/>
      <c r="JBE130" s="4"/>
      <c r="JBF130" s="4"/>
      <c r="JBG130" s="4"/>
      <c r="JBH130" s="4"/>
      <c r="JBI130" s="4"/>
      <c r="JBJ130" s="4"/>
      <c r="JBK130" s="4"/>
      <c r="JBL130" s="4"/>
      <c r="JBM130" s="4"/>
      <c r="JBN130" s="4"/>
      <c r="JBO130" s="4"/>
      <c r="JBP130" s="4"/>
      <c r="JBQ130" s="4"/>
      <c r="JBR130" s="4"/>
      <c r="JBS130" s="4"/>
      <c r="JBT130" s="4"/>
      <c r="JBU130" s="4"/>
      <c r="JBV130" s="4"/>
      <c r="JBW130" s="4"/>
      <c r="JBX130" s="4"/>
      <c r="JBY130" s="4"/>
      <c r="JBZ130" s="4"/>
      <c r="JCA130" s="4"/>
      <c r="JCB130" s="4"/>
      <c r="JCC130" s="4"/>
      <c r="JCD130" s="4"/>
      <c r="JCE130" s="4"/>
      <c r="JCF130" s="4"/>
      <c r="JCG130" s="4"/>
      <c r="JCH130" s="4"/>
      <c r="JCI130" s="4"/>
      <c r="JCJ130" s="4"/>
      <c r="JCK130" s="4"/>
      <c r="JCL130" s="4"/>
      <c r="JCM130" s="4"/>
      <c r="JCN130" s="4"/>
      <c r="JCO130" s="4"/>
      <c r="JCP130" s="4"/>
      <c r="JCQ130" s="4"/>
      <c r="JCR130" s="4"/>
      <c r="JCS130" s="4"/>
      <c r="JCT130" s="4"/>
      <c r="JCU130" s="4"/>
      <c r="JCV130" s="4"/>
      <c r="JCW130" s="4"/>
      <c r="JCX130" s="4"/>
      <c r="JCY130" s="4"/>
      <c r="JCZ130" s="4"/>
      <c r="JDA130" s="4"/>
      <c r="JDB130" s="4"/>
      <c r="JDI130" s="4"/>
      <c r="JDJ130" s="4"/>
      <c r="JDK130" s="4"/>
      <c r="JDL130" s="4"/>
      <c r="JDM130" s="4"/>
      <c r="JDN130" s="4"/>
      <c r="JDO130" s="4"/>
      <c r="JDP130" s="4"/>
      <c r="JDQ130" s="4"/>
      <c r="JDR130" s="4"/>
      <c r="JDS130" s="4"/>
      <c r="JDT130" s="4"/>
      <c r="JDU130" s="4"/>
      <c r="JDV130" s="4"/>
      <c r="JDW130" s="4"/>
      <c r="JDX130" s="4"/>
      <c r="JDY130" s="4"/>
      <c r="JDZ130" s="4"/>
      <c r="JEA130" s="4"/>
      <c r="JEB130" s="4"/>
      <c r="JEC130" s="4"/>
      <c r="JED130" s="4"/>
      <c r="JEE130" s="4"/>
      <c r="JEF130" s="4"/>
      <c r="JEG130" s="4"/>
      <c r="JEH130" s="4"/>
      <c r="JEI130" s="4"/>
      <c r="JEJ130" s="4"/>
      <c r="JEK130" s="4"/>
      <c r="JEL130" s="4"/>
      <c r="JEM130" s="4"/>
      <c r="JEN130" s="4"/>
      <c r="JEO130" s="4"/>
      <c r="JEP130" s="4"/>
      <c r="JEQ130" s="4"/>
      <c r="JER130" s="4"/>
      <c r="JES130" s="4"/>
      <c r="JET130" s="4"/>
      <c r="JEU130" s="4"/>
      <c r="JEV130" s="4"/>
      <c r="JEW130" s="4"/>
      <c r="JEX130" s="4"/>
      <c r="JEY130" s="4"/>
      <c r="JEZ130" s="4"/>
      <c r="JFA130" s="4"/>
      <c r="JFB130" s="4"/>
      <c r="JFC130" s="4"/>
      <c r="JFD130" s="4"/>
      <c r="JFE130" s="4"/>
      <c r="JFF130" s="4"/>
      <c r="JFG130" s="4"/>
      <c r="JFH130" s="4"/>
      <c r="JFI130" s="4"/>
      <c r="JFJ130" s="4"/>
      <c r="JFK130" s="4"/>
      <c r="JFL130" s="4"/>
      <c r="JFM130" s="4"/>
      <c r="JFN130" s="4"/>
      <c r="JFO130" s="4"/>
      <c r="JFP130" s="4"/>
      <c r="JFQ130" s="4"/>
      <c r="JFR130" s="4"/>
      <c r="JFS130" s="4"/>
      <c r="JFT130" s="4"/>
      <c r="JFU130" s="4"/>
      <c r="JFV130" s="4"/>
      <c r="JFW130" s="4"/>
      <c r="JFX130" s="4"/>
      <c r="JFY130" s="4"/>
      <c r="JFZ130" s="4"/>
      <c r="JGA130" s="4"/>
      <c r="JGB130" s="4"/>
      <c r="JGC130" s="4"/>
      <c r="JGD130" s="4"/>
      <c r="JGE130" s="4"/>
      <c r="JGF130" s="4"/>
      <c r="JGG130" s="4"/>
      <c r="JGH130" s="4"/>
      <c r="JGI130" s="4"/>
      <c r="JGJ130" s="4"/>
      <c r="JGK130" s="4"/>
      <c r="JGL130" s="4"/>
      <c r="JGM130" s="4"/>
      <c r="JGN130" s="4"/>
      <c r="JGO130" s="4"/>
      <c r="JGP130" s="4"/>
      <c r="JGQ130" s="4"/>
      <c r="JGR130" s="4"/>
      <c r="JGS130" s="4"/>
      <c r="JGT130" s="4"/>
      <c r="JGU130" s="4"/>
      <c r="JGV130" s="4"/>
      <c r="JGW130" s="4"/>
      <c r="JGX130" s="4"/>
      <c r="JGY130" s="4"/>
      <c r="JGZ130" s="4"/>
      <c r="JHA130" s="4"/>
      <c r="JHB130" s="4"/>
      <c r="JHC130" s="4"/>
      <c r="JHD130" s="4"/>
      <c r="JHE130" s="4"/>
      <c r="JHF130" s="4"/>
      <c r="JHG130" s="4"/>
      <c r="JHH130" s="4"/>
      <c r="JHI130" s="4"/>
      <c r="JHJ130" s="4"/>
      <c r="JHK130" s="4"/>
      <c r="JHL130" s="4"/>
      <c r="JHM130" s="4"/>
      <c r="JHN130" s="4"/>
      <c r="JHO130" s="4"/>
      <c r="JHP130" s="4"/>
      <c r="JHQ130" s="4"/>
      <c r="JHR130" s="4"/>
      <c r="JHS130" s="4"/>
      <c r="JHT130" s="4"/>
      <c r="JHU130" s="4"/>
      <c r="JHV130" s="4"/>
      <c r="JHW130" s="4"/>
      <c r="JHX130" s="4"/>
      <c r="JHY130" s="4"/>
      <c r="JHZ130" s="4"/>
      <c r="JIA130" s="4"/>
      <c r="JIB130" s="4"/>
      <c r="JIC130" s="4"/>
      <c r="JID130" s="4"/>
      <c r="JIE130" s="4"/>
      <c r="JIF130" s="4"/>
      <c r="JIG130" s="4"/>
      <c r="JIH130" s="4"/>
      <c r="JII130" s="4"/>
      <c r="JIJ130" s="4"/>
      <c r="JIK130" s="4"/>
      <c r="JIL130" s="4"/>
      <c r="JIM130" s="4"/>
      <c r="JIN130" s="4"/>
      <c r="JIO130" s="4"/>
      <c r="JIP130" s="4"/>
      <c r="JIQ130" s="4"/>
      <c r="JIR130" s="4"/>
      <c r="JIS130" s="4"/>
      <c r="JIT130" s="4"/>
      <c r="JIU130" s="4"/>
      <c r="JIV130" s="4"/>
      <c r="JIW130" s="4"/>
      <c r="JIX130" s="4"/>
      <c r="JIY130" s="4"/>
      <c r="JIZ130" s="4"/>
      <c r="JJA130" s="4"/>
      <c r="JJB130" s="4"/>
      <c r="JJC130" s="4"/>
      <c r="JJD130" s="4"/>
      <c r="JJE130" s="4"/>
      <c r="JJF130" s="4"/>
      <c r="JJG130" s="4"/>
      <c r="JJH130" s="4"/>
      <c r="JJI130" s="4"/>
      <c r="JJJ130" s="4"/>
      <c r="JJK130" s="4"/>
      <c r="JJL130" s="4"/>
      <c r="JJM130" s="4"/>
      <c r="JJN130" s="4"/>
      <c r="JJO130" s="4"/>
      <c r="JJP130" s="4"/>
      <c r="JJQ130" s="4"/>
      <c r="JJR130" s="4"/>
      <c r="JJS130" s="4"/>
      <c r="JJT130" s="4"/>
      <c r="JJU130" s="4"/>
      <c r="JJV130" s="4"/>
      <c r="JJW130" s="4"/>
      <c r="JJX130" s="4"/>
      <c r="JJY130" s="4"/>
      <c r="JJZ130" s="4"/>
      <c r="JKA130" s="4"/>
      <c r="JKB130" s="4"/>
      <c r="JKC130" s="4"/>
      <c r="JKD130" s="4"/>
      <c r="JKE130" s="4"/>
      <c r="JKF130" s="4"/>
      <c r="JKG130" s="4"/>
      <c r="JKH130" s="4"/>
      <c r="JKI130" s="4"/>
      <c r="JKJ130" s="4"/>
      <c r="JKK130" s="4"/>
      <c r="JKL130" s="4"/>
      <c r="JKM130" s="4"/>
      <c r="JKN130" s="4"/>
      <c r="JKO130" s="4"/>
      <c r="JKP130" s="4"/>
      <c r="JKQ130" s="4"/>
      <c r="JKR130" s="4"/>
      <c r="JKS130" s="4"/>
      <c r="JKT130" s="4"/>
      <c r="JKU130" s="4"/>
      <c r="JKV130" s="4"/>
      <c r="JKW130" s="4"/>
      <c r="JKX130" s="4"/>
      <c r="JKY130" s="4"/>
      <c r="JKZ130" s="4"/>
      <c r="JLA130" s="4"/>
      <c r="JLB130" s="4"/>
      <c r="JLC130" s="4"/>
      <c r="JLD130" s="4"/>
      <c r="JLE130" s="4"/>
      <c r="JLF130" s="4"/>
      <c r="JLG130" s="4"/>
      <c r="JLH130" s="4"/>
      <c r="JLI130" s="4"/>
      <c r="JLJ130" s="4"/>
      <c r="JLK130" s="4"/>
      <c r="JLL130" s="4"/>
      <c r="JLM130" s="4"/>
      <c r="JLN130" s="4"/>
      <c r="JLO130" s="4"/>
      <c r="JLP130" s="4"/>
      <c r="JLQ130" s="4"/>
      <c r="JLR130" s="4"/>
      <c r="JLS130" s="4"/>
      <c r="JLT130" s="4"/>
      <c r="JLU130" s="4"/>
      <c r="JLV130" s="4"/>
      <c r="JLW130" s="4"/>
      <c r="JLX130" s="4"/>
      <c r="JLY130" s="4"/>
      <c r="JLZ130" s="4"/>
      <c r="JMA130" s="4"/>
      <c r="JMB130" s="4"/>
      <c r="JMC130" s="4"/>
      <c r="JMD130" s="4"/>
      <c r="JME130" s="4"/>
      <c r="JMF130" s="4"/>
      <c r="JMG130" s="4"/>
      <c r="JMH130" s="4"/>
      <c r="JMI130" s="4"/>
      <c r="JMJ130" s="4"/>
      <c r="JMK130" s="4"/>
      <c r="JML130" s="4"/>
      <c r="JMM130" s="4"/>
      <c r="JMN130" s="4"/>
      <c r="JMO130" s="4"/>
      <c r="JMP130" s="4"/>
      <c r="JMQ130" s="4"/>
      <c r="JMR130" s="4"/>
      <c r="JMS130" s="4"/>
      <c r="JMT130" s="4"/>
      <c r="JMU130" s="4"/>
      <c r="JMV130" s="4"/>
      <c r="JMW130" s="4"/>
      <c r="JMX130" s="4"/>
      <c r="JNE130" s="4"/>
      <c r="JNF130" s="4"/>
      <c r="JNG130" s="4"/>
      <c r="JNH130" s="4"/>
      <c r="JNI130" s="4"/>
      <c r="JNJ130" s="4"/>
      <c r="JNK130" s="4"/>
      <c r="JNL130" s="4"/>
      <c r="JNM130" s="4"/>
      <c r="JNN130" s="4"/>
      <c r="JNO130" s="4"/>
      <c r="JNP130" s="4"/>
      <c r="JNQ130" s="4"/>
      <c r="JNR130" s="4"/>
      <c r="JNS130" s="4"/>
      <c r="JNT130" s="4"/>
      <c r="JNU130" s="4"/>
      <c r="JNV130" s="4"/>
      <c r="JNW130" s="4"/>
      <c r="JNX130" s="4"/>
      <c r="JNY130" s="4"/>
      <c r="JNZ130" s="4"/>
      <c r="JOA130" s="4"/>
      <c r="JOB130" s="4"/>
      <c r="JOC130" s="4"/>
      <c r="JOD130" s="4"/>
      <c r="JOE130" s="4"/>
      <c r="JOF130" s="4"/>
      <c r="JOG130" s="4"/>
      <c r="JOH130" s="4"/>
      <c r="JOI130" s="4"/>
      <c r="JOJ130" s="4"/>
      <c r="JOK130" s="4"/>
      <c r="JOL130" s="4"/>
      <c r="JOM130" s="4"/>
      <c r="JON130" s="4"/>
      <c r="JOO130" s="4"/>
      <c r="JOP130" s="4"/>
      <c r="JOQ130" s="4"/>
      <c r="JOR130" s="4"/>
      <c r="JOS130" s="4"/>
      <c r="JOT130" s="4"/>
      <c r="JOU130" s="4"/>
      <c r="JOV130" s="4"/>
      <c r="JOW130" s="4"/>
      <c r="JOX130" s="4"/>
      <c r="JOY130" s="4"/>
      <c r="JOZ130" s="4"/>
      <c r="JPA130" s="4"/>
      <c r="JPB130" s="4"/>
      <c r="JPC130" s="4"/>
      <c r="JPD130" s="4"/>
      <c r="JPE130" s="4"/>
      <c r="JPF130" s="4"/>
      <c r="JPG130" s="4"/>
      <c r="JPH130" s="4"/>
      <c r="JPI130" s="4"/>
      <c r="JPJ130" s="4"/>
      <c r="JPK130" s="4"/>
      <c r="JPL130" s="4"/>
      <c r="JPM130" s="4"/>
      <c r="JPN130" s="4"/>
      <c r="JPO130" s="4"/>
      <c r="JPP130" s="4"/>
      <c r="JPQ130" s="4"/>
      <c r="JPR130" s="4"/>
      <c r="JPS130" s="4"/>
      <c r="JPT130" s="4"/>
      <c r="JPU130" s="4"/>
      <c r="JPV130" s="4"/>
      <c r="JPW130" s="4"/>
      <c r="JPX130" s="4"/>
      <c r="JPY130" s="4"/>
      <c r="JPZ130" s="4"/>
      <c r="JQA130" s="4"/>
      <c r="JQB130" s="4"/>
      <c r="JQC130" s="4"/>
      <c r="JQD130" s="4"/>
      <c r="JQE130" s="4"/>
      <c r="JQF130" s="4"/>
      <c r="JQG130" s="4"/>
      <c r="JQH130" s="4"/>
      <c r="JQI130" s="4"/>
      <c r="JQJ130" s="4"/>
      <c r="JQK130" s="4"/>
      <c r="JQL130" s="4"/>
      <c r="JQM130" s="4"/>
      <c r="JQN130" s="4"/>
      <c r="JQO130" s="4"/>
      <c r="JQP130" s="4"/>
      <c r="JQQ130" s="4"/>
      <c r="JQR130" s="4"/>
      <c r="JQS130" s="4"/>
      <c r="JQT130" s="4"/>
      <c r="JQU130" s="4"/>
      <c r="JQV130" s="4"/>
      <c r="JQW130" s="4"/>
      <c r="JQX130" s="4"/>
      <c r="JQY130" s="4"/>
      <c r="JQZ130" s="4"/>
      <c r="JRA130" s="4"/>
      <c r="JRB130" s="4"/>
      <c r="JRC130" s="4"/>
      <c r="JRD130" s="4"/>
      <c r="JRE130" s="4"/>
      <c r="JRF130" s="4"/>
      <c r="JRG130" s="4"/>
      <c r="JRH130" s="4"/>
      <c r="JRI130" s="4"/>
      <c r="JRJ130" s="4"/>
      <c r="JRK130" s="4"/>
      <c r="JRL130" s="4"/>
      <c r="JRM130" s="4"/>
      <c r="JRN130" s="4"/>
      <c r="JRO130" s="4"/>
      <c r="JRP130" s="4"/>
      <c r="JRQ130" s="4"/>
      <c r="JRR130" s="4"/>
      <c r="JRS130" s="4"/>
      <c r="JRT130" s="4"/>
      <c r="JRU130" s="4"/>
      <c r="JRV130" s="4"/>
      <c r="JRW130" s="4"/>
      <c r="JRX130" s="4"/>
      <c r="JRY130" s="4"/>
      <c r="JRZ130" s="4"/>
      <c r="JSA130" s="4"/>
      <c r="JSB130" s="4"/>
      <c r="JSC130" s="4"/>
      <c r="JSD130" s="4"/>
      <c r="JSE130" s="4"/>
      <c r="JSF130" s="4"/>
      <c r="JSG130" s="4"/>
      <c r="JSH130" s="4"/>
      <c r="JSI130" s="4"/>
      <c r="JSJ130" s="4"/>
      <c r="JSK130" s="4"/>
      <c r="JSL130" s="4"/>
      <c r="JSM130" s="4"/>
      <c r="JSN130" s="4"/>
      <c r="JSO130" s="4"/>
      <c r="JSP130" s="4"/>
      <c r="JSQ130" s="4"/>
      <c r="JSR130" s="4"/>
      <c r="JSS130" s="4"/>
      <c r="JST130" s="4"/>
      <c r="JSU130" s="4"/>
      <c r="JSV130" s="4"/>
      <c r="JSW130" s="4"/>
      <c r="JSX130" s="4"/>
      <c r="JSY130" s="4"/>
      <c r="JSZ130" s="4"/>
      <c r="JTA130" s="4"/>
      <c r="JTB130" s="4"/>
      <c r="JTC130" s="4"/>
      <c r="JTD130" s="4"/>
      <c r="JTE130" s="4"/>
      <c r="JTF130" s="4"/>
      <c r="JTG130" s="4"/>
      <c r="JTH130" s="4"/>
      <c r="JTI130" s="4"/>
      <c r="JTJ130" s="4"/>
      <c r="JTK130" s="4"/>
      <c r="JTL130" s="4"/>
      <c r="JTM130" s="4"/>
      <c r="JTN130" s="4"/>
      <c r="JTO130" s="4"/>
      <c r="JTP130" s="4"/>
      <c r="JTQ130" s="4"/>
      <c r="JTR130" s="4"/>
      <c r="JTS130" s="4"/>
      <c r="JTT130" s="4"/>
      <c r="JTU130" s="4"/>
      <c r="JTV130" s="4"/>
      <c r="JTW130" s="4"/>
      <c r="JTX130" s="4"/>
      <c r="JTY130" s="4"/>
      <c r="JTZ130" s="4"/>
      <c r="JUA130" s="4"/>
      <c r="JUB130" s="4"/>
      <c r="JUC130" s="4"/>
      <c r="JUD130" s="4"/>
      <c r="JUE130" s="4"/>
      <c r="JUF130" s="4"/>
      <c r="JUG130" s="4"/>
      <c r="JUH130" s="4"/>
      <c r="JUI130" s="4"/>
      <c r="JUJ130" s="4"/>
      <c r="JUK130" s="4"/>
      <c r="JUL130" s="4"/>
      <c r="JUM130" s="4"/>
      <c r="JUN130" s="4"/>
      <c r="JUO130" s="4"/>
      <c r="JUP130" s="4"/>
      <c r="JUQ130" s="4"/>
      <c r="JUR130" s="4"/>
      <c r="JUS130" s="4"/>
      <c r="JUT130" s="4"/>
      <c r="JUU130" s="4"/>
      <c r="JUV130" s="4"/>
      <c r="JUW130" s="4"/>
      <c r="JUX130" s="4"/>
      <c r="JUY130" s="4"/>
      <c r="JUZ130" s="4"/>
      <c r="JVA130" s="4"/>
      <c r="JVB130" s="4"/>
      <c r="JVC130" s="4"/>
      <c r="JVD130" s="4"/>
      <c r="JVE130" s="4"/>
      <c r="JVF130" s="4"/>
      <c r="JVG130" s="4"/>
      <c r="JVH130" s="4"/>
      <c r="JVI130" s="4"/>
      <c r="JVJ130" s="4"/>
      <c r="JVK130" s="4"/>
      <c r="JVL130" s="4"/>
      <c r="JVM130" s="4"/>
      <c r="JVN130" s="4"/>
      <c r="JVO130" s="4"/>
      <c r="JVP130" s="4"/>
      <c r="JVQ130" s="4"/>
      <c r="JVR130" s="4"/>
      <c r="JVS130" s="4"/>
      <c r="JVT130" s="4"/>
      <c r="JVU130" s="4"/>
      <c r="JVV130" s="4"/>
      <c r="JVW130" s="4"/>
      <c r="JVX130" s="4"/>
      <c r="JVY130" s="4"/>
      <c r="JVZ130" s="4"/>
      <c r="JWA130" s="4"/>
      <c r="JWB130" s="4"/>
      <c r="JWC130" s="4"/>
      <c r="JWD130" s="4"/>
      <c r="JWE130" s="4"/>
      <c r="JWF130" s="4"/>
      <c r="JWG130" s="4"/>
      <c r="JWH130" s="4"/>
      <c r="JWI130" s="4"/>
      <c r="JWJ130" s="4"/>
      <c r="JWK130" s="4"/>
      <c r="JWL130" s="4"/>
      <c r="JWM130" s="4"/>
      <c r="JWN130" s="4"/>
      <c r="JWO130" s="4"/>
      <c r="JWP130" s="4"/>
      <c r="JWQ130" s="4"/>
      <c r="JWR130" s="4"/>
      <c r="JWS130" s="4"/>
      <c r="JWT130" s="4"/>
      <c r="JXA130" s="4"/>
      <c r="JXB130" s="4"/>
      <c r="JXC130" s="4"/>
      <c r="JXD130" s="4"/>
      <c r="JXE130" s="4"/>
      <c r="JXF130" s="4"/>
      <c r="JXG130" s="4"/>
      <c r="JXH130" s="4"/>
      <c r="JXI130" s="4"/>
      <c r="JXJ130" s="4"/>
      <c r="JXK130" s="4"/>
      <c r="JXL130" s="4"/>
      <c r="JXM130" s="4"/>
      <c r="JXN130" s="4"/>
      <c r="JXO130" s="4"/>
      <c r="JXP130" s="4"/>
      <c r="JXQ130" s="4"/>
      <c r="JXR130" s="4"/>
      <c r="JXS130" s="4"/>
      <c r="JXT130" s="4"/>
      <c r="JXU130" s="4"/>
      <c r="JXV130" s="4"/>
      <c r="JXW130" s="4"/>
      <c r="JXX130" s="4"/>
      <c r="JXY130" s="4"/>
      <c r="JXZ130" s="4"/>
      <c r="JYA130" s="4"/>
      <c r="JYB130" s="4"/>
      <c r="JYC130" s="4"/>
      <c r="JYD130" s="4"/>
      <c r="JYE130" s="4"/>
      <c r="JYF130" s="4"/>
      <c r="JYG130" s="4"/>
      <c r="JYH130" s="4"/>
      <c r="JYI130" s="4"/>
      <c r="JYJ130" s="4"/>
      <c r="JYK130" s="4"/>
      <c r="JYL130" s="4"/>
      <c r="JYM130" s="4"/>
      <c r="JYN130" s="4"/>
      <c r="JYO130" s="4"/>
      <c r="JYP130" s="4"/>
      <c r="JYQ130" s="4"/>
      <c r="JYR130" s="4"/>
      <c r="JYS130" s="4"/>
      <c r="JYT130" s="4"/>
      <c r="JYU130" s="4"/>
      <c r="JYV130" s="4"/>
      <c r="JYW130" s="4"/>
      <c r="JYX130" s="4"/>
      <c r="JYY130" s="4"/>
      <c r="JYZ130" s="4"/>
      <c r="JZA130" s="4"/>
      <c r="JZB130" s="4"/>
      <c r="JZC130" s="4"/>
      <c r="JZD130" s="4"/>
      <c r="JZE130" s="4"/>
      <c r="JZF130" s="4"/>
      <c r="JZG130" s="4"/>
      <c r="JZH130" s="4"/>
      <c r="JZI130" s="4"/>
      <c r="JZJ130" s="4"/>
      <c r="JZK130" s="4"/>
      <c r="JZL130" s="4"/>
      <c r="JZM130" s="4"/>
      <c r="JZN130" s="4"/>
      <c r="JZO130" s="4"/>
      <c r="JZP130" s="4"/>
      <c r="JZQ130" s="4"/>
      <c r="JZR130" s="4"/>
      <c r="JZS130" s="4"/>
      <c r="JZT130" s="4"/>
      <c r="JZU130" s="4"/>
      <c r="JZV130" s="4"/>
      <c r="JZW130" s="4"/>
      <c r="JZX130" s="4"/>
      <c r="JZY130" s="4"/>
      <c r="JZZ130" s="4"/>
      <c r="KAA130" s="4"/>
      <c r="KAB130" s="4"/>
      <c r="KAC130" s="4"/>
      <c r="KAD130" s="4"/>
      <c r="KAE130" s="4"/>
      <c r="KAF130" s="4"/>
      <c r="KAG130" s="4"/>
      <c r="KAH130" s="4"/>
      <c r="KAI130" s="4"/>
      <c r="KAJ130" s="4"/>
      <c r="KAK130" s="4"/>
      <c r="KAL130" s="4"/>
      <c r="KAM130" s="4"/>
      <c r="KAN130" s="4"/>
      <c r="KAO130" s="4"/>
      <c r="KAP130" s="4"/>
      <c r="KAQ130" s="4"/>
      <c r="KAR130" s="4"/>
      <c r="KAS130" s="4"/>
      <c r="KAT130" s="4"/>
      <c r="KAU130" s="4"/>
      <c r="KAV130" s="4"/>
      <c r="KAW130" s="4"/>
      <c r="KAX130" s="4"/>
      <c r="KAY130" s="4"/>
      <c r="KAZ130" s="4"/>
      <c r="KBA130" s="4"/>
      <c r="KBB130" s="4"/>
      <c r="KBC130" s="4"/>
      <c r="KBD130" s="4"/>
      <c r="KBE130" s="4"/>
      <c r="KBF130" s="4"/>
      <c r="KBG130" s="4"/>
      <c r="KBH130" s="4"/>
      <c r="KBI130" s="4"/>
      <c r="KBJ130" s="4"/>
      <c r="KBK130" s="4"/>
      <c r="KBL130" s="4"/>
      <c r="KBM130" s="4"/>
      <c r="KBN130" s="4"/>
      <c r="KBO130" s="4"/>
      <c r="KBP130" s="4"/>
      <c r="KBQ130" s="4"/>
      <c r="KBR130" s="4"/>
      <c r="KBS130" s="4"/>
      <c r="KBT130" s="4"/>
      <c r="KBU130" s="4"/>
      <c r="KBV130" s="4"/>
      <c r="KBW130" s="4"/>
      <c r="KBX130" s="4"/>
      <c r="KBY130" s="4"/>
      <c r="KBZ130" s="4"/>
      <c r="KCA130" s="4"/>
      <c r="KCB130" s="4"/>
      <c r="KCC130" s="4"/>
      <c r="KCD130" s="4"/>
      <c r="KCE130" s="4"/>
      <c r="KCF130" s="4"/>
      <c r="KCG130" s="4"/>
      <c r="KCH130" s="4"/>
      <c r="KCI130" s="4"/>
      <c r="KCJ130" s="4"/>
      <c r="KCK130" s="4"/>
      <c r="KCL130" s="4"/>
      <c r="KCM130" s="4"/>
      <c r="KCN130" s="4"/>
      <c r="KCO130" s="4"/>
      <c r="KCP130" s="4"/>
      <c r="KCQ130" s="4"/>
      <c r="KCR130" s="4"/>
      <c r="KCS130" s="4"/>
      <c r="KCT130" s="4"/>
      <c r="KCU130" s="4"/>
      <c r="KCV130" s="4"/>
      <c r="KCW130" s="4"/>
      <c r="KCX130" s="4"/>
      <c r="KCY130" s="4"/>
      <c r="KCZ130" s="4"/>
      <c r="KDA130" s="4"/>
      <c r="KDB130" s="4"/>
      <c r="KDC130" s="4"/>
      <c r="KDD130" s="4"/>
      <c r="KDE130" s="4"/>
      <c r="KDF130" s="4"/>
      <c r="KDG130" s="4"/>
      <c r="KDH130" s="4"/>
      <c r="KDI130" s="4"/>
      <c r="KDJ130" s="4"/>
      <c r="KDK130" s="4"/>
      <c r="KDL130" s="4"/>
      <c r="KDM130" s="4"/>
      <c r="KDN130" s="4"/>
      <c r="KDO130" s="4"/>
      <c r="KDP130" s="4"/>
      <c r="KDQ130" s="4"/>
      <c r="KDR130" s="4"/>
      <c r="KDS130" s="4"/>
      <c r="KDT130" s="4"/>
      <c r="KDU130" s="4"/>
      <c r="KDV130" s="4"/>
      <c r="KDW130" s="4"/>
      <c r="KDX130" s="4"/>
      <c r="KDY130" s="4"/>
      <c r="KDZ130" s="4"/>
      <c r="KEA130" s="4"/>
      <c r="KEB130" s="4"/>
      <c r="KEC130" s="4"/>
      <c r="KED130" s="4"/>
      <c r="KEE130" s="4"/>
      <c r="KEF130" s="4"/>
      <c r="KEG130" s="4"/>
      <c r="KEH130" s="4"/>
      <c r="KEI130" s="4"/>
      <c r="KEJ130" s="4"/>
      <c r="KEK130" s="4"/>
      <c r="KEL130" s="4"/>
      <c r="KEM130" s="4"/>
      <c r="KEN130" s="4"/>
      <c r="KEO130" s="4"/>
      <c r="KEP130" s="4"/>
      <c r="KEQ130" s="4"/>
      <c r="KER130" s="4"/>
      <c r="KES130" s="4"/>
      <c r="KET130" s="4"/>
      <c r="KEU130" s="4"/>
      <c r="KEV130" s="4"/>
      <c r="KEW130" s="4"/>
      <c r="KEX130" s="4"/>
      <c r="KEY130" s="4"/>
      <c r="KEZ130" s="4"/>
      <c r="KFA130" s="4"/>
      <c r="KFB130" s="4"/>
      <c r="KFC130" s="4"/>
      <c r="KFD130" s="4"/>
      <c r="KFE130" s="4"/>
      <c r="KFF130" s="4"/>
      <c r="KFG130" s="4"/>
      <c r="KFH130" s="4"/>
      <c r="KFI130" s="4"/>
      <c r="KFJ130" s="4"/>
      <c r="KFK130" s="4"/>
      <c r="KFL130" s="4"/>
      <c r="KFM130" s="4"/>
      <c r="KFN130" s="4"/>
      <c r="KFO130" s="4"/>
      <c r="KFP130" s="4"/>
      <c r="KFQ130" s="4"/>
      <c r="KFR130" s="4"/>
      <c r="KFS130" s="4"/>
      <c r="KFT130" s="4"/>
      <c r="KFU130" s="4"/>
      <c r="KFV130" s="4"/>
      <c r="KFW130" s="4"/>
      <c r="KFX130" s="4"/>
      <c r="KFY130" s="4"/>
      <c r="KFZ130" s="4"/>
      <c r="KGA130" s="4"/>
      <c r="KGB130" s="4"/>
      <c r="KGC130" s="4"/>
      <c r="KGD130" s="4"/>
      <c r="KGE130" s="4"/>
      <c r="KGF130" s="4"/>
      <c r="KGG130" s="4"/>
      <c r="KGH130" s="4"/>
      <c r="KGI130" s="4"/>
      <c r="KGJ130" s="4"/>
      <c r="KGK130" s="4"/>
      <c r="KGL130" s="4"/>
      <c r="KGM130" s="4"/>
      <c r="KGN130" s="4"/>
      <c r="KGO130" s="4"/>
      <c r="KGP130" s="4"/>
      <c r="KGW130" s="4"/>
      <c r="KGX130" s="4"/>
      <c r="KGY130" s="4"/>
      <c r="KGZ130" s="4"/>
      <c r="KHA130" s="4"/>
      <c r="KHB130" s="4"/>
      <c r="KHC130" s="4"/>
      <c r="KHD130" s="4"/>
      <c r="KHE130" s="4"/>
      <c r="KHF130" s="4"/>
      <c r="KHG130" s="4"/>
      <c r="KHH130" s="4"/>
      <c r="KHI130" s="4"/>
      <c r="KHJ130" s="4"/>
      <c r="KHK130" s="4"/>
      <c r="KHL130" s="4"/>
      <c r="KHM130" s="4"/>
      <c r="KHN130" s="4"/>
      <c r="KHO130" s="4"/>
      <c r="KHP130" s="4"/>
      <c r="KHQ130" s="4"/>
      <c r="KHR130" s="4"/>
      <c r="KHS130" s="4"/>
      <c r="KHT130" s="4"/>
      <c r="KHU130" s="4"/>
      <c r="KHV130" s="4"/>
      <c r="KHW130" s="4"/>
      <c r="KHX130" s="4"/>
      <c r="KHY130" s="4"/>
      <c r="KHZ130" s="4"/>
      <c r="KIA130" s="4"/>
      <c r="KIB130" s="4"/>
      <c r="KIC130" s="4"/>
      <c r="KID130" s="4"/>
      <c r="KIE130" s="4"/>
      <c r="KIF130" s="4"/>
      <c r="KIG130" s="4"/>
      <c r="KIH130" s="4"/>
      <c r="KII130" s="4"/>
      <c r="KIJ130" s="4"/>
      <c r="KIK130" s="4"/>
      <c r="KIL130" s="4"/>
      <c r="KIM130" s="4"/>
      <c r="KIN130" s="4"/>
      <c r="KIO130" s="4"/>
      <c r="KIP130" s="4"/>
      <c r="KIQ130" s="4"/>
      <c r="KIR130" s="4"/>
      <c r="KIS130" s="4"/>
      <c r="KIT130" s="4"/>
      <c r="KIU130" s="4"/>
      <c r="KIV130" s="4"/>
      <c r="KIW130" s="4"/>
      <c r="KIX130" s="4"/>
      <c r="KIY130" s="4"/>
      <c r="KIZ130" s="4"/>
      <c r="KJA130" s="4"/>
      <c r="KJB130" s="4"/>
      <c r="KJC130" s="4"/>
      <c r="KJD130" s="4"/>
      <c r="KJE130" s="4"/>
      <c r="KJF130" s="4"/>
      <c r="KJG130" s="4"/>
      <c r="KJH130" s="4"/>
      <c r="KJI130" s="4"/>
      <c r="KJJ130" s="4"/>
      <c r="KJK130" s="4"/>
      <c r="KJL130" s="4"/>
      <c r="KJM130" s="4"/>
      <c r="KJN130" s="4"/>
      <c r="KJO130" s="4"/>
      <c r="KJP130" s="4"/>
      <c r="KJQ130" s="4"/>
      <c r="KJR130" s="4"/>
      <c r="KJS130" s="4"/>
      <c r="KJT130" s="4"/>
      <c r="KJU130" s="4"/>
      <c r="KJV130" s="4"/>
      <c r="KJW130" s="4"/>
      <c r="KJX130" s="4"/>
      <c r="KJY130" s="4"/>
      <c r="KJZ130" s="4"/>
      <c r="KKA130" s="4"/>
      <c r="KKB130" s="4"/>
      <c r="KKC130" s="4"/>
      <c r="KKD130" s="4"/>
      <c r="KKE130" s="4"/>
      <c r="KKF130" s="4"/>
      <c r="KKG130" s="4"/>
      <c r="KKH130" s="4"/>
      <c r="KKI130" s="4"/>
      <c r="KKJ130" s="4"/>
      <c r="KKK130" s="4"/>
      <c r="KKL130" s="4"/>
      <c r="KKM130" s="4"/>
      <c r="KKN130" s="4"/>
      <c r="KKO130" s="4"/>
      <c r="KKP130" s="4"/>
      <c r="KKQ130" s="4"/>
      <c r="KKR130" s="4"/>
      <c r="KKS130" s="4"/>
      <c r="KKT130" s="4"/>
      <c r="KKU130" s="4"/>
      <c r="KKV130" s="4"/>
      <c r="KKW130" s="4"/>
      <c r="KKX130" s="4"/>
      <c r="KKY130" s="4"/>
      <c r="KKZ130" s="4"/>
      <c r="KLA130" s="4"/>
      <c r="KLB130" s="4"/>
      <c r="KLC130" s="4"/>
      <c r="KLD130" s="4"/>
      <c r="KLE130" s="4"/>
      <c r="KLF130" s="4"/>
      <c r="KLG130" s="4"/>
      <c r="KLH130" s="4"/>
      <c r="KLI130" s="4"/>
      <c r="KLJ130" s="4"/>
      <c r="KLK130" s="4"/>
      <c r="KLL130" s="4"/>
      <c r="KLM130" s="4"/>
      <c r="KLN130" s="4"/>
      <c r="KLO130" s="4"/>
      <c r="KLP130" s="4"/>
      <c r="KLQ130" s="4"/>
      <c r="KLR130" s="4"/>
      <c r="KLS130" s="4"/>
      <c r="KLT130" s="4"/>
      <c r="KLU130" s="4"/>
      <c r="KLV130" s="4"/>
      <c r="KLW130" s="4"/>
      <c r="KLX130" s="4"/>
      <c r="KLY130" s="4"/>
      <c r="KLZ130" s="4"/>
      <c r="KMA130" s="4"/>
      <c r="KMB130" s="4"/>
      <c r="KMC130" s="4"/>
      <c r="KMD130" s="4"/>
      <c r="KME130" s="4"/>
      <c r="KMF130" s="4"/>
      <c r="KMG130" s="4"/>
      <c r="KMH130" s="4"/>
      <c r="KMI130" s="4"/>
      <c r="KMJ130" s="4"/>
      <c r="KMK130" s="4"/>
      <c r="KML130" s="4"/>
      <c r="KMM130" s="4"/>
      <c r="KMN130" s="4"/>
      <c r="KMO130" s="4"/>
      <c r="KMP130" s="4"/>
      <c r="KMQ130" s="4"/>
      <c r="KMR130" s="4"/>
      <c r="KMS130" s="4"/>
      <c r="KMT130" s="4"/>
      <c r="KMU130" s="4"/>
      <c r="KMV130" s="4"/>
      <c r="KMW130" s="4"/>
      <c r="KMX130" s="4"/>
      <c r="KMY130" s="4"/>
      <c r="KMZ130" s="4"/>
      <c r="KNA130" s="4"/>
      <c r="KNB130" s="4"/>
      <c r="KNC130" s="4"/>
      <c r="KND130" s="4"/>
      <c r="KNE130" s="4"/>
      <c r="KNF130" s="4"/>
      <c r="KNG130" s="4"/>
      <c r="KNH130" s="4"/>
      <c r="KNI130" s="4"/>
      <c r="KNJ130" s="4"/>
      <c r="KNK130" s="4"/>
      <c r="KNL130" s="4"/>
      <c r="KNM130" s="4"/>
      <c r="KNN130" s="4"/>
      <c r="KNO130" s="4"/>
      <c r="KNP130" s="4"/>
      <c r="KNQ130" s="4"/>
      <c r="KNR130" s="4"/>
      <c r="KNS130" s="4"/>
      <c r="KNT130" s="4"/>
      <c r="KNU130" s="4"/>
      <c r="KNV130" s="4"/>
      <c r="KNW130" s="4"/>
      <c r="KNX130" s="4"/>
      <c r="KNY130" s="4"/>
      <c r="KNZ130" s="4"/>
      <c r="KOA130" s="4"/>
      <c r="KOB130" s="4"/>
      <c r="KOC130" s="4"/>
      <c r="KOD130" s="4"/>
      <c r="KOE130" s="4"/>
      <c r="KOF130" s="4"/>
      <c r="KOG130" s="4"/>
      <c r="KOH130" s="4"/>
      <c r="KOI130" s="4"/>
      <c r="KOJ130" s="4"/>
      <c r="KOK130" s="4"/>
      <c r="KOL130" s="4"/>
      <c r="KOM130" s="4"/>
      <c r="KON130" s="4"/>
      <c r="KOO130" s="4"/>
      <c r="KOP130" s="4"/>
      <c r="KOQ130" s="4"/>
      <c r="KOR130" s="4"/>
      <c r="KOS130" s="4"/>
      <c r="KOT130" s="4"/>
      <c r="KOU130" s="4"/>
      <c r="KOV130" s="4"/>
      <c r="KOW130" s="4"/>
      <c r="KOX130" s="4"/>
      <c r="KOY130" s="4"/>
      <c r="KOZ130" s="4"/>
      <c r="KPA130" s="4"/>
      <c r="KPB130" s="4"/>
      <c r="KPC130" s="4"/>
      <c r="KPD130" s="4"/>
      <c r="KPE130" s="4"/>
      <c r="KPF130" s="4"/>
      <c r="KPG130" s="4"/>
      <c r="KPH130" s="4"/>
      <c r="KPI130" s="4"/>
      <c r="KPJ130" s="4"/>
      <c r="KPK130" s="4"/>
      <c r="KPL130" s="4"/>
      <c r="KPM130" s="4"/>
      <c r="KPN130" s="4"/>
      <c r="KPO130" s="4"/>
      <c r="KPP130" s="4"/>
      <c r="KPQ130" s="4"/>
      <c r="KPR130" s="4"/>
      <c r="KPS130" s="4"/>
      <c r="KPT130" s="4"/>
      <c r="KPU130" s="4"/>
      <c r="KPV130" s="4"/>
      <c r="KPW130" s="4"/>
      <c r="KPX130" s="4"/>
      <c r="KPY130" s="4"/>
      <c r="KPZ130" s="4"/>
      <c r="KQA130" s="4"/>
      <c r="KQB130" s="4"/>
      <c r="KQC130" s="4"/>
      <c r="KQD130" s="4"/>
      <c r="KQE130" s="4"/>
      <c r="KQF130" s="4"/>
      <c r="KQG130" s="4"/>
      <c r="KQH130" s="4"/>
      <c r="KQI130" s="4"/>
      <c r="KQJ130" s="4"/>
      <c r="KQK130" s="4"/>
      <c r="KQL130" s="4"/>
      <c r="KQS130" s="4"/>
      <c r="KQT130" s="4"/>
      <c r="KQU130" s="4"/>
      <c r="KQV130" s="4"/>
      <c r="KQW130" s="4"/>
      <c r="KQX130" s="4"/>
      <c r="KQY130" s="4"/>
      <c r="KQZ130" s="4"/>
      <c r="KRA130" s="4"/>
      <c r="KRB130" s="4"/>
      <c r="KRC130" s="4"/>
      <c r="KRD130" s="4"/>
      <c r="KRE130" s="4"/>
      <c r="KRF130" s="4"/>
      <c r="KRG130" s="4"/>
      <c r="KRH130" s="4"/>
      <c r="KRI130" s="4"/>
      <c r="KRJ130" s="4"/>
      <c r="KRK130" s="4"/>
      <c r="KRL130" s="4"/>
      <c r="KRM130" s="4"/>
      <c r="KRN130" s="4"/>
      <c r="KRO130" s="4"/>
      <c r="KRP130" s="4"/>
      <c r="KRQ130" s="4"/>
      <c r="KRR130" s="4"/>
      <c r="KRS130" s="4"/>
      <c r="KRT130" s="4"/>
      <c r="KRU130" s="4"/>
      <c r="KRV130" s="4"/>
      <c r="KRW130" s="4"/>
      <c r="KRX130" s="4"/>
      <c r="KRY130" s="4"/>
      <c r="KRZ130" s="4"/>
      <c r="KSA130" s="4"/>
      <c r="KSB130" s="4"/>
      <c r="KSC130" s="4"/>
      <c r="KSD130" s="4"/>
      <c r="KSE130" s="4"/>
      <c r="KSF130" s="4"/>
      <c r="KSG130" s="4"/>
      <c r="KSH130" s="4"/>
      <c r="KSI130" s="4"/>
      <c r="KSJ130" s="4"/>
      <c r="KSK130" s="4"/>
      <c r="KSL130" s="4"/>
      <c r="KSM130" s="4"/>
      <c r="KSN130" s="4"/>
      <c r="KSO130" s="4"/>
      <c r="KSP130" s="4"/>
      <c r="KSQ130" s="4"/>
      <c r="KSR130" s="4"/>
      <c r="KSS130" s="4"/>
      <c r="KST130" s="4"/>
      <c r="KSU130" s="4"/>
      <c r="KSV130" s="4"/>
      <c r="KSW130" s="4"/>
      <c r="KSX130" s="4"/>
      <c r="KSY130" s="4"/>
      <c r="KSZ130" s="4"/>
      <c r="KTA130" s="4"/>
      <c r="KTB130" s="4"/>
      <c r="KTC130" s="4"/>
      <c r="KTD130" s="4"/>
      <c r="KTE130" s="4"/>
      <c r="KTF130" s="4"/>
      <c r="KTG130" s="4"/>
      <c r="KTH130" s="4"/>
      <c r="KTI130" s="4"/>
      <c r="KTJ130" s="4"/>
      <c r="KTK130" s="4"/>
      <c r="KTL130" s="4"/>
      <c r="KTM130" s="4"/>
      <c r="KTN130" s="4"/>
      <c r="KTO130" s="4"/>
      <c r="KTP130" s="4"/>
      <c r="KTQ130" s="4"/>
      <c r="KTR130" s="4"/>
      <c r="KTS130" s="4"/>
      <c r="KTT130" s="4"/>
      <c r="KTU130" s="4"/>
      <c r="KTV130" s="4"/>
      <c r="KTW130" s="4"/>
      <c r="KTX130" s="4"/>
      <c r="KTY130" s="4"/>
      <c r="KTZ130" s="4"/>
      <c r="KUA130" s="4"/>
      <c r="KUB130" s="4"/>
      <c r="KUC130" s="4"/>
      <c r="KUD130" s="4"/>
      <c r="KUE130" s="4"/>
      <c r="KUF130" s="4"/>
      <c r="KUG130" s="4"/>
      <c r="KUH130" s="4"/>
      <c r="KUI130" s="4"/>
      <c r="KUJ130" s="4"/>
      <c r="KUK130" s="4"/>
      <c r="KUL130" s="4"/>
      <c r="KUM130" s="4"/>
      <c r="KUN130" s="4"/>
      <c r="KUO130" s="4"/>
      <c r="KUP130" s="4"/>
      <c r="KUQ130" s="4"/>
      <c r="KUR130" s="4"/>
      <c r="KUS130" s="4"/>
      <c r="KUT130" s="4"/>
      <c r="KUU130" s="4"/>
      <c r="KUV130" s="4"/>
      <c r="KUW130" s="4"/>
      <c r="KUX130" s="4"/>
      <c r="KUY130" s="4"/>
      <c r="KUZ130" s="4"/>
      <c r="KVA130" s="4"/>
      <c r="KVB130" s="4"/>
      <c r="KVC130" s="4"/>
      <c r="KVD130" s="4"/>
      <c r="KVE130" s="4"/>
      <c r="KVF130" s="4"/>
      <c r="KVG130" s="4"/>
      <c r="KVH130" s="4"/>
      <c r="KVI130" s="4"/>
      <c r="KVJ130" s="4"/>
      <c r="KVK130" s="4"/>
      <c r="KVL130" s="4"/>
      <c r="KVM130" s="4"/>
      <c r="KVN130" s="4"/>
      <c r="KVO130" s="4"/>
      <c r="KVP130" s="4"/>
      <c r="KVQ130" s="4"/>
      <c r="KVR130" s="4"/>
      <c r="KVS130" s="4"/>
      <c r="KVT130" s="4"/>
      <c r="KVU130" s="4"/>
      <c r="KVV130" s="4"/>
      <c r="KVW130" s="4"/>
      <c r="KVX130" s="4"/>
      <c r="KVY130" s="4"/>
      <c r="KVZ130" s="4"/>
      <c r="KWA130" s="4"/>
      <c r="KWB130" s="4"/>
      <c r="KWC130" s="4"/>
      <c r="KWD130" s="4"/>
      <c r="KWE130" s="4"/>
      <c r="KWF130" s="4"/>
      <c r="KWG130" s="4"/>
      <c r="KWH130" s="4"/>
      <c r="KWI130" s="4"/>
      <c r="KWJ130" s="4"/>
      <c r="KWK130" s="4"/>
      <c r="KWL130" s="4"/>
      <c r="KWM130" s="4"/>
      <c r="KWN130" s="4"/>
      <c r="KWO130" s="4"/>
      <c r="KWP130" s="4"/>
      <c r="KWQ130" s="4"/>
      <c r="KWR130" s="4"/>
      <c r="KWS130" s="4"/>
      <c r="KWT130" s="4"/>
      <c r="KWU130" s="4"/>
      <c r="KWV130" s="4"/>
      <c r="KWW130" s="4"/>
      <c r="KWX130" s="4"/>
      <c r="KWY130" s="4"/>
      <c r="KWZ130" s="4"/>
      <c r="KXA130" s="4"/>
      <c r="KXB130" s="4"/>
      <c r="KXC130" s="4"/>
      <c r="KXD130" s="4"/>
      <c r="KXE130" s="4"/>
      <c r="KXF130" s="4"/>
      <c r="KXG130" s="4"/>
      <c r="KXH130" s="4"/>
      <c r="KXI130" s="4"/>
      <c r="KXJ130" s="4"/>
      <c r="KXK130" s="4"/>
      <c r="KXL130" s="4"/>
      <c r="KXM130" s="4"/>
      <c r="KXN130" s="4"/>
      <c r="KXO130" s="4"/>
      <c r="KXP130" s="4"/>
      <c r="KXQ130" s="4"/>
      <c r="KXR130" s="4"/>
      <c r="KXS130" s="4"/>
      <c r="KXT130" s="4"/>
      <c r="KXU130" s="4"/>
      <c r="KXV130" s="4"/>
      <c r="KXW130" s="4"/>
      <c r="KXX130" s="4"/>
      <c r="KXY130" s="4"/>
      <c r="KXZ130" s="4"/>
      <c r="KYA130" s="4"/>
      <c r="KYB130" s="4"/>
      <c r="KYC130" s="4"/>
      <c r="KYD130" s="4"/>
      <c r="KYE130" s="4"/>
      <c r="KYF130" s="4"/>
      <c r="KYG130" s="4"/>
      <c r="KYH130" s="4"/>
      <c r="KYI130" s="4"/>
      <c r="KYJ130" s="4"/>
      <c r="KYK130" s="4"/>
      <c r="KYL130" s="4"/>
      <c r="KYM130" s="4"/>
      <c r="KYN130" s="4"/>
      <c r="KYO130" s="4"/>
      <c r="KYP130" s="4"/>
      <c r="KYQ130" s="4"/>
      <c r="KYR130" s="4"/>
      <c r="KYS130" s="4"/>
      <c r="KYT130" s="4"/>
      <c r="KYU130" s="4"/>
      <c r="KYV130" s="4"/>
      <c r="KYW130" s="4"/>
      <c r="KYX130" s="4"/>
      <c r="KYY130" s="4"/>
      <c r="KYZ130" s="4"/>
      <c r="KZA130" s="4"/>
      <c r="KZB130" s="4"/>
      <c r="KZC130" s="4"/>
      <c r="KZD130" s="4"/>
      <c r="KZE130" s="4"/>
      <c r="KZF130" s="4"/>
      <c r="KZG130" s="4"/>
      <c r="KZH130" s="4"/>
      <c r="KZI130" s="4"/>
      <c r="KZJ130" s="4"/>
      <c r="KZK130" s="4"/>
      <c r="KZL130" s="4"/>
      <c r="KZM130" s="4"/>
      <c r="KZN130" s="4"/>
      <c r="KZO130" s="4"/>
      <c r="KZP130" s="4"/>
      <c r="KZQ130" s="4"/>
      <c r="KZR130" s="4"/>
      <c r="KZS130" s="4"/>
      <c r="KZT130" s="4"/>
      <c r="KZU130" s="4"/>
      <c r="KZV130" s="4"/>
      <c r="KZW130" s="4"/>
      <c r="KZX130" s="4"/>
      <c r="KZY130" s="4"/>
      <c r="KZZ130" s="4"/>
      <c r="LAA130" s="4"/>
      <c r="LAB130" s="4"/>
      <c r="LAC130" s="4"/>
      <c r="LAD130" s="4"/>
      <c r="LAE130" s="4"/>
      <c r="LAF130" s="4"/>
      <c r="LAG130" s="4"/>
      <c r="LAH130" s="4"/>
      <c r="LAO130" s="4"/>
      <c r="LAP130" s="4"/>
      <c r="LAQ130" s="4"/>
      <c r="LAR130" s="4"/>
      <c r="LAS130" s="4"/>
      <c r="LAT130" s="4"/>
      <c r="LAU130" s="4"/>
      <c r="LAV130" s="4"/>
      <c r="LAW130" s="4"/>
      <c r="LAX130" s="4"/>
      <c r="LAY130" s="4"/>
      <c r="LAZ130" s="4"/>
      <c r="LBA130" s="4"/>
      <c r="LBB130" s="4"/>
      <c r="LBC130" s="4"/>
      <c r="LBD130" s="4"/>
      <c r="LBE130" s="4"/>
      <c r="LBF130" s="4"/>
      <c r="LBG130" s="4"/>
      <c r="LBH130" s="4"/>
      <c r="LBI130" s="4"/>
      <c r="LBJ130" s="4"/>
      <c r="LBK130" s="4"/>
      <c r="LBL130" s="4"/>
      <c r="LBM130" s="4"/>
      <c r="LBN130" s="4"/>
      <c r="LBO130" s="4"/>
      <c r="LBP130" s="4"/>
      <c r="LBQ130" s="4"/>
      <c r="LBR130" s="4"/>
      <c r="LBS130" s="4"/>
      <c r="LBT130" s="4"/>
      <c r="LBU130" s="4"/>
      <c r="LBV130" s="4"/>
      <c r="LBW130" s="4"/>
      <c r="LBX130" s="4"/>
      <c r="LBY130" s="4"/>
      <c r="LBZ130" s="4"/>
      <c r="LCA130" s="4"/>
      <c r="LCB130" s="4"/>
      <c r="LCC130" s="4"/>
      <c r="LCD130" s="4"/>
      <c r="LCE130" s="4"/>
      <c r="LCF130" s="4"/>
      <c r="LCG130" s="4"/>
      <c r="LCH130" s="4"/>
      <c r="LCI130" s="4"/>
      <c r="LCJ130" s="4"/>
      <c r="LCK130" s="4"/>
      <c r="LCL130" s="4"/>
      <c r="LCM130" s="4"/>
      <c r="LCN130" s="4"/>
      <c r="LCO130" s="4"/>
      <c r="LCP130" s="4"/>
      <c r="LCQ130" s="4"/>
      <c r="LCR130" s="4"/>
      <c r="LCS130" s="4"/>
      <c r="LCT130" s="4"/>
      <c r="LCU130" s="4"/>
      <c r="LCV130" s="4"/>
      <c r="LCW130" s="4"/>
      <c r="LCX130" s="4"/>
      <c r="LCY130" s="4"/>
      <c r="LCZ130" s="4"/>
      <c r="LDA130" s="4"/>
      <c r="LDB130" s="4"/>
      <c r="LDC130" s="4"/>
      <c r="LDD130" s="4"/>
      <c r="LDE130" s="4"/>
      <c r="LDF130" s="4"/>
      <c r="LDG130" s="4"/>
      <c r="LDH130" s="4"/>
      <c r="LDI130" s="4"/>
      <c r="LDJ130" s="4"/>
      <c r="LDK130" s="4"/>
      <c r="LDL130" s="4"/>
      <c r="LDM130" s="4"/>
      <c r="LDN130" s="4"/>
      <c r="LDO130" s="4"/>
      <c r="LDP130" s="4"/>
      <c r="LDQ130" s="4"/>
      <c r="LDR130" s="4"/>
      <c r="LDS130" s="4"/>
      <c r="LDT130" s="4"/>
      <c r="LDU130" s="4"/>
      <c r="LDV130" s="4"/>
      <c r="LDW130" s="4"/>
      <c r="LDX130" s="4"/>
      <c r="LDY130" s="4"/>
      <c r="LDZ130" s="4"/>
      <c r="LEA130" s="4"/>
      <c r="LEB130" s="4"/>
      <c r="LEC130" s="4"/>
      <c r="LED130" s="4"/>
      <c r="LEE130" s="4"/>
      <c r="LEF130" s="4"/>
      <c r="LEG130" s="4"/>
      <c r="LEH130" s="4"/>
      <c r="LEI130" s="4"/>
      <c r="LEJ130" s="4"/>
      <c r="LEK130" s="4"/>
      <c r="LEL130" s="4"/>
      <c r="LEM130" s="4"/>
      <c r="LEN130" s="4"/>
      <c r="LEO130" s="4"/>
      <c r="LEP130" s="4"/>
      <c r="LEQ130" s="4"/>
      <c r="LER130" s="4"/>
      <c r="LES130" s="4"/>
      <c r="LET130" s="4"/>
      <c r="LEU130" s="4"/>
      <c r="LEV130" s="4"/>
      <c r="LEW130" s="4"/>
      <c r="LEX130" s="4"/>
      <c r="LEY130" s="4"/>
      <c r="LEZ130" s="4"/>
      <c r="LFA130" s="4"/>
      <c r="LFB130" s="4"/>
      <c r="LFC130" s="4"/>
      <c r="LFD130" s="4"/>
      <c r="LFE130" s="4"/>
      <c r="LFF130" s="4"/>
      <c r="LFG130" s="4"/>
      <c r="LFH130" s="4"/>
      <c r="LFI130" s="4"/>
      <c r="LFJ130" s="4"/>
      <c r="LFK130" s="4"/>
      <c r="LFL130" s="4"/>
      <c r="LFM130" s="4"/>
      <c r="LFN130" s="4"/>
      <c r="LFO130" s="4"/>
      <c r="LFP130" s="4"/>
      <c r="LFQ130" s="4"/>
      <c r="LFR130" s="4"/>
      <c r="LFS130" s="4"/>
      <c r="LFT130" s="4"/>
      <c r="LFU130" s="4"/>
      <c r="LFV130" s="4"/>
      <c r="LFW130" s="4"/>
      <c r="LFX130" s="4"/>
      <c r="LFY130" s="4"/>
      <c r="LFZ130" s="4"/>
      <c r="LGA130" s="4"/>
      <c r="LGB130" s="4"/>
      <c r="LGC130" s="4"/>
      <c r="LGD130" s="4"/>
      <c r="LGE130" s="4"/>
      <c r="LGF130" s="4"/>
      <c r="LGG130" s="4"/>
      <c r="LGH130" s="4"/>
      <c r="LGI130" s="4"/>
      <c r="LGJ130" s="4"/>
      <c r="LGK130" s="4"/>
      <c r="LGL130" s="4"/>
      <c r="LGM130" s="4"/>
      <c r="LGN130" s="4"/>
      <c r="LGO130" s="4"/>
      <c r="LGP130" s="4"/>
      <c r="LGQ130" s="4"/>
      <c r="LGR130" s="4"/>
      <c r="LGS130" s="4"/>
      <c r="LGT130" s="4"/>
      <c r="LGU130" s="4"/>
      <c r="LGV130" s="4"/>
      <c r="LGW130" s="4"/>
      <c r="LGX130" s="4"/>
      <c r="LGY130" s="4"/>
      <c r="LGZ130" s="4"/>
      <c r="LHA130" s="4"/>
      <c r="LHB130" s="4"/>
      <c r="LHC130" s="4"/>
      <c r="LHD130" s="4"/>
      <c r="LHE130" s="4"/>
      <c r="LHF130" s="4"/>
      <c r="LHG130" s="4"/>
      <c r="LHH130" s="4"/>
      <c r="LHI130" s="4"/>
      <c r="LHJ130" s="4"/>
      <c r="LHK130" s="4"/>
      <c r="LHL130" s="4"/>
      <c r="LHM130" s="4"/>
      <c r="LHN130" s="4"/>
      <c r="LHO130" s="4"/>
      <c r="LHP130" s="4"/>
      <c r="LHQ130" s="4"/>
      <c r="LHR130" s="4"/>
      <c r="LHS130" s="4"/>
      <c r="LHT130" s="4"/>
      <c r="LHU130" s="4"/>
      <c r="LHV130" s="4"/>
      <c r="LHW130" s="4"/>
      <c r="LHX130" s="4"/>
      <c r="LHY130" s="4"/>
      <c r="LHZ130" s="4"/>
      <c r="LIA130" s="4"/>
      <c r="LIB130" s="4"/>
      <c r="LIC130" s="4"/>
      <c r="LID130" s="4"/>
      <c r="LIE130" s="4"/>
      <c r="LIF130" s="4"/>
      <c r="LIG130" s="4"/>
      <c r="LIH130" s="4"/>
      <c r="LII130" s="4"/>
      <c r="LIJ130" s="4"/>
      <c r="LIK130" s="4"/>
      <c r="LIL130" s="4"/>
      <c r="LIM130" s="4"/>
      <c r="LIN130" s="4"/>
      <c r="LIO130" s="4"/>
      <c r="LIP130" s="4"/>
      <c r="LIQ130" s="4"/>
      <c r="LIR130" s="4"/>
      <c r="LIS130" s="4"/>
      <c r="LIT130" s="4"/>
      <c r="LIU130" s="4"/>
      <c r="LIV130" s="4"/>
      <c r="LIW130" s="4"/>
      <c r="LIX130" s="4"/>
      <c r="LIY130" s="4"/>
      <c r="LIZ130" s="4"/>
      <c r="LJA130" s="4"/>
      <c r="LJB130" s="4"/>
      <c r="LJC130" s="4"/>
      <c r="LJD130" s="4"/>
      <c r="LJE130" s="4"/>
      <c r="LJF130" s="4"/>
      <c r="LJG130" s="4"/>
      <c r="LJH130" s="4"/>
      <c r="LJI130" s="4"/>
      <c r="LJJ130" s="4"/>
      <c r="LJK130" s="4"/>
      <c r="LJL130" s="4"/>
      <c r="LJM130" s="4"/>
      <c r="LJN130" s="4"/>
      <c r="LJO130" s="4"/>
      <c r="LJP130" s="4"/>
      <c r="LJQ130" s="4"/>
      <c r="LJR130" s="4"/>
      <c r="LJS130" s="4"/>
      <c r="LJT130" s="4"/>
      <c r="LJU130" s="4"/>
      <c r="LJV130" s="4"/>
      <c r="LJW130" s="4"/>
      <c r="LJX130" s="4"/>
      <c r="LJY130" s="4"/>
      <c r="LJZ130" s="4"/>
      <c r="LKA130" s="4"/>
      <c r="LKB130" s="4"/>
      <c r="LKC130" s="4"/>
      <c r="LKD130" s="4"/>
      <c r="LKK130" s="4"/>
      <c r="LKL130" s="4"/>
      <c r="LKM130" s="4"/>
      <c r="LKN130" s="4"/>
      <c r="LKO130" s="4"/>
      <c r="LKP130" s="4"/>
      <c r="LKQ130" s="4"/>
      <c r="LKR130" s="4"/>
      <c r="LKS130" s="4"/>
      <c r="LKT130" s="4"/>
      <c r="LKU130" s="4"/>
      <c r="LKV130" s="4"/>
      <c r="LKW130" s="4"/>
      <c r="LKX130" s="4"/>
      <c r="LKY130" s="4"/>
      <c r="LKZ130" s="4"/>
      <c r="LLA130" s="4"/>
      <c r="LLB130" s="4"/>
      <c r="LLC130" s="4"/>
      <c r="LLD130" s="4"/>
      <c r="LLE130" s="4"/>
      <c r="LLF130" s="4"/>
      <c r="LLG130" s="4"/>
      <c r="LLH130" s="4"/>
      <c r="LLI130" s="4"/>
      <c r="LLJ130" s="4"/>
      <c r="LLK130" s="4"/>
      <c r="LLL130" s="4"/>
      <c r="LLM130" s="4"/>
      <c r="LLN130" s="4"/>
      <c r="LLO130" s="4"/>
      <c r="LLP130" s="4"/>
      <c r="LLQ130" s="4"/>
      <c r="LLR130" s="4"/>
      <c r="LLS130" s="4"/>
      <c r="LLT130" s="4"/>
      <c r="LLU130" s="4"/>
      <c r="LLV130" s="4"/>
      <c r="LLW130" s="4"/>
      <c r="LLX130" s="4"/>
      <c r="LLY130" s="4"/>
      <c r="LLZ130" s="4"/>
      <c r="LMA130" s="4"/>
      <c r="LMB130" s="4"/>
      <c r="LMC130" s="4"/>
      <c r="LMD130" s="4"/>
      <c r="LME130" s="4"/>
      <c r="LMF130" s="4"/>
      <c r="LMG130" s="4"/>
      <c r="LMH130" s="4"/>
      <c r="LMI130" s="4"/>
      <c r="LMJ130" s="4"/>
      <c r="LMK130" s="4"/>
      <c r="LML130" s="4"/>
      <c r="LMM130" s="4"/>
      <c r="LMN130" s="4"/>
      <c r="LMO130" s="4"/>
      <c r="LMP130" s="4"/>
      <c r="LMQ130" s="4"/>
      <c r="LMR130" s="4"/>
      <c r="LMS130" s="4"/>
      <c r="LMT130" s="4"/>
      <c r="LMU130" s="4"/>
      <c r="LMV130" s="4"/>
      <c r="LMW130" s="4"/>
      <c r="LMX130" s="4"/>
      <c r="LMY130" s="4"/>
      <c r="LMZ130" s="4"/>
      <c r="LNA130" s="4"/>
      <c r="LNB130" s="4"/>
      <c r="LNC130" s="4"/>
      <c r="LND130" s="4"/>
      <c r="LNE130" s="4"/>
      <c r="LNF130" s="4"/>
      <c r="LNG130" s="4"/>
      <c r="LNH130" s="4"/>
      <c r="LNI130" s="4"/>
      <c r="LNJ130" s="4"/>
      <c r="LNK130" s="4"/>
      <c r="LNL130" s="4"/>
      <c r="LNM130" s="4"/>
      <c r="LNN130" s="4"/>
      <c r="LNO130" s="4"/>
      <c r="LNP130" s="4"/>
      <c r="LNQ130" s="4"/>
      <c r="LNR130" s="4"/>
      <c r="LNS130" s="4"/>
      <c r="LNT130" s="4"/>
      <c r="LNU130" s="4"/>
      <c r="LNV130" s="4"/>
      <c r="LNW130" s="4"/>
      <c r="LNX130" s="4"/>
      <c r="LNY130" s="4"/>
      <c r="LNZ130" s="4"/>
      <c r="LOA130" s="4"/>
      <c r="LOB130" s="4"/>
      <c r="LOC130" s="4"/>
      <c r="LOD130" s="4"/>
      <c r="LOE130" s="4"/>
      <c r="LOF130" s="4"/>
      <c r="LOG130" s="4"/>
      <c r="LOH130" s="4"/>
      <c r="LOI130" s="4"/>
      <c r="LOJ130" s="4"/>
      <c r="LOK130" s="4"/>
      <c r="LOL130" s="4"/>
      <c r="LOM130" s="4"/>
      <c r="LON130" s="4"/>
      <c r="LOO130" s="4"/>
      <c r="LOP130" s="4"/>
      <c r="LOQ130" s="4"/>
      <c r="LOR130" s="4"/>
      <c r="LOS130" s="4"/>
      <c r="LOT130" s="4"/>
      <c r="LOU130" s="4"/>
      <c r="LOV130" s="4"/>
      <c r="LOW130" s="4"/>
      <c r="LOX130" s="4"/>
      <c r="LOY130" s="4"/>
      <c r="LOZ130" s="4"/>
      <c r="LPA130" s="4"/>
      <c r="LPB130" s="4"/>
      <c r="LPC130" s="4"/>
      <c r="LPD130" s="4"/>
      <c r="LPE130" s="4"/>
      <c r="LPF130" s="4"/>
      <c r="LPG130" s="4"/>
      <c r="LPH130" s="4"/>
      <c r="LPI130" s="4"/>
      <c r="LPJ130" s="4"/>
      <c r="LPK130" s="4"/>
      <c r="LPL130" s="4"/>
      <c r="LPM130" s="4"/>
      <c r="LPN130" s="4"/>
      <c r="LPO130" s="4"/>
      <c r="LPP130" s="4"/>
      <c r="LPQ130" s="4"/>
      <c r="LPR130" s="4"/>
      <c r="LPS130" s="4"/>
      <c r="LPT130" s="4"/>
      <c r="LPU130" s="4"/>
      <c r="LPV130" s="4"/>
      <c r="LPW130" s="4"/>
      <c r="LPX130" s="4"/>
      <c r="LPY130" s="4"/>
      <c r="LPZ130" s="4"/>
      <c r="LQA130" s="4"/>
      <c r="LQB130" s="4"/>
      <c r="LQC130" s="4"/>
      <c r="LQD130" s="4"/>
      <c r="LQE130" s="4"/>
      <c r="LQF130" s="4"/>
      <c r="LQG130" s="4"/>
      <c r="LQH130" s="4"/>
      <c r="LQI130" s="4"/>
      <c r="LQJ130" s="4"/>
      <c r="LQK130" s="4"/>
      <c r="LQL130" s="4"/>
      <c r="LQM130" s="4"/>
      <c r="LQN130" s="4"/>
      <c r="LQO130" s="4"/>
      <c r="LQP130" s="4"/>
      <c r="LQQ130" s="4"/>
      <c r="LQR130" s="4"/>
      <c r="LQS130" s="4"/>
      <c r="LQT130" s="4"/>
      <c r="LQU130" s="4"/>
      <c r="LQV130" s="4"/>
      <c r="LQW130" s="4"/>
      <c r="LQX130" s="4"/>
      <c r="LQY130" s="4"/>
      <c r="LQZ130" s="4"/>
      <c r="LRA130" s="4"/>
      <c r="LRB130" s="4"/>
      <c r="LRC130" s="4"/>
      <c r="LRD130" s="4"/>
      <c r="LRE130" s="4"/>
      <c r="LRF130" s="4"/>
      <c r="LRG130" s="4"/>
      <c r="LRH130" s="4"/>
      <c r="LRI130" s="4"/>
      <c r="LRJ130" s="4"/>
      <c r="LRK130" s="4"/>
      <c r="LRL130" s="4"/>
      <c r="LRM130" s="4"/>
      <c r="LRN130" s="4"/>
      <c r="LRO130" s="4"/>
      <c r="LRP130" s="4"/>
      <c r="LRQ130" s="4"/>
      <c r="LRR130" s="4"/>
      <c r="LRS130" s="4"/>
      <c r="LRT130" s="4"/>
      <c r="LRU130" s="4"/>
      <c r="LRV130" s="4"/>
      <c r="LRW130" s="4"/>
      <c r="LRX130" s="4"/>
      <c r="LRY130" s="4"/>
      <c r="LRZ130" s="4"/>
      <c r="LSA130" s="4"/>
      <c r="LSB130" s="4"/>
      <c r="LSC130" s="4"/>
      <c r="LSD130" s="4"/>
      <c r="LSE130" s="4"/>
      <c r="LSF130" s="4"/>
      <c r="LSG130" s="4"/>
      <c r="LSH130" s="4"/>
      <c r="LSI130" s="4"/>
      <c r="LSJ130" s="4"/>
      <c r="LSK130" s="4"/>
      <c r="LSL130" s="4"/>
      <c r="LSM130" s="4"/>
      <c r="LSN130" s="4"/>
      <c r="LSO130" s="4"/>
      <c r="LSP130" s="4"/>
      <c r="LSQ130" s="4"/>
      <c r="LSR130" s="4"/>
      <c r="LSS130" s="4"/>
      <c r="LST130" s="4"/>
      <c r="LSU130" s="4"/>
      <c r="LSV130" s="4"/>
      <c r="LSW130" s="4"/>
      <c r="LSX130" s="4"/>
      <c r="LSY130" s="4"/>
      <c r="LSZ130" s="4"/>
      <c r="LTA130" s="4"/>
      <c r="LTB130" s="4"/>
      <c r="LTC130" s="4"/>
      <c r="LTD130" s="4"/>
      <c r="LTE130" s="4"/>
      <c r="LTF130" s="4"/>
      <c r="LTG130" s="4"/>
      <c r="LTH130" s="4"/>
      <c r="LTI130" s="4"/>
      <c r="LTJ130" s="4"/>
      <c r="LTK130" s="4"/>
      <c r="LTL130" s="4"/>
      <c r="LTM130" s="4"/>
      <c r="LTN130" s="4"/>
      <c r="LTO130" s="4"/>
      <c r="LTP130" s="4"/>
      <c r="LTQ130" s="4"/>
      <c r="LTR130" s="4"/>
      <c r="LTS130" s="4"/>
      <c r="LTT130" s="4"/>
      <c r="LTU130" s="4"/>
      <c r="LTV130" s="4"/>
      <c r="LTW130" s="4"/>
      <c r="LTX130" s="4"/>
      <c r="LTY130" s="4"/>
      <c r="LTZ130" s="4"/>
      <c r="LUG130" s="4"/>
      <c r="LUH130" s="4"/>
      <c r="LUI130" s="4"/>
      <c r="LUJ130" s="4"/>
      <c r="LUK130" s="4"/>
      <c r="LUL130" s="4"/>
      <c r="LUM130" s="4"/>
      <c r="LUN130" s="4"/>
      <c r="LUO130" s="4"/>
      <c r="LUP130" s="4"/>
      <c r="LUQ130" s="4"/>
      <c r="LUR130" s="4"/>
      <c r="LUS130" s="4"/>
      <c r="LUT130" s="4"/>
      <c r="LUU130" s="4"/>
      <c r="LUV130" s="4"/>
      <c r="LUW130" s="4"/>
      <c r="LUX130" s="4"/>
      <c r="LUY130" s="4"/>
      <c r="LUZ130" s="4"/>
      <c r="LVA130" s="4"/>
      <c r="LVB130" s="4"/>
      <c r="LVC130" s="4"/>
      <c r="LVD130" s="4"/>
      <c r="LVE130" s="4"/>
      <c r="LVF130" s="4"/>
      <c r="LVG130" s="4"/>
      <c r="LVH130" s="4"/>
      <c r="LVI130" s="4"/>
      <c r="LVJ130" s="4"/>
      <c r="LVK130" s="4"/>
      <c r="LVL130" s="4"/>
      <c r="LVM130" s="4"/>
      <c r="LVN130" s="4"/>
      <c r="LVO130" s="4"/>
      <c r="LVP130" s="4"/>
      <c r="LVQ130" s="4"/>
      <c r="LVR130" s="4"/>
      <c r="LVS130" s="4"/>
      <c r="LVT130" s="4"/>
      <c r="LVU130" s="4"/>
      <c r="LVV130" s="4"/>
      <c r="LVW130" s="4"/>
      <c r="LVX130" s="4"/>
      <c r="LVY130" s="4"/>
      <c r="LVZ130" s="4"/>
      <c r="LWA130" s="4"/>
      <c r="LWB130" s="4"/>
      <c r="LWC130" s="4"/>
      <c r="LWD130" s="4"/>
      <c r="LWE130" s="4"/>
      <c r="LWF130" s="4"/>
      <c r="LWG130" s="4"/>
      <c r="LWH130" s="4"/>
      <c r="LWI130" s="4"/>
      <c r="LWJ130" s="4"/>
      <c r="LWK130" s="4"/>
      <c r="LWL130" s="4"/>
      <c r="LWM130" s="4"/>
      <c r="LWN130" s="4"/>
      <c r="LWO130" s="4"/>
      <c r="LWP130" s="4"/>
      <c r="LWQ130" s="4"/>
      <c r="LWR130" s="4"/>
      <c r="LWS130" s="4"/>
      <c r="LWT130" s="4"/>
      <c r="LWU130" s="4"/>
      <c r="LWV130" s="4"/>
      <c r="LWW130" s="4"/>
      <c r="LWX130" s="4"/>
      <c r="LWY130" s="4"/>
      <c r="LWZ130" s="4"/>
      <c r="LXA130" s="4"/>
      <c r="LXB130" s="4"/>
      <c r="LXC130" s="4"/>
      <c r="LXD130" s="4"/>
      <c r="LXE130" s="4"/>
      <c r="LXF130" s="4"/>
      <c r="LXG130" s="4"/>
      <c r="LXH130" s="4"/>
      <c r="LXI130" s="4"/>
      <c r="LXJ130" s="4"/>
      <c r="LXK130" s="4"/>
      <c r="LXL130" s="4"/>
      <c r="LXM130" s="4"/>
      <c r="LXN130" s="4"/>
      <c r="LXO130" s="4"/>
      <c r="LXP130" s="4"/>
      <c r="LXQ130" s="4"/>
      <c r="LXR130" s="4"/>
      <c r="LXS130" s="4"/>
      <c r="LXT130" s="4"/>
      <c r="LXU130" s="4"/>
      <c r="LXV130" s="4"/>
      <c r="LXW130" s="4"/>
      <c r="LXX130" s="4"/>
      <c r="LXY130" s="4"/>
      <c r="LXZ130" s="4"/>
      <c r="LYA130" s="4"/>
      <c r="LYB130" s="4"/>
      <c r="LYC130" s="4"/>
      <c r="LYD130" s="4"/>
      <c r="LYE130" s="4"/>
      <c r="LYF130" s="4"/>
      <c r="LYG130" s="4"/>
      <c r="LYH130" s="4"/>
      <c r="LYI130" s="4"/>
      <c r="LYJ130" s="4"/>
      <c r="LYK130" s="4"/>
      <c r="LYL130" s="4"/>
      <c r="LYM130" s="4"/>
      <c r="LYN130" s="4"/>
      <c r="LYO130" s="4"/>
      <c r="LYP130" s="4"/>
      <c r="LYQ130" s="4"/>
      <c r="LYR130" s="4"/>
      <c r="LYS130" s="4"/>
      <c r="LYT130" s="4"/>
      <c r="LYU130" s="4"/>
      <c r="LYV130" s="4"/>
      <c r="LYW130" s="4"/>
      <c r="LYX130" s="4"/>
      <c r="LYY130" s="4"/>
      <c r="LYZ130" s="4"/>
      <c r="LZA130" s="4"/>
      <c r="LZB130" s="4"/>
      <c r="LZC130" s="4"/>
      <c r="LZD130" s="4"/>
      <c r="LZE130" s="4"/>
      <c r="LZF130" s="4"/>
      <c r="LZG130" s="4"/>
      <c r="LZH130" s="4"/>
      <c r="LZI130" s="4"/>
      <c r="LZJ130" s="4"/>
      <c r="LZK130" s="4"/>
      <c r="LZL130" s="4"/>
      <c r="LZM130" s="4"/>
      <c r="LZN130" s="4"/>
      <c r="LZO130" s="4"/>
      <c r="LZP130" s="4"/>
      <c r="LZQ130" s="4"/>
      <c r="LZR130" s="4"/>
      <c r="LZS130" s="4"/>
      <c r="LZT130" s="4"/>
      <c r="LZU130" s="4"/>
      <c r="LZV130" s="4"/>
      <c r="LZW130" s="4"/>
      <c r="LZX130" s="4"/>
      <c r="LZY130" s="4"/>
      <c r="LZZ130" s="4"/>
      <c r="MAA130" s="4"/>
      <c r="MAB130" s="4"/>
      <c r="MAC130" s="4"/>
      <c r="MAD130" s="4"/>
      <c r="MAE130" s="4"/>
      <c r="MAF130" s="4"/>
      <c r="MAG130" s="4"/>
      <c r="MAH130" s="4"/>
      <c r="MAI130" s="4"/>
      <c r="MAJ130" s="4"/>
      <c r="MAK130" s="4"/>
      <c r="MAL130" s="4"/>
      <c r="MAM130" s="4"/>
      <c r="MAN130" s="4"/>
      <c r="MAO130" s="4"/>
      <c r="MAP130" s="4"/>
      <c r="MAQ130" s="4"/>
      <c r="MAR130" s="4"/>
      <c r="MAS130" s="4"/>
      <c r="MAT130" s="4"/>
      <c r="MAU130" s="4"/>
      <c r="MAV130" s="4"/>
      <c r="MAW130" s="4"/>
      <c r="MAX130" s="4"/>
      <c r="MAY130" s="4"/>
      <c r="MAZ130" s="4"/>
      <c r="MBA130" s="4"/>
      <c r="MBB130" s="4"/>
      <c r="MBC130" s="4"/>
      <c r="MBD130" s="4"/>
      <c r="MBE130" s="4"/>
      <c r="MBF130" s="4"/>
      <c r="MBG130" s="4"/>
      <c r="MBH130" s="4"/>
      <c r="MBI130" s="4"/>
      <c r="MBJ130" s="4"/>
      <c r="MBK130" s="4"/>
      <c r="MBL130" s="4"/>
      <c r="MBM130" s="4"/>
      <c r="MBN130" s="4"/>
      <c r="MBO130" s="4"/>
      <c r="MBP130" s="4"/>
      <c r="MBQ130" s="4"/>
      <c r="MBR130" s="4"/>
      <c r="MBS130" s="4"/>
      <c r="MBT130" s="4"/>
      <c r="MBU130" s="4"/>
      <c r="MBV130" s="4"/>
      <c r="MBW130" s="4"/>
      <c r="MBX130" s="4"/>
      <c r="MBY130" s="4"/>
      <c r="MBZ130" s="4"/>
      <c r="MCA130" s="4"/>
      <c r="MCB130" s="4"/>
      <c r="MCC130" s="4"/>
      <c r="MCD130" s="4"/>
      <c r="MCE130" s="4"/>
      <c r="MCF130" s="4"/>
      <c r="MCG130" s="4"/>
      <c r="MCH130" s="4"/>
      <c r="MCI130" s="4"/>
      <c r="MCJ130" s="4"/>
      <c r="MCK130" s="4"/>
      <c r="MCL130" s="4"/>
      <c r="MCM130" s="4"/>
      <c r="MCN130" s="4"/>
      <c r="MCO130" s="4"/>
      <c r="MCP130" s="4"/>
      <c r="MCQ130" s="4"/>
      <c r="MCR130" s="4"/>
      <c r="MCS130" s="4"/>
      <c r="MCT130" s="4"/>
      <c r="MCU130" s="4"/>
      <c r="MCV130" s="4"/>
      <c r="MCW130" s="4"/>
      <c r="MCX130" s="4"/>
      <c r="MCY130" s="4"/>
      <c r="MCZ130" s="4"/>
      <c r="MDA130" s="4"/>
      <c r="MDB130" s="4"/>
      <c r="MDC130" s="4"/>
      <c r="MDD130" s="4"/>
      <c r="MDE130" s="4"/>
      <c r="MDF130" s="4"/>
      <c r="MDG130" s="4"/>
      <c r="MDH130" s="4"/>
      <c r="MDI130" s="4"/>
      <c r="MDJ130" s="4"/>
      <c r="MDK130" s="4"/>
      <c r="MDL130" s="4"/>
      <c r="MDM130" s="4"/>
      <c r="MDN130" s="4"/>
      <c r="MDO130" s="4"/>
      <c r="MDP130" s="4"/>
      <c r="MDQ130" s="4"/>
      <c r="MDR130" s="4"/>
      <c r="MDS130" s="4"/>
      <c r="MDT130" s="4"/>
      <c r="MDU130" s="4"/>
      <c r="MDV130" s="4"/>
      <c r="MEC130" s="4"/>
      <c r="MED130" s="4"/>
      <c r="MEE130" s="4"/>
      <c r="MEF130" s="4"/>
      <c r="MEG130" s="4"/>
      <c r="MEH130" s="4"/>
      <c r="MEI130" s="4"/>
      <c r="MEJ130" s="4"/>
      <c r="MEK130" s="4"/>
      <c r="MEL130" s="4"/>
      <c r="MEM130" s="4"/>
      <c r="MEN130" s="4"/>
      <c r="MEO130" s="4"/>
      <c r="MEP130" s="4"/>
      <c r="MEQ130" s="4"/>
      <c r="MER130" s="4"/>
      <c r="MES130" s="4"/>
      <c r="MET130" s="4"/>
      <c r="MEU130" s="4"/>
      <c r="MEV130" s="4"/>
      <c r="MEW130" s="4"/>
      <c r="MEX130" s="4"/>
      <c r="MEY130" s="4"/>
      <c r="MEZ130" s="4"/>
      <c r="MFA130" s="4"/>
      <c r="MFB130" s="4"/>
      <c r="MFC130" s="4"/>
      <c r="MFD130" s="4"/>
      <c r="MFE130" s="4"/>
      <c r="MFF130" s="4"/>
      <c r="MFG130" s="4"/>
      <c r="MFH130" s="4"/>
      <c r="MFI130" s="4"/>
      <c r="MFJ130" s="4"/>
      <c r="MFK130" s="4"/>
      <c r="MFL130" s="4"/>
      <c r="MFM130" s="4"/>
      <c r="MFN130" s="4"/>
      <c r="MFO130" s="4"/>
      <c r="MFP130" s="4"/>
      <c r="MFQ130" s="4"/>
      <c r="MFR130" s="4"/>
      <c r="MFS130" s="4"/>
      <c r="MFT130" s="4"/>
      <c r="MFU130" s="4"/>
      <c r="MFV130" s="4"/>
      <c r="MFW130" s="4"/>
      <c r="MFX130" s="4"/>
      <c r="MFY130" s="4"/>
      <c r="MFZ130" s="4"/>
      <c r="MGA130" s="4"/>
      <c r="MGB130" s="4"/>
      <c r="MGC130" s="4"/>
      <c r="MGD130" s="4"/>
      <c r="MGE130" s="4"/>
      <c r="MGF130" s="4"/>
      <c r="MGG130" s="4"/>
      <c r="MGH130" s="4"/>
      <c r="MGI130" s="4"/>
      <c r="MGJ130" s="4"/>
      <c r="MGK130" s="4"/>
      <c r="MGL130" s="4"/>
      <c r="MGM130" s="4"/>
      <c r="MGN130" s="4"/>
      <c r="MGO130" s="4"/>
      <c r="MGP130" s="4"/>
      <c r="MGQ130" s="4"/>
      <c r="MGR130" s="4"/>
      <c r="MGS130" s="4"/>
      <c r="MGT130" s="4"/>
      <c r="MGU130" s="4"/>
      <c r="MGV130" s="4"/>
      <c r="MGW130" s="4"/>
      <c r="MGX130" s="4"/>
      <c r="MGY130" s="4"/>
      <c r="MGZ130" s="4"/>
      <c r="MHA130" s="4"/>
      <c r="MHB130" s="4"/>
      <c r="MHC130" s="4"/>
      <c r="MHD130" s="4"/>
      <c r="MHE130" s="4"/>
      <c r="MHF130" s="4"/>
      <c r="MHG130" s="4"/>
      <c r="MHH130" s="4"/>
      <c r="MHI130" s="4"/>
      <c r="MHJ130" s="4"/>
      <c r="MHK130" s="4"/>
      <c r="MHL130" s="4"/>
      <c r="MHM130" s="4"/>
      <c r="MHN130" s="4"/>
      <c r="MHO130" s="4"/>
      <c r="MHP130" s="4"/>
      <c r="MHQ130" s="4"/>
      <c r="MHR130" s="4"/>
      <c r="MHS130" s="4"/>
      <c r="MHT130" s="4"/>
      <c r="MHU130" s="4"/>
      <c r="MHV130" s="4"/>
      <c r="MHW130" s="4"/>
      <c r="MHX130" s="4"/>
      <c r="MHY130" s="4"/>
      <c r="MHZ130" s="4"/>
      <c r="MIA130" s="4"/>
      <c r="MIB130" s="4"/>
      <c r="MIC130" s="4"/>
      <c r="MID130" s="4"/>
      <c r="MIE130" s="4"/>
      <c r="MIF130" s="4"/>
      <c r="MIG130" s="4"/>
      <c r="MIH130" s="4"/>
      <c r="MII130" s="4"/>
      <c r="MIJ130" s="4"/>
      <c r="MIK130" s="4"/>
      <c r="MIL130" s="4"/>
      <c r="MIM130" s="4"/>
      <c r="MIN130" s="4"/>
      <c r="MIO130" s="4"/>
      <c r="MIP130" s="4"/>
      <c r="MIQ130" s="4"/>
      <c r="MIR130" s="4"/>
      <c r="MIS130" s="4"/>
      <c r="MIT130" s="4"/>
      <c r="MIU130" s="4"/>
      <c r="MIV130" s="4"/>
      <c r="MIW130" s="4"/>
      <c r="MIX130" s="4"/>
      <c r="MIY130" s="4"/>
      <c r="MIZ130" s="4"/>
      <c r="MJA130" s="4"/>
      <c r="MJB130" s="4"/>
      <c r="MJC130" s="4"/>
      <c r="MJD130" s="4"/>
      <c r="MJE130" s="4"/>
      <c r="MJF130" s="4"/>
      <c r="MJG130" s="4"/>
      <c r="MJH130" s="4"/>
      <c r="MJI130" s="4"/>
      <c r="MJJ130" s="4"/>
      <c r="MJK130" s="4"/>
      <c r="MJL130" s="4"/>
      <c r="MJM130" s="4"/>
      <c r="MJN130" s="4"/>
      <c r="MJO130" s="4"/>
      <c r="MJP130" s="4"/>
      <c r="MJQ130" s="4"/>
      <c r="MJR130" s="4"/>
      <c r="MJS130" s="4"/>
      <c r="MJT130" s="4"/>
      <c r="MJU130" s="4"/>
      <c r="MJV130" s="4"/>
      <c r="MJW130" s="4"/>
      <c r="MJX130" s="4"/>
      <c r="MJY130" s="4"/>
      <c r="MJZ130" s="4"/>
      <c r="MKA130" s="4"/>
      <c r="MKB130" s="4"/>
      <c r="MKC130" s="4"/>
      <c r="MKD130" s="4"/>
      <c r="MKE130" s="4"/>
      <c r="MKF130" s="4"/>
      <c r="MKG130" s="4"/>
      <c r="MKH130" s="4"/>
      <c r="MKI130" s="4"/>
      <c r="MKJ130" s="4"/>
      <c r="MKK130" s="4"/>
      <c r="MKL130" s="4"/>
      <c r="MKM130" s="4"/>
      <c r="MKN130" s="4"/>
      <c r="MKO130" s="4"/>
      <c r="MKP130" s="4"/>
      <c r="MKQ130" s="4"/>
      <c r="MKR130" s="4"/>
      <c r="MKS130" s="4"/>
      <c r="MKT130" s="4"/>
      <c r="MKU130" s="4"/>
      <c r="MKV130" s="4"/>
      <c r="MKW130" s="4"/>
      <c r="MKX130" s="4"/>
      <c r="MKY130" s="4"/>
      <c r="MKZ130" s="4"/>
      <c r="MLA130" s="4"/>
      <c r="MLB130" s="4"/>
      <c r="MLC130" s="4"/>
      <c r="MLD130" s="4"/>
      <c r="MLE130" s="4"/>
      <c r="MLF130" s="4"/>
      <c r="MLG130" s="4"/>
      <c r="MLH130" s="4"/>
      <c r="MLI130" s="4"/>
      <c r="MLJ130" s="4"/>
      <c r="MLK130" s="4"/>
      <c r="MLL130" s="4"/>
      <c r="MLM130" s="4"/>
      <c r="MLN130" s="4"/>
      <c r="MLO130" s="4"/>
      <c r="MLP130" s="4"/>
      <c r="MLQ130" s="4"/>
      <c r="MLR130" s="4"/>
      <c r="MLS130" s="4"/>
      <c r="MLT130" s="4"/>
      <c r="MLU130" s="4"/>
      <c r="MLV130" s="4"/>
      <c r="MLW130" s="4"/>
      <c r="MLX130" s="4"/>
      <c r="MLY130" s="4"/>
      <c r="MLZ130" s="4"/>
      <c r="MMA130" s="4"/>
      <c r="MMB130" s="4"/>
      <c r="MMC130" s="4"/>
      <c r="MMD130" s="4"/>
      <c r="MME130" s="4"/>
      <c r="MMF130" s="4"/>
      <c r="MMG130" s="4"/>
      <c r="MMH130" s="4"/>
      <c r="MMI130" s="4"/>
      <c r="MMJ130" s="4"/>
      <c r="MMK130" s="4"/>
      <c r="MML130" s="4"/>
      <c r="MMM130" s="4"/>
      <c r="MMN130" s="4"/>
      <c r="MMO130" s="4"/>
      <c r="MMP130" s="4"/>
      <c r="MMQ130" s="4"/>
      <c r="MMR130" s="4"/>
      <c r="MMS130" s="4"/>
      <c r="MMT130" s="4"/>
      <c r="MMU130" s="4"/>
      <c r="MMV130" s="4"/>
      <c r="MMW130" s="4"/>
      <c r="MMX130" s="4"/>
      <c r="MMY130" s="4"/>
      <c r="MMZ130" s="4"/>
      <c r="MNA130" s="4"/>
      <c r="MNB130" s="4"/>
      <c r="MNC130" s="4"/>
      <c r="MND130" s="4"/>
      <c r="MNE130" s="4"/>
      <c r="MNF130" s="4"/>
      <c r="MNG130" s="4"/>
      <c r="MNH130" s="4"/>
      <c r="MNI130" s="4"/>
      <c r="MNJ130" s="4"/>
      <c r="MNK130" s="4"/>
      <c r="MNL130" s="4"/>
      <c r="MNM130" s="4"/>
      <c r="MNN130" s="4"/>
      <c r="MNO130" s="4"/>
      <c r="MNP130" s="4"/>
      <c r="MNQ130" s="4"/>
      <c r="MNR130" s="4"/>
      <c r="MNY130" s="4"/>
      <c r="MNZ130" s="4"/>
      <c r="MOA130" s="4"/>
      <c r="MOB130" s="4"/>
      <c r="MOC130" s="4"/>
      <c r="MOD130" s="4"/>
      <c r="MOE130" s="4"/>
      <c r="MOF130" s="4"/>
      <c r="MOG130" s="4"/>
      <c r="MOH130" s="4"/>
      <c r="MOI130" s="4"/>
      <c r="MOJ130" s="4"/>
      <c r="MOK130" s="4"/>
      <c r="MOL130" s="4"/>
      <c r="MOM130" s="4"/>
      <c r="MON130" s="4"/>
      <c r="MOO130" s="4"/>
      <c r="MOP130" s="4"/>
      <c r="MOQ130" s="4"/>
      <c r="MOR130" s="4"/>
      <c r="MOS130" s="4"/>
      <c r="MOT130" s="4"/>
      <c r="MOU130" s="4"/>
      <c r="MOV130" s="4"/>
      <c r="MOW130" s="4"/>
      <c r="MOX130" s="4"/>
      <c r="MOY130" s="4"/>
      <c r="MOZ130" s="4"/>
      <c r="MPA130" s="4"/>
      <c r="MPB130" s="4"/>
      <c r="MPC130" s="4"/>
      <c r="MPD130" s="4"/>
      <c r="MPE130" s="4"/>
      <c r="MPF130" s="4"/>
      <c r="MPG130" s="4"/>
      <c r="MPH130" s="4"/>
      <c r="MPI130" s="4"/>
      <c r="MPJ130" s="4"/>
      <c r="MPK130" s="4"/>
      <c r="MPL130" s="4"/>
      <c r="MPM130" s="4"/>
      <c r="MPN130" s="4"/>
      <c r="MPO130" s="4"/>
      <c r="MPP130" s="4"/>
      <c r="MPQ130" s="4"/>
      <c r="MPR130" s="4"/>
      <c r="MPS130" s="4"/>
      <c r="MPT130" s="4"/>
      <c r="MPU130" s="4"/>
      <c r="MPV130" s="4"/>
      <c r="MPW130" s="4"/>
      <c r="MPX130" s="4"/>
      <c r="MPY130" s="4"/>
      <c r="MPZ130" s="4"/>
      <c r="MQA130" s="4"/>
      <c r="MQB130" s="4"/>
      <c r="MQC130" s="4"/>
      <c r="MQD130" s="4"/>
      <c r="MQE130" s="4"/>
      <c r="MQF130" s="4"/>
      <c r="MQG130" s="4"/>
      <c r="MQH130" s="4"/>
      <c r="MQI130" s="4"/>
      <c r="MQJ130" s="4"/>
      <c r="MQK130" s="4"/>
      <c r="MQL130" s="4"/>
      <c r="MQM130" s="4"/>
      <c r="MQN130" s="4"/>
      <c r="MQO130" s="4"/>
      <c r="MQP130" s="4"/>
      <c r="MQQ130" s="4"/>
      <c r="MQR130" s="4"/>
      <c r="MQS130" s="4"/>
      <c r="MQT130" s="4"/>
      <c r="MQU130" s="4"/>
      <c r="MQV130" s="4"/>
      <c r="MQW130" s="4"/>
      <c r="MQX130" s="4"/>
      <c r="MQY130" s="4"/>
      <c r="MQZ130" s="4"/>
      <c r="MRA130" s="4"/>
      <c r="MRB130" s="4"/>
      <c r="MRC130" s="4"/>
      <c r="MRD130" s="4"/>
      <c r="MRE130" s="4"/>
      <c r="MRF130" s="4"/>
      <c r="MRG130" s="4"/>
      <c r="MRH130" s="4"/>
      <c r="MRI130" s="4"/>
      <c r="MRJ130" s="4"/>
      <c r="MRK130" s="4"/>
      <c r="MRL130" s="4"/>
      <c r="MRM130" s="4"/>
      <c r="MRN130" s="4"/>
      <c r="MRO130" s="4"/>
      <c r="MRP130" s="4"/>
      <c r="MRQ130" s="4"/>
      <c r="MRR130" s="4"/>
      <c r="MRS130" s="4"/>
      <c r="MRT130" s="4"/>
      <c r="MRU130" s="4"/>
      <c r="MRV130" s="4"/>
      <c r="MRW130" s="4"/>
      <c r="MRX130" s="4"/>
      <c r="MRY130" s="4"/>
      <c r="MRZ130" s="4"/>
      <c r="MSA130" s="4"/>
      <c r="MSB130" s="4"/>
      <c r="MSC130" s="4"/>
      <c r="MSD130" s="4"/>
      <c r="MSE130" s="4"/>
      <c r="MSF130" s="4"/>
      <c r="MSG130" s="4"/>
      <c r="MSH130" s="4"/>
      <c r="MSI130" s="4"/>
      <c r="MSJ130" s="4"/>
      <c r="MSK130" s="4"/>
      <c r="MSL130" s="4"/>
      <c r="MSM130" s="4"/>
      <c r="MSN130" s="4"/>
      <c r="MSO130" s="4"/>
      <c r="MSP130" s="4"/>
      <c r="MSQ130" s="4"/>
      <c r="MSR130" s="4"/>
      <c r="MSS130" s="4"/>
      <c r="MST130" s="4"/>
      <c r="MSU130" s="4"/>
      <c r="MSV130" s="4"/>
      <c r="MSW130" s="4"/>
      <c r="MSX130" s="4"/>
      <c r="MSY130" s="4"/>
      <c r="MSZ130" s="4"/>
      <c r="MTA130" s="4"/>
      <c r="MTB130" s="4"/>
      <c r="MTC130" s="4"/>
      <c r="MTD130" s="4"/>
      <c r="MTE130" s="4"/>
      <c r="MTF130" s="4"/>
      <c r="MTG130" s="4"/>
      <c r="MTH130" s="4"/>
      <c r="MTI130" s="4"/>
      <c r="MTJ130" s="4"/>
      <c r="MTK130" s="4"/>
      <c r="MTL130" s="4"/>
      <c r="MTM130" s="4"/>
      <c r="MTN130" s="4"/>
      <c r="MTO130" s="4"/>
      <c r="MTP130" s="4"/>
      <c r="MTQ130" s="4"/>
      <c r="MTR130" s="4"/>
      <c r="MTS130" s="4"/>
      <c r="MTT130" s="4"/>
      <c r="MTU130" s="4"/>
      <c r="MTV130" s="4"/>
      <c r="MTW130" s="4"/>
      <c r="MTX130" s="4"/>
      <c r="MTY130" s="4"/>
      <c r="MTZ130" s="4"/>
      <c r="MUA130" s="4"/>
      <c r="MUB130" s="4"/>
      <c r="MUC130" s="4"/>
      <c r="MUD130" s="4"/>
      <c r="MUE130" s="4"/>
      <c r="MUF130" s="4"/>
      <c r="MUG130" s="4"/>
      <c r="MUH130" s="4"/>
      <c r="MUI130" s="4"/>
      <c r="MUJ130" s="4"/>
      <c r="MUK130" s="4"/>
      <c r="MUL130" s="4"/>
      <c r="MUM130" s="4"/>
      <c r="MUN130" s="4"/>
      <c r="MUO130" s="4"/>
      <c r="MUP130" s="4"/>
      <c r="MUQ130" s="4"/>
      <c r="MUR130" s="4"/>
      <c r="MUS130" s="4"/>
      <c r="MUT130" s="4"/>
      <c r="MUU130" s="4"/>
      <c r="MUV130" s="4"/>
      <c r="MUW130" s="4"/>
      <c r="MUX130" s="4"/>
      <c r="MUY130" s="4"/>
      <c r="MUZ130" s="4"/>
      <c r="MVA130" s="4"/>
      <c r="MVB130" s="4"/>
      <c r="MVC130" s="4"/>
      <c r="MVD130" s="4"/>
      <c r="MVE130" s="4"/>
      <c r="MVF130" s="4"/>
      <c r="MVG130" s="4"/>
      <c r="MVH130" s="4"/>
      <c r="MVI130" s="4"/>
      <c r="MVJ130" s="4"/>
      <c r="MVK130" s="4"/>
      <c r="MVL130" s="4"/>
      <c r="MVM130" s="4"/>
      <c r="MVN130" s="4"/>
      <c r="MVO130" s="4"/>
      <c r="MVP130" s="4"/>
      <c r="MVQ130" s="4"/>
      <c r="MVR130" s="4"/>
      <c r="MVS130" s="4"/>
      <c r="MVT130" s="4"/>
      <c r="MVU130" s="4"/>
      <c r="MVV130" s="4"/>
      <c r="MVW130" s="4"/>
      <c r="MVX130" s="4"/>
      <c r="MVY130" s="4"/>
      <c r="MVZ130" s="4"/>
      <c r="MWA130" s="4"/>
      <c r="MWB130" s="4"/>
      <c r="MWC130" s="4"/>
      <c r="MWD130" s="4"/>
      <c r="MWE130" s="4"/>
      <c r="MWF130" s="4"/>
      <c r="MWG130" s="4"/>
      <c r="MWH130" s="4"/>
      <c r="MWI130" s="4"/>
      <c r="MWJ130" s="4"/>
      <c r="MWK130" s="4"/>
      <c r="MWL130" s="4"/>
      <c r="MWM130" s="4"/>
      <c r="MWN130" s="4"/>
      <c r="MWO130" s="4"/>
      <c r="MWP130" s="4"/>
      <c r="MWQ130" s="4"/>
      <c r="MWR130" s="4"/>
      <c r="MWS130" s="4"/>
      <c r="MWT130" s="4"/>
      <c r="MWU130" s="4"/>
      <c r="MWV130" s="4"/>
      <c r="MWW130" s="4"/>
      <c r="MWX130" s="4"/>
      <c r="MWY130" s="4"/>
      <c r="MWZ130" s="4"/>
      <c r="MXA130" s="4"/>
      <c r="MXB130" s="4"/>
      <c r="MXC130" s="4"/>
      <c r="MXD130" s="4"/>
      <c r="MXE130" s="4"/>
      <c r="MXF130" s="4"/>
      <c r="MXG130" s="4"/>
      <c r="MXH130" s="4"/>
      <c r="MXI130" s="4"/>
      <c r="MXJ130" s="4"/>
      <c r="MXK130" s="4"/>
      <c r="MXL130" s="4"/>
      <c r="MXM130" s="4"/>
      <c r="MXN130" s="4"/>
      <c r="MXU130" s="4"/>
      <c r="MXV130" s="4"/>
      <c r="MXW130" s="4"/>
      <c r="MXX130" s="4"/>
      <c r="MXY130" s="4"/>
      <c r="MXZ130" s="4"/>
      <c r="MYA130" s="4"/>
      <c r="MYB130" s="4"/>
      <c r="MYC130" s="4"/>
      <c r="MYD130" s="4"/>
      <c r="MYE130" s="4"/>
      <c r="MYF130" s="4"/>
      <c r="MYG130" s="4"/>
      <c r="MYH130" s="4"/>
      <c r="MYI130" s="4"/>
      <c r="MYJ130" s="4"/>
      <c r="MYK130" s="4"/>
      <c r="MYL130" s="4"/>
      <c r="MYM130" s="4"/>
      <c r="MYN130" s="4"/>
      <c r="MYO130" s="4"/>
      <c r="MYP130" s="4"/>
      <c r="MYQ130" s="4"/>
      <c r="MYR130" s="4"/>
      <c r="MYS130" s="4"/>
      <c r="MYT130" s="4"/>
      <c r="MYU130" s="4"/>
      <c r="MYV130" s="4"/>
      <c r="MYW130" s="4"/>
      <c r="MYX130" s="4"/>
      <c r="MYY130" s="4"/>
      <c r="MYZ130" s="4"/>
      <c r="MZA130" s="4"/>
      <c r="MZB130" s="4"/>
      <c r="MZC130" s="4"/>
      <c r="MZD130" s="4"/>
      <c r="MZE130" s="4"/>
      <c r="MZF130" s="4"/>
      <c r="MZG130" s="4"/>
      <c r="MZH130" s="4"/>
      <c r="MZI130" s="4"/>
      <c r="MZJ130" s="4"/>
      <c r="MZK130" s="4"/>
      <c r="MZL130" s="4"/>
      <c r="MZM130" s="4"/>
      <c r="MZN130" s="4"/>
      <c r="MZO130" s="4"/>
      <c r="MZP130" s="4"/>
      <c r="MZQ130" s="4"/>
      <c r="MZR130" s="4"/>
      <c r="MZS130" s="4"/>
      <c r="MZT130" s="4"/>
      <c r="MZU130" s="4"/>
      <c r="MZV130" s="4"/>
      <c r="MZW130" s="4"/>
      <c r="MZX130" s="4"/>
      <c r="MZY130" s="4"/>
      <c r="MZZ130" s="4"/>
      <c r="NAA130" s="4"/>
      <c r="NAB130" s="4"/>
      <c r="NAC130" s="4"/>
      <c r="NAD130" s="4"/>
      <c r="NAE130" s="4"/>
      <c r="NAF130" s="4"/>
      <c r="NAG130" s="4"/>
      <c r="NAH130" s="4"/>
      <c r="NAI130" s="4"/>
      <c r="NAJ130" s="4"/>
      <c r="NAK130" s="4"/>
      <c r="NAL130" s="4"/>
      <c r="NAM130" s="4"/>
      <c r="NAN130" s="4"/>
      <c r="NAO130" s="4"/>
      <c r="NAP130" s="4"/>
      <c r="NAQ130" s="4"/>
      <c r="NAR130" s="4"/>
      <c r="NAS130" s="4"/>
      <c r="NAT130" s="4"/>
      <c r="NAU130" s="4"/>
      <c r="NAV130" s="4"/>
      <c r="NAW130" s="4"/>
      <c r="NAX130" s="4"/>
      <c r="NAY130" s="4"/>
      <c r="NAZ130" s="4"/>
      <c r="NBA130" s="4"/>
      <c r="NBB130" s="4"/>
      <c r="NBC130" s="4"/>
      <c r="NBD130" s="4"/>
      <c r="NBE130" s="4"/>
      <c r="NBF130" s="4"/>
      <c r="NBG130" s="4"/>
      <c r="NBH130" s="4"/>
      <c r="NBI130" s="4"/>
      <c r="NBJ130" s="4"/>
      <c r="NBK130" s="4"/>
      <c r="NBL130" s="4"/>
      <c r="NBM130" s="4"/>
      <c r="NBN130" s="4"/>
      <c r="NBO130" s="4"/>
      <c r="NBP130" s="4"/>
      <c r="NBQ130" s="4"/>
      <c r="NBR130" s="4"/>
      <c r="NBS130" s="4"/>
      <c r="NBT130" s="4"/>
      <c r="NBU130" s="4"/>
      <c r="NBV130" s="4"/>
      <c r="NBW130" s="4"/>
      <c r="NBX130" s="4"/>
      <c r="NBY130" s="4"/>
      <c r="NBZ130" s="4"/>
      <c r="NCA130" s="4"/>
      <c r="NCB130" s="4"/>
      <c r="NCC130" s="4"/>
      <c r="NCD130" s="4"/>
      <c r="NCE130" s="4"/>
      <c r="NCF130" s="4"/>
      <c r="NCG130" s="4"/>
      <c r="NCH130" s="4"/>
      <c r="NCI130" s="4"/>
      <c r="NCJ130" s="4"/>
      <c r="NCK130" s="4"/>
      <c r="NCL130" s="4"/>
      <c r="NCM130" s="4"/>
      <c r="NCN130" s="4"/>
      <c r="NCO130" s="4"/>
      <c r="NCP130" s="4"/>
      <c r="NCQ130" s="4"/>
      <c r="NCR130" s="4"/>
      <c r="NCS130" s="4"/>
      <c r="NCT130" s="4"/>
      <c r="NCU130" s="4"/>
      <c r="NCV130" s="4"/>
      <c r="NCW130" s="4"/>
      <c r="NCX130" s="4"/>
      <c r="NCY130" s="4"/>
      <c r="NCZ130" s="4"/>
      <c r="NDA130" s="4"/>
      <c r="NDB130" s="4"/>
      <c r="NDC130" s="4"/>
      <c r="NDD130" s="4"/>
      <c r="NDE130" s="4"/>
      <c r="NDF130" s="4"/>
      <c r="NDG130" s="4"/>
      <c r="NDH130" s="4"/>
      <c r="NDI130" s="4"/>
      <c r="NDJ130" s="4"/>
      <c r="NDK130" s="4"/>
      <c r="NDL130" s="4"/>
      <c r="NDM130" s="4"/>
      <c r="NDN130" s="4"/>
      <c r="NDO130" s="4"/>
      <c r="NDP130" s="4"/>
      <c r="NDQ130" s="4"/>
      <c r="NDR130" s="4"/>
      <c r="NDS130" s="4"/>
      <c r="NDT130" s="4"/>
      <c r="NDU130" s="4"/>
      <c r="NDV130" s="4"/>
      <c r="NDW130" s="4"/>
      <c r="NDX130" s="4"/>
      <c r="NDY130" s="4"/>
      <c r="NDZ130" s="4"/>
      <c r="NEA130" s="4"/>
      <c r="NEB130" s="4"/>
      <c r="NEC130" s="4"/>
      <c r="NED130" s="4"/>
      <c r="NEE130" s="4"/>
      <c r="NEF130" s="4"/>
      <c r="NEG130" s="4"/>
      <c r="NEH130" s="4"/>
      <c r="NEI130" s="4"/>
      <c r="NEJ130" s="4"/>
      <c r="NEK130" s="4"/>
      <c r="NEL130" s="4"/>
      <c r="NEM130" s="4"/>
      <c r="NEN130" s="4"/>
      <c r="NEO130" s="4"/>
      <c r="NEP130" s="4"/>
      <c r="NEQ130" s="4"/>
      <c r="NER130" s="4"/>
      <c r="NES130" s="4"/>
      <c r="NET130" s="4"/>
      <c r="NEU130" s="4"/>
      <c r="NEV130" s="4"/>
      <c r="NEW130" s="4"/>
      <c r="NEX130" s="4"/>
      <c r="NEY130" s="4"/>
      <c r="NEZ130" s="4"/>
      <c r="NFA130" s="4"/>
      <c r="NFB130" s="4"/>
      <c r="NFC130" s="4"/>
      <c r="NFD130" s="4"/>
      <c r="NFE130" s="4"/>
      <c r="NFF130" s="4"/>
      <c r="NFG130" s="4"/>
      <c r="NFH130" s="4"/>
      <c r="NFI130" s="4"/>
      <c r="NFJ130" s="4"/>
      <c r="NFK130" s="4"/>
      <c r="NFL130" s="4"/>
      <c r="NFM130" s="4"/>
      <c r="NFN130" s="4"/>
      <c r="NFO130" s="4"/>
      <c r="NFP130" s="4"/>
      <c r="NFQ130" s="4"/>
      <c r="NFR130" s="4"/>
      <c r="NFS130" s="4"/>
      <c r="NFT130" s="4"/>
      <c r="NFU130" s="4"/>
      <c r="NFV130" s="4"/>
      <c r="NFW130" s="4"/>
      <c r="NFX130" s="4"/>
      <c r="NFY130" s="4"/>
      <c r="NFZ130" s="4"/>
      <c r="NGA130" s="4"/>
      <c r="NGB130" s="4"/>
      <c r="NGC130" s="4"/>
      <c r="NGD130" s="4"/>
      <c r="NGE130" s="4"/>
      <c r="NGF130" s="4"/>
      <c r="NGG130" s="4"/>
      <c r="NGH130" s="4"/>
      <c r="NGI130" s="4"/>
      <c r="NGJ130" s="4"/>
      <c r="NGK130" s="4"/>
      <c r="NGL130" s="4"/>
      <c r="NGM130" s="4"/>
      <c r="NGN130" s="4"/>
      <c r="NGO130" s="4"/>
      <c r="NGP130" s="4"/>
      <c r="NGQ130" s="4"/>
      <c r="NGR130" s="4"/>
      <c r="NGS130" s="4"/>
      <c r="NGT130" s="4"/>
      <c r="NGU130" s="4"/>
      <c r="NGV130" s="4"/>
      <c r="NGW130" s="4"/>
      <c r="NGX130" s="4"/>
      <c r="NGY130" s="4"/>
      <c r="NGZ130" s="4"/>
      <c r="NHA130" s="4"/>
      <c r="NHB130" s="4"/>
      <c r="NHC130" s="4"/>
      <c r="NHD130" s="4"/>
      <c r="NHE130" s="4"/>
      <c r="NHF130" s="4"/>
      <c r="NHG130" s="4"/>
      <c r="NHH130" s="4"/>
      <c r="NHI130" s="4"/>
      <c r="NHJ130" s="4"/>
      <c r="NHQ130" s="4"/>
      <c r="NHR130" s="4"/>
      <c r="NHS130" s="4"/>
      <c r="NHT130" s="4"/>
      <c r="NHU130" s="4"/>
      <c r="NHV130" s="4"/>
      <c r="NHW130" s="4"/>
      <c r="NHX130" s="4"/>
      <c r="NHY130" s="4"/>
      <c r="NHZ130" s="4"/>
      <c r="NIA130" s="4"/>
      <c r="NIB130" s="4"/>
      <c r="NIC130" s="4"/>
      <c r="NID130" s="4"/>
      <c r="NIE130" s="4"/>
      <c r="NIF130" s="4"/>
      <c r="NIG130" s="4"/>
      <c r="NIH130" s="4"/>
      <c r="NII130" s="4"/>
      <c r="NIJ130" s="4"/>
      <c r="NIK130" s="4"/>
      <c r="NIL130" s="4"/>
      <c r="NIM130" s="4"/>
      <c r="NIN130" s="4"/>
      <c r="NIO130" s="4"/>
      <c r="NIP130" s="4"/>
      <c r="NIQ130" s="4"/>
      <c r="NIR130" s="4"/>
      <c r="NIS130" s="4"/>
      <c r="NIT130" s="4"/>
      <c r="NIU130" s="4"/>
      <c r="NIV130" s="4"/>
      <c r="NIW130" s="4"/>
      <c r="NIX130" s="4"/>
      <c r="NIY130" s="4"/>
      <c r="NIZ130" s="4"/>
      <c r="NJA130" s="4"/>
      <c r="NJB130" s="4"/>
      <c r="NJC130" s="4"/>
      <c r="NJD130" s="4"/>
      <c r="NJE130" s="4"/>
      <c r="NJF130" s="4"/>
      <c r="NJG130" s="4"/>
      <c r="NJH130" s="4"/>
      <c r="NJI130" s="4"/>
      <c r="NJJ130" s="4"/>
      <c r="NJK130" s="4"/>
      <c r="NJL130" s="4"/>
      <c r="NJM130" s="4"/>
      <c r="NJN130" s="4"/>
      <c r="NJO130" s="4"/>
      <c r="NJP130" s="4"/>
      <c r="NJQ130" s="4"/>
      <c r="NJR130" s="4"/>
      <c r="NJS130" s="4"/>
      <c r="NJT130" s="4"/>
      <c r="NJU130" s="4"/>
      <c r="NJV130" s="4"/>
      <c r="NJW130" s="4"/>
      <c r="NJX130" s="4"/>
      <c r="NJY130" s="4"/>
      <c r="NJZ130" s="4"/>
      <c r="NKA130" s="4"/>
      <c r="NKB130" s="4"/>
      <c r="NKC130" s="4"/>
      <c r="NKD130" s="4"/>
      <c r="NKE130" s="4"/>
      <c r="NKF130" s="4"/>
      <c r="NKG130" s="4"/>
      <c r="NKH130" s="4"/>
      <c r="NKI130" s="4"/>
      <c r="NKJ130" s="4"/>
      <c r="NKK130" s="4"/>
      <c r="NKL130" s="4"/>
      <c r="NKM130" s="4"/>
      <c r="NKN130" s="4"/>
      <c r="NKO130" s="4"/>
      <c r="NKP130" s="4"/>
      <c r="NKQ130" s="4"/>
      <c r="NKR130" s="4"/>
      <c r="NKS130" s="4"/>
      <c r="NKT130" s="4"/>
      <c r="NKU130" s="4"/>
      <c r="NKV130" s="4"/>
      <c r="NKW130" s="4"/>
      <c r="NKX130" s="4"/>
      <c r="NKY130" s="4"/>
      <c r="NKZ130" s="4"/>
      <c r="NLA130" s="4"/>
      <c r="NLB130" s="4"/>
      <c r="NLC130" s="4"/>
      <c r="NLD130" s="4"/>
      <c r="NLE130" s="4"/>
      <c r="NLF130" s="4"/>
      <c r="NLG130" s="4"/>
      <c r="NLH130" s="4"/>
      <c r="NLI130" s="4"/>
      <c r="NLJ130" s="4"/>
      <c r="NLK130" s="4"/>
      <c r="NLL130" s="4"/>
      <c r="NLM130" s="4"/>
      <c r="NLN130" s="4"/>
      <c r="NLO130" s="4"/>
      <c r="NLP130" s="4"/>
      <c r="NLQ130" s="4"/>
      <c r="NLR130" s="4"/>
      <c r="NLS130" s="4"/>
      <c r="NLT130" s="4"/>
      <c r="NLU130" s="4"/>
      <c r="NLV130" s="4"/>
      <c r="NLW130" s="4"/>
      <c r="NLX130" s="4"/>
      <c r="NLY130" s="4"/>
      <c r="NLZ130" s="4"/>
      <c r="NMA130" s="4"/>
      <c r="NMB130" s="4"/>
      <c r="NMC130" s="4"/>
      <c r="NMD130" s="4"/>
      <c r="NME130" s="4"/>
      <c r="NMF130" s="4"/>
      <c r="NMG130" s="4"/>
      <c r="NMH130" s="4"/>
      <c r="NMI130" s="4"/>
      <c r="NMJ130" s="4"/>
      <c r="NMK130" s="4"/>
      <c r="NML130" s="4"/>
      <c r="NMM130" s="4"/>
      <c r="NMN130" s="4"/>
      <c r="NMO130" s="4"/>
      <c r="NMP130" s="4"/>
      <c r="NMQ130" s="4"/>
      <c r="NMR130" s="4"/>
      <c r="NMS130" s="4"/>
      <c r="NMT130" s="4"/>
      <c r="NMU130" s="4"/>
      <c r="NMV130" s="4"/>
      <c r="NMW130" s="4"/>
      <c r="NMX130" s="4"/>
      <c r="NMY130" s="4"/>
      <c r="NMZ130" s="4"/>
      <c r="NNA130" s="4"/>
      <c r="NNB130" s="4"/>
      <c r="NNC130" s="4"/>
      <c r="NND130" s="4"/>
      <c r="NNE130" s="4"/>
      <c r="NNF130" s="4"/>
      <c r="NNG130" s="4"/>
      <c r="NNH130" s="4"/>
      <c r="NNI130" s="4"/>
      <c r="NNJ130" s="4"/>
      <c r="NNK130" s="4"/>
      <c r="NNL130" s="4"/>
      <c r="NNM130" s="4"/>
      <c r="NNN130" s="4"/>
      <c r="NNO130" s="4"/>
      <c r="NNP130" s="4"/>
      <c r="NNQ130" s="4"/>
      <c r="NNR130" s="4"/>
      <c r="NNS130" s="4"/>
      <c r="NNT130" s="4"/>
      <c r="NNU130" s="4"/>
      <c r="NNV130" s="4"/>
      <c r="NNW130" s="4"/>
      <c r="NNX130" s="4"/>
      <c r="NNY130" s="4"/>
      <c r="NNZ130" s="4"/>
      <c r="NOA130" s="4"/>
      <c r="NOB130" s="4"/>
      <c r="NOC130" s="4"/>
      <c r="NOD130" s="4"/>
      <c r="NOE130" s="4"/>
      <c r="NOF130" s="4"/>
      <c r="NOG130" s="4"/>
      <c r="NOH130" s="4"/>
      <c r="NOI130" s="4"/>
      <c r="NOJ130" s="4"/>
      <c r="NOK130" s="4"/>
      <c r="NOL130" s="4"/>
      <c r="NOM130" s="4"/>
      <c r="NON130" s="4"/>
      <c r="NOO130" s="4"/>
      <c r="NOP130" s="4"/>
      <c r="NOQ130" s="4"/>
      <c r="NOR130" s="4"/>
      <c r="NOS130" s="4"/>
      <c r="NOT130" s="4"/>
      <c r="NOU130" s="4"/>
      <c r="NOV130" s="4"/>
      <c r="NOW130" s="4"/>
      <c r="NOX130" s="4"/>
      <c r="NOY130" s="4"/>
      <c r="NOZ130" s="4"/>
      <c r="NPA130" s="4"/>
      <c r="NPB130" s="4"/>
      <c r="NPC130" s="4"/>
      <c r="NPD130" s="4"/>
      <c r="NPE130" s="4"/>
      <c r="NPF130" s="4"/>
      <c r="NPG130" s="4"/>
      <c r="NPH130" s="4"/>
      <c r="NPI130" s="4"/>
      <c r="NPJ130" s="4"/>
      <c r="NPK130" s="4"/>
      <c r="NPL130" s="4"/>
      <c r="NPM130" s="4"/>
      <c r="NPN130" s="4"/>
      <c r="NPO130" s="4"/>
      <c r="NPP130" s="4"/>
      <c r="NPQ130" s="4"/>
      <c r="NPR130" s="4"/>
      <c r="NPS130" s="4"/>
      <c r="NPT130" s="4"/>
      <c r="NPU130" s="4"/>
      <c r="NPV130" s="4"/>
      <c r="NPW130" s="4"/>
      <c r="NPX130" s="4"/>
      <c r="NPY130" s="4"/>
      <c r="NPZ130" s="4"/>
      <c r="NQA130" s="4"/>
      <c r="NQB130" s="4"/>
      <c r="NQC130" s="4"/>
      <c r="NQD130" s="4"/>
      <c r="NQE130" s="4"/>
      <c r="NQF130" s="4"/>
      <c r="NQG130" s="4"/>
      <c r="NQH130" s="4"/>
      <c r="NQI130" s="4"/>
      <c r="NQJ130" s="4"/>
      <c r="NQK130" s="4"/>
      <c r="NQL130" s="4"/>
      <c r="NQM130" s="4"/>
      <c r="NQN130" s="4"/>
      <c r="NQO130" s="4"/>
      <c r="NQP130" s="4"/>
      <c r="NQQ130" s="4"/>
      <c r="NQR130" s="4"/>
      <c r="NQS130" s="4"/>
      <c r="NQT130" s="4"/>
      <c r="NQU130" s="4"/>
      <c r="NQV130" s="4"/>
      <c r="NQW130" s="4"/>
      <c r="NQX130" s="4"/>
      <c r="NQY130" s="4"/>
      <c r="NQZ130" s="4"/>
      <c r="NRA130" s="4"/>
      <c r="NRB130" s="4"/>
      <c r="NRC130" s="4"/>
      <c r="NRD130" s="4"/>
      <c r="NRE130" s="4"/>
      <c r="NRF130" s="4"/>
      <c r="NRM130" s="4"/>
      <c r="NRN130" s="4"/>
      <c r="NRO130" s="4"/>
      <c r="NRP130" s="4"/>
      <c r="NRQ130" s="4"/>
      <c r="NRR130" s="4"/>
      <c r="NRS130" s="4"/>
      <c r="NRT130" s="4"/>
      <c r="NRU130" s="4"/>
      <c r="NRV130" s="4"/>
      <c r="NRW130" s="4"/>
      <c r="NRX130" s="4"/>
      <c r="NRY130" s="4"/>
      <c r="NRZ130" s="4"/>
      <c r="NSA130" s="4"/>
      <c r="NSB130" s="4"/>
      <c r="NSC130" s="4"/>
      <c r="NSD130" s="4"/>
      <c r="NSE130" s="4"/>
      <c r="NSF130" s="4"/>
      <c r="NSG130" s="4"/>
      <c r="NSH130" s="4"/>
      <c r="NSI130" s="4"/>
      <c r="NSJ130" s="4"/>
      <c r="NSK130" s="4"/>
      <c r="NSL130" s="4"/>
      <c r="NSM130" s="4"/>
      <c r="NSN130" s="4"/>
      <c r="NSO130" s="4"/>
      <c r="NSP130" s="4"/>
      <c r="NSQ130" s="4"/>
      <c r="NSR130" s="4"/>
      <c r="NSS130" s="4"/>
      <c r="NST130" s="4"/>
      <c r="NSU130" s="4"/>
      <c r="NSV130" s="4"/>
      <c r="NSW130" s="4"/>
      <c r="NSX130" s="4"/>
      <c r="NSY130" s="4"/>
      <c r="NSZ130" s="4"/>
      <c r="NTA130" s="4"/>
      <c r="NTB130" s="4"/>
      <c r="NTC130" s="4"/>
      <c r="NTD130" s="4"/>
      <c r="NTE130" s="4"/>
      <c r="NTF130" s="4"/>
      <c r="NTG130" s="4"/>
      <c r="NTH130" s="4"/>
      <c r="NTI130" s="4"/>
      <c r="NTJ130" s="4"/>
      <c r="NTK130" s="4"/>
      <c r="NTL130" s="4"/>
      <c r="NTM130" s="4"/>
      <c r="NTN130" s="4"/>
      <c r="NTO130" s="4"/>
      <c r="NTP130" s="4"/>
      <c r="NTQ130" s="4"/>
      <c r="NTR130" s="4"/>
      <c r="NTS130" s="4"/>
      <c r="NTT130" s="4"/>
      <c r="NTU130" s="4"/>
      <c r="NTV130" s="4"/>
      <c r="NTW130" s="4"/>
      <c r="NTX130" s="4"/>
      <c r="NTY130" s="4"/>
      <c r="NTZ130" s="4"/>
      <c r="NUA130" s="4"/>
      <c r="NUB130" s="4"/>
      <c r="NUC130" s="4"/>
      <c r="NUD130" s="4"/>
      <c r="NUE130" s="4"/>
      <c r="NUF130" s="4"/>
      <c r="NUG130" s="4"/>
      <c r="NUH130" s="4"/>
      <c r="NUI130" s="4"/>
      <c r="NUJ130" s="4"/>
      <c r="NUK130" s="4"/>
      <c r="NUL130" s="4"/>
      <c r="NUM130" s="4"/>
      <c r="NUN130" s="4"/>
      <c r="NUO130" s="4"/>
      <c r="NUP130" s="4"/>
      <c r="NUQ130" s="4"/>
      <c r="NUR130" s="4"/>
      <c r="NUS130" s="4"/>
      <c r="NUT130" s="4"/>
      <c r="NUU130" s="4"/>
      <c r="NUV130" s="4"/>
      <c r="NUW130" s="4"/>
      <c r="NUX130" s="4"/>
      <c r="NUY130" s="4"/>
      <c r="NUZ130" s="4"/>
      <c r="NVA130" s="4"/>
      <c r="NVB130" s="4"/>
      <c r="NVC130" s="4"/>
      <c r="NVD130" s="4"/>
      <c r="NVE130" s="4"/>
      <c r="NVF130" s="4"/>
      <c r="NVG130" s="4"/>
      <c r="NVH130" s="4"/>
      <c r="NVI130" s="4"/>
      <c r="NVJ130" s="4"/>
      <c r="NVK130" s="4"/>
      <c r="NVL130" s="4"/>
      <c r="NVM130" s="4"/>
      <c r="NVN130" s="4"/>
      <c r="NVO130" s="4"/>
      <c r="NVP130" s="4"/>
      <c r="NVQ130" s="4"/>
      <c r="NVR130" s="4"/>
      <c r="NVS130" s="4"/>
      <c r="NVT130" s="4"/>
      <c r="NVU130" s="4"/>
      <c r="NVV130" s="4"/>
      <c r="NVW130" s="4"/>
      <c r="NVX130" s="4"/>
      <c r="NVY130" s="4"/>
      <c r="NVZ130" s="4"/>
      <c r="NWA130" s="4"/>
      <c r="NWB130" s="4"/>
      <c r="NWC130" s="4"/>
      <c r="NWD130" s="4"/>
      <c r="NWE130" s="4"/>
      <c r="NWF130" s="4"/>
      <c r="NWG130" s="4"/>
      <c r="NWH130" s="4"/>
      <c r="NWI130" s="4"/>
      <c r="NWJ130" s="4"/>
      <c r="NWK130" s="4"/>
      <c r="NWL130" s="4"/>
      <c r="NWM130" s="4"/>
      <c r="NWN130" s="4"/>
      <c r="NWO130" s="4"/>
      <c r="NWP130" s="4"/>
      <c r="NWQ130" s="4"/>
      <c r="NWR130" s="4"/>
      <c r="NWS130" s="4"/>
      <c r="NWT130" s="4"/>
      <c r="NWU130" s="4"/>
      <c r="NWV130" s="4"/>
      <c r="NWW130" s="4"/>
      <c r="NWX130" s="4"/>
      <c r="NWY130" s="4"/>
      <c r="NWZ130" s="4"/>
      <c r="NXA130" s="4"/>
      <c r="NXB130" s="4"/>
      <c r="NXC130" s="4"/>
      <c r="NXD130" s="4"/>
      <c r="NXE130" s="4"/>
      <c r="NXF130" s="4"/>
      <c r="NXG130" s="4"/>
      <c r="NXH130" s="4"/>
      <c r="NXI130" s="4"/>
      <c r="NXJ130" s="4"/>
      <c r="NXK130" s="4"/>
      <c r="NXL130" s="4"/>
      <c r="NXM130" s="4"/>
      <c r="NXN130" s="4"/>
      <c r="NXO130" s="4"/>
      <c r="NXP130" s="4"/>
      <c r="NXQ130" s="4"/>
      <c r="NXR130" s="4"/>
      <c r="NXS130" s="4"/>
      <c r="NXT130" s="4"/>
      <c r="NXU130" s="4"/>
      <c r="NXV130" s="4"/>
      <c r="NXW130" s="4"/>
      <c r="NXX130" s="4"/>
      <c r="NXY130" s="4"/>
      <c r="NXZ130" s="4"/>
      <c r="NYA130" s="4"/>
      <c r="NYB130" s="4"/>
      <c r="NYC130" s="4"/>
      <c r="NYD130" s="4"/>
      <c r="NYE130" s="4"/>
      <c r="NYF130" s="4"/>
      <c r="NYG130" s="4"/>
      <c r="NYH130" s="4"/>
      <c r="NYI130" s="4"/>
      <c r="NYJ130" s="4"/>
      <c r="NYK130" s="4"/>
      <c r="NYL130" s="4"/>
      <c r="NYM130" s="4"/>
      <c r="NYN130" s="4"/>
      <c r="NYO130" s="4"/>
      <c r="NYP130" s="4"/>
      <c r="NYQ130" s="4"/>
      <c r="NYR130" s="4"/>
      <c r="NYS130" s="4"/>
      <c r="NYT130" s="4"/>
      <c r="NYU130" s="4"/>
      <c r="NYV130" s="4"/>
      <c r="NYW130" s="4"/>
      <c r="NYX130" s="4"/>
      <c r="NYY130" s="4"/>
      <c r="NYZ130" s="4"/>
      <c r="NZA130" s="4"/>
      <c r="NZB130" s="4"/>
      <c r="NZC130" s="4"/>
      <c r="NZD130" s="4"/>
      <c r="NZE130" s="4"/>
      <c r="NZF130" s="4"/>
      <c r="NZG130" s="4"/>
      <c r="NZH130" s="4"/>
      <c r="NZI130" s="4"/>
      <c r="NZJ130" s="4"/>
      <c r="NZK130" s="4"/>
      <c r="NZL130" s="4"/>
      <c r="NZM130" s="4"/>
      <c r="NZN130" s="4"/>
      <c r="NZO130" s="4"/>
      <c r="NZP130" s="4"/>
      <c r="NZQ130" s="4"/>
      <c r="NZR130" s="4"/>
      <c r="NZS130" s="4"/>
      <c r="NZT130" s="4"/>
      <c r="NZU130" s="4"/>
      <c r="NZV130" s="4"/>
      <c r="NZW130" s="4"/>
      <c r="NZX130" s="4"/>
      <c r="NZY130" s="4"/>
      <c r="NZZ130" s="4"/>
      <c r="OAA130" s="4"/>
      <c r="OAB130" s="4"/>
      <c r="OAC130" s="4"/>
      <c r="OAD130" s="4"/>
      <c r="OAE130" s="4"/>
      <c r="OAF130" s="4"/>
      <c r="OAG130" s="4"/>
      <c r="OAH130" s="4"/>
      <c r="OAI130" s="4"/>
      <c r="OAJ130" s="4"/>
      <c r="OAK130" s="4"/>
      <c r="OAL130" s="4"/>
      <c r="OAM130" s="4"/>
      <c r="OAN130" s="4"/>
      <c r="OAO130" s="4"/>
      <c r="OAP130" s="4"/>
      <c r="OAQ130" s="4"/>
      <c r="OAR130" s="4"/>
      <c r="OAS130" s="4"/>
      <c r="OAT130" s="4"/>
      <c r="OAU130" s="4"/>
      <c r="OAV130" s="4"/>
      <c r="OAW130" s="4"/>
      <c r="OAX130" s="4"/>
      <c r="OAY130" s="4"/>
      <c r="OAZ130" s="4"/>
      <c r="OBA130" s="4"/>
      <c r="OBB130" s="4"/>
      <c r="OBI130" s="4"/>
      <c r="OBJ130" s="4"/>
      <c r="OBK130" s="4"/>
      <c r="OBL130" s="4"/>
      <c r="OBM130" s="4"/>
      <c r="OBN130" s="4"/>
      <c r="OBO130" s="4"/>
      <c r="OBP130" s="4"/>
      <c r="OBQ130" s="4"/>
      <c r="OBR130" s="4"/>
      <c r="OBS130" s="4"/>
      <c r="OBT130" s="4"/>
      <c r="OBU130" s="4"/>
      <c r="OBV130" s="4"/>
      <c r="OBW130" s="4"/>
      <c r="OBX130" s="4"/>
      <c r="OBY130" s="4"/>
      <c r="OBZ130" s="4"/>
      <c r="OCA130" s="4"/>
      <c r="OCB130" s="4"/>
      <c r="OCC130" s="4"/>
      <c r="OCD130" s="4"/>
      <c r="OCE130" s="4"/>
      <c r="OCF130" s="4"/>
      <c r="OCG130" s="4"/>
      <c r="OCH130" s="4"/>
      <c r="OCI130" s="4"/>
      <c r="OCJ130" s="4"/>
      <c r="OCK130" s="4"/>
      <c r="OCL130" s="4"/>
      <c r="OCM130" s="4"/>
      <c r="OCN130" s="4"/>
      <c r="OCO130" s="4"/>
      <c r="OCP130" s="4"/>
      <c r="OCQ130" s="4"/>
      <c r="OCR130" s="4"/>
      <c r="OCS130" s="4"/>
      <c r="OCT130" s="4"/>
      <c r="OCU130" s="4"/>
      <c r="OCV130" s="4"/>
      <c r="OCW130" s="4"/>
      <c r="OCX130" s="4"/>
      <c r="OCY130" s="4"/>
      <c r="OCZ130" s="4"/>
      <c r="ODA130" s="4"/>
      <c r="ODB130" s="4"/>
      <c r="ODC130" s="4"/>
      <c r="ODD130" s="4"/>
      <c r="ODE130" s="4"/>
      <c r="ODF130" s="4"/>
      <c r="ODG130" s="4"/>
      <c r="ODH130" s="4"/>
      <c r="ODI130" s="4"/>
      <c r="ODJ130" s="4"/>
      <c r="ODK130" s="4"/>
      <c r="ODL130" s="4"/>
      <c r="ODM130" s="4"/>
      <c r="ODN130" s="4"/>
      <c r="ODO130" s="4"/>
      <c r="ODP130" s="4"/>
      <c r="ODQ130" s="4"/>
      <c r="ODR130" s="4"/>
      <c r="ODS130" s="4"/>
      <c r="ODT130" s="4"/>
      <c r="ODU130" s="4"/>
      <c r="ODV130" s="4"/>
      <c r="ODW130" s="4"/>
      <c r="ODX130" s="4"/>
      <c r="ODY130" s="4"/>
      <c r="ODZ130" s="4"/>
      <c r="OEA130" s="4"/>
      <c r="OEB130" s="4"/>
      <c r="OEC130" s="4"/>
      <c r="OED130" s="4"/>
      <c r="OEE130" s="4"/>
      <c r="OEF130" s="4"/>
      <c r="OEG130" s="4"/>
      <c r="OEH130" s="4"/>
      <c r="OEI130" s="4"/>
      <c r="OEJ130" s="4"/>
      <c r="OEK130" s="4"/>
      <c r="OEL130" s="4"/>
      <c r="OEM130" s="4"/>
      <c r="OEN130" s="4"/>
      <c r="OEO130" s="4"/>
      <c r="OEP130" s="4"/>
      <c r="OEQ130" s="4"/>
      <c r="OER130" s="4"/>
      <c r="OES130" s="4"/>
      <c r="OET130" s="4"/>
      <c r="OEU130" s="4"/>
      <c r="OEV130" s="4"/>
      <c r="OEW130" s="4"/>
      <c r="OEX130" s="4"/>
      <c r="OEY130" s="4"/>
      <c r="OEZ130" s="4"/>
      <c r="OFA130" s="4"/>
      <c r="OFB130" s="4"/>
      <c r="OFC130" s="4"/>
      <c r="OFD130" s="4"/>
      <c r="OFE130" s="4"/>
      <c r="OFF130" s="4"/>
      <c r="OFG130" s="4"/>
      <c r="OFH130" s="4"/>
      <c r="OFI130" s="4"/>
      <c r="OFJ130" s="4"/>
      <c r="OFK130" s="4"/>
      <c r="OFL130" s="4"/>
      <c r="OFM130" s="4"/>
      <c r="OFN130" s="4"/>
      <c r="OFO130" s="4"/>
      <c r="OFP130" s="4"/>
      <c r="OFQ130" s="4"/>
      <c r="OFR130" s="4"/>
      <c r="OFS130" s="4"/>
      <c r="OFT130" s="4"/>
      <c r="OFU130" s="4"/>
      <c r="OFV130" s="4"/>
      <c r="OFW130" s="4"/>
      <c r="OFX130" s="4"/>
      <c r="OFY130" s="4"/>
      <c r="OFZ130" s="4"/>
      <c r="OGA130" s="4"/>
      <c r="OGB130" s="4"/>
      <c r="OGC130" s="4"/>
      <c r="OGD130" s="4"/>
      <c r="OGE130" s="4"/>
      <c r="OGF130" s="4"/>
      <c r="OGG130" s="4"/>
      <c r="OGH130" s="4"/>
      <c r="OGI130" s="4"/>
      <c r="OGJ130" s="4"/>
      <c r="OGK130" s="4"/>
      <c r="OGL130" s="4"/>
      <c r="OGM130" s="4"/>
      <c r="OGN130" s="4"/>
      <c r="OGO130" s="4"/>
      <c r="OGP130" s="4"/>
      <c r="OGQ130" s="4"/>
      <c r="OGR130" s="4"/>
      <c r="OGS130" s="4"/>
      <c r="OGT130" s="4"/>
      <c r="OGU130" s="4"/>
      <c r="OGV130" s="4"/>
      <c r="OGW130" s="4"/>
      <c r="OGX130" s="4"/>
      <c r="OGY130" s="4"/>
      <c r="OGZ130" s="4"/>
      <c r="OHA130" s="4"/>
      <c r="OHB130" s="4"/>
      <c r="OHC130" s="4"/>
      <c r="OHD130" s="4"/>
      <c r="OHE130" s="4"/>
      <c r="OHF130" s="4"/>
      <c r="OHG130" s="4"/>
      <c r="OHH130" s="4"/>
      <c r="OHI130" s="4"/>
      <c r="OHJ130" s="4"/>
      <c r="OHK130" s="4"/>
      <c r="OHL130" s="4"/>
      <c r="OHM130" s="4"/>
      <c r="OHN130" s="4"/>
      <c r="OHO130" s="4"/>
      <c r="OHP130" s="4"/>
      <c r="OHQ130" s="4"/>
      <c r="OHR130" s="4"/>
      <c r="OHS130" s="4"/>
      <c r="OHT130" s="4"/>
      <c r="OHU130" s="4"/>
      <c r="OHV130" s="4"/>
      <c r="OHW130" s="4"/>
      <c r="OHX130" s="4"/>
      <c r="OHY130" s="4"/>
      <c r="OHZ130" s="4"/>
      <c r="OIA130" s="4"/>
      <c r="OIB130" s="4"/>
      <c r="OIC130" s="4"/>
      <c r="OID130" s="4"/>
      <c r="OIE130" s="4"/>
      <c r="OIF130" s="4"/>
      <c r="OIG130" s="4"/>
      <c r="OIH130" s="4"/>
      <c r="OII130" s="4"/>
      <c r="OIJ130" s="4"/>
      <c r="OIK130" s="4"/>
      <c r="OIL130" s="4"/>
      <c r="OIM130" s="4"/>
      <c r="OIN130" s="4"/>
      <c r="OIO130" s="4"/>
      <c r="OIP130" s="4"/>
      <c r="OIQ130" s="4"/>
      <c r="OIR130" s="4"/>
      <c r="OIS130" s="4"/>
      <c r="OIT130" s="4"/>
      <c r="OIU130" s="4"/>
      <c r="OIV130" s="4"/>
      <c r="OIW130" s="4"/>
      <c r="OIX130" s="4"/>
      <c r="OIY130" s="4"/>
      <c r="OIZ130" s="4"/>
      <c r="OJA130" s="4"/>
      <c r="OJB130" s="4"/>
      <c r="OJC130" s="4"/>
      <c r="OJD130" s="4"/>
      <c r="OJE130" s="4"/>
      <c r="OJF130" s="4"/>
      <c r="OJG130" s="4"/>
      <c r="OJH130" s="4"/>
      <c r="OJI130" s="4"/>
      <c r="OJJ130" s="4"/>
      <c r="OJK130" s="4"/>
      <c r="OJL130" s="4"/>
      <c r="OJM130" s="4"/>
      <c r="OJN130" s="4"/>
      <c r="OJO130" s="4"/>
      <c r="OJP130" s="4"/>
      <c r="OJQ130" s="4"/>
      <c r="OJR130" s="4"/>
      <c r="OJS130" s="4"/>
      <c r="OJT130" s="4"/>
      <c r="OJU130" s="4"/>
      <c r="OJV130" s="4"/>
      <c r="OJW130" s="4"/>
      <c r="OJX130" s="4"/>
      <c r="OJY130" s="4"/>
      <c r="OJZ130" s="4"/>
      <c r="OKA130" s="4"/>
      <c r="OKB130" s="4"/>
      <c r="OKC130" s="4"/>
      <c r="OKD130" s="4"/>
      <c r="OKE130" s="4"/>
      <c r="OKF130" s="4"/>
      <c r="OKG130" s="4"/>
      <c r="OKH130" s="4"/>
      <c r="OKI130" s="4"/>
      <c r="OKJ130" s="4"/>
      <c r="OKK130" s="4"/>
      <c r="OKL130" s="4"/>
      <c r="OKM130" s="4"/>
      <c r="OKN130" s="4"/>
      <c r="OKO130" s="4"/>
      <c r="OKP130" s="4"/>
      <c r="OKQ130" s="4"/>
      <c r="OKR130" s="4"/>
      <c r="OKS130" s="4"/>
      <c r="OKT130" s="4"/>
      <c r="OKU130" s="4"/>
      <c r="OKV130" s="4"/>
      <c r="OKW130" s="4"/>
      <c r="OKX130" s="4"/>
      <c r="OLE130" s="4"/>
      <c r="OLF130" s="4"/>
      <c r="OLG130" s="4"/>
      <c r="OLH130" s="4"/>
      <c r="OLI130" s="4"/>
      <c r="OLJ130" s="4"/>
      <c r="OLK130" s="4"/>
      <c r="OLL130" s="4"/>
      <c r="OLM130" s="4"/>
      <c r="OLN130" s="4"/>
      <c r="OLO130" s="4"/>
      <c r="OLP130" s="4"/>
      <c r="OLQ130" s="4"/>
      <c r="OLR130" s="4"/>
      <c r="OLS130" s="4"/>
      <c r="OLT130" s="4"/>
      <c r="OLU130" s="4"/>
      <c r="OLV130" s="4"/>
      <c r="OLW130" s="4"/>
      <c r="OLX130" s="4"/>
      <c r="OLY130" s="4"/>
      <c r="OLZ130" s="4"/>
      <c r="OMA130" s="4"/>
      <c r="OMB130" s="4"/>
      <c r="OMC130" s="4"/>
      <c r="OMD130" s="4"/>
      <c r="OME130" s="4"/>
      <c r="OMF130" s="4"/>
      <c r="OMG130" s="4"/>
      <c r="OMH130" s="4"/>
      <c r="OMI130" s="4"/>
      <c r="OMJ130" s="4"/>
      <c r="OMK130" s="4"/>
      <c r="OML130" s="4"/>
      <c r="OMM130" s="4"/>
      <c r="OMN130" s="4"/>
      <c r="OMO130" s="4"/>
      <c r="OMP130" s="4"/>
      <c r="OMQ130" s="4"/>
      <c r="OMR130" s="4"/>
      <c r="OMS130" s="4"/>
      <c r="OMT130" s="4"/>
      <c r="OMU130" s="4"/>
      <c r="OMV130" s="4"/>
      <c r="OMW130" s="4"/>
      <c r="OMX130" s="4"/>
      <c r="OMY130" s="4"/>
      <c r="OMZ130" s="4"/>
      <c r="ONA130" s="4"/>
      <c r="ONB130" s="4"/>
      <c r="ONC130" s="4"/>
      <c r="OND130" s="4"/>
      <c r="ONE130" s="4"/>
      <c r="ONF130" s="4"/>
      <c r="ONG130" s="4"/>
      <c r="ONH130" s="4"/>
      <c r="ONI130" s="4"/>
      <c r="ONJ130" s="4"/>
      <c r="ONK130" s="4"/>
      <c r="ONL130" s="4"/>
      <c r="ONM130" s="4"/>
      <c r="ONN130" s="4"/>
      <c r="ONO130" s="4"/>
      <c r="ONP130" s="4"/>
      <c r="ONQ130" s="4"/>
      <c r="ONR130" s="4"/>
      <c r="ONS130" s="4"/>
      <c r="ONT130" s="4"/>
      <c r="ONU130" s="4"/>
      <c r="ONV130" s="4"/>
      <c r="ONW130" s="4"/>
      <c r="ONX130" s="4"/>
      <c r="ONY130" s="4"/>
      <c r="ONZ130" s="4"/>
      <c r="OOA130" s="4"/>
      <c r="OOB130" s="4"/>
      <c r="OOC130" s="4"/>
      <c r="OOD130" s="4"/>
      <c r="OOE130" s="4"/>
      <c r="OOF130" s="4"/>
      <c r="OOG130" s="4"/>
      <c r="OOH130" s="4"/>
      <c r="OOI130" s="4"/>
      <c r="OOJ130" s="4"/>
      <c r="OOK130" s="4"/>
      <c r="OOL130" s="4"/>
      <c r="OOM130" s="4"/>
      <c r="OON130" s="4"/>
      <c r="OOO130" s="4"/>
      <c r="OOP130" s="4"/>
      <c r="OOQ130" s="4"/>
      <c r="OOR130" s="4"/>
      <c r="OOS130" s="4"/>
      <c r="OOT130" s="4"/>
      <c r="OOU130" s="4"/>
      <c r="OOV130" s="4"/>
      <c r="OOW130" s="4"/>
      <c r="OOX130" s="4"/>
      <c r="OOY130" s="4"/>
      <c r="OOZ130" s="4"/>
      <c r="OPA130" s="4"/>
      <c r="OPB130" s="4"/>
      <c r="OPC130" s="4"/>
      <c r="OPD130" s="4"/>
      <c r="OPE130" s="4"/>
      <c r="OPF130" s="4"/>
      <c r="OPG130" s="4"/>
      <c r="OPH130" s="4"/>
      <c r="OPI130" s="4"/>
      <c r="OPJ130" s="4"/>
      <c r="OPK130" s="4"/>
      <c r="OPL130" s="4"/>
      <c r="OPM130" s="4"/>
      <c r="OPN130" s="4"/>
      <c r="OPO130" s="4"/>
      <c r="OPP130" s="4"/>
      <c r="OPQ130" s="4"/>
      <c r="OPR130" s="4"/>
      <c r="OPS130" s="4"/>
      <c r="OPT130" s="4"/>
      <c r="OPU130" s="4"/>
      <c r="OPV130" s="4"/>
      <c r="OPW130" s="4"/>
      <c r="OPX130" s="4"/>
      <c r="OPY130" s="4"/>
      <c r="OPZ130" s="4"/>
      <c r="OQA130" s="4"/>
      <c r="OQB130" s="4"/>
      <c r="OQC130" s="4"/>
      <c r="OQD130" s="4"/>
      <c r="OQE130" s="4"/>
      <c r="OQF130" s="4"/>
      <c r="OQG130" s="4"/>
      <c r="OQH130" s="4"/>
      <c r="OQI130" s="4"/>
      <c r="OQJ130" s="4"/>
      <c r="OQK130" s="4"/>
      <c r="OQL130" s="4"/>
      <c r="OQM130" s="4"/>
      <c r="OQN130" s="4"/>
      <c r="OQO130" s="4"/>
      <c r="OQP130" s="4"/>
      <c r="OQQ130" s="4"/>
      <c r="OQR130" s="4"/>
      <c r="OQS130" s="4"/>
      <c r="OQT130" s="4"/>
      <c r="OQU130" s="4"/>
      <c r="OQV130" s="4"/>
      <c r="OQW130" s="4"/>
      <c r="OQX130" s="4"/>
      <c r="OQY130" s="4"/>
      <c r="OQZ130" s="4"/>
      <c r="ORA130" s="4"/>
      <c r="ORB130" s="4"/>
      <c r="ORC130" s="4"/>
      <c r="ORD130" s="4"/>
      <c r="ORE130" s="4"/>
      <c r="ORF130" s="4"/>
      <c r="ORG130" s="4"/>
      <c r="ORH130" s="4"/>
      <c r="ORI130" s="4"/>
      <c r="ORJ130" s="4"/>
      <c r="ORK130" s="4"/>
      <c r="ORL130" s="4"/>
      <c r="ORM130" s="4"/>
      <c r="ORN130" s="4"/>
      <c r="ORO130" s="4"/>
      <c r="ORP130" s="4"/>
      <c r="ORQ130" s="4"/>
      <c r="ORR130" s="4"/>
      <c r="ORS130" s="4"/>
      <c r="ORT130" s="4"/>
      <c r="ORU130" s="4"/>
      <c r="ORV130" s="4"/>
      <c r="ORW130" s="4"/>
      <c r="ORX130" s="4"/>
      <c r="ORY130" s="4"/>
      <c r="ORZ130" s="4"/>
      <c r="OSA130" s="4"/>
      <c r="OSB130" s="4"/>
      <c r="OSC130" s="4"/>
      <c r="OSD130" s="4"/>
      <c r="OSE130" s="4"/>
      <c r="OSF130" s="4"/>
      <c r="OSG130" s="4"/>
      <c r="OSH130" s="4"/>
      <c r="OSI130" s="4"/>
      <c r="OSJ130" s="4"/>
      <c r="OSK130" s="4"/>
      <c r="OSL130" s="4"/>
      <c r="OSM130" s="4"/>
      <c r="OSN130" s="4"/>
      <c r="OSO130" s="4"/>
      <c r="OSP130" s="4"/>
      <c r="OSQ130" s="4"/>
      <c r="OSR130" s="4"/>
      <c r="OSS130" s="4"/>
      <c r="OST130" s="4"/>
      <c r="OSU130" s="4"/>
      <c r="OSV130" s="4"/>
      <c r="OSW130" s="4"/>
      <c r="OSX130" s="4"/>
      <c r="OSY130" s="4"/>
      <c r="OSZ130" s="4"/>
      <c r="OTA130" s="4"/>
      <c r="OTB130" s="4"/>
      <c r="OTC130" s="4"/>
      <c r="OTD130" s="4"/>
      <c r="OTE130" s="4"/>
      <c r="OTF130" s="4"/>
      <c r="OTG130" s="4"/>
      <c r="OTH130" s="4"/>
      <c r="OTI130" s="4"/>
      <c r="OTJ130" s="4"/>
      <c r="OTK130" s="4"/>
      <c r="OTL130" s="4"/>
      <c r="OTM130" s="4"/>
      <c r="OTN130" s="4"/>
      <c r="OTO130" s="4"/>
      <c r="OTP130" s="4"/>
      <c r="OTQ130" s="4"/>
      <c r="OTR130" s="4"/>
      <c r="OTS130" s="4"/>
      <c r="OTT130" s="4"/>
      <c r="OTU130" s="4"/>
      <c r="OTV130" s="4"/>
      <c r="OTW130" s="4"/>
      <c r="OTX130" s="4"/>
      <c r="OTY130" s="4"/>
      <c r="OTZ130" s="4"/>
      <c r="OUA130" s="4"/>
      <c r="OUB130" s="4"/>
      <c r="OUC130" s="4"/>
      <c r="OUD130" s="4"/>
      <c r="OUE130" s="4"/>
      <c r="OUF130" s="4"/>
      <c r="OUG130" s="4"/>
      <c r="OUH130" s="4"/>
      <c r="OUI130" s="4"/>
      <c r="OUJ130" s="4"/>
      <c r="OUK130" s="4"/>
      <c r="OUL130" s="4"/>
      <c r="OUM130" s="4"/>
      <c r="OUN130" s="4"/>
      <c r="OUO130" s="4"/>
      <c r="OUP130" s="4"/>
      <c r="OUQ130" s="4"/>
      <c r="OUR130" s="4"/>
      <c r="OUS130" s="4"/>
      <c r="OUT130" s="4"/>
      <c r="OVA130" s="4"/>
      <c r="OVB130" s="4"/>
      <c r="OVC130" s="4"/>
      <c r="OVD130" s="4"/>
      <c r="OVE130" s="4"/>
      <c r="OVF130" s="4"/>
      <c r="OVG130" s="4"/>
      <c r="OVH130" s="4"/>
      <c r="OVI130" s="4"/>
      <c r="OVJ130" s="4"/>
      <c r="OVK130" s="4"/>
      <c r="OVL130" s="4"/>
      <c r="OVM130" s="4"/>
      <c r="OVN130" s="4"/>
      <c r="OVO130" s="4"/>
      <c r="OVP130" s="4"/>
      <c r="OVQ130" s="4"/>
      <c r="OVR130" s="4"/>
      <c r="OVS130" s="4"/>
      <c r="OVT130" s="4"/>
      <c r="OVU130" s="4"/>
      <c r="OVV130" s="4"/>
      <c r="OVW130" s="4"/>
      <c r="OVX130" s="4"/>
      <c r="OVY130" s="4"/>
      <c r="OVZ130" s="4"/>
      <c r="OWA130" s="4"/>
      <c r="OWB130" s="4"/>
      <c r="OWC130" s="4"/>
      <c r="OWD130" s="4"/>
      <c r="OWE130" s="4"/>
      <c r="OWF130" s="4"/>
      <c r="OWG130" s="4"/>
      <c r="OWH130" s="4"/>
      <c r="OWI130" s="4"/>
      <c r="OWJ130" s="4"/>
      <c r="OWK130" s="4"/>
      <c r="OWL130" s="4"/>
      <c r="OWM130" s="4"/>
      <c r="OWN130" s="4"/>
      <c r="OWO130" s="4"/>
      <c r="OWP130" s="4"/>
      <c r="OWQ130" s="4"/>
      <c r="OWR130" s="4"/>
      <c r="OWS130" s="4"/>
      <c r="OWT130" s="4"/>
      <c r="OWU130" s="4"/>
      <c r="OWV130" s="4"/>
      <c r="OWW130" s="4"/>
      <c r="OWX130" s="4"/>
      <c r="OWY130" s="4"/>
      <c r="OWZ130" s="4"/>
      <c r="OXA130" s="4"/>
      <c r="OXB130" s="4"/>
      <c r="OXC130" s="4"/>
      <c r="OXD130" s="4"/>
      <c r="OXE130" s="4"/>
      <c r="OXF130" s="4"/>
      <c r="OXG130" s="4"/>
      <c r="OXH130" s="4"/>
      <c r="OXI130" s="4"/>
      <c r="OXJ130" s="4"/>
      <c r="OXK130" s="4"/>
      <c r="OXL130" s="4"/>
      <c r="OXM130" s="4"/>
      <c r="OXN130" s="4"/>
      <c r="OXO130" s="4"/>
      <c r="OXP130" s="4"/>
      <c r="OXQ130" s="4"/>
      <c r="OXR130" s="4"/>
      <c r="OXS130" s="4"/>
      <c r="OXT130" s="4"/>
      <c r="OXU130" s="4"/>
      <c r="OXV130" s="4"/>
      <c r="OXW130" s="4"/>
      <c r="OXX130" s="4"/>
      <c r="OXY130" s="4"/>
      <c r="OXZ130" s="4"/>
      <c r="OYA130" s="4"/>
      <c r="OYB130" s="4"/>
      <c r="OYC130" s="4"/>
      <c r="OYD130" s="4"/>
      <c r="OYE130" s="4"/>
      <c r="OYF130" s="4"/>
      <c r="OYG130" s="4"/>
      <c r="OYH130" s="4"/>
      <c r="OYI130" s="4"/>
      <c r="OYJ130" s="4"/>
      <c r="OYK130" s="4"/>
      <c r="OYL130" s="4"/>
      <c r="OYM130" s="4"/>
      <c r="OYN130" s="4"/>
      <c r="OYO130" s="4"/>
      <c r="OYP130" s="4"/>
      <c r="OYQ130" s="4"/>
      <c r="OYR130" s="4"/>
      <c r="OYS130" s="4"/>
      <c r="OYT130" s="4"/>
      <c r="OYU130" s="4"/>
      <c r="OYV130" s="4"/>
      <c r="OYW130" s="4"/>
      <c r="OYX130" s="4"/>
      <c r="OYY130" s="4"/>
      <c r="OYZ130" s="4"/>
      <c r="OZA130" s="4"/>
      <c r="OZB130" s="4"/>
      <c r="OZC130" s="4"/>
      <c r="OZD130" s="4"/>
      <c r="OZE130" s="4"/>
      <c r="OZF130" s="4"/>
      <c r="OZG130" s="4"/>
      <c r="OZH130" s="4"/>
      <c r="OZI130" s="4"/>
      <c r="OZJ130" s="4"/>
      <c r="OZK130" s="4"/>
      <c r="OZL130" s="4"/>
      <c r="OZM130" s="4"/>
      <c r="OZN130" s="4"/>
      <c r="OZO130" s="4"/>
      <c r="OZP130" s="4"/>
      <c r="OZQ130" s="4"/>
      <c r="OZR130" s="4"/>
      <c r="OZS130" s="4"/>
      <c r="OZT130" s="4"/>
      <c r="OZU130" s="4"/>
      <c r="OZV130" s="4"/>
      <c r="OZW130" s="4"/>
      <c r="OZX130" s="4"/>
      <c r="OZY130" s="4"/>
      <c r="OZZ130" s="4"/>
      <c r="PAA130" s="4"/>
      <c r="PAB130" s="4"/>
      <c r="PAC130" s="4"/>
      <c r="PAD130" s="4"/>
      <c r="PAE130" s="4"/>
      <c r="PAF130" s="4"/>
      <c r="PAG130" s="4"/>
      <c r="PAH130" s="4"/>
      <c r="PAI130" s="4"/>
      <c r="PAJ130" s="4"/>
      <c r="PAK130" s="4"/>
      <c r="PAL130" s="4"/>
      <c r="PAM130" s="4"/>
      <c r="PAN130" s="4"/>
      <c r="PAO130" s="4"/>
      <c r="PAP130" s="4"/>
      <c r="PAQ130" s="4"/>
      <c r="PAR130" s="4"/>
      <c r="PAS130" s="4"/>
      <c r="PAT130" s="4"/>
      <c r="PAU130" s="4"/>
      <c r="PAV130" s="4"/>
      <c r="PAW130" s="4"/>
      <c r="PAX130" s="4"/>
      <c r="PAY130" s="4"/>
      <c r="PAZ130" s="4"/>
      <c r="PBA130" s="4"/>
      <c r="PBB130" s="4"/>
      <c r="PBC130" s="4"/>
      <c r="PBD130" s="4"/>
      <c r="PBE130" s="4"/>
      <c r="PBF130" s="4"/>
      <c r="PBG130" s="4"/>
      <c r="PBH130" s="4"/>
      <c r="PBI130" s="4"/>
      <c r="PBJ130" s="4"/>
      <c r="PBK130" s="4"/>
      <c r="PBL130" s="4"/>
      <c r="PBM130" s="4"/>
      <c r="PBN130" s="4"/>
      <c r="PBO130" s="4"/>
      <c r="PBP130" s="4"/>
      <c r="PBQ130" s="4"/>
      <c r="PBR130" s="4"/>
      <c r="PBS130" s="4"/>
      <c r="PBT130" s="4"/>
      <c r="PBU130" s="4"/>
      <c r="PBV130" s="4"/>
      <c r="PBW130" s="4"/>
      <c r="PBX130" s="4"/>
      <c r="PBY130" s="4"/>
      <c r="PBZ130" s="4"/>
      <c r="PCA130" s="4"/>
      <c r="PCB130" s="4"/>
      <c r="PCC130" s="4"/>
      <c r="PCD130" s="4"/>
      <c r="PCE130" s="4"/>
      <c r="PCF130" s="4"/>
      <c r="PCG130" s="4"/>
      <c r="PCH130" s="4"/>
      <c r="PCI130" s="4"/>
      <c r="PCJ130" s="4"/>
      <c r="PCK130" s="4"/>
      <c r="PCL130" s="4"/>
      <c r="PCM130" s="4"/>
      <c r="PCN130" s="4"/>
      <c r="PCO130" s="4"/>
      <c r="PCP130" s="4"/>
      <c r="PCQ130" s="4"/>
      <c r="PCR130" s="4"/>
      <c r="PCS130" s="4"/>
      <c r="PCT130" s="4"/>
      <c r="PCU130" s="4"/>
      <c r="PCV130" s="4"/>
      <c r="PCW130" s="4"/>
      <c r="PCX130" s="4"/>
      <c r="PCY130" s="4"/>
      <c r="PCZ130" s="4"/>
      <c r="PDA130" s="4"/>
      <c r="PDB130" s="4"/>
      <c r="PDC130" s="4"/>
      <c r="PDD130" s="4"/>
      <c r="PDE130" s="4"/>
      <c r="PDF130" s="4"/>
      <c r="PDG130" s="4"/>
      <c r="PDH130" s="4"/>
      <c r="PDI130" s="4"/>
      <c r="PDJ130" s="4"/>
      <c r="PDK130" s="4"/>
      <c r="PDL130" s="4"/>
      <c r="PDM130" s="4"/>
      <c r="PDN130" s="4"/>
      <c r="PDO130" s="4"/>
      <c r="PDP130" s="4"/>
      <c r="PDQ130" s="4"/>
      <c r="PDR130" s="4"/>
      <c r="PDS130" s="4"/>
      <c r="PDT130" s="4"/>
      <c r="PDU130" s="4"/>
      <c r="PDV130" s="4"/>
      <c r="PDW130" s="4"/>
      <c r="PDX130" s="4"/>
      <c r="PDY130" s="4"/>
      <c r="PDZ130" s="4"/>
      <c r="PEA130" s="4"/>
      <c r="PEB130" s="4"/>
      <c r="PEC130" s="4"/>
      <c r="PED130" s="4"/>
      <c r="PEE130" s="4"/>
      <c r="PEF130" s="4"/>
      <c r="PEG130" s="4"/>
      <c r="PEH130" s="4"/>
      <c r="PEI130" s="4"/>
      <c r="PEJ130" s="4"/>
      <c r="PEK130" s="4"/>
      <c r="PEL130" s="4"/>
      <c r="PEM130" s="4"/>
      <c r="PEN130" s="4"/>
      <c r="PEO130" s="4"/>
      <c r="PEP130" s="4"/>
      <c r="PEW130" s="4"/>
      <c r="PEX130" s="4"/>
      <c r="PEY130" s="4"/>
      <c r="PEZ130" s="4"/>
      <c r="PFA130" s="4"/>
      <c r="PFB130" s="4"/>
      <c r="PFC130" s="4"/>
      <c r="PFD130" s="4"/>
      <c r="PFE130" s="4"/>
      <c r="PFF130" s="4"/>
      <c r="PFG130" s="4"/>
      <c r="PFH130" s="4"/>
      <c r="PFI130" s="4"/>
      <c r="PFJ130" s="4"/>
      <c r="PFK130" s="4"/>
      <c r="PFL130" s="4"/>
      <c r="PFM130" s="4"/>
      <c r="PFN130" s="4"/>
      <c r="PFO130" s="4"/>
      <c r="PFP130" s="4"/>
      <c r="PFQ130" s="4"/>
      <c r="PFR130" s="4"/>
      <c r="PFS130" s="4"/>
      <c r="PFT130" s="4"/>
      <c r="PFU130" s="4"/>
      <c r="PFV130" s="4"/>
      <c r="PFW130" s="4"/>
      <c r="PFX130" s="4"/>
      <c r="PFY130" s="4"/>
      <c r="PFZ130" s="4"/>
      <c r="PGA130" s="4"/>
      <c r="PGB130" s="4"/>
      <c r="PGC130" s="4"/>
      <c r="PGD130" s="4"/>
      <c r="PGE130" s="4"/>
      <c r="PGF130" s="4"/>
      <c r="PGG130" s="4"/>
      <c r="PGH130" s="4"/>
      <c r="PGI130" s="4"/>
      <c r="PGJ130" s="4"/>
      <c r="PGK130" s="4"/>
      <c r="PGL130" s="4"/>
      <c r="PGM130" s="4"/>
      <c r="PGN130" s="4"/>
      <c r="PGO130" s="4"/>
      <c r="PGP130" s="4"/>
      <c r="PGQ130" s="4"/>
      <c r="PGR130" s="4"/>
      <c r="PGS130" s="4"/>
      <c r="PGT130" s="4"/>
      <c r="PGU130" s="4"/>
      <c r="PGV130" s="4"/>
      <c r="PGW130" s="4"/>
      <c r="PGX130" s="4"/>
      <c r="PGY130" s="4"/>
      <c r="PGZ130" s="4"/>
      <c r="PHA130" s="4"/>
      <c r="PHB130" s="4"/>
      <c r="PHC130" s="4"/>
      <c r="PHD130" s="4"/>
      <c r="PHE130" s="4"/>
      <c r="PHF130" s="4"/>
      <c r="PHG130" s="4"/>
      <c r="PHH130" s="4"/>
      <c r="PHI130" s="4"/>
      <c r="PHJ130" s="4"/>
      <c r="PHK130" s="4"/>
      <c r="PHL130" s="4"/>
      <c r="PHM130" s="4"/>
      <c r="PHN130" s="4"/>
      <c r="PHO130" s="4"/>
      <c r="PHP130" s="4"/>
      <c r="PHQ130" s="4"/>
      <c r="PHR130" s="4"/>
      <c r="PHS130" s="4"/>
      <c r="PHT130" s="4"/>
      <c r="PHU130" s="4"/>
      <c r="PHV130" s="4"/>
      <c r="PHW130" s="4"/>
      <c r="PHX130" s="4"/>
      <c r="PHY130" s="4"/>
      <c r="PHZ130" s="4"/>
      <c r="PIA130" s="4"/>
      <c r="PIB130" s="4"/>
      <c r="PIC130" s="4"/>
      <c r="PID130" s="4"/>
      <c r="PIE130" s="4"/>
      <c r="PIF130" s="4"/>
      <c r="PIG130" s="4"/>
      <c r="PIH130" s="4"/>
      <c r="PII130" s="4"/>
      <c r="PIJ130" s="4"/>
      <c r="PIK130" s="4"/>
      <c r="PIL130" s="4"/>
      <c r="PIM130" s="4"/>
      <c r="PIN130" s="4"/>
      <c r="PIO130" s="4"/>
      <c r="PIP130" s="4"/>
      <c r="PIQ130" s="4"/>
      <c r="PIR130" s="4"/>
      <c r="PIS130" s="4"/>
      <c r="PIT130" s="4"/>
      <c r="PIU130" s="4"/>
      <c r="PIV130" s="4"/>
      <c r="PIW130" s="4"/>
      <c r="PIX130" s="4"/>
      <c r="PIY130" s="4"/>
      <c r="PIZ130" s="4"/>
      <c r="PJA130" s="4"/>
      <c r="PJB130" s="4"/>
      <c r="PJC130" s="4"/>
      <c r="PJD130" s="4"/>
      <c r="PJE130" s="4"/>
      <c r="PJF130" s="4"/>
      <c r="PJG130" s="4"/>
      <c r="PJH130" s="4"/>
      <c r="PJI130" s="4"/>
      <c r="PJJ130" s="4"/>
      <c r="PJK130" s="4"/>
      <c r="PJL130" s="4"/>
      <c r="PJM130" s="4"/>
      <c r="PJN130" s="4"/>
      <c r="PJO130" s="4"/>
      <c r="PJP130" s="4"/>
      <c r="PJQ130" s="4"/>
      <c r="PJR130" s="4"/>
      <c r="PJS130" s="4"/>
      <c r="PJT130" s="4"/>
      <c r="PJU130" s="4"/>
      <c r="PJV130" s="4"/>
      <c r="PJW130" s="4"/>
      <c r="PJX130" s="4"/>
      <c r="PJY130" s="4"/>
      <c r="PJZ130" s="4"/>
      <c r="PKA130" s="4"/>
      <c r="PKB130" s="4"/>
      <c r="PKC130" s="4"/>
      <c r="PKD130" s="4"/>
      <c r="PKE130" s="4"/>
      <c r="PKF130" s="4"/>
      <c r="PKG130" s="4"/>
      <c r="PKH130" s="4"/>
      <c r="PKI130" s="4"/>
      <c r="PKJ130" s="4"/>
      <c r="PKK130" s="4"/>
      <c r="PKL130" s="4"/>
      <c r="PKM130" s="4"/>
      <c r="PKN130" s="4"/>
      <c r="PKO130" s="4"/>
      <c r="PKP130" s="4"/>
      <c r="PKQ130" s="4"/>
      <c r="PKR130" s="4"/>
      <c r="PKS130" s="4"/>
      <c r="PKT130" s="4"/>
      <c r="PKU130" s="4"/>
      <c r="PKV130" s="4"/>
      <c r="PKW130" s="4"/>
      <c r="PKX130" s="4"/>
      <c r="PKY130" s="4"/>
      <c r="PKZ130" s="4"/>
      <c r="PLA130" s="4"/>
      <c r="PLB130" s="4"/>
      <c r="PLC130" s="4"/>
      <c r="PLD130" s="4"/>
      <c r="PLE130" s="4"/>
      <c r="PLF130" s="4"/>
      <c r="PLG130" s="4"/>
      <c r="PLH130" s="4"/>
      <c r="PLI130" s="4"/>
      <c r="PLJ130" s="4"/>
      <c r="PLK130" s="4"/>
      <c r="PLL130" s="4"/>
      <c r="PLM130" s="4"/>
      <c r="PLN130" s="4"/>
      <c r="PLO130" s="4"/>
      <c r="PLP130" s="4"/>
      <c r="PLQ130" s="4"/>
      <c r="PLR130" s="4"/>
      <c r="PLS130" s="4"/>
      <c r="PLT130" s="4"/>
      <c r="PLU130" s="4"/>
      <c r="PLV130" s="4"/>
      <c r="PLW130" s="4"/>
      <c r="PLX130" s="4"/>
      <c r="PLY130" s="4"/>
      <c r="PLZ130" s="4"/>
      <c r="PMA130" s="4"/>
      <c r="PMB130" s="4"/>
      <c r="PMC130" s="4"/>
      <c r="PMD130" s="4"/>
      <c r="PME130" s="4"/>
      <c r="PMF130" s="4"/>
      <c r="PMG130" s="4"/>
      <c r="PMH130" s="4"/>
      <c r="PMI130" s="4"/>
      <c r="PMJ130" s="4"/>
      <c r="PMK130" s="4"/>
      <c r="PML130" s="4"/>
      <c r="PMM130" s="4"/>
      <c r="PMN130" s="4"/>
      <c r="PMO130" s="4"/>
      <c r="PMP130" s="4"/>
      <c r="PMQ130" s="4"/>
      <c r="PMR130" s="4"/>
      <c r="PMS130" s="4"/>
      <c r="PMT130" s="4"/>
      <c r="PMU130" s="4"/>
      <c r="PMV130" s="4"/>
      <c r="PMW130" s="4"/>
      <c r="PMX130" s="4"/>
      <c r="PMY130" s="4"/>
      <c r="PMZ130" s="4"/>
      <c r="PNA130" s="4"/>
      <c r="PNB130" s="4"/>
      <c r="PNC130" s="4"/>
      <c r="PND130" s="4"/>
      <c r="PNE130" s="4"/>
      <c r="PNF130" s="4"/>
      <c r="PNG130" s="4"/>
      <c r="PNH130" s="4"/>
      <c r="PNI130" s="4"/>
      <c r="PNJ130" s="4"/>
      <c r="PNK130" s="4"/>
      <c r="PNL130" s="4"/>
      <c r="PNM130" s="4"/>
      <c r="PNN130" s="4"/>
      <c r="PNO130" s="4"/>
      <c r="PNP130" s="4"/>
      <c r="PNQ130" s="4"/>
      <c r="PNR130" s="4"/>
      <c r="PNS130" s="4"/>
      <c r="PNT130" s="4"/>
      <c r="PNU130" s="4"/>
      <c r="PNV130" s="4"/>
      <c r="PNW130" s="4"/>
      <c r="PNX130" s="4"/>
      <c r="PNY130" s="4"/>
      <c r="PNZ130" s="4"/>
      <c r="POA130" s="4"/>
      <c r="POB130" s="4"/>
      <c r="POC130" s="4"/>
      <c r="POD130" s="4"/>
      <c r="POE130" s="4"/>
      <c r="POF130" s="4"/>
      <c r="POG130" s="4"/>
      <c r="POH130" s="4"/>
      <c r="POI130" s="4"/>
      <c r="POJ130" s="4"/>
      <c r="POK130" s="4"/>
      <c r="POL130" s="4"/>
      <c r="POS130" s="4"/>
      <c r="POT130" s="4"/>
      <c r="POU130" s="4"/>
      <c r="POV130" s="4"/>
      <c r="POW130" s="4"/>
      <c r="POX130" s="4"/>
      <c r="POY130" s="4"/>
      <c r="POZ130" s="4"/>
      <c r="PPA130" s="4"/>
      <c r="PPB130" s="4"/>
      <c r="PPC130" s="4"/>
      <c r="PPD130" s="4"/>
      <c r="PPE130" s="4"/>
      <c r="PPF130" s="4"/>
      <c r="PPG130" s="4"/>
      <c r="PPH130" s="4"/>
      <c r="PPI130" s="4"/>
      <c r="PPJ130" s="4"/>
      <c r="PPK130" s="4"/>
      <c r="PPL130" s="4"/>
      <c r="PPM130" s="4"/>
      <c r="PPN130" s="4"/>
      <c r="PPO130" s="4"/>
      <c r="PPP130" s="4"/>
      <c r="PPQ130" s="4"/>
      <c r="PPR130" s="4"/>
      <c r="PPS130" s="4"/>
      <c r="PPT130" s="4"/>
      <c r="PPU130" s="4"/>
      <c r="PPV130" s="4"/>
      <c r="PPW130" s="4"/>
      <c r="PPX130" s="4"/>
      <c r="PPY130" s="4"/>
      <c r="PPZ130" s="4"/>
      <c r="PQA130" s="4"/>
      <c r="PQB130" s="4"/>
      <c r="PQC130" s="4"/>
      <c r="PQD130" s="4"/>
      <c r="PQE130" s="4"/>
      <c r="PQF130" s="4"/>
      <c r="PQG130" s="4"/>
      <c r="PQH130" s="4"/>
      <c r="PQI130" s="4"/>
      <c r="PQJ130" s="4"/>
      <c r="PQK130" s="4"/>
      <c r="PQL130" s="4"/>
      <c r="PQM130" s="4"/>
      <c r="PQN130" s="4"/>
      <c r="PQO130" s="4"/>
      <c r="PQP130" s="4"/>
      <c r="PQQ130" s="4"/>
      <c r="PQR130" s="4"/>
      <c r="PQS130" s="4"/>
      <c r="PQT130" s="4"/>
      <c r="PQU130" s="4"/>
      <c r="PQV130" s="4"/>
      <c r="PQW130" s="4"/>
      <c r="PQX130" s="4"/>
      <c r="PQY130" s="4"/>
      <c r="PQZ130" s="4"/>
      <c r="PRA130" s="4"/>
      <c r="PRB130" s="4"/>
      <c r="PRC130" s="4"/>
      <c r="PRD130" s="4"/>
      <c r="PRE130" s="4"/>
      <c r="PRF130" s="4"/>
      <c r="PRG130" s="4"/>
      <c r="PRH130" s="4"/>
      <c r="PRI130" s="4"/>
      <c r="PRJ130" s="4"/>
      <c r="PRK130" s="4"/>
      <c r="PRL130" s="4"/>
      <c r="PRM130" s="4"/>
      <c r="PRN130" s="4"/>
      <c r="PRO130" s="4"/>
      <c r="PRP130" s="4"/>
      <c r="PRQ130" s="4"/>
      <c r="PRR130" s="4"/>
      <c r="PRS130" s="4"/>
      <c r="PRT130" s="4"/>
      <c r="PRU130" s="4"/>
      <c r="PRV130" s="4"/>
      <c r="PRW130" s="4"/>
      <c r="PRX130" s="4"/>
      <c r="PRY130" s="4"/>
      <c r="PRZ130" s="4"/>
      <c r="PSA130" s="4"/>
      <c r="PSB130" s="4"/>
      <c r="PSC130" s="4"/>
      <c r="PSD130" s="4"/>
      <c r="PSE130" s="4"/>
      <c r="PSF130" s="4"/>
      <c r="PSG130" s="4"/>
      <c r="PSH130" s="4"/>
      <c r="PSI130" s="4"/>
      <c r="PSJ130" s="4"/>
      <c r="PSK130" s="4"/>
      <c r="PSL130" s="4"/>
      <c r="PSM130" s="4"/>
      <c r="PSN130" s="4"/>
      <c r="PSO130" s="4"/>
      <c r="PSP130" s="4"/>
      <c r="PSQ130" s="4"/>
      <c r="PSR130" s="4"/>
      <c r="PSS130" s="4"/>
      <c r="PST130" s="4"/>
      <c r="PSU130" s="4"/>
      <c r="PSV130" s="4"/>
      <c r="PSW130" s="4"/>
      <c r="PSX130" s="4"/>
      <c r="PSY130" s="4"/>
      <c r="PSZ130" s="4"/>
      <c r="PTA130" s="4"/>
      <c r="PTB130" s="4"/>
      <c r="PTC130" s="4"/>
      <c r="PTD130" s="4"/>
      <c r="PTE130" s="4"/>
      <c r="PTF130" s="4"/>
      <c r="PTG130" s="4"/>
      <c r="PTH130" s="4"/>
      <c r="PTI130" s="4"/>
      <c r="PTJ130" s="4"/>
      <c r="PTK130" s="4"/>
      <c r="PTL130" s="4"/>
      <c r="PTM130" s="4"/>
      <c r="PTN130" s="4"/>
      <c r="PTO130" s="4"/>
      <c r="PTP130" s="4"/>
      <c r="PTQ130" s="4"/>
      <c r="PTR130" s="4"/>
      <c r="PTS130" s="4"/>
      <c r="PTT130" s="4"/>
      <c r="PTU130" s="4"/>
      <c r="PTV130" s="4"/>
      <c r="PTW130" s="4"/>
      <c r="PTX130" s="4"/>
      <c r="PTY130" s="4"/>
      <c r="PTZ130" s="4"/>
      <c r="PUA130" s="4"/>
      <c r="PUB130" s="4"/>
      <c r="PUC130" s="4"/>
      <c r="PUD130" s="4"/>
      <c r="PUE130" s="4"/>
      <c r="PUF130" s="4"/>
      <c r="PUG130" s="4"/>
      <c r="PUH130" s="4"/>
      <c r="PUI130" s="4"/>
      <c r="PUJ130" s="4"/>
      <c r="PUK130" s="4"/>
      <c r="PUL130" s="4"/>
      <c r="PUM130" s="4"/>
      <c r="PUN130" s="4"/>
      <c r="PUO130" s="4"/>
      <c r="PUP130" s="4"/>
      <c r="PUQ130" s="4"/>
      <c r="PUR130" s="4"/>
      <c r="PUS130" s="4"/>
      <c r="PUT130" s="4"/>
      <c r="PUU130" s="4"/>
      <c r="PUV130" s="4"/>
      <c r="PUW130" s="4"/>
      <c r="PUX130" s="4"/>
      <c r="PUY130" s="4"/>
      <c r="PUZ130" s="4"/>
      <c r="PVA130" s="4"/>
      <c r="PVB130" s="4"/>
      <c r="PVC130" s="4"/>
      <c r="PVD130" s="4"/>
      <c r="PVE130" s="4"/>
      <c r="PVF130" s="4"/>
      <c r="PVG130" s="4"/>
      <c r="PVH130" s="4"/>
      <c r="PVI130" s="4"/>
      <c r="PVJ130" s="4"/>
      <c r="PVK130" s="4"/>
      <c r="PVL130" s="4"/>
      <c r="PVM130" s="4"/>
      <c r="PVN130" s="4"/>
      <c r="PVO130" s="4"/>
      <c r="PVP130" s="4"/>
      <c r="PVQ130" s="4"/>
      <c r="PVR130" s="4"/>
      <c r="PVS130" s="4"/>
      <c r="PVT130" s="4"/>
      <c r="PVU130" s="4"/>
      <c r="PVV130" s="4"/>
      <c r="PVW130" s="4"/>
      <c r="PVX130" s="4"/>
      <c r="PVY130" s="4"/>
      <c r="PVZ130" s="4"/>
      <c r="PWA130" s="4"/>
      <c r="PWB130" s="4"/>
      <c r="PWC130" s="4"/>
      <c r="PWD130" s="4"/>
      <c r="PWE130" s="4"/>
      <c r="PWF130" s="4"/>
      <c r="PWG130" s="4"/>
      <c r="PWH130" s="4"/>
      <c r="PWI130" s="4"/>
      <c r="PWJ130" s="4"/>
      <c r="PWK130" s="4"/>
      <c r="PWL130" s="4"/>
      <c r="PWM130" s="4"/>
      <c r="PWN130" s="4"/>
      <c r="PWO130" s="4"/>
      <c r="PWP130" s="4"/>
      <c r="PWQ130" s="4"/>
      <c r="PWR130" s="4"/>
      <c r="PWS130" s="4"/>
      <c r="PWT130" s="4"/>
      <c r="PWU130" s="4"/>
      <c r="PWV130" s="4"/>
      <c r="PWW130" s="4"/>
      <c r="PWX130" s="4"/>
      <c r="PWY130" s="4"/>
      <c r="PWZ130" s="4"/>
      <c r="PXA130" s="4"/>
      <c r="PXB130" s="4"/>
      <c r="PXC130" s="4"/>
      <c r="PXD130" s="4"/>
      <c r="PXE130" s="4"/>
      <c r="PXF130" s="4"/>
      <c r="PXG130" s="4"/>
      <c r="PXH130" s="4"/>
      <c r="PXI130" s="4"/>
      <c r="PXJ130" s="4"/>
      <c r="PXK130" s="4"/>
      <c r="PXL130" s="4"/>
      <c r="PXM130" s="4"/>
      <c r="PXN130" s="4"/>
      <c r="PXO130" s="4"/>
      <c r="PXP130" s="4"/>
      <c r="PXQ130" s="4"/>
      <c r="PXR130" s="4"/>
      <c r="PXS130" s="4"/>
      <c r="PXT130" s="4"/>
      <c r="PXU130" s="4"/>
      <c r="PXV130" s="4"/>
      <c r="PXW130" s="4"/>
      <c r="PXX130" s="4"/>
      <c r="PXY130" s="4"/>
      <c r="PXZ130" s="4"/>
      <c r="PYA130" s="4"/>
      <c r="PYB130" s="4"/>
      <c r="PYC130" s="4"/>
      <c r="PYD130" s="4"/>
      <c r="PYE130" s="4"/>
      <c r="PYF130" s="4"/>
      <c r="PYG130" s="4"/>
      <c r="PYH130" s="4"/>
      <c r="PYO130" s="4"/>
      <c r="PYP130" s="4"/>
      <c r="PYQ130" s="4"/>
      <c r="PYR130" s="4"/>
      <c r="PYS130" s="4"/>
      <c r="PYT130" s="4"/>
      <c r="PYU130" s="4"/>
      <c r="PYV130" s="4"/>
      <c r="PYW130" s="4"/>
      <c r="PYX130" s="4"/>
      <c r="PYY130" s="4"/>
      <c r="PYZ130" s="4"/>
      <c r="PZA130" s="4"/>
      <c r="PZB130" s="4"/>
      <c r="PZC130" s="4"/>
      <c r="PZD130" s="4"/>
      <c r="PZE130" s="4"/>
      <c r="PZF130" s="4"/>
      <c r="PZG130" s="4"/>
      <c r="PZH130" s="4"/>
      <c r="PZI130" s="4"/>
      <c r="PZJ130" s="4"/>
      <c r="PZK130" s="4"/>
      <c r="PZL130" s="4"/>
      <c r="PZM130" s="4"/>
      <c r="PZN130" s="4"/>
      <c r="PZO130" s="4"/>
      <c r="PZP130" s="4"/>
      <c r="PZQ130" s="4"/>
      <c r="PZR130" s="4"/>
      <c r="PZS130" s="4"/>
      <c r="PZT130" s="4"/>
      <c r="PZU130" s="4"/>
      <c r="PZV130" s="4"/>
      <c r="PZW130" s="4"/>
      <c r="PZX130" s="4"/>
      <c r="PZY130" s="4"/>
      <c r="PZZ130" s="4"/>
      <c r="QAA130" s="4"/>
      <c r="QAB130" s="4"/>
      <c r="QAC130" s="4"/>
      <c r="QAD130" s="4"/>
      <c r="QAE130" s="4"/>
      <c r="QAF130" s="4"/>
      <c r="QAG130" s="4"/>
      <c r="QAH130" s="4"/>
      <c r="QAI130" s="4"/>
      <c r="QAJ130" s="4"/>
      <c r="QAK130" s="4"/>
      <c r="QAL130" s="4"/>
      <c r="QAM130" s="4"/>
      <c r="QAN130" s="4"/>
      <c r="QAO130" s="4"/>
      <c r="QAP130" s="4"/>
      <c r="QAQ130" s="4"/>
      <c r="QAR130" s="4"/>
      <c r="QAS130" s="4"/>
      <c r="QAT130" s="4"/>
      <c r="QAU130" s="4"/>
      <c r="QAV130" s="4"/>
      <c r="QAW130" s="4"/>
      <c r="QAX130" s="4"/>
      <c r="QAY130" s="4"/>
      <c r="QAZ130" s="4"/>
      <c r="QBA130" s="4"/>
      <c r="QBB130" s="4"/>
      <c r="QBC130" s="4"/>
      <c r="QBD130" s="4"/>
      <c r="QBE130" s="4"/>
      <c r="QBF130" s="4"/>
      <c r="QBG130" s="4"/>
      <c r="QBH130" s="4"/>
      <c r="QBI130" s="4"/>
      <c r="QBJ130" s="4"/>
      <c r="QBK130" s="4"/>
      <c r="QBL130" s="4"/>
      <c r="QBM130" s="4"/>
      <c r="QBN130" s="4"/>
      <c r="QBO130" s="4"/>
      <c r="QBP130" s="4"/>
      <c r="QBQ130" s="4"/>
      <c r="QBR130" s="4"/>
      <c r="QBS130" s="4"/>
      <c r="QBT130" s="4"/>
      <c r="QBU130" s="4"/>
      <c r="QBV130" s="4"/>
      <c r="QBW130" s="4"/>
      <c r="QBX130" s="4"/>
      <c r="QBY130" s="4"/>
      <c r="QBZ130" s="4"/>
      <c r="QCA130" s="4"/>
      <c r="QCB130" s="4"/>
      <c r="QCC130" s="4"/>
      <c r="QCD130" s="4"/>
      <c r="QCE130" s="4"/>
      <c r="QCF130" s="4"/>
      <c r="QCG130" s="4"/>
      <c r="QCH130" s="4"/>
      <c r="QCI130" s="4"/>
      <c r="QCJ130" s="4"/>
      <c r="QCK130" s="4"/>
      <c r="QCL130" s="4"/>
      <c r="QCM130" s="4"/>
      <c r="QCN130" s="4"/>
      <c r="QCO130" s="4"/>
      <c r="QCP130" s="4"/>
      <c r="QCQ130" s="4"/>
      <c r="QCR130" s="4"/>
      <c r="QCS130" s="4"/>
      <c r="QCT130" s="4"/>
      <c r="QCU130" s="4"/>
      <c r="QCV130" s="4"/>
      <c r="QCW130" s="4"/>
      <c r="QCX130" s="4"/>
      <c r="QCY130" s="4"/>
      <c r="QCZ130" s="4"/>
      <c r="QDA130" s="4"/>
      <c r="QDB130" s="4"/>
      <c r="QDC130" s="4"/>
      <c r="QDD130" s="4"/>
      <c r="QDE130" s="4"/>
      <c r="QDF130" s="4"/>
      <c r="QDG130" s="4"/>
      <c r="QDH130" s="4"/>
      <c r="QDI130" s="4"/>
      <c r="QDJ130" s="4"/>
      <c r="QDK130" s="4"/>
      <c r="QDL130" s="4"/>
      <c r="QDM130" s="4"/>
      <c r="QDN130" s="4"/>
      <c r="QDO130" s="4"/>
      <c r="QDP130" s="4"/>
      <c r="QDQ130" s="4"/>
      <c r="QDR130" s="4"/>
      <c r="QDS130" s="4"/>
      <c r="QDT130" s="4"/>
      <c r="QDU130" s="4"/>
      <c r="QDV130" s="4"/>
      <c r="QDW130" s="4"/>
      <c r="QDX130" s="4"/>
      <c r="QDY130" s="4"/>
      <c r="QDZ130" s="4"/>
      <c r="QEA130" s="4"/>
      <c r="QEB130" s="4"/>
      <c r="QEC130" s="4"/>
      <c r="QED130" s="4"/>
      <c r="QEE130" s="4"/>
      <c r="QEF130" s="4"/>
      <c r="QEG130" s="4"/>
      <c r="QEH130" s="4"/>
      <c r="QEI130" s="4"/>
      <c r="QEJ130" s="4"/>
      <c r="QEK130" s="4"/>
      <c r="QEL130" s="4"/>
      <c r="QEM130" s="4"/>
      <c r="QEN130" s="4"/>
      <c r="QEO130" s="4"/>
      <c r="QEP130" s="4"/>
      <c r="QEQ130" s="4"/>
      <c r="QER130" s="4"/>
      <c r="QES130" s="4"/>
      <c r="QET130" s="4"/>
      <c r="QEU130" s="4"/>
      <c r="QEV130" s="4"/>
      <c r="QEW130" s="4"/>
      <c r="QEX130" s="4"/>
      <c r="QEY130" s="4"/>
      <c r="QEZ130" s="4"/>
      <c r="QFA130" s="4"/>
      <c r="QFB130" s="4"/>
      <c r="QFC130" s="4"/>
      <c r="QFD130" s="4"/>
      <c r="QFE130" s="4"/>
      <c r="QFF130" s="4"/>
      <c r="QFG130" s="4"/>
      <c r="QFH130" s="4"/>
      <c r="QFI130" s="4"/>
      <c r="QFJ130" s="4"/>
      <c r="QFK130" s="4"/>
      <c r="QFL130" s="4"/>
      <c r="QFM130" s="4"/>
      <c r="QFN130" s="4"/>
      <c r="QFO130" s="4"/>
      <c r="QFP130" s="4"/>
      <c r="QFQ130" s="4"/>
      <c r="QFR130" s="4"/>
      <c r="QFS130" s="4"/>
      <c r="QFT130" s="4"/>
      <c r="QFU130" s="4"/>
      <c r="QFV130" s="4"/>
      <c r="QFW130" s="4"/>
      <c r="QFX130" s="4"/>
      <c r="QFY130" s="4"/>
      <c r="QFZ130" s="4"/>
      <c r="QGA130" s="4"/>
      <c r="QGB130" s="4"/>
      <c r="QGC130" s="4"/>
      <c r="QGD130" s="4"/>
      <c r="QGE130" s="4"/>
      <c r="QGF130" s="4"/>
      <c r="QGG130" s="4"/>
      <c r="QGH130" s="4"/>
      <c r="QGI130" s="4"/>
      <c r="QGJ130" s="4"/>
      <c r="QGK130" s="4"/>
      <c r="QGL130" s="4"/>
      <c r="QGM130" s="4"/>
      <c r="QGN130" s="4"/>
      <c r="QGO130" s="4"/>
      <c r="QGP130" s="4"/>
      <c r="QGQ130" s="4"/>
      <c r="QGR130" s="4"/>
      <c r="QGS130" s="4"/>
      <c r="QGT130" s="4"/>
      <c r="QGU130" s="4"/>
      <c r="QGV130" s="4"/>
      <c r="QGW130" s="4"/>
      <c r="QGX130" s="4"/>
      <c r="QGY130" s="4"/>
      <c r="QGZ130" s="4"/>
      <c r="QHA130" s="4"/>
      <c r="QHB130" s="4"/>
      <c r="QHC130" s="4"/>
      <c r="QHD130" s="4"/>
      <c r="QHE130" s="4"/>
      <c r="QHF130" s="4"/>
      <c r="QHG130" s="4"/>
      <c r="QHH130" s="4"/>
      <c r="QHI130" s="4"/>
      <c r="QHJ130" s="4"/>
      <c r="QHK130" s="4"/>
      <c r="QHL130" s="4"/>
      <c r="QHM130" s="4"/>
      <c r="QHN130" s="4"/>
      <c r="QHO130" s="4"/>
      <c r="QHP130" s="4"/>
      <c r="QHQ130" s="4"/>
      <c r="QHR130" s="4"/>
      <c r="QHS130" s="4"/>
      <c r="QHT130" s="4"/>
      <c r="QHU130" s="4"/>
      <c r="QHV130" s="4"/>
      <c r="QHW130" s="4"/>
      <c r="QHX130" s="4"/>
      <c r="QHY130" s="4"/>
      <c r="QHZ130" s="4"/>
      <c r="QIA130" s="4"/>
      <c r="QIB130" s="4"/>
      <c r="QIC130" s="4"/>
      <c r="QID130" s="4"/>
      <c r="QIK130" s="4"/>
      <c r="QIL130" s="4"/>
      <c r="QIM130" s="4"/>
      <c r="QIN130" s="4"/>
      <c r="QIO130" s="4"/>
      <c r="QIP130" s="4"/>
      <c r="QIQ130" s="4"/>
      <c r="QIR130" s="4"/>
      <c r="QIS130" s="4"/>
      <c r="QIT130" s="4"/>
      <c r="QIU130" s="4"/>
      <c r="QIV130" s="4"/>
      <c r="QIW130" s="4"/>
      <c r="QIX130" s="4"/>
      <c r="QIY130" s="4"/>
      <c r="QIZ130" s="4"/>
      <c r="QJA130" s="4"/>
      <c r="QJB130" s="4"/>
      <c r="QJC130" s="4"/>
      <c r="QJD130" s="4"/>
      <c r="QJE130" s="4"/>
      <c r="QJF130" s="4"/>
      <c r="QJG130" s="4"/>
      <c r="QJH130" s="4"/>
      <c r="QJI130" s="4"/>
      <c r="QJJ130" s="4"/>
      <c r="QJK130" s="4"/>
      <c r="QJL130" s="4"/>
      <c r="QJM130" s="4"/>
      <c r="QJN130" s="4"/>
      <c r="QJO130" s="4"/>
      <c r="QJP130" s="4"/>
      <c r="QJQ130" s="4"/>
      <c r="QJR130" s="4"/>
      <c r="QJS130" s="4"/>
      <c r="QJT130" s="4"/>
      <c r="QJU130" s="4"/>
      <c r="QJV130" s="4"/>
      <c r="QJW130" s="4"/>
      <c r="QJX130" s="4"/>
      <c r="QJY130" s="4"/>
      <c r="QJZ130" s="4"/>
      <c r="QKA130" s="4"/>
      <c r="QKB130" s="4"/>
      <c r="QKC130" s="4"/>
      <c r="QKD130" s="4"/>
      <c r="QKE130" s="4"/>
      <c r="QKF130" s="4"/>
      <c r="QKG130" s="4"/>
      <c r="QKH130" s="4"/>
      <c r="QKI130" s="4"/>
      <c r="QKJ130" s="4"/>
      <c r="QKK130" s="4"/>
      <c r="QKL130" s="4"/>
      <c r="QKM130" s="4"/>
      <c r="QKN130" s="4"/>
      <c r="QKO130" s="4"/>
      <c r="QKP130" s="4"/>
      <c r="QKQ130" s="4"/>
      <c r="QKR130" s="4"/>
      <c r="QKS130" s="4"/>
      <c r="QKT130" s="4"/>
      <c r="QKU130" s="4"/>
      <c r="QKV130" s="4"/>
      <c r="QKW130" s="4"/>
      <c r="QKX130" s="4"/>
      <c r="QKY130" s="4"/>
      <c r="QKZ130" s="4"/>
      <c r="QLA130" s="4"/>
      <c r="QLB130" s="4"/>
      <c r="QLC130" s="4"/>
      <c r="QLD130" s="4"/>
      <c r="QLE130" s="4"/>
      <c r="QLF130" s="4"/>
      <c r="QLG130" s="4"/>
      <c r="QLH130" s="4"/>
      <c r="QLI130" s="4"/>
      <c r="QLJ130" s="4"/>
      <c r="QLK130" s="4"/>
      <c r="QLL130" s="4"/>
      <c r="QLM130" s="4"/>
      <c r="QLN130" s="4"/>
      <c r="QLO130" s="4"/>
      <c r="QLP130" s="4"/>
      <c r="QLQ130" s="4"/>
      <c r="QLR130" s="4"/>
      <c r="QLS130" s="4"/>
      <c r="QLT130" s="4"/>
      <c r="QLU130" s="4"/>
      <c r="QLV130" s="4"/>
      <c r="QLW130" s="4"/>
      <c r="QLX130" s="4"/>
      <c r="QLY130" s="4"/>
      <c r="QLZ130" s="4"/>
      <c r="QMA130" s="4"/>
      <c r="QMB130" s="4"/>
      <c r="QMC130" s="4"/>
      <c r="QMD130" s="4"/>
      <c r="QME130" s="4"/>
      <c r="QMF130" s="4"/>
      <c r="QMG130" s="4"/>
      <c r="QMH130" s="4"/>
      <c r="QMI130" s="4"/>
      <c r="QMJ130" s="4"/>
      <c r="QMK130" s="4"/>
      <c r="QML130" s="4"/>
      <c r="QMM130" s="4"/>
      <c r="QMN130" s="4"/>
      <c r="QMO130" s="4"/>
      <c r="QMP130" s="4"/>
      <c r="QMQ130" s="4"/>
      <c r="QMR130" s="4"/>
      <c r="QMS130" s="4"/>
      <c r="QMT130" s="4"/>
      <c r="QMU130" s="4"/>
      <c r="QMV130" s="4"/>
      <c r="QMW130" s="4"/>
      <c r="QMX130" s="4"/>
      <c r="QMY130" s="4"/>
      <c r="QMZ130" s="4"/>
      <c r="QNA130" s="4"/>
      <c r="QNB130" s="4"/>
      <c r="QNC130" s="4"/>
      <c r="QND130" s="4"/>
      <c r="QNE130" s="4"/>
      <c r="QNF130" s="4"/>
      <c r="QNG130" s="4"/>
      <c r="QNH130" s="4"/>
      <c r="QNI130" s="4"/>
      <c r="QNJ130" s="4"/>
      <c r="QNK130" s="4"/>
      <c r="QNL130" s="4"/>
      <c r="QNM130" s="4"/>
      <c r="QNN130" s="4"/>
      <c r="QNO130" s="4"/>
      <c r="QNP130" s="4"/>
      <c r="QNQ130" s="4"/>
      <c r="QNR130" s="4"/>
      <c r="QNS130" s="4"/>
      <c r="QNT130" s="4"/>
      <c r="QNU130" s="4"/>
      <c r="QNV130" s="4"/>
      <c r="QNW130" s="4"/>
      <c r="QNX130" s="4"/>
      <c r="QNY130" s="4"/>
      <c r="QNZ130" s="4"/>
      <c r="QOA130" s="4"/>
      <c r="QOB130" s="4"/>
      <c r="QOC130" s="4"/>
      <c r="QOD130" s="4"/>
      <c r="QOE130" s="4"/>
      <c r="QOF130" s="4"/>
      <c r="QOG130" s="4"/>
      <c r="QOH130" s="4"/>
      <c r="QOI130" s="4"/>
      <c r="QOJ130" s="4"/>
      <c r="QOK130" s="4"/>
      <c r="QOL130" s="4"/>
      <c r="QOM130" s="4"/>
      <c r="QON130" s="4"/>
      <c r="QOO130" s="4"/>
      <c r="QOP130" s="4"/>
      <c r="QOQ130" s="4"/>
      <c r="QOR130" s="4"/>
      <c r="QOS130" s="4"/>
      <c r="QOT130" s="4"/>
      <c r="QOU130" s="4"/>
      <c r="QOV130" s="4"/>
      <c r="QOW130" s="4"/>
      <c r="QOX130" s="4"/>
      <c r="QOY130" s="4"/>
      <c r="QOZ130" s="4"/>
      <c r="QPA130" s="4"/>
      <c r="QPB130" s="4"/>
      <c r="QPC130" s="4"/>
      <c r="QPD130" s="4"/>
      <c r="QPE130" s="4"/>
      <c r="QPF130" s="4"/>
      <c r="QPG130" s="4"/>
      <c r="QPH130" s="4"/>
      <c r="QPI130" s="4"/>
      <c r="QPJ130" s="4"/>
      <c r="QPK130" s="4"/>
      <c r="QPL130" s="4"/>
      <c r="QPM130" s="4"/>
      <c r="QPN130" s="4"/>
      <c r="QPO130" s="4"/>
      <c r="QPP130" s="4"/>
      <c r="QPQ130" s="4"/>
      <c r="QPR130" s="4"/>
      <c r="QPS130" s="4"/>
      <c r="QPT130" s="4"/>
      <c r="QPU130" s="4"/>
      <c r="QPV130" s="4"/>
      <c r="QPW130" s="4"/>
      <c r="QPX130" s="4"/>
      <c r="QPY130" s="4"/>
      <c r="QPZ130" s="4"/>
      <c r="QQA130" s="4"/>
      <c r="QQB130" s="4"/>
      <c r="QQC130" s="4"/>
      <c r="QQD130" s="4"/>
      <c r="QQE130" s="4"/>
      <c r="QQF130" s="4"/>
      <c r="QQG130" s="4"/>
      <c r="QQH130" s="4"/>
      <c r="QQI130" s="4"/>
      <c r="QQJ130" s="4"/>
      <c r="QQK130" s="4"/>
      <c r="QQL130" s="4"/>
      <c r="QQM130" s="4"/>
      <c r="QQN130" s="4"/>
      <c r="QQO130" s="4"/>
      <c r="QQP130" s="4"/>
      <c r="QQQ130" s="4"/>
      <c r="QQR130" s="4"/>
      <c r="QQS130" s="4"/>
      <c r="QQT130" s="4"/>
      <c r="QQU130" s="4"/>
      <c r="QQV130" s="4"/>
      <c r="QQW130" s="4"/>
      <c r="QQX130" s="4"/>
      <c r="QQY130" s="4"/>
      <c r="QQZ130" s="4"/>
      <c r="QRA130" s="4"/>
      <c r="QRB130" s="4"/>
      <c r="QRC130" s="4"/>
      <c r="QRD130" s="4"/>
      <c r="QRE130" s="4"/>
      <c r="QRF130" s="4"/>
      <c r="QRG130" s="4"/>
      <c r="QRH130" s="4"/>
      <c r="QRI130" s="4"/>
      <c r="QRJ130" s="4"/>
      <c r="QRK130" s="4"/>
      <c r="QRL130" s="4"/>
      <c r="QRM130" s="4"/>
      <c r="QRN130" s="4"/>
      <c r="QRO130" s="4"/>
      <c r="QRP130" s="4"/>
      <c r="QRQ130" s="4"/>
      <c r="QRR130" s="4"/>
      <c r="QRS130" s="4"/>
      <c r="QRT130" s="4"/>
      <c r="QRU130" s="4"/>
      <c r="QRV130" s="4"/>
      <c r="QRW130" s="4"/>
      <c r="QRX130" s="4"/>
      <c r="QRY130" s="4"/>
      <c r="QRZ130" s="4"/>
      <c r="QSG130" s="4"/>
      <c r="QSH130" s="4"/>
      <c r="QSI130" s="4"/>
      <c r="QSJ130" s="4"/>
      <c r="QSK130" s="4"/>
      <c r="QSL130" s="4"/>
      <c r="QSM130" s="4"/>
      <c r="QSN130" s="4"/>
      <c r="QSO130" s="4"/>
      <c r="QSP130" s="4"/>
      <c r="QSQ130" s="4"/>
      <c r="QSR130" s="4"/>
      <c r="QSS130" s="4"/>
      <c r="QST130" s="4"/>
      <c r="QSU130" s="4"/>
      <c r="QSV130" s="4"/>
      <c r="QSW130" s="4"/>
      <c r="QSX130" s="4"/>
      <c r="QSY130" s="4"/>
      <c r="QSZ130" s="4"/>
      <c r="QTA130" s="4"/>
      <c r="QTB130" s="4"/>
      <c r="QTC130" s="4"/>
      <c r="QTD130" s="4"/>
      <c r="QTE130" s="4"/>
      <c r="QTF130" s="4"/>
      <c r="QTG130" s="4"/>
      <c r="QTH130" s="4"/>
      <c r="QTI130" s="4"/>
      <c r="QTJ130" s="4"/>
      <c r="QTK130" s="4"/>
      <c r="QTL130" s="4"/>
      <c r="QTM130" s="4"/>
      <c r="QTN130" s="4"/>
      <c r="QTO130" s="4"/>
      <c r="QTP130" s="4"/>
      <c r="QTQ130" s="4"/>
      <c r="QTR130" s="4"/>
      <c r="QTS130" s="4"/>
      <c r="QTT130" s="4"/>
      <c r="QTU130" s="4"/>
      <c r="QTV130" s="4"/>
      <c r="QTW130" s="4"/>
      <c r="QTX130" s="4"/>
      <c r="QTY130" s="4"/>
      <c r="QTZ130" s="4"/>
      <c r="QUA130" s="4"/>
      <c r="QUB130" s="4"/>
      <c r="QUC130" s="4"/>
      <c r="QUD130" s="4"/>
      <c r="QUE130" s="4"/>
      <c r="QUF130" s="4"/>
      <c r="QUG130" s="4"/>
      <c r="QUH130" s="4"/>
      <c r="QUI130" s="4"/>
      <c r="QUJ130" s="4"/>
      <c r="QUK130" s="4"/>
      <c r="QUL130" s="4"/>
      <c r="QUM130" s="4"/>
      <c r="QUN130" s="4"/>
      <c r="QUO130" s="4"/>
      <c r="QUP130" s="4"/>
      <c r="QUQ130" s="4"/>
      <c r="QUR130" s="4"/>
      <c r="QUS130" s="4"/>
      <c r="QUT130" s="4"/>
      <c r="QUU130" s="4"/>
      <c r="QUV130" s="4"/>
      <c r="QUW130" s="4"/>
      <c r="QUX130" s="4"/>
      <c r="QUY130" s="4"/>
      <c r="QUZ130" s="4"/>
      <c r="QVA130" s="4"/>
      <c r="QVB130" s="4"/>
      <c r="QVC130" s="4"/>
      <c r="QVD130" s="4"/>
      <c r="QVE130" s="4"/>
      <c r="QVF130" s="4"/>
      <c r="QVG130" s="4"/>
      <c r="QVH130" s="4"/>
      <c r="QVI130" s="4"/>
      <c r="QVJ130" s="4"/>
      <c r="QVK130" s="4"/>
      <c r="QVL130" s="4"/>
      <c r="QVM130" s="4"/>
      <c r="QVN130" s="4"/>
      <c r="QVO130" s="4"/>
      <c r="QVP130" s="4"/>
      <c r="QVQ130" s="4"/>
      <c r="QVR130" s="4"/>
      <c r="QVS130" s="4"/>
      <c r="QVT130" s="4"/>
      <c r="QVU130" s="4"/>
      <c r="QVV130" s="4"/>
      <c r="QVW130" s="4"/>
      <c r="QVX130" s="4"/>
      <c r="QVY130" s="4"/>
      <c r="QVZ130" s="4"/>
      <c r="QWA130" s="4"/>
      <c r="QWB130" s="4"/>
      <c r="QWC130" s="4"/>
      <c r="QWD130" s="4"/>
      <c r="QWE130" s="4"/>
      <c r="QWF130" s="4"/>
      <c r="QWG130" s="4"/>
      <c r="QWH130" s="4"/>
      <c r="QWI130" s="4"/>
      <c r="QWJ130" s="4"/>
      <c r="QWK130" s="4"/>
      <c r="QWL130" s="4"/>
      <c r="QWM130" s="4"/>
      <c r="QWN130" s="4"/>
      <c r="QWO130" s="4"/>
      <c r="QWP130" s="4"/>
      <c r="QWQ130" s="4"/>
      <c r="QWR130" s="4"/>
      <c r="QWS130" s="4"/>
      <c r="QWT130" s="4"/>
      <c r="QWU130" s="4"/>
      <c r="QWV130" s="4"/>
      <c r="QWW130" s="4"/>
      <c r="QWX130" s="4"/>
      <c r="QWY130" s="4"/>
      <c r="QWZ130" s="4"/>
      <c r="QXA130" s="4"/>
      <c r="QXB130" s="4"/>
      <c r="QXC130" s="4"/>
      <c r="QXD130" s="4"/>
      <c r="QXE130" s="4"/>
      <c r="QXF130" s="4"/>
      <c r="QXG130" s="4"/>
      <c r="QXH130" s="4"/>
      <c r="QXI130" s="4"/>
      <c r="QXJ130" s="4"/>
      <c r="QXK130" s="4"/>
      <c r="QXL130" s="4"/>
      <c r="QXM130" s="4"/>
      <c r="QXN130" s="4"/>
      <c r="QXO130" s="4"/>
      <c r="QXP130" s="4"/>
      <c r="QXQ130" s="4"/>
      <c r="QXR130" s="4"/>
      <c r="QXS130" s="4"/>
      <c r="QXT130" s="4"/>
      <c r="QXU130" s="4"/>
      <c r="QXV130" s="4"/>
      <c r="QXW130" s="4"/>
      <c r="QXX130" s="4"/>
      <c r="QXY130" s="4"/>
      <c r="QXZ130" s="4"/>
      <c r="QYA130" s="4"/>
      <c r="QYB130" s="4"/>
      <c r="QYC130" s="4"/>
      <c r="QYD130" s="4"/>
      <c r="QYE130" s="4"/>
      <c r="QYF130" s="4"/>
      <c r="QYG130" s="4"/>
      <c r="QYH130" s="4"/>
      <c r="QYI130" s="4"/>
      <c r="QYJ130" s="4"/>
      <c r="QYK130" s="4"/>
      <c r="QYL130" s="4"/>
      <c r="QYM130" s="4"/>
      <c r="QYN130" s="4"/>
      <c r="QYO130" s="4"/>
      <c r="QYP130" s="4"/>
      <c r="QYQ130" s="4"/>
      <c r="QYR130" s="4"/>
      <c r="QYS130" s="4"/>
      <c r="QYT130" s="4"/>
      <c r="QYU130" s="4"/>
      <c r="QYV130" s="4"/>
      <c r="QYW130" s="4"/>
      <c r="QYX130" s="4"/>
      <c r="QYY130" s="4"/>
      <c r="QYZ130" s="4"/>
      <c r="QZA130" s="4"/>
      <c r="QZB130" s="4"/>
      <c r="QZC130" s="4"/>
      <c r="QZD130" s="4"/>
      <c r="QZE130" s="4"/>
      <c r="QZF130" s="4"/>
      <c r="QZG130" s="4"/>
      <c r="QZH130" s="4"/>
      <c r="QZI130" s="4"/>
      <c r="QZJ130" s="4"/>
      <c r="QZK130" s="4"/>
      <c r="QZL130" s="4"/>
      <c r="QZM130" s="4"/>
      <c r="QZN130" s="4"/>
      <c r="QZO130" s="4"/>
      <c r="QZP130" s="4"/>
      <c r="QZQ130" s="4"/>
      <c r="QZR130" s="4"/>
      <c r="QZS130" s="4"/>
      <c r="QZT130" s="4"/>
      <c r="QZU130" s="4"/>
      <c r="QZV130" s="4"/>
      <c r="QZW130" s="4"/>
      <c r="QZX130" s="4"/>
      <c r="QZY130" s="4"/>
      <c r="QZZ130" s="4"/>
      <c r="RAA130" s="4"/>
      <c r="RAB130" s="4"/>
      <c r="RAC130" s="4"/>
      <c r="RAD130" s="4"/>
      <c r="RAE130" s="4"/>
      <c r="RAF130" s="4"/>
      <c r="RAG130" s="4"/>
      <c r="RAH130" s="4"/>
      <c r="RAI130" s="4"/>
      <c r="RAJ130" s="4"/>
      <c r="RAK130" s="4"/>
      <c r="RAL130" s="4"/>
      <c r="RAM130" s="4"/>
      <c r="RAN130" s="4"/>
      <c r="RAO130" s="4"/>
      <c r="RAP130" s="4"/>
      <c r="RAQ130" s="4"/>
      <c r="RAR130" s="4"/>
      <c r="RAS130" s="4"/>
      <c r="RAT130" s="4"/>
      <c r="RAU130" s="4"/>
      <c r="RAV130" s="4"/>
      <c r="RAW130" s="4"/>
      <c r="RAX130" s="4"/>
      <c r="RAY130" s="4"/>
      <c r="RAZ130" s="4"/>
      <c r="RBA130" s="4"/>
      <c r="RBB130" s="4"/>
      <c r="RBC130" s="4"/>
      <c r="RBD130" s="4"/>
      <c r="RBE130" s="4"/>
      <c r="RBF130" s="4"/>
      <c r="RBG130" s="4"/>
      <c r="RBH130" s="4"/>
      <c r="RBI130" s="4"/>
      <c r="RBJ130" s="4"/>
      <c r="RBK130" s="4"/>
      <c r="RBL130" s="4"/>
      <c r="RBM130" s="4"/>
      <c r="RBN130" s="4"/>
      <c r="RBO130" s="4"/>
      <c r="RBP130" s="4"/>
      <c r="RBQ130" s="4"/>
      <c r="RBR130" s="4"/>
      <c r="RBS130" s="4"/>
      <c r="RBT130" s="4"/>
      <c r="RBU130" s="4"/>
      <c r="RBV130" s="4"/>
      <c r="RCC130" s="4"/>
      <c r="RCD130" s="4"/>
      <c r="RCE130" s="4"/>
      <c r="RCF130" s="4"/>
      <c r="RCG130" s="4"/>
      <c r="RCH130" s="4"/>
      <c r="RCI130" s="4"/>
      <c r="RCJ130" s="4"/>
      <c r="RCK130" s="4"/>
      <c r="RCL130" s="4"/>
      <c r="RCM130" s="4"/>
      <c r="RCN130" s="4"/>
      <c r="RCO130" s="4"/>
      <c r="RCP130" s="4"/>
      <c r="RCQ130" s="4"/>
      <c r="RCR130" s="4"/>
      <c r="RCS130" s="4"/>
      <c r="RCT130" s="4"/>
      <c r="RCU130" s="4"/>
      <c r="RCV130" s="4"/>
      <c r="RCW130" s="4"/>
      <c r="RCX130" s="4"/>
      <c r="RCY130" s="4"/>
      <c r="RCZ130" s="4"/>
      <c r="RDA130" s="4"/>
      <c r="RDB130" s="4"/>
      <c r="RDC130" s="4"/>
      <c r="RDD130" s="4"/>
      <c r="RDE130" s="4"/>
      <c r="RDF130" s="4"/>
      <c r="RDG130" s="4"/>
      <c r="RDH130" s="4"/>
      <c r="RDI130" s="4"/>
      <c r="RDJ130" s="4"/>
      <c r="RDK130" s="4"/>
      <c r="RDL130" s="4"/>
      <c r="RDM130" s="4"/>
      <c r="RDN130" s="4"/>
      <c r="RDO130" s="4"/>
      <c r="RDP130" s="4"/>
      <c r="RDQ130" s="4"/>
      <c r="RDR130" s="4"/>
      <c r="RDS130" s="4"/>
      <c r="RDT130" s="4"/>
      <c r="RDU130" s="4"/>
      <c r="RDV130" s="4"/>
      <c r="RDW130" s="4"/>
      <c r="RDX130" s="4"/>
      <c r="RDY130" s="4"/>
      <c r="RDZ130" s="4"/>
      <c r="REA130" s="4"/>
      <c r="REB130" s="4"/>
      <c r="REC130" s="4"/>
      <c r="RED130" s="4"/>
      <c r="REE130" s="4"/>
      <c r="REF130" s="4"/>
      <c r="REG130" s="4"/>
      <c r="REH130" s="4"/>
      <c r="REI130" s="4"/>
      <c r="REJ130" s="4"/>
      <c r="REK130" s="4"/>
      <c r="REL130" s="4"/>
      <c r="REM130" s="4"/>
      <c r="REN130" s="4"/>
      <c r="REO130" s="4"/>
      <c r="REP130" s="4"/>
      <c r="REQ130" s="4"/>
      <c r="RER130" s="4"/>
      <c r="RES130" s="4"/>
      <c r="RET130" s="4"/>
      <c r="REU130" s="4"/>
      <c r="REV130" s="4"/>
      <c r="REW130" s="4"/>
      <c r="REX130" s="4"/>
      <c r="REY130" s="4"/>
      <c r="REZ130" s="4"/>
      <c r="RFA130" s="4"/>
      <c r="RFB130" s="4"/>
      <c r="RFC130" s="4"/>
      <c r="RFD130" s="4"/>
      <c r="RFE130" s="4"/>
      <c r="RFF130" s="4"/>
      <c r="RFG130" s="4"/>
      <c r="RFH130" s="4"/>
      <c r="RFI130" s="4"/>
      <c r="RFJ130" s="4"/>
      <c r="RFK130" s="4"/>
      <c r="RFL130" s="4"/>
      <c r="RFM130" s="4"/>
      <c r="RFN130" s="4"/>
      <c r="RFO130" s="4"/>
      <c r="RFP130" s="4"/>
      <c r="RFQ130" s="4"/>
      <c r="RFR130" s="4"/>
      <c r="RFS130" s="4"/>
      <c r="RFT130" s="4"/>
      <c r="RFU130" s="4"/>
      <c r="RFV130" s="4"/>
      <c r="RFW130" s="4"/>
      <c r="RFX130" s="4"/>
      <c r="RFY130" s="4"/>
      <c r="RFZ130" s="4"/>
      <c r="RGA130" s="4"/>
      <c r="RGB130" s="4"/>
      <c r="RGC130" s="4"/>
      <c r="RGD130" s="4"/>
      <c r="RGE130" s="4"/>
      <c r="RGF130" s="4"/>
      <c r="RGG130" s="4"/>
      <c r="RGH130" s="4"/>
      <c r="RGI130" s="4"/>
      <c r="RGJ130" s="4"/>
      <c r="RGK130" s="4"/>
      <c r="RGL130" s="4"/>
      <c r="RGM130" s="4"/>
      <c r="RGN130" s="4"/>
      <c r="RGO130" s="4"/>
      <c r="RGP130" s="4"/>
      <c r="RGQ130" s="4"/>
      <c r="RGR130" s="4"/>
      <c r="RGS130" s="4"/>
      <c r="RGT130" s="4"/>
      <c r="RGU130" s="4"/>
      <c r="RGV130" s="4"/>
      <c r="RGW130" s="4"/>
      <c r="RGX130" s="4"/>
      <c r="RGY130" s="4"/>
      <c r="RGZ130" s="4"/>
      <c r="RHA130" s="4"/>
      <c r="RHB130" s="4"/>
      <c r="RHC130" s="4"/>
      <c r="RHD130" s="4"/>
      <c r="RHE130" s="4"/>
      <c r="RHF130" s="4"/>
      <c r="RHG130" s="4"/>
      <c r="RHH130" s="4"/>
      <c r="RHI130" s="4"/>
      <c r="RHJ130" s="4"/>
      <c r="RHK130" s="4"/>
      <c r="RHL130" s="4"/>
      <c r="RHM130" s="4"/>
      <c r="RHN130" s="4"/>
      <c r="RHO130" s="4"/>
      <c r="RHP130" s="4"/>
      <c r="RHQ130" s="4"/>
      <c r="RHR130" s="4"/>
      <c r="RHS130" s="4"/>
      <c r="RHT130" s="4"/>
      <c r="RHU130" s="4"/>
      <c r="RHV130" s="4"/>
      <c r="RHW130" s="4"/>
      <c r="RHX130" s="4"/>
      <c r="RHY130" s="4"/>
      <c r="RHZ130" s="4"/>
      <c r="RIA130" s="4"/>
      <c r="RIB130" s="4"/>
      <c r="RIC130" s="4"/>
      <c r="RID130" s="4"/>
      <c r="RIE130" s="4"/>
      <c r="RIF130" s="4"/>
      <c r="RIG130" s="4"/>
      <c r="RIH130" s="4"/>
      <c r="RII130" s="4"/>
      <c r="RIJ130" s="4"/>
      <c r="RIK130" s="4"/>
      <c r="RIL130" s="4"/>
      <c r="RIM130" s="4"/>
      <c r="RIN130" s="4"/>
      <c r="RIO130" s="4"/>
      <c r="RIP130" s="4"/>
      <c r="RIQ130" s="4"/>
      <c r="RIR130" s="4"/>
      <c r="RIS130" s="4"/>
      <c r="RIT130" s="4"/>
      <c r="RIU130" s="4"/>
      <c r="RIV130" s="4"/>
      <c r="RIW130" s="4"/>
      <c r="RIX130" s="4"/>
      <c r="RIY130" s="4"/>
      <c r="RIZ130" s="4"/>
      <c r="RJA130" s="4"/>
      <c r="RJB130" s="4"/>
      <c r="RJC130" s="4"/>
      <c r="RJD130" s="4"/>
      <c r="RJE130" s="4"/>
      <c r="RJF130" s="4"/>
      <c r="RJG130" s="4"/>
      <c r="RJH130" s="4"/>
      <c r="RJI130" s="4"/>
      <c r="RJJ130" s="4"/>
      <c r="RJK130" s="4"/>
      <c r="RJL130" s="4"/>
      <c r="RJM130" s="4"/>
      <c r="RJN130" s="4"/>
      <c r="RJO130" s="4"/>
      <c r="RJP130" s="4"/>
      <c r="RJQ130" s="4"/>
      <c r="RJR130" s="4"/>
      <c r="RJS130" s="4"/>
      <c r="RJT130" s="4"/>
      <c r="RJU130" s="4"/>
      <c r="RJV130" s="4"/>
      <c r="RJW130" s="4"/>
      <c r="RJX130" s="4"/>
      <c r="RJY130" s="4"/>
      <c r="RJZ130" s="4"/>
      <c r="RKA130" s="4"/>
      <c r="RKB130" s="4"/>
      <c r="RKC130" s="4"/>
      <c r="RKD130" s="4"/>
      <c r="RKE130" s="4"/>
      <c r="RKF130" s="4"/>
      <c r="RKG130" s="4"/>
      <c r="RKH130" s="4"/>
      <c r="RKI130" s="4"/>
      <c r="RKJ130" s="4"/>
      <c r="RKK130" s="4"/>
      <c r="RKL130" s="4"/>
      <c r="RKM130" s="4"/>
      <c r="RKN130" s="4"/>
      <c r="RKO130" s="4"/>
      <c r="RKP130" s="4"/>
      <c r="RKQ130" s="4"/>
      <c r="RKR130" s="4"/>
      <c r="RKS130" s="4"/>
      <c r="RKT130" s="4"/>
      <c r="RKU130" s="4"/>
      <c r="RKV130" s="4"/>
      <c r="RKW130" s="4"/>
      <c r="RKX130" s="4"/>
      <c r="RKY130" s="4"/>
      <c r="RKZ130" s="4"/>
      <c r="RLA130" s="4"/>
      <c r="RLB130" s="4"/>
      <c r="RLC130" s="4"/>
      <c r="RLD130" s="4"/>
      <c r="RLE130" s="4"/>
      <c r="RLF130" s="4"/>
      <c r="RLG130" s="4"/>
      <c r="RLH130" s="4"/>
      <c r="RLI130" s="4"/>
      <c r="RLJ130" s="4"/>
      <c r="RLK130" s="4"/>
      <c r="RLL130" s="4"/>
      <c r="RLM130" s="4"/>
      <c r="RLN130" s="4"/>
      <c r="RLO130" s="4"/>
      <c r="RLP130" s="4"/>
      <c r="RLQ130" s="4"/>
      <c r="RLR130" s="4"/>
      <c r="RLY130" s="4"/>
      <c r="RLZ130" s="4"/>
      <c r="RMA130" s="4"/>
      <c r="RMB130" s="4"/>
      <c r="RMC130" s="4"/>
      <c r="RMD130" s="4"/>
      <c r="RME130" s="4"/>
      <c r="RMF130" s="4"/>
      <c r="RMG130" s="4"/>
      <c r="RMH130" s="4"/>
      <c r="RMI130" s="4"/>
      <c r="RMJ130" s="4"/>
      <c r="RMK130" s="4"/>
      <c r="RML130" s="4"/>
      <c r="RMM130" s="4"/>
      <c r="RMN130" s="4"/>
      <c r="RMO130" s="4"/>
      <c r="RMP130" s="4"/>
      <c r="RMQ130" s="4"/>
      <c r="RMR130" s="4"/>
      <c r="RMS130" s="4"/>
      <c r="RMT130" s="4"/>
      <c r="RMU130" s="4"/>
      <c r="RMV130" s="4"/>
      <c r="RMW130" s="4"/>
      <c r="RMX130" s="4"/>
      <c r="RMY130" s="4"/>
      <c r="RMZ130" s="4"/>
      <c r="RNA130" s="4"/>
      <c r="RNB130" s="4"/>
      <c r="RNC130" s="4"/>
      <c r="RND130" s="4"/>
      <c r="RNE130" s="4"/>
      <c r="RNF130" s="4"/>
      <c r="RNG130" s="4"/>
      <c r="RNH130" s="4"/>
      <c r="RNI130" s="4"/>
      <c r="RNJ130" s="4"/>
      <c r="RNK130" s="4"/>
      <c r="RNL130" s="4"/>
      <c r="RNM130" s="4"/>
      <c r="RNN130" s="4"/>
      <c r="RNO130" s="4"/>
      <c r="RNP130" s="4"/>
      <c r="RNQ130" s="4"/>
      <c r="RNR130" s="4"/>
      <c r="RNS130" s="4"/>
      <c r="RNT130" s="4"/>
      <c r="RNU130" s="4"/>
      <c r="RNV130" s="4"/>
      <c r="RNW130" s="4"/>
      <c r="RNX130" s="4"/>
      <c r="RNY130" s="4"/>
      <c r="RNZ130" s="4"/>
      <c r="ROA130" s="4"/>
      <c r="ROB130" s="4"/>
      <c r="ROC130" s="4"/>
      <c r="ROD130" s="4"/>
      <c r="ROE130" s="4"/>
      <c r="ROF130" s="4"/>
      <c r="ROG130" s="4"/>
      <c r="ROH130" s="4"/>
      <c r="ROI130" s="4"/>
      <c r="ROJ130" s="4"/>
      <c r="ROK130" s="4"/>
      <c r="ROL130" s="4"/>
      <c r="ROM130" s="4"/>
      <c r="RON130" s="4"/>
      <c r="ROO130" s="4"/>
      <c r="ROP130" s="4"/>
      <c r="ROQ130" s="4"/>
      <c r="ROR130" s="4"/>
      <c r="ROS130" s="4"/>
      <c r="ROT130" s="4"/>
      <c r="ROU130" s="4"/>
      <c r="ROV130" s="4"/>
      <c r="ROW130" s="4"/>
      <c r="ROX130" s="4"/>
      <c r="ROY130" s="4"/>
      <c r="ROZ130" s="4"/>
      <c r="RPA130" s="4"/>
      <c r="RPB130" s="4"/>
      <c r="RPC130" s="4"/>
      <c r="RPD130" s="4"/>
      <c r="RPE130" s="4"/>
      <c r="RPF130" s="4"/>
      <c r="RPG130" s="4"/>
      <c r="RPH130" s="4"/>
      <c r="RPI130" s="4"/>
      <c r="RPJ130" s="4"/>
      <c r="RPK130" s="4"/>
      <c r="RPL130" s="4"/>
      <c r="RPM130" s="4"/>
      <c r="RPN130" s="4"/>
      <c r="RPO130" s="4"/>
      <c r="RPP130" s="4"/>
      <c r="RPQ130" s="4"/>
      <c r="RPR130" s="4"/>
      <c r="RPS130" s="4"/>
      <c r="RPT130" s="4"/>
      <c r="RPU130" s="4"/>
      <c r="RPV130" s="4"/>
      <c r="RPW130" s="4"/>
      <c r="RPX130" s="4"/>
      <c r="RPY130" s="4"/>
      <c r="RPZ130" s="4"/>
      <c r="RQA130" s="4"/>
      <c r="RQB130" s="4"/>
      <c r="RQC130" s="4"/>
      <c r="RQD130" s="4"/>
      <c r="RQE130" s="4"/>
      <c r="RQF130" s="4"/>
      <c r="RQG130" s="4"/>
      <c r="RQH130" s="4"/>
      <c r="RQI130" s="4"/>
      <c r="RQJ130" s="4"/>
      <c r="RQK130" s="4"/>
      <c r="RQL130" s="4"/>
      <c r="RQM130" s="4"/>
      <c r="RQN130" s="4"/>
      <c r="RQO130" s="4"/>
      <c r="RQP130" s="4"/>
      <c r="RQQ130" s="4"/>
      <c r="RQR130" s="4"/>
      <c r="RQS130" s="4"/>
      <c r="RQT130" s="4"/>
      <c r="RQU130" s="4"/>
      <c r="RQV130" s="4"/>
      <c r="RQW130" s="4"/>
      <c r="RQX130" s="4"/>
      <c r="RQY130" s="4"/>
      <c r="RQZ130" s="4"/>
      <c r="RRA130" s="4"/>
      <c r="RRB130" s="4"/>
      <c r="RRC130" s="4"/>
      <c r="RRD130" s="4"/>
      <c r="RRE130" s="4"/>
      <c r="RRF130" s="4"/>
      <c r="RRG130" s="4"/>
      <c r="RRH130" s="4"/>
      <c r="RRI130" s="4"/>
      <c r="RRJ130" s="4"/>
      <c r="RRK130" s="4"/>
      <c r="RRL130" s="4"/>
      <c r="RRM130" s="4"/>
      <c r="RRN130" s="4"/>
      <c r="RRO130" s="4"/>
      <c r="RRP130" s="4"/>
      <c r="RRQ130" s="4"/>
      <c r="RRR130" s="4"/>
      <c r="RRS130" s="4"/>
      <c r="RRT130" s="4"/>
      <c r="RRU130" s="4"/>
      <c r="RRV130" s="4"/>
      <c r="RRW130" s="4"/>
      <c r="RRX130" s="4"/>
      <c r="RRY130" s="4"/>
      <c r="RRZ130" s="4"/>
      <c r="RSA130" s="4"/>
      <c r="RSB130" s="4"/>
      <c r="RSC130" s="4"/>
      <c r="RSD130" s="4"/>
      <c r="RSE130" s="4"/>
      <c r="RSF130" s="4"/>
      <c r="RSG130" s="4"/>
      <c r="RSH130" s="4"/>
      <c r="RSI130" s="4"/>
      <c r="RSJ130" s="4"/>
      <c r="RSK130" s="4"/>
      <c r="RSL130" s="4"/>
      <c r="RSM130" s="4"/>
      <c r="RSN130" s="4"/>
      <c r="RSO130" s="4"/>
      <c r="RSP130" s="4"/>
      <c r="RSQ130" s="4"/>
      <c r="RSR130" s="4"/>
      <c r="RSS130" s="4"/>
      <c r="RST130" s="4"/>
      <c r="RSU130" s="4"/>
      <c r="RSV130" s="4"/>
      <c r="RSW130" s="4"/>
      <c r="RSX130" s="4"/>
      <c r="RSY130" s="4"/>
      <c r="RSZ130" s="4"/>
      <c r="RTA130" s="4"/>
      <c r="RTB130" s="4"/>
      <c r="RTC130" s="4"/>
      <c r="RTD130" s="4"/>
      <c r="RTE130" s="4"/>
      <c r="RTF130" s="4"/>
      <c r="RTG130" s="4"/>
      <c r="RTH130" s="4"/>
      <c r="RTI130" s="4"/>
      <c r="RTJ130" s="4"/>
      <c r="RTK130" s="4"/>
      <c r="RTL130" s="4"/>
      <c r="RTM130" s="4"/>
      <c r="RTN130" s="4"/>
      <c r="RTO130" s="4"/>
      <c r="RTP130" s="4"/>
      <c r="RTQ130" s="4"/>
      <c r="RTR130" s="4"/>
      <c r="RTS130" s="4"/>
      <c r="RTT130" s="4"/>
      <c r="RTU130" s="4"/>
      <c r="RTV130" s="4"/>
      <c r="RTW130" s="4"/>
      <c r="RTX130" s="4"/>
      <c r="RTY130" s="4"/>
      <c r="RTZ130" s="4"/>
      <c r="RUA130" s="4"/>
      <c r="RUB130" s="4"/>
      <c r="RUC130" s="4"/>
      <c r="RUD130" s="4"/>
      <c r="RUE130" s="4"/>
      <c r="RUF130" s="4"/>
      <c r="RUG130" s="4"/>
      <c r="RUH130" s="4"/>
      <c r="RUI130" s="4"/>
      <c r="RUJ130" s="4"/>
      <c r="RUK130" s="4"/>
      <c r="RUL130" s="4"/>
      <c r="RUM130" s="4"/>
      <c r="RUN130" s="4"/>
      <c r="RUO130" s="4"/>
      <c r="RUP130" s="4"/>
      <c r="RUQ130" s="4"/>
      <c r="RUR130" s="4"/>
      <c r="RUS130" s="4"/>
      <c r="RUT130" s="4"/>
      <c r="RUU130" s="4"/>
      <c r="RUV130" s="4"/>
      <c r="RUW130" s="4"/>
      <c r="RUX130" s="4"/>
      <c r="RUY130" s="4"/>
      <c r="RUZ130" s="4"/>
      <c r="RVA130" s="4"/>
      <c r="RVB130" s="4"/>
      <c r="RVC130" s="4"/>
      <c r="RVD130" s="4"/>
      <c r="RVE130" s="4"/>
      <c r="RVF130" s="4"/>
      <c r="RVG130" s="4"/>
      <c r="RVH130" s="4"/>
      <c r="RVI130" s="4"/>
      <c r="RVJ130" s="4"/>
      <c r="RVK130" s="4"/>
      <c r="RVL130" s="4"/>
      <c r="RVM130" s="4"/>
      <c r="RVN130" s="4"/>
      <c r="RVU130" s="4"/>
      <c r="RVV130" s="4"/>
      <c r="RVW130" s="4"/>
      <c r="RVX130" s="4"/>
      <c r="RVY130" s="4"/>
      <c r="RVZ130" s="4"/>
      <c r="RWA130" s="4"/>
      <c r="RWB130" s="4"/>
      <c r="RWC130" s="4"/>
      <c r="RWD130" s="4"/>
      <c r="RWE130" s="4"/>
      <c r="RWF130" s="4"/>
      <c r="RWG130" s="4"/>
      <c r="RWH130" s="4"/>
      <c r="RWI130" s="4"/>
      <c r="RWJ130" s="4"/>
      <c r="RWK130" s="4"/>
      <c r="RWL130" s="4"/>
      <c r="RWM130" s="4"/>
      <c r="RWN130" s="4"/>
      <c r="RWO130" s="4"/>
      <c r="RWP130" s="4"/>
      <c r="RWQ130" s="4"/>
      <c r="RWR130" s="4"/>
      <c r="RWS130" s="4"/>
      <c r="RWT130" s="4"/>
      <c r="RWU130" s="4"/>
      <c r="RWV130" s="4"/>
      <c r="RWW130" s="4"/>
      <c r="RWX130" s="4"/>
      <c r="RWY130" s="4"/>
      <c r="RWZ130" s="4"/>
      <c r="RXA130" s="4"/>
      <c r="RXB130" s="4"/>
      <c r="RXC130" s="4"/>
      <c r="RXD130" s="4"/>
      <c r="RXE130" s="4"/>
      <c r="RXF130" s="4"/>
      <c r="RXG130" s="4"/>
      <c r="RXH130" s="4"/>
      <c r="RXI130" s="4"/>
      <c r="RXJ130" s="4"/>
      <c r="RXK130" s="4"/>
      <c r="RXL130" s="4"/>
      <c r="RXM130" s="4"/>
      <c r="RXN130" s="4"/>
      <c r="RXO130" s="4"/>
      <c r="RXP130" s="4"/>
      <c r="RXQ130" s="4"/>
      <c r="RXR130" s="4"/>
      <c r="RXS130" s="4"/>
      <c r="RXT130" s="4"/>
      <c r="RXU130" s="4"/>
      <c r="RXV130" s="4"/>
      <c r="RXW130" s="4"/>
      <c r="RXX130" s="4"/>
      <c r="RXY130" s="4"/>
      <c r="RXZ130" s="4"/>
      <c r="RYA130" s="4"/>
      <c r="RYB130" s="4"/>
      <c r="RYC130" s="4"/>
      <c r="RYD130" s="4"/>
      <c r="RYE130" s="4"/>
      <c r="RYF130" s="4"/>
      <c r="RYG130" s="4"/>
      <c r="RYH130" s="4"/>
      <c r="RYI130" s="4"/>
      <c r="RYJ130" s="4"/>
      <c r="RYK130" s="4"/>
      <c r="RYL130" s="4"/>
      <c r="RYM130" s="4"/>
      <c r="RYN130" s="4"/>
      <c r="RYO130" s="4"/>
      <c r="RYP130" s="4"/>
      <c r="RYQ130" s="4"/>
      <c r="RYR130" s="4"/>
      <c r="RYS130" s="4"/>
      <c r="RYT130" s="4"/>
      <c r="RYU130" s="4"/>
      <c r="RYV130" s="4"/>
      <c r="RYW130" s="4"/>
      <c r="RYX130" s="4"/>
      <c r="RYY130" s="4"/>
      <c r="RYZ130" s="4"/>
      <c r="RZA130" s="4"/>
      <c r="RZB130" s="4"/>
      <c r="RZC130" s="4"/>
      <c r="RZD130" s="4"/>
      <c r="RZE130" s="4"/>
      <c r="RZF130" s="4"/>
      <c r="RZG130" s="4"/>
      <c r="RZH130" s="4"/>
      <c r="RZI130" s="4"/>
      <c r="RZJ130" s="4"/>
      <c r="RZK130" s="4"/>
      <c r="RZL130" s="4"/>
      <c r="RZM130" s="4"/>
      <c r="RZN130" s="4"/>
      <c r="RZO130" s="4"/>
      <c r="RZP130" s="4"/>
      <c r="RZQ130" s="4"/>
      <c r="RZR130" s="4"/>
      <c r="RZS130" s="4"/>
      <c r="RZT130" s="4"/>
      <c r="RZU130" s="4"/>
      <c r="RZV130" s="4"/>
      <c r="RZW130" s="4"/>
      <c r="RZX130" s="4"/>
      <c r="RZY130" s="4"/>
      <c r="RZZ130" s="4"/>
      <c r="SAA130" s="4"/>
      <c r="SAB130" s="4"/>
      <c r="SAC130" s="4"/>
      <c r="SAD130" s="4"/>
      <c r="SAE130" s="4"/>
      <c r="SAF130" s="4"/>
      <c r="SAG130" s="4"/>
      <c r="SAH130" s="4"/>
      <c r="SAI130" s="4"/>
      <c r="SAJ130" s="4"/>
      <c r="SAK130" s="4"/>
      <c r="SAL130" s="4"/>
      <c r="SAM130" s="4"/>
      <c r="SAN130" s="4"/>
      <c r="SAO130" s="4"/>
      <c r="SAP130" s="4"/>
      <c r="SAQ130" s="4"/>
      <c r="SAR130" s="4"/>
      <c r="SAS130" s="4"/>
      <c r="SAT130" s="4"/>
      <c r="SAU130" s="4"/>
      <c r="SAV130" s="4"/>
      <c r="SAW130" s="4"/>
      <c r="SAX130" s="4"/>
      <c r="SAY130" s="4"/>
      <c r="SAZ130" s="4"/>
      <c r="SBA130" s="4"/>
      <c r="SBB130" s="4"/>
      <c r="SBC130" s="4"/>
      <c r="SBD130" s="4"/>
      <c r="SBE130" s="4"/>
      <c r="SBF130" s="4"/>
      <c r="SBG130" s="4"/>
      <c r="SBH130" s="4"/>
      <c r="SBI130" s="4"/>
      <c r="SBJ130" s="4"/>
      <c r="SBK130" s="4"/>
      <c r="SBL130" s="4"/>
      <c r="SBM130" s="4"/>
      <c r="SBN130" s="4"/>
      <c r="SBO130" s="4"/>
      <c r="SBP130" s="4"/>
      <c r="SBQ130" s="4"/>
      <c r="SBR130" s="4"/>
      <c r="SBS130" s="4"/>
      <c r="SBT130" s="4"/>
      <c r="SBU130" s="4"/>
      <c r="SBV130" s="4"/>
      <c r="SBW130" s="4"/>
      <c r="SBX130" s="4"/>
      <c r="SBY130" s="4"/>
      <c r="SBZ130" s="4"/>
      <c r="SCA130" s="4"/>
      <c r="SCB130" s="4"/>
      <c r="SCC130" s="4"/>
      <c r="SCD130" s="4"/>
      <c r="SCE130" s="4"/>
      <c r="SCF130" s="4"/>
      <c r="SCG130" s="4"/>
      <c r="SCH130" s="4"/>
      <c r="SCI130" s="4"/>
      <c r="SCJ130" s="4"/>
      <c r="SCK130" s="4"/>
      <c r="SCL130" s="4"/>
      <c r="SCM130" s="4"/>
      <c r="SCN130" s="4"/>
      <c r="SCO130" s="4"/>
      <c r="SCP130" s="4"/>
      <c r="SCQ130" s="4"/>
      <c r="SCR130" s="4"/>
      <c r="SCS130" s="4"/>
      <c r="SCT130" s="4"/>
      <c r="SCU130" s="4"/>
      <c r="SCV130" s="4"/>
      <c r="SCW130" s="4"/>
      <c r="SCX130" s="4"/>
      <c r="SCY130" s="4"/>
      <c r="SCZ130" s="4"/>
      <c r="SDA130" s="4"/>
      <c r="SDB130" s="4"/>
      <c r="SDC130" s="4"/>
      <c r="SDD130" s="4"/>
      <c r="SDE130" s="4"/>
      <c r="SDF130" s="4"/>
      <c r="SDG130" s="4"/>
      <c r="SDH130" s="4"/>
      <c r="SDI130" s="4"/>
      <c r="SDJ130" s="4"/>
      <c r="SDK130" s="4"/>
      <c r="SDL130" s="4"/>
      <c r="SDM130" s="4"/>
      <c r="SDN130" s="4"/>
      <c r="SDO130" s="4"/>
      <c r="SDP130" s="4"/>
      <c r="SDQ130" s="4"/>
      <c r="SDR130" s="4"/>
      <c r="SDS130" s="4"/>
      <c r="SDT130" s="4"/>
      <c r="SDU130" s="4"/>
      <c r="SDV130" s="4"/>
      <c r="SDW130" s="4"/>
      <c r="SDX130" s="4"/>
      <c r="SDY130" s="4"/>
      <c r="SDZ130" s="4"/>
      <c r="SEA130" s="4"/>
      <c r="SEB130" s="4"/>
      <c r="SEC130" s="4"/>
      <c r="SED130" s="4"/>
      <c r="SEE130" s="4"/>
      <c r="SEF130" s="4"/>
      <c r="SEG130" s="4"/>
      <c r="SEH130" s="4"/>
      <c r="SEI130" s="4"/>
      <c r="SEJ130" s="4"/>
      <c r="SEK130" s="4"/>
      <c r="SEL130" s="4"/>
      <c r="SEM130" s="4"/>
      <c r="SEN130" s="4"/>
      <c r="SEO130" s="4"/>
      <c r="SEP130" s="4"/>
      <c r="SEQ130" s="4"/>
      <c r="SER130" s="4"/>
      <c r="SES130" s="4"/>
      <c r="SET130" s="4"/>
      <c r="SEU130" s="4"/>
      <c r="SEV130" s="4"/>
      <c r="SEW130" s="4"/>
      <c r="SEX130" s="4"/>
      <c r="SEY130" s="4"/>
      <c r="SEZ130" s="4"/>
      <c r="SFA130" s="4"/>
      <c r="SFB130" s="4"/>
      <c r="SFC130" s="4"/>
      <c r="SFD130" s="4"/>
      <c r="SFE130" s="4"/>
      <c r="SFF130" s="4"/>
      <c r="SFG130" s="4"/>
      <c r="SFH130" s="4"/>
      <c r="SFI130" s="4"/>
      <c r="SFJ130" s="4"/>
      <c r="SFQ130" s="4"/>
      <c r="SFR130" s="4"/>
      <c r="SFS130" s="4"/>
      <c r="SFT130" s="4"/>
      <c r="SFU130" s="4"/>
      <c r="SFV130" s="4"/>
      <c r="SFW130" s="4"/>
      <c r="SFX130" s="4"/>
      <c r="SFY130" s="4"/>
      <c r="SFZ130" s="4"/>
      <c r="SGA130" s="4"/>
      <c r="SGB130" s="4"/>
      <c r="SGC130" s="4"/>
      <c r="SGD130" s="4"/>
      <c r="SGE130" s="4"/>
      <c r="SGF130" s="4"/>
      <c r="SGG130" s="4"/>
      <c r="SGH130" s="4"/>
      <c r="SGI130" s="4"/>
      <c r="SGJ130" s="4"/>
      <c r="SGK130" s="4"/>
      <c r="SGL130" s="4"/>
      <c r="SGM130" s="4"/>
      <c r="SGN130" s="4"/>
      <c r="SGO130" s="4"/>
      <c r="SGP130" s="4"/>
      <c r="SGQ130" s="4"/>
      <c r="SGR130" s="4"/>
      <c r="SGS130" s="4"/>
      <c r="SGT130" s="4"/>
      <c r="SGU130" s="4"/>
      <c r="SGV130" s="4"/>
      <c r="SGW130" s="4"/>
      <c r="SGX130" s="4"/>
      <c r="SGY130" s="4"/>
      <c r="SGZ130" s="4"/>
      <c r="SHA130" s="4"/>
      <c r="SHB130" s="4"/>
      <c r="SHC130" s="4"/>
      <c r="SHD130" s="4"/>
      <c r="SHE130" s="4"/>
      <c r="SHF130" s="4"/>
      <c r="SHG130" s="4"/>
      <c r="SHH130" s="4"/>
      <c r="SHI130" s="4"/>
      <c r="SHJ130" s="4"/>
      <c r="SHK130" s="4"/>
      <c r="SHL130" s="4"/>
      <c r="SHM130" s="4"/>
      <c r="SHN130" s="4"/>
      <c r="SHO130" s="4"/>
      <c r="SHP130" s="4"/>
      <c r="SHQ130" s="4"/>
      <c r="SHR130" s="4"/>
      <c r="SHS130" s="4"/>
      <c r="SHT130" s="4"/>
      <c r="SHU130" s="4"/>
      <c r="SHV130" s="4"/>
      <c r="SHW130" s="4"/>
      <c r="SHX130" s="4"/>
      <c r="SHY130" s="4"/>
      <c r="SHZ130" s="4"/>
      <c r="SIA130" s="4"/>
      <c r="SIB130" s="4"/>
      <c r="SIC130" s="4"/>
      <c r="SID130" s="4"/>
      <c r="SIE130" s="4"/>
      <c r="SIF130" s="4"/>
      <c r="SIG130" s="4"/>
      <c r="SIH130" s="4"/>
      <c r="SII130" s="4"/>
      <c r="SIJ130" s="4"/>
      <c r="SIK130" s="4"/>
      <c r="SIL130" s="4"/>
      <c r="SIM130" s="4"/>
      <c r="SIN130" s="4"/>
      <c r="SIO130" s="4"/>
      <c r="SIP130" s="4"/>
      <c r="SIQ130" s="4"/>
      <c r="SIR130" s="4"/>
      <c r="SIS130" s="4"/>
      <c r="SIT130" s="4"/>
      <c r="SIU130" s="4"/>
      <c r="SIV130" s="4"/>
      <c r="SIW130" s="4"/>
      <c r="SIX130" s="4"/>
      <c r="SIY130" s="4"/>
      <c r="SIZ130" s="4"/>
      <c r="SJA130" s="4"/>
      <c r="SJB130" s="4"/>
      <c r="SJC130" s="4"/>
      <c r="SJD130" s="4"/>
      <c r="SJE130" s="4"/>
      <c r="SJF130" s="4"/>
      <c r="SJG130" s="4"/>
      <c r="SJH130" s="4"/>
      <c r="SJI130" s="4"/>
      <c r="SJJ130" s="4"/>
      <c r="SJK130" s="4"/>
      <c r="SJL130" s="4"/>
      <c r="SJM130" s="4"/>
      <c r="SJN130" s="4"/>
      <c r="SJO130" s="4"/>
      <c r="SJP130" s="4"/>
      <c r="SJQ130" s="4"/>
      <c r="SJR130" s="4"/>
      <c r="SJS130" s="4"/>
      <c r="SJT130" s="4"/>
      <c r="SJU130" s="4"/>
      <c r="SJV130" s="4"/>
      <c r="SJW130" s="4"/>
      <c r="SJX130" s="4"/>
      <c r="SJY130" s="4"/>
      <c r="SJZ130" s="4"/>
      <c r="SKA130" s="4"/>
      <c r="SKB130" s="4"/>
      <c r="SKC130" s="4"/>
      <c r="SKD130" s="4"/>
      <c r="SKE130" s="4"/>
      <c r="SKF130" s="4"/>
      <c r="SKG130" s="4"/>
      <c r="SKH130" s="4"/>
      <c r="SKI130" s="4"/>
      <c r="SKJ130" s="4"/>
      <c r="SKK130" s="4"/>
      <c r="SKL130" s="4"/>
      <c r="SKM130" s="4"/>
      <c r="SKN130" s="4"/>
      <c r="SKO130" s="4"/>
      <c r="SKP130" s="4"/>
      <c r="SKQ130" s="4"/>
      <c r="SKR130" s="4"/>
      <c r="SKS130" s="4"/>
      <c r="SKT130" s="4"/>
      <c r="SKU130" s="4"/>
      <c r="SKV130" s="4"/>
      <c r="SKW130" s="4"/>
      <c r="SKX130" s="4"/>
      <c r="SKY130" s="4"/>
      <c r="SKZ130" s="4"/>
      <c r="SLA130" s="4"/>
      <c r="SLB130" s="4"/>
      <c r="SLC130" s="4"/>
      <c r="SLD130" s="4"/>
      <c r="SLE130" s="4"/>
      <c r="SLF130" s="4"/>
      <c r="SLG130" s="4"/>
      <c r="SLH130" s="4"/>
      <c r="SLI130" s="4"/>
      <c r="SLJ130" s="4"/>
      <c r="SLK130" s="4"/>
      <c r="SLL130" s="4"/>
      <c r="SLM130" s="4"/>
      <c r="SLN130" s="4"/>
      <c r="SLO130" s="4"/>
      <c r="SLP130" s="4"/>
      <c r="SLQ130" s="4"/>
      <c r="SLR130" s="4"/>
      <c r="SLS130" s="4"/>
      <c r="SLT130" s="4"/>
      <c r="SLU130" s="4"/>
      <c r="SLV130" s="4"/>
      <c r="SLW130" s="4"/>
      <c r="SLX130" s="4"/>
      <c r="SLY130" s="4"/>
      <c r="SLZ130" s="4"/>
      <c r="SMA130" s="4"/>
      <c r="SMB130" s="4"/>
      <c r="SMC130" s="4"/>
      <c r="SMD130" s="4"/>
      <c r="SME130" s="4"/>
      <c r="SMF130" s="4"/>
      <c r="SMG130" s="4"/>
      <c r="SMH130" s="4"/>
      <c r="SMI130" s="4"/>
      <c r="SMJ130" s="4"/>
      <c r="SMK130" s="4"/>
      <c r="SML130" s="4"/>
      <c r="SMM130" s="4"/>
      <c r="SMN130" s="4"/>
      <c r="SMO130" s="4"/>
      <c r="SMP130" s="4"/>
      <c r="SMQ130" s="4"/>
      <c r="SMR130" s="4"/>
      <c r="SMS130" s="4"/>
      <c r="SMT130" s="4"/>
      <c r="SMU130" s="4"/>
      <c r="SMV130" s="4"/>
      <c r="SMW130" s="4"/>
      <c r="SMX130" s="4"/>
      <c r="SMY130" s="4"/>
      <c r="SMZ130" s="4"/>
      <c r="SNA130" s="4"/>
      <c r="SNB130" s="4"/>
      <c r="SNC130" s="4"/>
      <c r="SND130" s="4"/>
      <c r="SNE130" s="4"/>
      <c r="SNF130" s="4"/>
      <c r="SNG130" s="4"/>
      <c r="SNH130" s="4"/>
      <c r="SNI130" s="4"/>
      <c r="SNJ130" s="4"/>
      <c r="SNK130" s="4"/>
      <c r="SNL130" s="4"/>
      <c r="SNM130" s="4"/>
      <c r="SNN130" s="4"/>
      <c r="SNO130" s="4"/>
      <c r="SNP130" s="4"/>
      <c r="SNQ130" s="4"/>
      <c r="SNR130" s="4"/>
      <c r="SNS130" s="4"/>
      <c r="SNT130" s="4"/>
      <c r="SNU130" s="4"/>
      <c r="SNV130" s="4"/>
      <c r="SNW130" s="4"/>
      <c r="SNX130" s="4"/>
      <c r="SNY130" s="4"/>
      <c r="SNZ130" s="4"/>
      <c r="SOA130" s="4"/>
      <c r="SOB130" s="4"/>
      <c r="SOC130" s="4"/>
      <c r="SOD130" s="4"/>
      <c r="SOE130" s="4"/>
      <c r="SOF130" s="4"/>
      <c r="SOG130" s="4"/>
      <c r="SOH130" s="4"/>
      <c r="SOI130" s="4"/>
      <c r="SOJ130" s="4"/>
      <c r="SOK130" s="4"/>
      <c r="SOL130" s="4"/>
      <c r="SOM130" s="4"/>
      <c r="SON130" s="4"/>
      <c r="SOO130" s="4"/>
      <c r="SOP130" s="4"/>
      <c r="SOQ130" s="4"/>
      <c r="SOR130" s="4"/>
      <c r="SOS130" s="4"/>
      <c r="SOT130" s="4"/>
      <c r="SOU130" s="4"/>
      <c r="SOV130" s="4"/>
      <c r="SOW130" s="4"/>
      <c r="SOX130" s="4"/>
      <c r="SOY130" s="4"/>
      <c r="SOZ130" s="4"/>
      <c r="SPA130" s="4"/>
      <c r="SPB130" s="4"/>
      <c r="SPC130" s="4"/>
      <c r="SPD130" s="4"/>
      <c r="SPE130" s="4"/>
      <c r="SPF130" s="4"/>
      <c r="SPM130" s="4"/>
      <c r="SPN130" s="4"/>
      <c r="SPO130" s="4"/>
      <c r="SPP130" s="4"/>
      <c r="SPQ130" s="4"/>
      <c r="SPR130" s="4"/>
      <c r="SPS130" s="4"/>
      <c r="SPT130" s="4"/>
      <c r="SPU130" s="4"/>
      <c r="SPV130" s="4"/>
      <c r="SPW130" s="4"/>
      <c r="SPX130" s="4"/>
      <c r="SPY130" s="4"/>
      <c r="SPZ130" s="4"/>
      <c r="SQA130" s="4"/>
      <c r="SQB130" s="4"/>
      <c r="SQC130" s="4"/>
      <c r="SQD130" s="4"/>
      <c r="SQE130" s="4"/>
      <c r="SQF130" s="4"/>
      <c r="SQG130" s="4"/>
      <c r="SQH130" s="4"/>
      <c r="SQI130" s="4"/>
      <c r="SQJ130" s="4"/>
      <c r="SQK130" s="4"/>
      <c r="SQL130" s="4"/>
      <c r="SQM130" s="4"/>
      <c r="SQN130" s="4"/>
      <c r="SQO130" s="4"/>
      <c r="SQP130" s="4"/>
      <c r="SQQ130" s="4"/>
      <c r="SQR130" s="4"/>
      <c r="SQS130" s="4"/>
      <c r="SQT130" s="4"/>
      <c r="SQU130" s="4"/>
      <c r="SQV130" s="4"/>
      <c r="SQW130" s="4"/>
      <c r="SQX130" s="4"/>
      <c r="SQY130" s="4"/>
      <c r="SQZ130" s="4"/>
      <c r="SRA130" s="4"/>
      <c r="SRB130" s="4"/>
      <c r="SRC130" s="4"/>
      <c r="SRD130" s="4"/>
      <c r="SRE130" s="4"/>
      <c r="SRF130" s="4"/>
      <c r="SRG130" s="4"/>
      <c r="SRH130" s="4"/>
      <c r="SRI130" s="4"/>
      <c r="SRJ130" s="4"/>
      <c r="SRK130" s="4"/>
      <c r="SRL130" s="4"/>
      <c r="SRM130" s="4"/>
      <c r="SRN130" s="4"/>
      <c r="SRO130" s="4"/>
      <c r="SRP130" s="4"/>
      <c r="SRQ130" s="4"/>
      <c r="SRR130" s="4"/>
      <c r="SRS130" s="4"/>
      <c r="SRT130" s="4"/>
      <c r="SRU130" s="4"/>
      <c r="SRV130" s="4"/>
      <c r="SRW130" s="4"/>
      <c r="SRX130" s="4"/>
      <c r="SRY130" s="4"/>
      <c r="SRZ130" s="4"/>
      <c r="SSA130" s="4"/>
      <c r="SSB130" s="4"/>
      <c r="SSC130" s="4"/>
      <c r="SSD130" s="4"/>
      <c r="SSE130" s="4"/>
      <c r="SSF130" s="4"/>
      <c r="SSG130" s="4"/>
      <c r="SSH130" s="4"/>
      <c r="SSI130" s="4"/>
      <c r="SSJ130" s="4"/>
      <c r="SSK130" s="4"/>
      <c r="SSL130" s="4"/>
      <c r="SSM130" s="4"/>
      <c r="SSN130" s="4"/>
      <c r="SSO130" s="4"/>
      <c r="SSP130" s="4"/>
      <c r="SSQ130" s="4"/>
      <c r="SSR130" s="4"/>
      <c r="SSS130" s="4"/>
      <c r="SST130" s="4"/>
      <c r="SSU130" s="4"/>
      <c r="SSV130" s="4"/>
      <c r="SSW130" s="4"/>
      <c r="SSX130" s="4"/>
      <c r="SSY130" s="4"/>
      <c r="SSZ130" s="4"/>
      <c r="STA130" s="4"/>
      <c r="STB130" s="4"/>
      <c r="STC130" s="4"/>
      <c r="STD130" s="4"/>
      <c r="STE130" s="4"/>
      <c r="STF130" s="4"/>
      <c r="STG130" s="4"/>
      <c r="STH130" s="4"/>
      <c r="STI130" s="4"/>
      <c r="STJ130" s="4"/>
      <c r="STK130" s="4"/>
      <c r="STL130" s="4"/>
      <c r="STM130" s="4"/>
      <c r="STN130" s="4"/>
      <c r="STO130" s="4"/>
      <c r="STP130" s="4"/>
      <c r="STQ130" s="4"/>
      <c r="STR130" s="4"/>
      <c r="STS130" s="4"/>
      <c r="STT130" s="4"/>
      <c r="STU130" s="4"/>
      <c r="STV130" s="4"/>
      <c r="STW130" s="4"/>
      <c r="STX130" s="4"/>
      <c r="STY130" s="4"/>
      <c r="STZ130" s="4"/>
      <c r="SUA130" s="4"/>
      <c r="SUB130" s="4"/>
      <c r="SUC130" s="4"/>
      <c r="SUD130" s="4"/>
      <c r="SUE130" s="4"/>
      <c r="SUF130" s="4"/>
      <c r="SUG130" s="4"/>
      <c r="SUH130" s="4"/>
      <c r="SUI130" s="4"/>
      <c r="SUJ130" s="4"/>
      <c r="SUK130" s="4"/>
      <c r="SUL130" s="4"/>
      <c r="SUM130" s="4"/>
      <c r="SUN130" s="4"/>
      <c r="SUO130" s="4"/>
      <c r="SUP130" s="4"/>
      <c r="SUQ130" s="4"/>
      <c r="SUR130" s="4"/>
      <c r="SUS130" s="4"/>
      <c r="SUT130" s="4"/>
      <c r="SUU130" s="4"/>
      <c r="SUV130" s="4"/>
      <c r="SUW130" s="4"/>
      <c r="SUX130" s="4"/>
      <c r="SUY130" s="4"/>
      <c r="SUZ130" s="4"/>
      <c r="SVA130" s="4"/>
      <c r="SVB130" s="4"/>
      <c r="SVC130" s="4"/>
      <c r="SVD130" s="4"/>
      <c r="SVE130" s="4"/>
      <c r="SVF130" s="4"/>
      <c r="SVG130" s="4"/>
      <c r="SVH130" s="4"/>
      <c r="SVI130" s="4"/>
      <c r="SVJ130" s="4"/>
      <c r="SVK130" s="4"/>
      <c r="SVL130" s="4"/>
      <c r="SVM130" s="4"/>
      <c r="SVN130" s="4"/>
      <c r="SVO130" s="4"/>
      <c r="SVP130" s="4"/>
      <c r="SVQ130" s="4"/>
      <c r="SVR130" s="4"/>
      <c r="SVS130" s="4"/>
      <c r="SVT130" s="4"/>
      <c r="SVU130" s="4"/>
      <c r="SVV130" s="4"/>
      <c r="SVW130" s="4"/>
      <c r="SVX130" s="4"/>
      <c r="SVY130" s="4"/>
      <c r="SVZ130" s="4"/>
      <c r="SWA130" s="4"/>
      <c r="SWB130" s="4"/>
      <c r="SWC130" s="4"/>
      <c r="SWD130" s="4"/>
      <c r="SWE130" s="4"/>
      <c r="SWF130" s="4"/>
      <c r="SWG130" s="4"/>
      <c r="SWH130" s="4"/>
      <c r="SWI130" s="4"/>
      <c r="SWJ130" s="4"/>
      <c r="SWK130" s="4"/>
      <c r="SWL130" s="4"/>
      <c r="SWM130" s="4"/>
      <c r="SWN130" s="4"/>
      <c r="SWO130" s="4"/>
      <c r="SWP130" s="4"/>
      <c r="SWQ130" s="4"/>
      <c r="SWR130" s="4"/>
      <c r="SWS130" s="4"/>
      <c r="SWT130" s="4"/>
      <c r="SWU130" s="4"/>
      <c r="SWV130" s="4"/>
      <c r="SWW130" s="4"/>
      <c r="SWX130" s="4"/>
      <c r="SWY130" s="4"/>
      <c r="SWZ130" s="4"/>
      <c r="SXA130" s="4"/>
      <c r="SXB130" s="4"/>
      <c r="SXC130" s="4"/>
      <c r="SXD130" s="4"/>
      <c r="SXE130" s="4"/>
      <c r="SXF130" s="4"/>
      <c r="SXG130" s="4"/>
      <c r="SXH130" s="4"/>
      <c r="SXI130" s="4"/>
      <c r="SXJ130" s="4"/>
      <c r="SXK130" s="4"/>
      <c r="SXL130" s="4"/>
      <c r="SXM130" s="4"/>
      <c r="SXN130" s="4"/>
      <c r="SXO130" s="4"/>
      <c r="SXP130" s="4"/>
      <c r="SXQ130" s="4"/>
      <c r="SXR130" s="4"/>
      <c r="SXS130" s="4"/>
      <c r="SXT130" s="4"/>
      <c r="SXU130" s="4"/>
      <c r="SXV130" s="4"/>
      <c r="SXW130" s="4"/>
      <c r="SXX130" s="4"/>
      <c r="SXY130" s="4"/>
      <c r="SXZ130" s="4"/>
      <c r="SYA130" s="4"/>
      <c r="SYB130" s="4"/>
      <c r="SYC130" s="4"/>
      <c r="SYD130" s="4"/>
      <c r="SYE130" s="4"/>
      <c r="SYF130" s="4"/>
      <c r="SYG130" s="4"/>
      <c r="SYH130" s="4"/>
      <c r="SYI130" s="4"/>
      <c r="SYJ130" s="4"/>
      <c r="SYK130" s="4"/>
      <c r="SYL130" s="4"/>
      <c r="SYM130" s="4"/>
      <c r="SYN130" s="4"/>
      <c r="SYO130" s="4"/>
      <c r="SYP130" s="4"/>
      <c r="SYQ130" s="4"/>
      <c r="SYR130" s="4"/>
      <c r="SYS130" s="4"/>
      <c r="SYT130" s="4"/>
      <c r="SYU130" s="4"/>
      <c r="SYV130" s="4"/>
      <c r="SYW130" s="4"/>
      <c r="SYX130" s="4"/>
      <c r="SYY130" s="4"/>
      <c r="SYZ130" s="4"/>
      <c r="SZA130" s="4"/>
      <c r="SZB130" s="4"/>
      <c r="SZI130" s="4"/>
      <c r="SZJ130" s="4"/>
      <c r="SZK130" s="4"/>
      <c r="SZL130" s="4"/>
      <c r="SZM130" s="4"/>
      <c r="SZN130" s="4"/>
      <c r="SZO130" s="4"/>
      <c r="SZP130" s="4"/>
      <c r="SZQ130" s="4"/>
      <c r="SZR130" s="4"/>
      <c r="SZS130" s="4"/>
      <c r="SZT130" s="4"/>
      <c r="SZU130" s="4"/>
      <c r="SZV130" s="4"/>
      <c r="SZW130" s="4"/>
      <c r="SZX130" s="4"/>
      <c r="SZY130" s="4"/>
      <c r="SZZ130" s="4"/>
      <c r="TAA130" s="4"/>
      <c r="TAB130" s="4"/>
      <c r="TAC130" s="4"/>
      <c r="TAD130" s="4"/>
      <c r="TAE130" s="4"/>
      <c r="TAF130" s="4"/>
      <c r="TAG130" s="4"/>
      <c r="TAH130" s="4"/>
      <c r="TAI130" s="4"/>
      <c r="TAJ130" s="4"/>
      <c r="TAK130" s="4"/>
      <c r="TAL130" s="4"/>
      <c r="TAM130" s="4"/>
      <c r="TAN130" s="4"/>
      <c r="TAO130" s="4"/>
      <c r="TAP130" s="4"/>
      <c r="TAQ130" s="4"/>
      <c r="TAR130" s="4"/>
      <c r="TAS130" s="4"/>
      <c r="TAT130" s="4"/>
      <c r="TAU130" s="4"/>
      <c r="TAV130" s="4"/>
      <c r="TAW130" s="4"/>
      <c r="TAX130" s="4"/>
      <c r="TAY130" s="4"/>
      <c r="TAZ130" s="4"/>
      <c r="TBA130" s="4"/>
      <c r="TBB130" s="4"/>
      <c r="TBC130" s="4"/>
      <c r="TBD130" s="4"/>
      <c r="TBE130" s="4"/>
      <c r="TBF130" s="4"/>
      <c r="TBG130" s="4"/>
      <c r="TBH130" s="4"/>
      <c r="TBI130" s="4"/>
      <c r="TBJ130" s="4"/>
      <c r="TBK130" s="4"/>
      <c r="TBL130" s="4"/>
      <c r="TBM130" s="4"/>
      <c r="TBN130" s="4"/>
      <c r="TBO130" s="4"/>
      <c r="TBP130" s="4"/>
      <c r="TBQ130" s="4"/>
      <c r="TBR130" s="4"/>
      <c r="TBS130" s="4"/>
      <c r="TBT130" s="4"/>
      <c r="TBU130" s="4"/>
      <c r="TBV130" s="4"/>
      <c r="TBW130" s="4"/>
      <c r="TBX130" s="4"/>
      <c r="TBY130" s="4"/>
      <c r="TBZ130" s="4"/>
      <c r="TCA130" s="4"/>
      <c r="TCB130" s="4"/>
      <c r="TCC130" s="4"/>
      <c r="TCD130" s="4"/>
      <c r="TCE130" s="4"/>
      <c r="TCF130" s="4"/>
      <c r="TCG130" s="4"/>
      <c r="TCH130" s="4"/>
      <c r="TCI130" s="4"/>
      <c r="TCJ130" s="4"/>
      <c r="TCK130" s="4"/>
      <c r="TCL130" s="4"/>
      <c r="TCM130" s="4"/>
      <c r="TCN130" s="4"/>
      <c r="TCO130" s="4"/>
      <c r="TCP130" s="4"/>
      <c r="TCQ130" s="4"/>
      <c r="TCR130" s="4"/>
      <c r="TCS130" s="4"/>
      <c r="TCT130" s="4"/>
      <c r="TCU130" s="4"/>
      <c r="TCV130" s="4"/>
      <c r="TCW130" s="4"/>
      <c r="TCX130" s="4"/>
      <c r="TCY130" s="4"/>
      <c r="TCZ130" s="4"/>
      <c r="TDA130" s="4"/>
      <c r="TDB130" s="4"/>
      <c r="TDC130" s="4"/>
      <c r="TDD130" s="4"/>
      <c r="TDE130" s="4"/>
      <c r="TDF130" s="4"/>
      <c r="TDG130" s="4"/>
      <c r="TDH130" s="4"/>
      <c r="TDI130" s="4"/>
      <c r="TDJ130" s="4"/>
      <c r="TDK130" s="4"/>
      <c r="TDL130" s="4"/>
      <c r="TDM130" s="4"/>
      <c r="TDN130" s="4"/>
      <c r="TDO130" s="4"/>
      <c r="TDP130" s="4"/>
      <c r="TDQ130" s="4"/>
      <c r="TDR130" s="4"/>
      <c r="TDS130" s="4"/>
      <c r="TDT130" s="4"/>
      <c r="TDU130" s="4"/>
      <c r="TDV130" s="4"/>
      <c r="TDW130" s="4"/>
      <c r="TDX130" s="4"/>
      <c r="TDY130" s="4"/>
      <c r="TDZ130" s="4"/>
      <c r="TEA130" s="4"/>
      <c r="TEB130" s="4"/>
      <c r="TEC130" s="4"/>
      <c r="TED130" s="4"/>
      <c r="TEE130" s="4"/>
      <c r="TEF130" s="4"/>
      <c r="TEG130" s="4"/>
      <c r="TEH130" s="4"/>
      <c r="TEI130" s="4"/>
      <c r="TEJ130" s="4"/>
      <c r="TEK130" s="4"/>
      <c r="TEL130" s="4"/>
      <c r="TEM130" s="4"/>
      <c r="TEN130" s="4"/>
      <c r="TEO130" s="4"/>
      <c r="TEP130" s="4"/>
      <c r="TEQ130" s="4"/>
      <c r="TER130" s="4"/>
      <c r="TES130" s="4"/>
      <c r="TET130" s="4"/>
      <c r="TEU130" s="4"/>
      <c r="TEV130" s="4"/>
      <c r="TEW130" s="4"/>
      <c r="TEX130" s="4"/>
      <c r="TEY130" s="4"/>
      <c r="TEZ130" s="4"/>
      <c r="TFA130" s="4"/>
      <c r="TFB130" s="4"/>
      <c r="TFC130" s="4"/>
      <c r="TFD130" s="4"/>
      <c r="TFE130" s="4"/>
      <c r="TFF130" s="4"/>
      <c r="TFG130" s="4"/>
      <c r="TFH130" s="4"/>
      <c r="TFI130" s="4"/>
      <c r="TFJ130" s="4"/>
      <c r="TFK130" s="4"/>
      <c r="TFL130" s="4"/>
      <c r="TFM130" s="4"/>
      <c r="TFN130" s="4"/>
      <c r="TFO130" s="4"/>
      <c r="TFP130" s="4"/>
      <c r="TFQ130" s="4"/>
      <c r="TFR130" s="4"/>
      <c r="TFS130" s="4"/>
      <c r="TFT130" s="4"/>
      <c r="TFU130" s="4"/>
      <c r="TFV130" s="4"/>
      <c r="TFW130" s="4"/>
      <c r="TFX130" s="4"/>
      <c r="TFY130" s="4"/>
      <c r="TFZ130" s="4"/>
      <c r="TGA130" s="4"/>
      <c r="TGB130" s="4"/>
      <c r="TGC130" s="4"/>
      <c r="TGD130" s="4"/>
      <c r="TGE130" s="4"/>
      <c r="TGF130" s="4"/>
      <c r="TGG130" s="4"/>
      <c r="TGH130" s="4"/>
      <c r="TGI130" s="4"/>
      <c r="TGJ130" s="4"/>
      <c r="TGK130" s="4"/>
      <c r="TGL130" s="4"/>
      <c r="TGM130" s="4"/>
      <c r="TGN130" s="4"/>
      <c r="TGO130" s="4"/>
      <c r="TGP130" s="4"/>
      <c r="TGQ130" s="4"/>
      <c r="TGR130" s="4"/>
      <c r="TGS130" s="4"/>
      <c r="TGT130" s="4"/>
      <c r="TGU130" s="4"/>
      <c r="TGV130" s="4"/>
      <c r="TGW130" s="4"/>
      <c r="TGX130" s="4"/>
      <c r="TGY130" s="4"/>
      <c r="TGZ130" s="4"/>
      <c r="THA130" s="4"/>
      <c r="THB130" s="4"/>
      <c r="THC130" s="4"/>
      <c r="THD130" s="4"/>
      <c r="THE130" s="4"/>
      <c r="THF130" s="4"/>
      <c r="THG130" s="4"/>
      <c r="THH130" s="4"/>
      <c r="THI130" s="4"/>
      <c r="THJ130" s="4"/>
      <c r="THK130" s="4"/>
      <c r="THL130" s="4"/>
      <c r="THM130" s="4"/>
      <c r="THN130" s="4"/>
      <c r="THO130" s="4"/>
      <c r="THP130" s="4"/>
      <c r="THQ130" s="4"/>
      <c r="THR130" s="4"/>
      <c r="THS130" s="4"/>
      <c r="THT130" s="4"/>
      <c r="THU130" s="4"/>
      <c r="THV130" s="4"/>
      <c r="THW130" s="4"/>
      <c r="THX130" s="4"/>
      <c r="THY130" s="4"/>
      <c r="THZ130" s="4"/>
      <c r="TIA130" s="4"/>
      <c r="TIB130" s="4"/>
      <c r="TIC130" s="4"/>
      <c r="TID130" s="4"/>
      <c r="TIE130" s="4"/>
      <c r="TIF130" s="4"/>
      <c r="TIG130" s="4"/>
      <c r="TIH130" s="4"/>
      <c r="TII130" s="4"/>
      <c r="TIJ130" s="4"/>
      <c r="TIK130" s="4"/>
      <c r="TIL130" s="4"/>
      <c r="TIM130" s="4"/>
      <c r="TIN130" s="4"/>
      <c r="TIO130" s="4"/>
      <c r="TIP130" s="4"/>
      <c r="TIQ130" s="4"/>
      <c r="TIR130" s="4"/>
      <c r="TIS130" s="4"/>
      <c r="TIT130" s="4"/>
      <c r="TIU130" s="4"/>
      <c r="TIV130" s="4"/>
      <c r="TIW130" s="4"/>
      <c r="TIX130" s="4"/>
      <c r="TJE130" s="4"/>
      <c r="TJF130" s="4"/>
      <c r="TJG130" s="4"/>
      <c r="TJH130" s="4"/>
      <c r="TJI130" s="4"/>
      <c r="TJJ130" s="4"/>
      <c r="TJK130" s="4"/>
      <c r="TJL130" s="4"/>
      <c r="TJM130" s="4"/>
      <c r="TJN130" s="4"/>
      <c r="TJO130" s="4"/>
      <c r="TJP130" s="4"/>
      <c r="TJQ130" s="4"/>
      <c r="TJR130" s="4"/>
      <c r="TJS130" s="4"/>
      <c r="TJT130" s="4"/>
      <c r="TJU130" s="4"/>
      <c r="TJV130" s="4"/>
      <c r="TJW130" s="4"/>
      <c r="TJX130" s="4"/>
      <c r="TJY130" s="4"/>
      <c r="TJZ130" s="4"/>
      <c r="TKA130" s="4"/>
      <c r="TKB130" s="4"/>
      <c r="TKC130" s="4"/>
      <c r="TKD130" s="4"/>
      <c r="TKE130" s="4"/>
      <c r="TKF130" s="4"/>
      <c r="TKG130" s="4"/>
      <c r="TKH130" s="4"/>
      <c r="TKI130" s="4"/>
      <c r="TKJ130" s="4"/>
      <c r="TKK130" s="4"/>
      <c r="TKL130" s="4"/>
      <c r="TKM130" s="4"/>
      <c r="TKN130" s="4"/>
      <c r="TKO130" s="4"/>
      <c r="TKP130" s="4"/>
      <c r="TKQ130" s="4"/>
      <c r="TKR130" s="4"/>
      <c r="TKS130" s="4"/>
      <c r="TKT130" s="4"/>
      <c r="TKU130" s="4"/>
      <c r="TKV130" s="4"/>
      <c r="TKW130" s="4"/>
      <c r="TKX130" s="4"/>
      <c r="TKY130" s="4"/>
      <c r="TKZ130" s="4"/>
      <c r="TLA130" s="4"/>
      <c r="TLB130" s="4"/>
      <c r="TLC130" s="4"/>
      <c r="TLD130" s="4"/>
      <c r="TLE130" s="4"/>
      <c r="TLF130" s="4"/>
      <c r="TLG130" s="4"/>
      <c r="TLH130" s="4"/>
      <c r="TLI130" s="4"/>
      <c r="TLJ130" s="4"/>
      <c r="TLK130" s="4"/>
      <c r="TLL130" s="4"/>
      <c r="TLM130" s="4"/>
      <c r="TLN130" s="4"/>
      <c r="TLO130" s="4"/>
      <c r="TLP130" s="4"/>
      <c r="TLQ130" s="4"/>
      <c r="TLR130" s="4"/>
      <c r="TLS130" s="4"/>
      <c r="TLT130" s="4"/>
      <c r="TLU130" s="4"/>
      <c r="TLV130" s="4"/>
      <c r="TLW130" s="4"/>
      <c r="TLX130" s="4"/>
      <c r="TLY130" s="4"/>
      <c r="TLZ130" s="4"/>
      <c r="TMA130" s="4"/>
      <c r="TMB130" s="4"/>
      <c r="TMC130" s="4"/>
      <c r="TMD130" s="4"/>
      <c r="TME130" s="4"/>
      <c r="TMF130" s="4"/>
      <c r="TMG130" s="4"/>
      <c r="TMH130" s="4"/>
      <c r="TMI130" s="4"/>
      <c r="TMJ130" s="4"/>
      <c r="TMK130" s="4"/>
      <c r="TML130" s="4"/>
      <c r="TMM130" s="4"/>
      <c r="TMN130" s="4"/>
      <c r="TMO130" s="4"/>
      <c r="TMP130" s="4"/>
      <c r="TMQ130" s="4"/>
      <c r="TMR130" s="4"/>
      <c r="TMS130" s="4"/>
      <c r="TMT130" s="4"/>
      <c r="TMU130" s="4"/>
      <c r="TMV130" s="4"/>
      <c r="TMW130" s="4"/>
      <c r="TMX130" s="4"/>
      <c r="TMY130" s="4"/>
      <c r="TMZ130" s="4"/>
      <c r="TNA130" s="4"/>
      <c r="TNB130" s="4"/>
      <c r="TNC130" s="4"/>
      <c r="TND130" s="4"/>
      <c r="TNE130" s="4"/>
      <c r="TNF130" s="4"/>
      <c r="TNG130" s="4"/>
      <c r="TNH130" s="4"/>
      <c r="TNI130" s="4"/>
      <c r="TNJ130" s="4"/>
      <c r="TNK130" s="4"/>
      <c r="TNL130" s="4"/>
      <c r="TNM130" s="4"/>
      <c r="TNN130" s="4"/>
      <c r="TNO130" s="4"/>
      <c r="TNP130" s="4"/>
      <c r="TNQ130" s="4"/>
      <c r="TNR130" s="4"/>
      <c r="TNS130" s="4"/>
      <c r="TNT130" s="4"/>
      <c r="TNU130" s="4"/>
      <c r="TNV130" s="4"/>
      <c r="TNW130" s="4"/>
      <c r="TNX130" s="4"/>
      <c r="TNY130" s="4"/>
      <c r="TNZ130" s="4"/>
      <c r="TOA130" s="4"/>
      <c r="TOB130" s="4"/>
      <c r="TOC130" s="4"/>
      <c r="TOD130" s="4"/>
      <c r="TOE130" s="4"/>
      <c r="TOF130" s="4"/>
      <c r="TOG130" s="4"/>
      <c r="TOH130" s="4"/>
      <c r="TOI130" s="4"/>
      <c r="TOJ130" s="4"/>
      <c r="TOK130" s="4"/>
      <c r="TOL130" s="4"/>
      <c r="TOM130" s="4"/>
      <c r="TON130" s="4"/>
      <c r="TOO130" s="4"/>
      <c r="TOP130" s="4"/>
      <c r="TOQ130" s="4"/>
      <c r="TOR130" s="4"/>
      <c r="TOS130" s="4"/>
      <c r="TOT130" s="4"/>
      <c r="TOU130" s="4"/>
      <c r="TOV130" s="4"/>
      <c r="TOW130" s="4"/>
      <c r="TOX130" s="4"/>
      <c r="TOY130" s="4"/>
      <c r="TOZ130" s="4"/>
      <c r="TPA130" s="4"/>
      <c r="TPB130" s="4"/>
      <c r="TPC130" s="4"/>
      <c r="TPD130" s="4"/>
      <c r="TPE130" s="4"/>
      <c r="TPF130" s="4"/>
      <c r="TPG130" s="4"/>
      <c r="TPH130" s="4"/>
      <c r="TPI130" s="4"/>
      <c r="TPJ130" s="4"/>
      <c r="TPK130" s="4"/>
      <c r="TPL130" s="4"/>
      <c r="TPM130" s="4"/>
      <c r="TPN130" s="4"/>
      <c r="TPO130" s="4"/>
      <c r="TPP130" s="4"/>
      <c r="TPQ130" s="4"/>
      <c r="TPR130" s="4"/>
      <c r="TPS130" s="4"/>
      <c r="TPT130" s="4"/>
      <c r="TPU130" s="4"/>
      <c r="TPV130" s="4"/>
      <c r="TPW130" s="4"/>
      <c r="TPX130" s="4"/>
      <c r="TPY130" s="4"/>
      <c r="TPZ130" s="4"/>
      <c r="TQA130" s="4"/>
      <c r="TQB130" s="4"/>
      <c r="TQC130" s="4"/>
      <c r="TQD130" s="4"/>
      <c r="TQE130" s="4"/>
      <c r="TQF130" s="4"/>
      <c r="TQG130" s="4"/>
      <c r="TQH130" s="4"/>
      <c r="TQI130" s="4"/>
      <c r="TQJ130" s="4"/>
      <c r="TQK130" s="4"/>
      <c r="TQL130" s="4"/>
      <c r="TQM130" s="4"/>
      <c r="TQN130" s="4"/>
      <c r="TQO130" s="4"/>
      <c r="TQP130" s="4"/>
      <c r="TQQ130" s="4"/>
      <c r="TQR130" s="4"/>
      <c r="TQS130" s="4"/>
      <c r="TQT130" s="4"/>
      <c r="TQU130" s="4"/>
      <c r="TQV130" s="4"/>
      <c r="TQW130" s="4"/>
      <c r="TQX130" s="4"/>
      <c r="TQY130" s="4"/>
      <c r="TQZ130" s="4"/>
      <c r="TRA130" s="4"/>
      <c r="TRB130" s="4"/>
      <c r="TRC130" s="4"/>
      <c r="TRD130" s="4"/>
      <c r="TRE130" s="4"/>
      <c r="TRF130" s="4"/>
      <c r="TRG130" s="4"/>
      <c r="TRH130" s="4"/>
      <c r="TRI130" s="4"/>
      <c r="TRJ130" s="4"/>
      <c r="TRK130" s="4"/>
      <c r="TRL130" s="4"/>
      <c r="TRM130" s="4"/>
      <c r="TRN130" s="4"/>
      <c r="TRO130" s="4"/>
      <c r="TRP130" s="4"/>
      <c r="TRQ130" s="4"/>
      <c r="TRR130" s="4"/>
      <c r="TRS130" s="4"/>
      <c r="TRT130" s="4"/>
      <c r="TRU130" s="4"/>
      <c r="TRV130" s="4"/>
      <c r="TRW130" s="4"/>
      <c r="TRX130" s="4"/>
      <c r="TRY130" s="4"/>
      <c r="TRZ130" s="4"/>
      <c r="TSA130" s="4"/>
      <c r="TSB130" s="4"/>
      <c r="TSC130" s="4"/>
      <c r="TSD130" s="4"/>
      <c r="TSE130" s="4"/>
      <c r="TSF130" s="4"/>
      <c r="TSG130" s="4"/>
      <c r="TSH130" s="4"/>
      <c r="TSI130" s="4"/>
      <c r="TSJ130" s="4"/>
      <c r="TSK130" s="4"/>
      <c r="TSL130" s="4"/>
      <c r="TSM130" s="4"/>
      <c r="TSN130" s="4"/>
      <c r="TSO130" s="4"/>
      <c r="TSP130" s="4"/>
      <c r="TSQ130" s="4"/>
      <c r="TSR130" s="4"/>
      <c r="TSS130" s="4"/>
      <c r="TST130" s="4"/>
      <c r="TTA130" s="4"/>
      <c r="TTB130" s="4"/>
      <c r="TTC130" s="4"/>
      <c r="TTD130" s="4"/>
      <c r="TTE130" s="4"/>
      <c r="TTF130" s="4"/>
      <c r="TTG130" s="4"/>
      <c r="TTH130" s="4"/>
      <c r="TTI130" s="4"/>
      <c r="TTJ130" s="4"/>
      <c r="TTK130" s="4"/>
      <c r="TTL130" s="4"/>
      <c r="TTM130" s="4"/>
      <c r="TTN130" s="4"/>
      <c r="TTO130" s="4"/>
      <c r="TTP130" s="4"/>
      <c r="TTQ130" s="4"/>
      <c r="TTR130" s="4"/>
      <c r="TTS130" s="4"/>
      <c r="TTT130" s="4"/>
      <c r="TTU130" s="4"/>
      <c r="TTV130" s="4"/>
      <c r="TTW130" s="4"/>
      <c r="TTX130" s="4"/>
      <c r="TTY130" s="4"/>
      <c r="TTZ130" s="4"/>
      <c r="TUA130" s="4"/>
      <c r="TUB130" s="4"/>
      <c r="TUC130" s="4"/>
      <c r="TUD130" s="4"/>
      <c r="TUE130" s="4"/>
      <c r="TUF130" s="4"/>
      <c r="TUG130" s="4"/>
      <c r="TUH130" s="4"/>
      <c r="TUI130" s="4"/>
      <c r="TUJ130" s="4"/>
      <c r="TUK130" s="4"/>
      <c r="TUL130" s="4"/>
      <c r="TUM130" s="4"/>
      <c r="TUN130" s="4"/>
      <c r="TUO130" s="4"/>
      <c r="TUP130" s="4"/>
      <c r="TUQ130" s="4"/>
      <c r="TUR130" s="4"/>
      <c r="TUS130" s="4"/>
      <c r="TUT130" s="4"/>
      <c r="TUU130" s="4"/>
      <c r="TUV130" s="4"/>
      <c r="TUW130" s="4"/>
      <c r="TUX130" s="4"/>
      <c r="TUY130" s="4"/>
      <c r="TUZ130" s="4"/>
      <c r="TVA130" s="4"/>
      <c r="TVB130" s="4"/>
      <c r="TVC130" s="4"/>
      <c r="TVD130" s="4"/>
      <c r="TVE130" s="4"/>
      <c r="TVF130" s="4"/>
      <c r="TVG130" s="4"/>
      <c r="TVH130" s="4"/>
      <c r="TVI130" s="4"/>
      <c r="TVJ130" s="4"/>
      <c r="TVK130" s="4"/>
      <c r="TVL130" s="4"/>
      <c r="TVM130" s="4"/>
      <c r="TVN130" s="4"/>
      <c r="TVO130" s="4"/>
      <c r="TVP130" s="4"/>
      <c r="TVQ130" s="4"/>
      <c r="TVR130" s="4"/>
      <c r="TVS130" s="4"/>
      <c r="TVT130" s="4"/>
      <c r="TVU130" s="4"/>
      <c r="TVV130" s="4"/>
      <c r="TVW130" s="4"/>
      <c r="TVX130" s="4"/>
      <c r="TVY130" s="4"/>
      <c r="TVZ130" s="4"/>
      <c r="TWA130" s="4"/>
      <c r="TWB130" s="4"/>
      <c r="TWC130" s="4"/>
      <c r="TWD130" s="4"/>
      <c r="TWE130" s="4"/>
      <c r="TWF130" s="4"/>
      <c r="TWG130" s="4"/>
      <c r="TWH130" s="4"/>
      <c r="TWI130" s="4"/>
      <c r="TWJ130" s="4"/>
      <c r="TWK130" s="4"/>
      <c r="TWL130" s="4"/>
      <c r="TWM130" s="4"/>
      <c r="TWN130" s="4"/>
      <c r="TWO130" s="4"/>
      <c r="TWP130" s="4"/>
      <c r="TWQ130" s="4"/>
      <c r="TWR130" s="4"/>
      <c r="TWS130" s="4"/>
      <c r="TWT130" s="4"/>
      <c r="TWU130" s="4"/>
      <c r="TWV130" s="4"/>
      <c r="TWW130" s="4"/>
      <c r="TWX130" s="4"/>
      <c r="TWY130" s="4"/>
      <c r="TWZ130" s="4"/>
      <c r="TXA130" s="4"/>
      <c r="TXB130" s="4"/>
      <c r="TXC130" s="4"/>
      <c r="TXD130" s="4"/>
      <c r="TXE130" s="4"/>
      <c r="TXF130" s="4"/>
      <c r="TXG130" s="4"/>
      <c r="TXH130" s="4"/>
      <c r="TXI130" s="4"/>
      <c r="TXJ130" s="4"/>
      <c r="TXK130" s="4"/>
      <c r="TXL130" s="4"/>
      <c r="TXM130" s="4"/>
      <c r="TXN130" s="4"/>
      <c r="TXO130" s="4"/>
      <c r="TXP130" s="4"/>
      <c r="TXQ130" s="4"/>
      <c r="TXR130" s="4"/>
      <c r="TXS130" s="4"/>
      <c r="TXT130" s="4"/>
      <c r="TXU130" s="4"/>
      <c r="TXV130" s="4"/>
      <c r="TXW130" s="4"/>
      <c r="TXX130" s="4"/>
      <c r="TXY130" s="4"/>
      <c r="TXZ130" s="4"/>
      <c r="TYA130" s="4"/>
      <c r="TYB130" s="4"/>
      <c r="TYC130" s="4"/>
      <c r="TYD130" s="4"/>
      <c r="TYE130" s="4"/>
      <c r="TYF130" s="4"/>
      <c r="TYG130" s="4"/>
      <c r="TYH130" s="4"/>
      <c r="TYI130" s="4"/>
      <c r="TYJ130" s="4"/>
      <c r="TYK130" s="4"/>
      <c r="TYL130" s="4"/>
      <c r="TYM130" s="4"/>
      <c r="TYN130" s="4"/>
      <c r="TYO130" s="4"/>
      <c r="TYP130" s="4"/>
      <c r="TYQ130" s="4"/>
      <c r="TYR130" s="4"/>
      <c r="TYS130" s="4"/>
      <c r="TYT130" s="4"/>
      <c r="TYU130" s="4"/>
      <c r="TYV130" s="4"/>
      <c r="TYW130" s="4"/>
      <c r="TYX130" s="4"/>
      <c r="TYY130" s="4"/>
      <c r="TYZ130" s="4"/>
      <c r="TZA130" s="4"/>
      <c r="TZB130" s="4"/>
      <c r="TZC130" s="4"/>
      <c r="TZD130" s="4"/>
      <c r="TZE130" s="4"/>
      <c r="TZF130" s="4"/>
      <c r="TZG130" s="4"/>
      <c r="TZH130" s="4"/>
      <c r="TZI130" s="4"/>
      <c r="TZJ130" s="4"/>
      <c r="TZK130" s="4"/>
      <c r="TZL130" s="4"/>
      <c r="TZM130" s="4"/>
      <c r="TZN130" s="4"/>
      <c r="TZO130" s="4"/>
      <c r="TZP130" s="4"/>
      <c r="TZQ130" s="4"/>
      <c r="TZR130" s="4"/>
      <c r="TZS130" s="4"/>
      <c r="TZT130" s="4"/>
      <c r="TZU130" s="4"/>
      <c r="TZV130" s="4"/>
      <c r="TZW130" s="4"/>
      <c r="TZX130" s="4"/>
      <c r="TZY130" s="4"/>
      <c r="TZZ130" s="4"/>
      <c r="UAA130" s="4"/>
      <c r="UAB130" s="4"/>
      <c r="UAC130" s="4"/>
      <c r="UAD130" s="4"/>
      <c r="UAE130" s="4"/>
      <c r="UAF130" s="4"/>
      <c r="UAG130" s="4"/>
      <c r="UAH130" s="4"/>
      <c r="UAI130" s="4"/>
      <c r="UAJ130" s="4"/>
      <c r="UAK130" s="4"/>
      <c r="UAL130" s="4"/>
      <c r="UAM130" s="4"/>
      <c r="UAN130" s="4"/>
      <c r="UAO130" s="4"/>
      <c r="UAP130" s="4"/>
      <c r="UAQ130" s="4"/>
      <c r="UAR130" s="4"/>
      <c r="UAS130" s="4"/>
      <c r="UAT130" s="4"/>
      <c r="UAU130" s="4"/>
      <c r="UAV130" s="4"/>
      <c r="UAW130" s="4"/>
      <c r="UAX130" s="4"/>
      <c r="UAY130" s="4"/>
      <c r="UAZ130" s="4"/>
      <c r="UBA130" s="4"/>
      <c r="UBB130" s="4"/>
      <c r="UBC130" s="4"/>
      <c r="UBD130" s="4"/>
      <c r="UBE130" s="4"/>
      <c r="UBF130" s="4"/>
      <c r="UBG130" s="4"/>
      <c r="UBH130" s="4"/>
      <c r="UBI130" s="4"/>
      <c r="UBJ130" s="4"/>
      <c r="UBK130" s="4"/>
      <c r="UBL130" s="4"/>
      <c r="UBM130" s="4"/>
      <c r="UBN130" s="4"/>
      <c r="UBO130" s="4"/>
      <c r="UBP130" s="4"/>
      <c r="UBQ130" s="4"/>
      <c r="UBR130" s="4"/>
      <c r="UBS130" s="4"/>
      <c r="UBT130" s="4"/>
      <c r="UBU130" s="4"/>
      <c r="UBV130" s="4"/>
      <c r="UBW130" s="4"/>
      <c r="UBX130" s="4"/>
      <c r="UBY130" s="4"/>
      <c r="UBZ130" s="4"/>
      <c r="UCA130" s="4"/>
      <c r="UCB130" s="4"/>
      <c r="UCC130" s="4"/>
      <c r="UCD130" s="4"/>
      <c r="UCE130" s="4"/>
      <c r="UCF130" s="4"/>
      <c r="UCG130" s="4"/>
      <c r="UCH130" s="4"/>
      <c r="UCI130" s="4"/>
      <c r="UCJ130" s="4"/>
      <c r="UCK130" s="4"/>
      <c r="UCL130" s="4"/>
      <c r="UCM130" s="4"/>
      <c r="UCN130" s="4"/>
      <c r="UCO130" s="4"/>
      <c r="UCP130" s="4"/>
      <c r="UCW130" s="4"/>
      <c r="UCX130" s="4"/>
      <c r="UCY130" s="4"/>
      <c r="UCZ130" s="4"/>
      <c r="UDA130" s="4"/>
      <c r="UDB130" s="4"/>
      <c r="UDC130" s="4"/>
      <c r="UDD130" s="4"/>
      <c r="UDE130" s="4"/>
      <c r="UDF130" s="4"/>
      <c r="UDG130" s="4"/>
      <c r="UDH130" s="4"/>
      <c r="UDI130" s="4"/>
      <c r="UDJ130" s="4"/>
      <c r="UDK130" s="4"/>
      <c r="UDL130" s="4"/>
      <c r="UDM130" s="4"/>
      <c r="UDN130" s="4"/>
      <c r="UDO130" s="4"/>
      <c r="UDP130" s="4"/>
      <c r="UDQ130" s="4"/>
      <c r="UDR130" s="4"/>
      <c r="UDS130" s="4"/>
      <c r="UDT130" s="4"/>
      <c r="UDU130" s="4"/>
      <c r="UDV130" s="4"/>
      <c r="UDW130" s="4"/>
      <c r="UDX130" s="4"/>
      <c r="UDY130" s="4"/>
      <c r="UDZ130" s="4"/>
      <c r="UEA130" s="4"/>
      <c r="UEB130" s="4"/>
      <c r="UEC130" s="4"/>
      <c r="UED130" s="4"/>
      <c r="UEE130" s="4"/>
      <c r="UEF130" s="4"/>
      <c r="UEG130" s="4"/>
      <c r="UEH130" s="4"/>
      <c r="UEI130" s="4"/>
      <c r="UEJ130" s="4"/>
      <c r="UEK130" s="4"/>
      <c r="UEL130" s="4"/>
      <c r="UEM130" s="4"/>
      <c r="UEN130" s="4"/>
      <c r="UEO130" s="4"/>
      <c r="UEP130" s="4"/>
      <c r="UEQ130" s="4"/>
      <c r="UER130" s="4"/>
      <c r="UES130" s="4"/>
      <c r="UET130" s="4"/>
      <c r="UEU130" s="4"/>
      <c r="UEV130" s="4"/>
      <c r="UEW130" s="4"/>
      <c r="UEX130" s="4"/>
      <c r="UEY130" s="4"/>
      <c r="UEZ130" s="4"/>
      <c r="UFA130" s="4"/>
      <c r="UFB130" s="4"/>
      <c r="UFC130" s="4"/>
      <c r="UFD130" s="4"/>
      <c r="UFE130" s="4"/>
      <c r="UFF130" s="4"/>
      <c r="UFG130" s="4"/>
      <c r="UFH130" s="4"/>
      <c r="UFI130" s="4"/>
      <c r="UFJ130" s="4"/>
      <c r="UFK130" s="4"/>
      <c r="UFL130" s="4"/>
      <c r="UFM130" s="4"/>
      <c r="UFN130" s="4"/>
      <c r="UFO130" s="4"/>
      <c r="UFP130" s="4"/>
      <c r="UFQ130" s="4"/>
      <c r="UFR130" s="4"/>
      <c r="UFS130" s="4"/>
      <c r="UFT130" s="4"/>
      <c r="UFU130" s="4"/>
      <c r="UFV130" s="4"/>
      <c r="UFW130" s="4"/>
      <c r="UFX130" s="4"/>
      <c r="UFY130" s="4"/>
      <c r="UFZ130" s="4"/>
      <c r="UGA130" s="4"/>
      <c r="UGB130" s="4"/>
      <c r="UGC130" s="4"/>
      <c r="UGD130" s="4"/>
      <c r="UGE130" s="4"/>
      <c r="UGF130" s="4"/>
      <c r="UGG130" s="4"/>
      <c r="UGH130" s="4"/>
      <c r="UGI130" s="4"/>
      <c r="UGJ130" s="4"/>
      <c r="UGK130" s="4"/>
      <c r="UGL130" s="4"/>
      <c r="UGM130" s="4"/>
      <c r="UGN130" s="4"/>
      <c r="UGO130" s="4"/>
      <c r="UGP130" s="4"/>
      <c r="UGQ130" s="4"/>
      <c r="UGR130" s="4"/>
      <c r="UGS130" s="4"/>
      <c r="UGT130" s="4"/>
      <c r="UGU130" s="4"/>
      <c r="UGV130" s="4"/>
      <c r="UGW130" s="4"/>
      <c r="UGX130" s="4"/>
      <c r="UGY130" s="4"/>
      <c r="UGZ130" s="4"/>
      <c r="UHA130" s="4"/>
      <c r="UHB130" s="4"/>
      <c r="UHC130" s="4"/>
      <c r="UHD130" s="4"/>
      <c r="UHE130" s="4"/>
      <c r="UHF130" s="4"/>
      <c r="UHG130" s="4"/>
      <c r="UHH130" s="4"/>
      <c r="UHI130" s="4"/>
      <c r="UHJ130" s="4"/>
      <c r="UHK130" s="4"/>
      <c r="UHL130" s="4"/>
      <c r="UHM130" s="4"/>
      <c r="UHN130" s="4"/>
      <c r="UHO130" s="4"/>
      <c r="UHP130" s="4"/>
      <c r="UHQ130" s="4"/>
      <c r="UHR130" s="4"/>
      <c r="UHS130" s="4"/>
      <c r="UHT130" s="4"/>
      <c r="UHU130" s="4"/>
      <c r="UHV130" s="4"/>
      <c r="UHW130" s="4"/>
      <c r="UHX130" s="4"/>
      <c r="UHY130" s="4"/>
      <c r="UHZ130" s="4"/>
      <c r="UIA130" s="4"/>
      <c r="UIB130" s="4"/>
      <c r="UIC130" s="4"/>
      <c r="UID130" s="4"/>
      <c r="UIE130" s="4"/>
      <c r="UIF130" s="4"/>
      <c r="UIG130" s="4"/>
      <c r="UIH130" s="4"/>
      <c r="UII130" s="4"/>
      <c r="UIJ130" s="4"/>
      <c r="UIK130" s="4"/>
      <c r="UIL130" s="4"/>
      <c r="UIM130" s="4"/>
      <c r="UIN130" s="4"/>
      <c r="UIO130" s="4"/>
      <c r="UIP130" s="4"/>
      <c r="UIQ130" s="4"/>
      <c r="UIR130" s="4"/>
      <c r="UIS130" s="4"/>
      <c r="UIT130" s="4"/>
      <c r="UIU130" s="4"/>
      <c r="UIV130" s="4"/>
      <c r="UIW130" s="4"/>
      <c r="UIX130" s="4"/>
      <c r="UIY130" s="4"/>
      <c r="UIZ130" s="4"/>
      <c r="UJA130" s="4"/>
      <c r="UJB130" s="4"/>
      <c r="UJC130" s="4"/>
      <c r="UJD130" s="4"/>
      <c r="UJE130" s="4"/>
      <c r="UJF130" s="4"/>
      <c r="UJG130" s="4"/>
      <c r="UJH130" s="4"/>
      <c r="UJI130" s="4"/>
      <c r="UJJ130" s="4"/>
      <c r="UJK130" s="4"/>
      <c r="UJL130" s="4"/>
      <c r="UJM130" s="4"/>
      <c r="UJN130" s="4"/>
      <c r="UJO130" s="4"/>
      <c r="UJP130" s="4"/>
      <c r="UJQ130" s="4"/>
      <c r="UJR130" s="4"/>
      <c r="UJS130" s="4"/>
      <c r="UJT130" s="4"/>
      <c r="UJU130" s="4"/>
      <c r="UJV130" s="4"/>
      <c r="UJW130" s="4"/>
      <c r="UJX130" s="4"/>
      <c r="UJY130" s="4"/>
      <c r="UJZ130" s="4"/>
      <c r="UKA130" s="4"/>
      <c r="UKB130" s="4"/>
      <c r="UKC130" s="4"/>
      <c r="UKD130" s="4"/>
      <c r="UKE130" s="4"/>
      <c r="UKF130" s="4"/>
      <c r="UKG130" s="4"/>
      <c r="UKH130" s="4"/>
      <c r="UKI130" s="4"/>
      <c r="UKJ130" s="4"/>
      <c r="UKK130" s="4"/>
      <c r="UKL130" s="4"/>
      <c r="UKM130" s="4"/>
      <c r="UKN130" s="4"/>
      <c r="UKO130" s="4"/>
      <c r="UKP130" s="4"/>
      <c r="UKQ130" s="4"/>
      <c r="UKR130" s="4"/>
      <c r="UKS130" s="4"/>
      <c r="UKT130" s="4"/>
      <c r="UKU130" s="4"/>
      <c r="UKV130" s="4"/>
      <c r="UKW130" s="4"/>
      <c r="UKX130" s="4"/>
      <c r="UKY130" s="4"/>
      <c r="UKZ130" s="4"/>
      <c r="ULA130" s="4"/>
      <c r="ULB130" s="4"/>
      <c r="ULC130" s="4"/>
      <c r="ULD130" s="4"/>
      <c r="ULE130" s="4"/>
      <c r="ULF130" s="4"/>
      <c r="ULG130" s="4"/>
      <c r="ULH130" s="4"/>
      <c r="ULI130" s="4"/>
      <c r="ULJ130" s="4"/>
      <c r="ULK130" s="4"/>
      <c r="ULL130" s="4"/>
      <c r="ULM130" s="4"/>
      <c r="ULN130" s="4"/>
      <c r="ULO130" s="4"/>
      <c r="ULP130" s="4"/>
      <c r="ULQ130" s="4"/>
      <c r="ULR130" s="4"/>
      <c r="ULS130" s="4"/>
      <c r="ULT130" s="4"/>
      <c r="ULU130" s="4"/>
      <c r="ULV130" s="4"/>
      <c r="ULW130" s="4"/>
      <c r="ULX130" s="4"/>
      <c r="ULY130" s="4"/>
      <c r="ULZ130" s="4"/>
      <c r="UMA130" s="4"/>
      <c r="UMB130" s="4"/>
      <c r="UMC130" s="4"/>
      <c r="UMD130" s="4"/>
      <c r="UME130" s="4"/>
      <c r="UMF130" s="4"/>
      <c r="UMG130" s="4"/>
      <c r="UMH130" s="4"/>
      <c r="UMI130" s="4"/>
      <c r="UMJ130" s="4"/>
      <c r="UMK130" s="4"/>
      <c r="UML130" s="4"/>
      <c r="UMS130" s="4"/>
      <c r="UMT130" s="4"/>
      <c r="UMU130" s="4"/>
      <c r="UMV130" s="4"/>
      <c r="UMW130" s="4"/>
      <c r="UMX130" s="4"/>
      <c r="UMY130" s="4"/>
      <c r="UMZ130" s="4"/>
      <c r="UNA130" s="4"/>
      <c r="UNB130" s="4"/>
      <c r="UNC130" s="4"/>
      <c r="UND130" s="4"/>
      <c r="UNE130" s="4"/>
      <c r="UNF130" s="4"/>
      <c r="UNG130" s="4"/>
      <c r="UNH130" s="4"/>
      <c r="UNI130" s="4"/>
      <c r="UNJ130" s="4"/>
      <c r="UNK130" s="4"/>
      <c r="UNL130" s="4"/>
      <c r="UNM130" s="4"/>
      <c r="UNN130" s="4"/>
      <c r="UNO130" s="4"/>
      <c r="UNP130" s="4"/>
      <c r="UNQ130" s="4"/>
      <c r="UNR130" s="4"/>
      <c r="UNS130" s="4"/>
      <c r="UNT130" s="4"/>
      <c r="UNU130" s="4"/>
      <c r="UNV130" s="4"/>
      <c r="UNW130" s="4"/>
      <c r="UNX130" s="4"/>
      <c r="UNY130" s="4"/>
      <c r="UNZ130" s="4"/>
      <c r="UOA130" s="4"/>
      <c r="UOB130" s="4"/>
      <c r="UOC130" s="4"/>
      <c r="UOD130" s="4"/>
      <c r="UOE130" s="4"/>
      <c r="UOF130" s="4"/>
      <c r="UOG130" s="4"/>
      <c r="UOH130" s="4"/>
      <c r="UOI130" s="4"/>
      <c r="UOJ130" s="4"/>
      <c r="UOK130" s="4"/>
      <c r="UOL130" s="4"/>
      <c r="UOM130" s="4"/>
      <c r="UON130" s="4"/>
      <c r="UOO130" s="4"/>
      <c r="UOP130" s="4"/>
      <c r="UOQ130" s="4"/>
      <c r="UOR130" s="4"/>
      <c r="UOS130" s="4"/>
      <c r="UOT130" s="4"/>
      <c r="UOU130" s="4"/>
      <c r="UOV130" s="4"/>
      <c r="UOW130" s="4"/>
      <c r="UOX130" s="4"/>
      <c r="UOY130" s="4"/>
      <c r="UOZ130" s="4"/>
      <c r="UPA130" s="4"/>
      <c r="UPB130" s="4"/>
      <c r="UPC130" s="4"/>
      <c r="UPD130" s="4"/>
      <c r="UPE130" s="4"/>
      <c r="UPF130" s="4"/>
      <c r="UPG130" s="4"/>
      <c r="UPH130" s="4"/>
      <c r="UPI130" s="4"/>
      <c r="UPJ130" s="4"/>
      <c r="UPK130" s="4"/>
      <c r="UPL130" s="4"/>
      <c r="UPM130" s="4"/>
      <c r="UPN130" s="4"/>
      <c r="UPO130" s="4"/>
      <c r="UPP130" s="4"/>
      <c r="UPQ130" s="4"/>
      <c r="UPR130" s="4"/>
      <c r="UPS130" s="4"/>
      <c r="UPT130" s="4"/>
      <c r="UPU130" s="4"/>
      <c r="UPV130" s="4"/>
      <c r="UPW130" s="4"/>
      <c r="UPX130" s="4"/>
      <c r="UPY130" s="4"/>
      <c r="UPZ130" s="4"/>
      <c r="UQA130" s="4"/>
      <c r="UQB130" s="4"/>
      <c r="UQC130" s="4"/>
      <c r="UQD130" s="4"/>
      <c r="UQE130" s="4"/>
      <c r="UQF130" s="4"/>
      <c r="UQG130" s="4"/>
      <c r="UQH130" s="4"/>
      <c r="UQI130" s="4"/>
      <c r="UQJ130" s="4"/>
      <c r="UQK130" s="4"/>
      <c r="UQL130" s="4"/>
      <c r="UQM130" s="4"/>
      <c r="UQN130" s="4"/>
      <c r="UQO130" s="4"/>
      <c r="UQP130" s="4"/>
      <c r="UQQ130" s="4"/>
      <c r="UQR130" s="4"/>
      <c r="UQS130" s="4"/>
      <c r="UQT130" s="4"/>
      <c r="UQU130" s="4"/>
      <c r="UQV130" s="4"/>
      <c r="UQW130" s="4"/>
      <c r="UQX130" s="4"/>
      <c r="UQY130" s="4"/>
      <c r="UQZ130" s="4"/>
      <c r="URA130" s="4"/>
      <c r="URB130" s="4"/>
      <c r="URC130" s="4"/>
      <c r="URD130" s="4"/>
      <c r="URE130" s="4"/>
      <c r="URF130" s="4"/>
      <c r="URG130" s="4"/>
      <c r="URH130" s="4"/>
      <c r="URI130" s="4"/>
      <c r="URJ130" s="4"/>
      <c r="URK130" s="4"/>
      <c r="URL130" s="4"/>
      <c r="URM130" s="4"/>
      <c r="URN130" s="4"/>
      <c r="URO130" s="4"/>
      <c r="URP130" s="4"/>
      <c r="URQ130" s="4"/>
      <c r="URR130" s="4"/>
      <c r="URS130" s="4"/>
      <c r="URT130" s="4"/>
      <c r="URU130" s="4"/>
      <c r="URV130" s="4"/>
      <c r="URW130" s="4"/>
      <c r="URX130" s="4"/>
      <c r="URY130" s="4"/>
      <c r="URZ130" s="4"/>
      <c r="USA130" s="4"/>
      <c r="USB130" s="4"/>
      <c r="USC130" s="4"/>
      <c r="USD130" s="4"/>
      <c r="USE130" s="4"/>
      <c r="USF130" s="4"/>
      <c r="USG130" s="4"/>
      <c r="USH130" s="4"/>
      <c r="USI130" s="4"/>
      <c r="USJ130" s="4"/>
      <c r="USK130" s="4"/>
      <c r="USL130" s="4"/>
      <c r="USM130" s="4"/>
      <c r="USN130" s="4"/>
      <c r="USO130" s="4"/>
      <c r="USP130" s="4"/>
      <c r="USQ130" s="4"/>
      <c r="USR130" s="4"/>
      <c r="USS130" s="4"/>
      <c r="UST130" s="4"/>
      <c r="USU130" s="4"/>
      <c r="USV130" s="4"/>
      <c r="USW130" s="4"/>
      <c r="USX130" s="4"/>
      <c r="USY130" s="4"/>
      <c r="USZ130" s="4"/>
      <c r="UTA130" s="4"/>
      <c r="UTB130" s="4"/>
      <c r="UTC130" s="4"/>
      <c r="UTD130" s="4"/>
      <c r="UTE130" s="4"/>
      <c r="UTF130" s="4"/>
      <c r="UTG130" s="4"/>
      <c r="UTH130" s="4"/>
      <c r="UTI130" s="4"/>
      <c r="UTJ130" s="4"/>
      <c r="UTK130" s="4"/>
      <c r="UTL130" s="4"/>
      <c r="UTM130" s="4"/>
      <c r="UTN130" s="4"/>
      <c r="UTO130" s="4"/>
      <c r="UTP130" s="4"/>
      <c r="UTQ130" s="4"/>
      <c r="UTR130" s="4"/>
      <c r="UTS130" s="4"/>
      <c r="UTT130" s="4"/>
      <c r="UTU130" s="4"/>
      <c r="UTV130" s="4"/>
      <c r="UTW130" s="4"/>
      <c r="UTX130" s="4"/>
      <c r="UTY130" s="4"/>
      <c r="UTZ130" s="4"/>
      <c r="UUA130" s="4"/>
      <c r="UUB130" s="4"/>
      <c r="UUC130" s="4"/>
      <c r="UUD130" s="4"/>
      <c r="UUE130" s="4"/>
      <c r="UUF130" s="4"/>
      <c r="UUG130" s="4"/>
      <c r="UUH130" s="4"/>
      <c r="UUI130" s="4"/>
      <c r="UUJ130" s="4"/>
      <c r="UUK130" s="4"/>
      <c r="UUL130" s="4"/>
      <c r="UUM130" s="4"/>
      <c r="UUN130" s="4"/>
      <c r="UUO130" s="4"/>
      <c r="UUP130" s="4"/>
      <c r="UUQ130" s="4"/>
      <c r="UUR130" s="4"/>
      <c r="UUS130" s="4"/>
      <c r="UUT130" s="4"/>
      <c r="UUU130" s="4"/>
      <c r="UUV130" s="4"/>
      <c r="UUW130" s="4"/>
      <c r="UUX130" s="4"/>
      <c r="UUY130" s="4"/>
      <c r="UUZ130" s="4"/>
      <c r="UVA130" s="4"/>
      <c r="UVB130" s="4"/>
      <c r="UVC130" s="4"/>
      <c r="UVD130" s="4"/>
      <c r="UVE130" s="4"/>
      <c r="UVF130" s="4"/>
      <c r="UVG130" s="4"/>
      <c r="UVH130" s="4"/>
      <c r="UVI130" s="4"/>
      <c r="UVJ130" s="4"/>
      <c r="UVK130" s="4"/>
      <c r="UVL130" s="4"/>
      <c r="UVM130" s="4"/>
      <c r="UVN130" s="4"/>
      <c r="UVO130" s="4"/>
      <c r="UVP130" s="4"/>
      <c r="UVQ130" s="4"/>
      <c r="UVR130" s="4"/>
      <c r="UVS130" s="4"/>
      <c r="UVT130" s="4"/>
      <c r="UVU130" s="4"/>
      <c r="UVV130" s="4"/>
      <c r="UVW130" s="4"/>
      <c r="UVX130" s="4"/>
      <c r="UVY130" s="4"/>
      <c r="UVZ130" s="4"/>
      <c r="UWA130" s="4"/>
      <c r="UWB130" s="4"/>
      <c r="UWC130" s="4"/>
      <c r="UWD130" s="4"/>
      <c r="UWE130" s="4"/>
      <c r="UWF130" s="4"/>
      <c r="UWG130" s="4"/>
      <c r="UWH130" s="4"/>
      <c r="UWO130" s="4"/>
      <c r="UWP130" s="4"/>
      <c r="UWQ130" s="4"/>
      <c r="UWR130" s="4"/>
      <c r="UWS130" s="4"/>
      <c r="UWT130" s="4"/>
      <c r="UWU130" s="4"/>
      <c r="UWV130" s="4"/>
      <c r="UWW130" s="4"/>
      <c r="UWX130" s="4"/>
      <c r="UWY130" s="4"/>
      <c r="UWZ130" s="4"/>
      <c r="UXA130" s="4"/>
      <c r="UXB130" s="4"/>
      <c r="UXC130" s="4"/>
      <c r="UXD130" s="4"/>
      <c r="UXE130" s="4"/>
      <c r="UXF130" s="4"/>
      <c r="UXG130" s="4"/>
      <c r="UXH130" s="4"/>
      <c r="UXI130" s="4"/>
      <c r="UXJ130" s="4"/>
      <c r="UXK130" s="4"/>
      <c r="UXL130" s="4"/>
      <c r="UXM130" s="4"/>
      <c r="UXN130" s="4"/>
      <c r="UXO130" s="4"/>
      <c r="UXP130" s="4"/>
      <c r="UXQ130" s="4"/>
      <c r="UXR130" s="4"/>
      <c r="UXS130" s="4"/>
      <c r="UXT130" s="4"/>
      <c r="UXU130" s="4"/>
      <c r="UXV130" s="4"/>
      <c r="UXW130" s="4"/>
      <c r="UXX130" s="4"/>
      <c r="UXY130" s="4"/>
      <c r="UXZ130" s="4"/>
      <c r="UYA130" s="4"/>
      <c r="UYB130" s="4"/>
      <c r="UYC130" s="4"/>
      <c r="UYD130" s="4"/>
      <c r="UYE130" s="4"/>
      <c r="UYF130" s="4"/>
      <c r="UYG130" s="4"/>
      <c r="UYH130" s="4"/>
      <c r="UYI130" s="4"/>
      <c r="UYJ130" s="4"/>
      <c r="UYK130" s="4"/>
      <c r="UYL130" s="4"/>
      <c r="UYM130" s="4"/>
      <c r="UYN130" s="4"/>
      <c r="UYO130" s="4"/>
      <c r="UYP130" s="4"/>
      <c r="UYQ130" s="4"/>
      <c r="UYR130" s="4"/>
      <c r="UYS130" s="4"/>
      <c r="UYT130" s="4"/>
      <c r="UYU130" s="4"/>
      <c r="UYV130" s="4"/>
      <c r="UYW130" s="4"/>
      <c r="UYX130" s="4"/>
      <c r="UYY130" s="4"/>
      <c r="UYZ130" s="4"/>
      <c r="UZA130" s="4"/>
      <c r="UZB130" s="4"/>
      <c r="UZC130" s="4"/>
      <c r="UZD130" s="4"/>
      <c r="UZE130" s="4"/>
      <c r="UZF130" s="4"/>
      <c r="UZG130" s="4"/>
      <c r="UZH130" s="4"/>
      <c r="UZI130" s="4"/>
      <c r="UZJ130" s="4"/>
      <c r="UZK130" s="4"/>
      <c r="UZL130" s="4"/>
      <c r="UZM130" s="4"/>
      <c r="UZN130" s="4"/>
      <c r="UZO130" s="4"/>
      <c r="UZP130" s="4"/>
      <c r="UZQ130" s="4"/>
      <c r="UZR130" s="4"/>
      <c r="UZS130" s="4"/>
      <c r="UZT130" s="4"/>
      <c r="UZU130" s="4"/>
      <c r="UZV130" s="4"/>
      <c r="UZW130" s="4"/>
      <c r="UZX130" s="4"/>
      <c r="UZY130" s="4"/>
      <c r="UZZ130" s="4"/>
      <c r="VAA130" s="4"/>
      <c r="VAB130" s="4"/>
      <c r="VAC130" s="4"/>
      <c r="VAD130" s="4"/>
      <c r="VAE130" s="4"/>
      <c r="VAF130" s="4"/>
      <c r="VAG130" s="4"/>
      <c r="VAH130" s="4"/>
      <c r="VAI130" s="4"/>
      <c r="VAJ130" s="4"/>
      <c r="VAK130" s="4"/>
      <c r="VAL130" s="4"/>
      <c r="VAM130" s="4"/>
      <c r="VAN130" s="4"/>
      <c r="VAO130" s="4"/>
      <c r="VAP130" s="4"/>
      <c r="VAQ130" s="4"/>
      <c r="VAR130" s="4"/>
      <c r="VAS130" s="4"/>
      <c r="VAT130" s="4"/>
      <c r="VAU130" s="4"/>
      <c r="VAV130" s="4"/>
      <c r="VAW130" s="4"/>
      <c r="VAX130" s="4"/>
      <c r="VAY130" s="4"/>
      <c r="VAZ130" s="4"/>
      <c r="VBA130" s="4"/>
      <c r="VBB130" s="4"/>
      <c r="VBC130" s="4"/>
      <c r="VBD130" s="4"/>
      <c r="VBE130" s="4"/>
      <c r="VBF130" s="4"/>
      <c r="VBG130" s="4"/>
      <c r="VBH130" s="4"/>
      <c r="VBI130" s="4"/>
      <c r="VBJ130" s="4"/>
      <c r="VBK130" s="4"/>
      <c r="VBL130" s="4"/>
      <c r="VBM130" s="4"/>
      <c r="VBN130" s="4"/>
      <c r="VBO130" s="4"/>
      <c r="VBP130" s="4"/>
      <c r="VBQ130" s="4"/>
      <c r="VBR130" s="4"/>
      <c r="VBS130" s="4"/>
      <c r="VBT130" s="4"/>
      <c r="VBU130" s="4"/>
      <c r="VBV130" s="4"/>
      <c r="VBW130" s="4"/>
      <c r="VBX130" s="4"/>
      <c r="VBY130" s="4"/>
      <c r="VBZ130" s="4"/>
      <c r="VCA130" s="4"/>
      <c r="VCB130" s="4"/>
      <c r="VCC130" s="4"/>
      <c r="VCD130" s="4"/>
      <c r="VCE130" s="4"/>
      <c r="VCF130" s="4"/>
      <c r="VCG130" s="4"/>
      <c r="VCH130" s="4"/>
      <c r="VCI130" s="4"/>
      <c r="VCJ130" s="4"/>
      <c r="VCK130" s="4"/>
      <c r="VCL130" s="4"/>
      <c r="VCM130" s="4"/>
      <c r="VCN130" s="4"/>
      <c r="VCO130" s="4"/>
      <c r="VCP130" s="4"/>
      <c r="VCQ130" s="4"/>
      <c r="VCR130" s="4"/>
      <c r="VCS130" s="4"/>
      <c r="VCT130" s="4"/>
      <c r="VCU130" s="4"/>
      <c r="VCV130" s="4"/>
      <c r="VCW130" s="4"/>
      <c r="VCX130" s="4"/>
      <c r="VCY130" s="4"/>
      <c r="VCZ130" s="4"/>
      <c r="VDA130" s="4"/>
      <c r="VDB130" s="4"/>
      <c r="VDC130" s="4"/>
      <c r="VDD130" s="4"/>
      <c r="VDE130" s="4"/>
      <c r="VDF130" s="4"/>
      <c r="VDG130" s="4"/>
      <c r="VDH130" s="4"/>
      <c r="VDI130" s="4"/>
      <c r="VDJ130" s="4"/>
      <c r="VDK130" s="4"/>
      <c r="VDL130" s="4"/>
      <c r="VDM130" s="4"/>
      <c r="VDN130" s="4"/>
      <c r="VDO130" s="4"/>
      <c r="VDP130" s="4"/>
      <c r="VDQ130" s="4"/>
      <c r="VDR130" s="4"/>
      <c r="VDS130" s="4"/>
      <c r="VDT130" s="4"/>
      <c r="VDU130" s="4"/>
      <c r="VDV130" s="4"/>
      <c r="VDW130" s="4"/>
      <c r="VDX130" s="4"/>
      <c r="VDY130" s="4"/>
      <c r="VDZ130" s="4"/>
      <c r="VEA130" s="4"/>
      <c r="VEB130" s="4"/>
      <c r="VEC130" s="4"/>
      <c r="VED130" s="4"/>
      <c r="VEE130" s="4"/>
      <c r="VEF130" s="4"/>
      <c r="VEG130" s="4"/>
      <c r="VEH130" s="4"/>
      <c r="VEI130" s="4"/>
      <c r="VEJ130" s="4"/>
      <c r="VEK130" s="4"/>
      <c r="VEL130" s="4"/>
      <c r="VEM130" s="4"/>
      <c r="VEN130" s="4"/>
      <c r="VEO130" s="4"/>
      <c r="VEP130" s="4"/>
      <c r="VEQ130" s="4"/>
      <c r="VER130" s="4"/>
      <c r="VES130" s="4"/>
      <c r="VET130" s="4"/>
      <c r="VEU130" s="4"/>
      <c r="VEV130" s="4"/>
      <c r="VEW130" s="4"/>
      <c r="VEX130" s="4"/>
      <c r="VEY130" s="4"/>
      <c r="VEZ130" s="4"/>
      <c r="VFA130" s="4"/>
      <c r="VFB130" s="4"/>
      <c r="VFC130" s="4"/>
      <c r="VFD130" s="4"/>
      <c r="VFE130" s="4"/>
      <c r="VFF130" s="4"/>
      <c r="VFG130" s="4"/>
      <c r="VFH130" s="4"/>
      <c r="VFI130" s="4"/>
      <c r="VFJ130" s="4"/>
      <c r="VFK130" s="4"/>
      <c r="VFL130" s="4"/>
      <c r="VFM130" s="4"/>
      <c r="VFN130" s="4"/>
      <c r="VFO130" s="4"/>
      <c r="VFP130" s="4"/>
      <c r="VFQ130" s="4"/>
      <c r="VFR130" s="4"/>
      <c r="VFS130" s="4"/>
      <c r="VFT130" s="4"/>
      <c r="VFU130" s="4"/>
      <c r="VFV130" s="4"/>
      <c r="VFW130" s="4"/>
      <c r="VFX130" s="4"/>
      <c r="VFY130" s="4"/>
      <c r="VFZ130" s="4"/>
      <c r="VGA130" s="4"/>
      <c r="VGB130" s="4"/>
      <c r="VGC130" s="4"/>
      <c r="VGD130" s="4"/>
      <c r="VGK130" s="4"/>
      <c r="VGL130" s="4"/>
      <c r="VGM130" s="4"/>
      <c r="VGN130" s="4"/>
      <c r="VGO130" s="4"/>
      <c r="VGP130" s="4"/>
      <c r="VGQ130" s="4"/>
      <c r="VGR130" s="4"/>
      <c r="VGS130" s="4"/>
      <c r="VGT130" s="4"/>
      <c r="VGU130" s="4"/>
      <c r="VGV130" s="4"/>
      <c r="VGW130" s="4"/>
      <c r="VGX130" s="4"/>
      <c r="VGY130" s="4"/>
      <c r="VGZ130" s="4"/>
      <c r="VHA130" s="4"/>
      <c r="VHB130" s="4"/>
      <c r="VHC130" s="4"/>
      <c r="VHD130" s="4"/>
      <c r="VHE130" s="4"/>
      <c r="VHF130" s="4"/>
      <c r="VHG130" s="4"/>
      <c r="VHH130" s="4"/>
      <c r="VHI130" s="4"/>
      <c r="VHJ130" s="4"/>
      <c r="VHK130" s="4"/>
      <c r="VHL130" s="4"/>
      <c r="VHM130" s="4"/>
      <c r="VHN130" s="4"/>
      <c r="VHO130" s="4"/>
      <c r="VHP130" s="4"/>
      <c r="VHQ130" s="4"/>
      <c r="VHR130" s="4"/>
      <c r="VHS130" s="4"/>
      <c r="VHT130" s="4"/>
      <c r="VHU130" s="4"/>
      <c r="VHV130" s="4"/>
      <c r="VHW130" s="4"/>
      <c r="VHX130" s="4"/>
      <c r="VHY130" s="4"/>
      <c r="VHZ130" s="4"/>
      <c r="VIA130" s="4"/>
      <c r="VIB130" s="4"/>
      <c r="VIC130" s="4"/>
      <c r="VID130" s="4"/>
      <c r="VIE130" s="4"/>
      <c r="VIF130" s="4"/>
      <c r="VIG130" s="4"/>
      <c r="VIH130" s="4"/>
      <c r="VII130" s="4"/>
      <c r="VIJ130" s="4"/>
      <c r="VIK130" s="4"/>
      <c r="VIL130" s="4"/>
      <c r="VIM130" s="4"/>
      <c r="VIN130" s="4"/>
      <c r="VIO130" s="4"/>
      <c r="VIP130" s="4"/>
      <c r="VIQ130" s="4"/>
      <c r="VIR130" s="4"/>
      <c r="VIS130" s="4"/>
      <c r="VIT130" s="4"/>
      <c r="VIU130" s="4"/>
      <c r="VIV130" s="4"/>
      <c r="VIW130" s="4"/>
      <c r="VIX130" s="4"/>
      <c r="VIY130" s="4"/>
      <c r="VIZ130" s="4"/>
      <c r="VJA130" s="4"/>
      <c r="VJB130" s="4"/>
      <c r="VJC130" s="4"/>
      <c r="VJD130" s="4"/>
      <c r="VJE130" s="4"/>
      <c r="VJF130" s="4"/>
      <c r="VJG130" s="4"/>
      <c r="VJH130" s="4"/>
      <c r="VJI130" s="4"/>
      <c r="VJJ130" s="4"/>
      <c r="VJK130" s="4"/>
      <c r="VJL130" s="4"/>
      <c r="VJM130" s="4"/>
      <c r="VJN130" s="4"/>
      <c r="VJO130" s="4"/>
      <c r="VJP130" s="4"/>
      <c r="VJQ130" s="4"/>
      <c r="VJR130" s="4"/>
      <c r="VJS130" s="4"/>
      <c r="VJT130" s="4"/>
      <c r="VJU130" s="4"/>
      <c r="VJV130" s="4"/>
      <c r="VJW130" s="4"/>
      <c r="VJX130" s="4"/>
      <c r="VJY130" s="4"/>
      <c r="VJZ130" s="4"/>
      <c r="VKA130" s="4"/>
      <c r="VKB130" s="4"/>
      <c r="VKC130" s="4"/>
      <c r="VKD130" s="4"/>
      <c r="VKE130" s="4"/>
      <c r="VKF130" s="4"/>
      <c r="VKG130" s="4"/>
      <c r="VKH130" s="4"/>
      <c r="VKI130" s="4"/>
      <c r="VKJ130" s="4"/>
      <c r="VKK130" s="4"/>
      <c r="VKL130" s="4"/>
      <c r="VKM130" s="4"/>
      <c r="VKN130" s="4"/>
      <c r="VKO130" s="4"/>
      <c r="VKP130" s="4"/>
      <c r="VKQ130" s="4"/>
      <c r="VKR130" s="4"/>
      <c r="VKS130" s="4"/>
      <c r="VKT130" s="4"/>
      <c r="VKU130" s="4"/>
      <c r="VKV130" s="4"/>
      <c r="VKW130" s="4"/>
      <c r="VKX130" s="4"/>
      <c r="VKY130" s="4"/>
      <c r="VKZ130" s="4"/>
      <c r="VLA130" s="4"/>
      <c r="VLB130" s="4"/>
      <c r="VLC130" s="4"/>
      <c r="VLD130" s="4"/>
      <c r="VLE130" s="4"/>
      <c r="VLF130" s="4"/>
      <c r="VLG130" s="4"/>
      <c r="VLH130" s="4"/>
      <c r="VLI130" s="4"/>
      <c r="VLJ130" s="4"/>
      <c r="VLK130" s="4"/>
      <c r="VLL130" s="4"/>
      <c r="VLM130" s="4"/>
      <c r="VLN130" s="4"/>
      <c r="VLO130" s="4"/>
      <c r="VLP130" s="4"/>
      <c r="VLQ130" s="4"/>
      <c r="VLR130" s="4"/>
      <c r="VLS130" s="4"/>
      <c r="VLT130" s="4"/>
      <c r="VLU130" s="4"/>
      <c r="VLV130" s="4"/>
      <c r="VLW130" s="4"/>
      <c r="VLX130" s="4"/>
      <c r="VLY130" s="4"/>
      <c r="VLZ130" s="4"/>
      <c r="VMA130" s="4"/>
      <c r="VMB130" s="4"/>
      <c r="VMC130" s="4"/>
      <c r="VMD130" s="4"/>
      <c r="VME130" s="4"/>
      <c r="VMF130" s="4"/>
      <c r="VMG130" s="4"/>
      <c r="VMH130" s="4"/>
      <c r="VMI130" s="4"/>
      <c r="VMJ130" s="4"/>
      <c r="VMK130" s="4"/>
      <c r="VML130" s="4"/>
      <c r="VMM130" s="4"/>
      <c r="VMN130" s="4"/>
      <c r="VMO130" s="4"/>
      <c r="VMP130" s="4"/>
      <c r="VMQ130" s="4"/>
      <c r="VMR130" s="4"/>
      <c r="VMS130" s="4"/>
      <c r="VMT130" s="4"/>
      <c r="VMU130" s="4"/>
      <c r="VMV130" s="4"/>
      <c r="VMW130" s="4"/>
      <c r="VMX130" s="4"/>
      <c r="VMY130" s="4"/>
      <c r="VMZ130" s="4"/>
      <c r="VNA130" s="4"/>
      <c r="VNB130" s="4"/>
      <c r="VNC130" s="4"/>
      <c r="VND130" s="4"/>
      <c r="VNE130" s="4"/>
      <c r="VNF130" s="4"/>
      <c r="VNG130" s="4"/>
      <c r="VNH130" s="4"/>
      <c r="VNI130" s="4"/>
      <c r="VNJ130" s="4"/>
      <c r="VNK130" s="4"/>
      <c r="VNL130" s="4"/>
      <c r="VNM130" s="4"/>
      <c r="VNN130" s="4"/>
      <c r="VNO130" s="4"/>
      <c r="VNP130" s="4"/>
      <c r="VNQ130" s="4"/>
      <c r="VNR130" s="4"/>
      <c r="VNS130" s="4"/>
      <c r="VNT130" s="4"/>
      <c r="VNU130" s="4"/>
      <c r="VNV130" s="4"/>
      <c r="VNW130" s="4"/>
      <c r="VNX130" s="4"/>
      <c r="VNY130" s="4"/>
      <c r="VNZ130" s="4"/>
      <c r="VOA130" s="4"/>
      <c r="VOB130" s="4"/>
      <c r="VOC130" s="4"/>
      <c r="VOD130" s="4"/>
      <c r="VOE130" s="4"/>
      <c r="VOF130" s="4"/>
      <c r="VOG130" s="4"/>
      <c r="VOH130" s="4"/>
      <c r="VOI130" s="4"/>
      <c r="VOJ130" s="4"/>
      <c r="VOK130" s="4"/>
      <c r="VOL130" s="4"/>
      <c r="VOM130" s="4"/>
      <c r="VON130" s="4"/>
      <c r="VOO130" s="4"/>
      <c r="VOP130" s="4"/>
      <c r="VOQ130" s="4"/>
      <c r="VOR130" s="4"/>
      <c r="VOS130" s="4"/>
      <c r="VOT130" s="4"/>
      <c r="VOU130" s="4"/>
      <c r="VOV130" s="4"/>
      <c r="VOW130" s="4"/>
      <c r="VOX130" s="4"/>
      <c r="VOY130" s="4"/>
      <c r="VOZ130" s="4"/>
      <c r="VPA130" s="4"/>
      <c r="VPB130" s="4"/>
      <c r="VPC130" s="4"/>
      <c r="VPD130" s="4"/>
      <c r="VPE130" s="4"/>
      <c r="VPF130" s="4"/>
      <c r="VPG130" s="4"/>
      <c r="VPH130" s="4"/>
      <c r="VPI130" s="4"/>
      <c r="VPJ130" s="4"/>
      <c r="VPK130" s="4"/>
      <c r="VPL130" s="4"/>
      <c r="VPM130" s="4"/>
      <c r="VPN130" s="4"/>
      <c r="VPO130" s="4"/>
      <c r="VPP130" s="4"/>
      <c r="VPQ130" s="4"/>
      <c r="VPR130" s="4"/>
      <c r="VPS130" s="4"/>
      <c r="VPT130" s="4"/>
      <c r="VPU130" s="4"/>
      <c r="VPV130" s="4"/>
      <c r="VPW130" s="4"/>
      <c r="VPX130" s="4"/>
      <c r="VPY130" s="4"/>
      <c r="VPZ130" s="4"/>
      <c r="VQG130" s="4"/>
      <c r="VQH130" s="4"/>
      <c r="VQI130" s="4"/>
      <c r="VQJ130" s="4"/>
      <c r="VQK130" s="4"/>
      <c r="VQL130" s="4"/>
      <c r="VQM130" s="4"/>
      <c r="VQN130" s="4"/>
      <c r="VQO130" s="4"/>
      <c r="VQP130" s="4"/>
      <c r="VQQ130" s="4"/>
      <c r="VQR130" s="4"/>
      <c r="VQS130" s="4"/>
      <c r="VQT130" s="4"/>
      <c r="VQU130" s="4"/>
      <c r="VQV130" s="4"/>
      <c r="VQW130" s="4"/>
      <c r="VQX130" s="4"/>
      <c r="VQY130" s="4"/>
      <c r="VQZ130" s="4"/>
      <c r="VRA130" s="4"/>
      <c r="VRB130" s="4"/>
      <c r="VRC130" s="4"/>
      <c r="VRD130" s="4"/>
      <c r="VRE130" s="4"/>
      <c r="VRF130" s="4"/>
      <c r="VRG130" s="4"/>
      <c r="VRH130" s="4"/>
      <c r="VRI130" s="4"/>
      <c r="VRJ130" s="4"/>
      <c r="VRK130" s="4"/>
      <c r="VRL130" s="4"/>
      <c r="VRM130" s="4"/>
      <c r="VRN130" s="4"/>
      <c r="VRO130" s="4"/>
      <c r="VRP130" s="4"/>
      <c r="VRQ130" s="4"/>
      <c r="VRR130" s="4"/>
      <c r="VRS130" s="4"/>
      <c r="VRT130" s="4"/>
      <c r="VRU130" s="4"/>
      <c r="VRV130" s="4"/>
      <c r="VRW130" s="4"/>
      <c r="VRX130" s="4"/>
      <c r="VRY130" s="4"/>
      <c r="VRZ130" s="4"/>
      <c r="VSA130" s="4"/>
      <c r="VSB130" s="4"/>
      <c r="VSC130" s="4"/>
      <c r="VSD130" s="4"/>
      <c r="VSE130" s="4"/>
      <c r="VSF130" s="4"/>
      <c r="VSG130" s="4"/>
      <c r="VSH130" s="4"/>
      <c r="VSI130" s="4"/>
      <c r="VSJ130" s="4"/>
      <c r="VSK130" s="4"/>
      <c r="VSL130" s="4"/>
      <c r="VSM130" s="4"/>
      <c r="VSN130" s="4"/>
      <c r="VSO130" s="4"/>
      <c r="VSP130" s="4"/>
      <c r="VSQ130" s="4"/>
      <c r="VSR130" s="4"/>
      <c r="VSS130" s="4"/>
      <c r="VST130" s="4"/>
      <c r="VSU130" s="4"/>
      <c r="VSV130" s="4"/>
      <c r="VSW130" s="4"/>
      <c r="VSX130" s="4"/>
      <c r="VSY130" s="4"/>
      <c r="VSZ130" s="4"/>
      <c r="VTA130" s="4"/>
      <c r="VTB130" s="4"/>
      <c r="VTC130" s="4"/>
      <c r="VTD130" s="4"/>
      <c r="VTE130" s="4"/>
      <c r="VTF130" s="4"/>
      <c r="VTG130" s="4"/>
      <c r="VTH130" s="4"/>
      <c r="VTI130" s="4"/>
      <c r="VTJ130" s="4"/>
      <c r="VTK130" s="4"/>
      <c r="VTL130" s="4"/>
      <c r="VTM130" s="4"/>
      <c r="VTN130" s="4"/>
      <c r="VTO130" s="4"/>
      <c r="VTP130" s="4"/>
      <c r="VTQ130" s="4"/>
      <c r="VTR130" s="4"/>
      <c r="VTS130" s="4"/>
      <c r="VTT130" s="4"/>
      <c r="VTU130" s="4"/>
      <c r="VTV130" s="4"/>
      <c r="VTW130" s="4"/>
      <c r="VTX130" s="4"/>
      <c r="VTY130" s="4"/>
      <c r="VTZ130" s="4"/>
      <c r="VUA130" s="4"/>
      <c r="VUB130" s="4"/>
      <c r="VUC130" s="4"/>
      <c r="VUD130" s="4"/>
      <c r="VUE130" s="4"/>
      <c r="VUF130" s="4"/>
      <c r="VUG130" s="4"/>
      <c r="VUH130" s="4"/>
      <c r="VUI130" s="4"/>
      <c r="VUJ130" s="4"/>
      <c r="VUK130" s="4"/>
      <c r="VUL130" s="4"/>
      <c r="VUM130" s="4"/>
      <c r="VUN130" s="4"/>
      <c r="VUO130" s="4"/>
      <c r="VUP130" s="4"/>
      <c r="VUQ130" s="4"/>
      <c r="VUR130" s="4"/>
      <c r="VUS130" s="4"/>
      <c r="VUT130" s="4"/>
      <c r="VUU130" s="4"/>
      <c r="VUV130" s="4"/>
      <c r="VUW130" s="4"/>
      <c r="VUX130" s="4"/>
      <c r="VUY130" s="4"/>
      <c r="VUZ130" s="4"/>
      <c r="VVA130" s="4"/>
      <c r="VVB130" s="4"/>
      <c r="VVC130" s="4"/>
      <c r="VVD130" s="4"/>
      <c r="VVE130" s="4"/>
      <c r="VVF130" s="4"/>
      <c r="VVG130" s="4"/>
      <c r="VVH130" s="4"/>
      <c r="VVI130" s="4"/>
      <c r="VVJ130" s="4"/>
      <c r="VVK130" s="4"/>
      <c r="VVL130" s="4"/>
      <c r="VVM130" s="4"/>
      <c r="VVN130" s="4"/>
      <c r="VVO130" s="4"/>
      <c r="VVP130" s="4"/>
      <c r="VVQ130" s="4"/>
      <c r="VVR130" s="4"/>
      <c r="VVS130" s="4"/>
      <c r="VVT130" s="4"/>
      <c r="VVU130" s="4"/>
      <c r="VVV130" s="4"/>
      <c r="VVW130" s="4"/>
      <c r="VVX130" s="4"/>
      <c r="VVY130" s="4"/>
      <c r="VVZ130" s="4"/>
      <c r="VWA130" s="4"/>
      <c r="VWB130" s="4"/>
      <c r="VWC130" s="4"/>
      <c r="VWD130" s="4"/>
      <c r="VWE130" s="4"/>
      <c r="VWF130" s="4"/>
      <c r="VWG130" s="4"/>
      <c r="VWH130" s="4"/>
      <c r="VWI130" s="4"/>
      <c r="VWJ130" s="4"/>
      <c r="VWK130" s="4"/>
      <c r="VWL130" s="4"/>
      <c r="VWM130" s="4"/>
      <c r="VWN130" s="4"/>
      <c r="VWO130" s="4"/>
      <c r="VWP130" s="4"/>
      <c r="VWQ130" s="4"/>
      <c r="VWR130" s="4"/>
      <c r="VWS130" s="4"/>
      <c r="VWT130" s="4"/>
      <c r="VWU130" s="4"/>
      <c r="VWV130" s="4"/>
      <c r="VWW130" s="4"/>
      <c r="VWX130" s="4"/>
      <c r="VWY130" s="4"/>
      <c r="VWZ130" s="4"/>
      <c r="VXA130" s="4"/>
      <c r="VXB130" s="4"/>
      <c r="VXC130" s="4"/>
      <c r="VXD130" s="4"/>
      <c r="VXE130" s="4"/>
      <c r="VXF130" s="4"/>
      <c r="VXG130" s="4"/>
      <c r="VXH130" s="4"/>
      <c r="VXI130" s="4"/>
      <c r="VXJ130" s="4"/>
      <c r="VXK130" s="4"/>
      <c r="VXL130" s="4"/>
      <c r="VXM130" s="4"/>
      <c r="VXN130" s="4"/>
      <c r="VXO130" s="4"/>
      <c r="VXP130" s="4"/>
      <c r="VXQ130" s="4"/>
      <c r="VXR130" s="4"/>
      <c r="VXS130" s="4"/>
      <c r="VXT130" s="4"/>
      <c r="VXU130" s="4"/>
      <c r="VXV130" s="4"/>
      <c r="VXW130" s="4"/>
      <c r="VXX130" s="4"/>
      <c r="VXY130" s="4"/>
      <c r="VXZ130" s="4"/>
      <c r="VYA130" s="4"/>
      <c r="VYB130" s="4"/>
      <c r="VYC130" s="4"/>
      <c r="VYD130" s="4"/>
      <c r="VYE130" s="4"/>
      <c r="VYF130" s="4"/>
      <c r="VYG130" s="4"/>
      <c r="VYH130" s="4"/>
      <c r="VYI130" s="4"/>
      <c r="VYJ130" s="4"/>
      <c r="VYK130" s="4"/>
      <c r="VYL130" s="4"/>
      <c r="VYM130" s="4"/>
      <c r="VYN130" s="4"/>
      <c r="VYO130" s="4"/>
      <c r="VYP130" s="4"/>
      <c r="VYQ130" s="4"/>
      <c r="VYR130" s="4"/>
      <c r="VYS130" s="4"/>
      <c r="VYT130" s="4"/>
      <c r="VYU130" s="4"/>
      <c r="VYV130" s="4"/>
      <c r="VYW130" s="4"/>
      <c r="VYX130" s="4"/>
      <c r="VYY130" s="4"/>
      <c r="VYZ130" s="4"/>
      <c r="VZA130" s="4"/>
      <c r="VZB130" s="4"/>
      <c r="VZC130" s="4"/>
      <c r="VZD130" s="4"/>
      <c r="VZE130" s="4"/>
      <c r="VZF130" s="4"/>
      <c r="VZG130" s="4"/>
      <c r="VZH130" s="4"/>
      <c r="VZI130" s="4"/>
      <c r="VZJ130" s="4"/>
      <c r="VZK130" s="4"/>
      <c r="VZL130" s="4"/>
      <c r="VZM130" s="4"/>
      <c r="VZN130" s="4"/>
      <c r="VZO130" s="4"/>
      <c r="VZP130" s="4"/>
      <c r="VZQ130" s="4"/>
      <c r="VZR130" s="4"/>
      <c r="VZS130" s="4"/>
      <c r="VZT130" s="4"/>
      <c r="VZU130" s="4"/>
      <c r="VZV130" s="4"/>
      <c r="WAC130" s="4"/>
      <c r="WAD130" s="4"/>
      <c r="WAE130" s="4"/>
      <c r="WAF130" s="4"/>
      <c r="WAG130" s="4"/>
      <c r="WAH130" s="4"/>
      <c r="WAI130" s="4"/>
      <c r="WAJ130" s="4"/>
      <c r="WAK130" s="4"/>
      <c r="WAL130" s="4"/>
      <c r="WAM130" s="4"/>
      <c r="WAN130" s="4"/>
      <c r="WAO130" s="4"/>
      <c r="WAP130" s="4"/>
      <c r="WAQ130" s="4"/>
      <c r="WAR130" s="4"/>
      <c r="WAS130" s="4"/>
      <c r="WAT130" s="4"/>
      <c r="WAU130" s="4"/>
      <c r="WAV130" s="4"/>
      <c r="WAW130" s="4"/>
      <c r="WAX130" s="4"/>
      <c r="WAY130" s="4"/>
      <c r="WAZ130" s="4"/>
      <c r="WBA130" s="4"/>
      <c r="WBB130" s="4"/>
      <c r="WBC130" s="4"/>
      <c r="WBD130" s="4"/>
      <c r="WBE130" s="4"/>
      <c r="WBF130" s="4"/>
      <c r="WBG130" s="4"/>
      <c r="WBH130" s="4"/>
      <c r="WBI130" s="4"/>
      <c r="WBJ130" s="4"/>
      <c r="WBK130" s="4"/>
      <c r="WBL130" s="4"/>
      <c r="WBM130" s="4"/>
      <c r="WBN130" s="4"/>
      <c r="WBO130" s="4"/>
      <c r="WBP130" s="4"/>
      <c r="WBQ130" s="4"/>
      <c r="WBR130" s="4"/>
      <c r="WBS130" s="4"/>
      <c r="WBT130" s="4"/>
      <c r="WBU130" s="4"/>
      <c r="WBV130" s="4"/>
      <c r="WBW130" s="4"/>
      <c r="WBX130" s="4"/>
      <c r="WBY130" s="4"/>
      <c r="WBZ130" s="4"/>
      <c r="WCA130" s="4"/>
      <c r="WCB130" s="4"/>
      <c r="WCC130" s="4"/>
      <c r="WCD130" s="4"/>
      <c r="WCE130" s="4"/>
      <c r="WCF130" s="4"/>
      <c r="WCG130" s="4"/>
      <c r="WCH130" s="4"/>
      <c r="WCI130" s="4"/>
      <c r="WCJ130" s="4"/>
      <c r="WCK130" s="4"/>
      <c r="WCL130" s="4"/>
      <c r="WCM130" s="4"/>
      <c r="WCN130" s="4"/>
      <c r="WCO130" s="4"/>
      <c r="WCP130" s="4"/>
      <c r="WCQ130" s="4"/>
      <c r="WCR130" s="4"/>
      <c r="WCS130" s="4"/>
      <c r="WCT130" s="4"/>
      <c r="WCU130" s="4"/>
      <c r="WCV130" s="4"/>
      <c r="WCW130" s="4"/>
      <c r="WCX130" s="4"/>
      <c r="WCY130" s="4"/>
      <c r="WCZ130" s="4"/>
      <c r="WDA130" s="4"/>
      <c r="WDB130" s="4"/>
      <c r="WDC130" s="4"/>
      <c r="WDD130" s="4"/>
      <c r="WDE130" s="4"/>
      <c r="WDF130" s="4"/>
      <c r="WDG130" s="4"/>
      <c r="WDH130" s="4"/>
      <c r="WDI130" s="4"/>
      <c r="WDJ130" s="4"/>
      <c r="WDK130" s="4"/>
      <c r="WDL130" s="4"/>
      <c r="WDM130" s="4"/>
      <c r="WDN130" s="4"/>
      <c r="WDO130" s="4"/>
      <c r="WDP130" s="4"/>
      <c r="WDQ130" s="4"/>
      <c r="WDR130" s="4"/>
      <c r="WDS130" s="4"/>
      <c r="WDT130" s="4"/>
      <c r="WDU130" s="4"/>
      <c r="WDV130" s="4"/>
      <c r="WDW130" s="4"/>
      <c r="WDX130" s="4"/>
      <c r="WDY130" s="4"/>
      <c r="WDZ130" s="4"/>
      <c r="WEA130" s="4"/>
      <c r="WEB130" s="4"/>
      <c r="WEC130" s="4"/>
      <c r="WED130" s="4"/>
      <c r="WEE130" s="4"/>
      <c r="WEF130" s="4"/>
      <c r="WEG130" s="4"/>
      <c r="WEH130" s="4"/>
      <c r="WEI130" s="4"/>
      <c r="WEJ130" s="4"/>
      <c r="WEK130" s="4"/>
      <c r="WEL130" s="4"/>
      <c r="WEM130" s="4"/>
      <c r="WEN130" s="4"/>
      <c r="WEO130" s="4"/>
      <c r="WEP130" s="4"/>
      <c r="WEQ130" s="4"/>
      <c r="WER130" s="4"/>
      <c r="WES130" s="4"/>
      <c r="WET130" s="4"/>
      <c r="WEU130" s="4"/>
      <c r="WEV130" s="4"/>
      <c r="WEW130" s="4"/>
      <c r="WEX130" s="4"/>
      <c r="WEY130" s="4"/>
      <c r="WEZ130" s="4"/>
      <c r="WFA130" s="4"/>
      <c r="WFB130" s="4"/>
      <c r="WFC130" s="4"/>
      <c r="WFD130" s="4"/>
      <c r="WFE130" s="4"/>
      <c r="WFF130" s="4"/>
      <c r="WFG130" s="4"/>
      <c r="WFH130" s="4"/>
      <c r="WFI130" s="4"/>
      <c r="WFJ130" s="4"/>
      <c r="WFK130" s="4"/>
      <c r="WFL130" s="4"/>
      <c r="WFM130" s="4"/>
      <c r="WFN130" s="4"/>
      <c r="WFO130" s="4"/>
      <c r="WFP130" s="4"/>
      <c r="WFQ130" s="4"/>
      <c r="WFR130" s="4"/>
      <c r="WFS130" s="4"/>
      <c r="WFT130" s="4"/>
      <c r="WFU130" s="4"/>
      <c r="WFV130" s="4"/>
      <c r="WFW130" s="4"/>
      <c r="WFX130" s="4"/>
      <c r="WFY130" s="4"/>
      <c r="WFZ130" s="4"/>
      <c r="WGA130" s="4"/>
      <c r="WGB130" s="4"/>
      <c r="WGC130" s="4"/>
      <c r="WGD130" s="4"/>
      <c r="WGE130" s="4"/>
      <c r="WGF130" s="4"/>
      <c r="WGG130" s="4"/>
      <c r="WGH130" s="4"/>
      <c r="WGI130" s="4"/>
      <c r="WGJ130" s="4"/>
      <c r="WGK130" s="4"/>
      <c r="WGL130" s="4"/>
      <c r="WGM130" s="4"/>
      <c r="WGN130" s="4"/>
      <c r="WGO130" s="4"/>
      <c r="WGP130" s="4"/>
      <c r="WGQ130" s="4"/>
      <c r="WGR130" s="4"/>
      <c r="WGS130" s="4"/>
      <c r="WGT130" s="4"/>
      <c r="WGU130" s="4"/>
      <c r="WGV130" s="4"/>
      <c r="WGW130" s="4"/>
      <c r="WGX130" s="4"/>
      <c r="WGY130" s="4"/>
      <c r="WGZ130" s="4"/>
      <c r="WHA130" s="4"/>
      <c r="WHB130" s="4"/>
      <c r="WHC130" s="4"/>
      <c r="WHD130" s="4"/>
      <c r="WHE130" s="4"/>
      <c r="WHF130" s="4"/>
      <c r="WHG130" s="4"/>
      <c r="WHH130" s="4"/>
      <c r="WHI130" s="4"/>
      <c r="WHJ130" s="4"/>
      <c r="WHK130" s="4"/>
      <c r="WHL130" s="4"/>
      <c r="WHM130" s="4"/>
      <c r="WHN130" s="4"/>
      <c r="WHO130" s="4"/>
      <c r="WHP130" s="4"/>
      <c r="WHQ130" s="4"/>
      <c r="WHR130" s="4"/>
      <c r="WHS130" s="4"/>
      <c r="WHT130" s="4"/>
      <c r="WHU130" s="4"/>
      <c r="WHV130" s="4"/>
      <c r="WHW130" s="4"/>
      <c r="WHX130" s="4"/>
      <c r="WHY130" s="4"/>
      <c r="WHZ130" s="4"/>
      <c r="WIA130" s="4"/>
      <c r="WIB130" s="4"/>
      <c r="WIC130" s="4"/>
      <c r="WID130" s="4"/>
      <c r="WIE130" s="4"/>
      <c r="WIF130" s="4"/>
      <c r="WIG130" s="4"/>
      <c r="WIH130" s="4"/>
      <c r="WII130" s="4"/>
      <c r="WIJ130" s="4"/>
      <c r="WIK130" s="4"/>
      <c r="WIL130" s="4"/>
      <c r="WIM130" s="4"/>
      <c r="WIN130" s="4"/>
      <c r="WIO130" s="4"/>
      <c r="WIP130" s="4"/>
      <c r="WIQ130" s="4"/>
      <c r="WIR130" s="4"/>
      <c r="WIS130" s="4"/>
      <c r="WIT130" s="4"/>
      <c r="WIU130" s="4"/>
      <c r="WIV130" s="4"/>
      <c r="WIW130" s="4"/>
      <c r="WIX130" s="4"/>
      <c r="WIY130" s="4"/>
      <c r="WIZ130" s="4"/>
      <c r="WJA130" s="4"/>
      <c r="WJB130" s="4"/>
      <c r="WJC130" s="4"/>
      <c r="WJD130" s="4"/>
      <c r="WJE130" s="4"/>
      <c r="WJF130" s="4"/>
      <c r="WJG130" s="4"/>
      <c r="WJH130" s="4"/>
      <c r="WJI130" s="4"/>
      <c r="WJJ130" s="4"/>
      <c r="WJK130" s="4"/>
      <c r="WJL130" s="4"/>
      <c r="WJM130" s="4"/>
      <c r="WJN130" s="4"/>
      <c r="WJO130" s="4"/>
      <c r="WJP130" s="4"/>
      <c r="WJQ130" s="4"/>
      <c r="WJR130" s="4"/>
      <c r="WJY130" s="4"/>
      <c r="WJZ130" s="4"/>
      <c r="WKA130" s="4"/>
      <c r="WKB130" s="4"/>
      <c r="WKC130" s="4"/>
      <c r="WKD130" s="4"/>
      <c r="WKE130" s="4"/>
      <c r="WKF130" s="4"/>
      <c r="WKG130" s="4"/>
      <c r="WKH130" s="4"/>
      <c r="WKI130" s="4"/>
      <c r="WKJ130" s="4"/>
      <c r="WKK130" s="4"/>
      <c r="WKL130" s="4"/>
      <c r="WKM130" s="4"/>
      <c r="WKN130" s="4"/>
      <c r="WKO130" s="4"/>
      <c r="WKP130" s="4"/>
      <c r="WKQ130" s="4"/>
      <c r="WKR130" s="4"/>
      <c r="WKS130" s="4"/>
      <c r="WKT130" s="4"/>
      <c r="WKU130" s="4"/>
      <c r="WKV130" s="4"/>
      <c r="WKW130" s="4"/>
      <c r="WKX130" s="4"/>
      <c r="WKY130" s="4"/>
      <c r="WKZ130" s="4"/>
      <c r="WLA130" s="4"/>
      <c r="WLB130" s="4"/>
      <c r="WLC130" s="4"/>
      <c r="WLD130" s="4"/>
      <c r="WLE130" s="4"/>
      <c r="WLF130" s="4"/>
      <c r="WLG130" s="4"/>
      <c r="WLH130" s="4"/>
      <c r="WLI130" s="4"/>
      <c r="WLJ130" s="4"/>
      <c r="WLK130" s="4"/>
      <c r="WLL130" s="4"/>
      <c r="WLM130" s="4"/>
      <c r="WLN130" s="4"/>
      <c r="WLO130" s="4"/>
      <c r="WLP130" s="4"/>
      <c r="WLQ130" s="4"/>
      <c r="WLR130" s="4"/>
      <c r="WLS130" s="4"/>
      <c r="WLT130" s="4"/>
      <c r="WLU130" s="4"/>
      <c r="WLV130" s="4"/>
      <c r="WLW130" s="4"/>
      <c r="WLX130" s="4"/>
      <c r="WLY130" s="4"/>
      <c r="WLZ130" s="4"/>
      <c r="WMA130" s="4"/>
      <c r="WMB130" s="4"/>
      <c r="WMC130" s="4"/>
      <c r="WMD130" s="4"/>
      <c r="WME130" s="4"/>
      <c r="WMF130" s="4"/>
      <c r="WMG130" s="4"/>
      <c r="WMH130" s="4"/>
      <c r="WMI130" s="4"/>
      <c r="WMJ130" s="4"/>
      <c r="WMK130" s="4"/>
      <c r="WML130" s="4"/>
      <c r="WMM130" s="4"/>
      <c r="WMN130" s="4"/>
      <c r="WMO130" s="4"/>
      <c r="WMP130" s="4"/>
      <c r="WMQ130" s="4"/>
      <c r="WMR130" s="4"/>
      <c r="WMS130" s="4"/>
      <c r="WMT130" s="4"/>
      <c r="WMU130" s="4"/>
      <c r="WMV130" s="4"/>
      <c r="WMW130" s="4"/>
      <c r="WMX130" s="4"/>
      <c r="WMY130" s="4"/>
      <c r="WMZ130" s="4"/>
      <c r="WNA130" s="4"/>
      <c r="WNB130" s="4"/>
      <c r="WNC130" s="4"/>
      <c r="WND130" s="4"/>
      <c r="WNE130" s="4"/>
      <c r="WNF130" s="4"/>
      <c r="WNG130" s="4"/>
      <c r="WNH130" s="4"/>
      <c r="WNI130" s="4"/>
      <c r="WNJ130" s="4"/>
      <c r="WNK130" s="4"/>
      <c r="WNL130" s="4"/>
      <c r="WNM130" s="4"/>
      <c r="WNN130" s="4"/>
      <c r="WNO130" s="4"/>
      <c r="WNP130" s="4"/>
      <c r="WNQ130" s="4"/>
      <c r="WNR130" s="4"/>
      <c r="WNS130" s="4"/>
      <c r="WNT130" s="4"/>
      <c r="WNU130" s="4"/>
      <c r="WNV130" s="4"/>
      <c r="WNW130" s="4"/>
      <c r="WNX130" s="4"/>
      <c r="WNY130" s="4"/>
      <c r="WNZ130" s="4"/>
      <c r="WOA130" s="4"/>
      <c r="WOB130" s="4"/>
      <c r="WOC130" s="4"/>
      <c r="WOD130" s="4"/>
      <c r="WOE130" s="4"/>
      <c r="WOF130" s="4"/>
      <c r="WOG130" s="4"/>
      <c r="WOH130" s="4"/>
      <c r="WOI130" s="4"/>
      <c r="WOJ130" s="4"/>
      <c r="WOK130" s="4"/>
      <c r="WOL130" s="4"/>
      <c r="WOM130" s="4"/>
      <c r="WON130" s="4"/>
      <c r="WOO130" s="4"/>
      <c r="WOP130" s="4"/>
      <c r="WOQ130" s="4"/>
      <c r="WOR130" s="4"/>
      <c r="WOS130" s="4"/>
      <c r="WOT130" s="4"/>
      <c r="WOU130" s="4"/>
      <c r="WOV130" s="4"/>
      <c r="WOW130" s="4"/>
      <c r="WOX130" s="4"/>
      <c r="WOY130" s="4"/>
      <c r="WOZ130" s="4"/>
      <c r="WPA130" s="4"/>
      <c r="WPB130" s="4"/>
      <c r="WPC130" s="4"/>
      <c r="WPD130" s="4"/>
      <c r="WPE130" s="4"/>
      <c r="WPF130" s="4"/>
      <c r="WPG130" s="4"/>
      <c r="WPH130" s="4"/>
      <c r="WPI130" s="4"/>
      <c r="WPJ130" s="4"/>
      <c r="WPK130" s="4"/>
      <c r="WPL130" s="4"/>
      <c r="WPM130" s="4"/>
      <c r="WPN130" s="4"/>
      <c r="WPO130" s="4"/>
      <c r="WPP130" s="4"/>
      <c r="WPQ130" s="4"/>
      <c r="WPR130" s="4"/>
      <c r="WPS130" s="4"/>
      <c r="WPT130" s="4"/>
      <c r="WPU130" s="4"/>
      <c r="WPV130" s="4"/>
      <c r="WPW130" s="4"/>
      <c r="WPX130" s="4"/>
      <c r="WPY130" s="4"/>
      <c r="WPZ130" s="4"/>
      <c r="WQA130" s="4"/>
      <c r="WQB130" s="4"/>
      <c r="WQC130" s="4"/>
      <c r="WQD130" s="4"/>
      <c r="WQE130" s="4"/>
      <c r="WQF130" s="4"/>
      <c r="WQG130" s="4"/>
      <c r="WQH130" s="4"/>
      <c r="WQI130" s="4"/>
      <c r="WQJ130" s="4"/>
      <c r="WQK130" s="4"/>
      <c r="WQL130" s="4"/>
      <c r="WQM130" s="4"/>
      <c r="WQN130" s="4"/>
      <c r="WQO130" s="4"/>
      <c r="WQP130" s="4"/>
      <c r="WQQ130" s="4"/>
      <c r="WQR130" s="4"/>
      <c r="WQS130" s="4"/>
      <c r="WQT130" s="4"/>
      <c r="WQU130" s="4"/>
      <c r="WQV130" s="4"/>
      <c r="WQW130" s="4"/>
      <c r="WQX130" s="4"/>
      <c r="WQY130" s="4"/>
      <c r="WQZ130" s="4"/>
      <c r="WRA130" s="4"/>
      <c r="WRB130" s="4"/>
      <c r="WRC130" s="4"/>
      <c r="WRD130" s="4"/>
      <c r="WRE130" s="4"/>
      <c r="WRF130" s="4"/>
      <c r="WRG130" s="4"/>
      <c r="WRH130" s="4"/>
      <c r="WRI130" s="4"/>
      <c r="WRJ130" s="4"/>
      <c r="WRK130" s="4"/>
      <c r="WRL130" s="4"/>
      <c r="WRM130" s="4"/>
      <c r="WRN130" s="4"/>
      <c r="WRO130" s="4"/>
      <c r="WRP130" s="4"/>
      <c r="WRQ130" s="4"/>
      <c r="WRR130" s="4"/>
      <c r="WRS130" s="4"/>
      <c r="WRT130" s="4"/>
      <c r="WRU130" s="4"/>
      <c r="WRV130" s="4"/>
      <c r="WRW130" s="4"/>
      <c r="WRX130" s="4"/>
      <c r="WRY130" s="4"/>
      <c r="WRZ130" s="4"/>
      <c r="WSA130" s="4"/>
      <c r="WSB130" s="4"/>
      <c r="WSC130" s="4"/>
      <c r="WSD130" s="4"/>
      <c r="WSE130" s="4"/>
      <c r="WSF130" s="4"/>
      <c r="WSG130" s="4"/>
      <c r="WSH130" s="4"/>
      <c r="WSI130" s="4"/>
      <c r="WSJ130" s="4"/>
      <c r="WSK130" s="4"/>
      <c r="WSL130" s="4"/>
      <c r="WSM130" s="4"/>
      <c r="WSN130" s="4"/>
      <c r="WSO130" s="4"/>
      <c r="WSP130" s="4"/>
      <c r="WSQ130" s="4"/>
      <c r="WSR130" s="4"/>
      <c r="WSS130" s="4"/>
      <c r="WST130" s="4"/>
      <c r="WSU130" s="4"/>
      <c r="WSV130" s="4"/>
      <c r="WSW130" s="4"/>
      <c r="WSX130" s="4"/>
      <c r="WSY130" s="4"/>
      <c r="WSZ130" s="4"/>
      <c r="WTA130" s="4"/>
      <c r="WTB130" s="4"/>
      <c r="WTC130" s="4"/>
      <c r="WTD130" s="4"/>
      <c r="WTE130" s="4"/>
      <c r="WTF130" s="4"/>
      <c r="WTG130" s="4"/>
      <c r="WTH130" s="4"/>
      <c r="WTI130" s="4"/>
      <c r="WTJ130" s="4"/>
      <c r="WTK130" s="4"/>
      <c r="WTL130" s="4"/>
      <c r="WTM130" s="4"/>
      <c r="WTN130" s="4"/>
      <c r="WTU130" s="4"/>
      <c r="WTV130" s="4"/>
      <c r="WTW130" s="4"/>
      <c r="WTX130" s="4"/>
      <c r="WTY130" s="4"/>
      <c r="WTZ130" s="4"/>
      <c r="WUA130" s="4"/>
      <c r="WUB130" s="4"/>
      <c r="WUC130" s="4"/>
      <c r="WUD130" s="4"/>
      <c r="WUE130" s="4"/>
      <c r="WUF130" s="4"/>
      <c r="WUG130" s="4"/>
      <c r="WUH130" s="4"/>
      <c r="WUI130" s="4"/>
      <c r="WUJ130" s="4"/>
      <c r="WUK130" s="4"/>
      <c r="WUL130" s="4"/>
      <c r="WUM130" s="4"/>
      <c r="WUN130" s="4"/>
      <c r="WUO130" s="4"/>
      <c r="WUP130" s="4"/>
      <c r="WUQ130" s="4"/>
      <c r="WUR130" s="4"/>
      <c r="WUS130" s="4"/>
      <c r="WUT130" s="4"/>
      <c r="WUU130" s="4"/>
      <c r="WUV130" s="4"/>
      <c r="WUW130" s="4"/>
      <c r="WUX130" s="4"/>
      <c r="WUY130" s="4"/>
      <c r="WUZ130" s="4"/>
      <c r="WVA130" s="4"/>
      <c r="WVB130" s="4"/>
      <c r="WVC130" s="4"/>
      <c r="WVD130" s="4"/>
      <c r="WVE130" s="4"/>
      <c r="WVF130" s="4"/>
      <c r="WVG130" s="4"/>
      <c r="WVH130" s="4"/>
      <c r="WVI130" s="4"/>
      <c r="WVJ130" s="4"/>
      <c r="WVK130" s="4"/>
      <c r="WVL130" s="4"/>
      <c r="WVM130" s="4"/>
      <c r="WVN130" s="4"/>
      <c r="WVO130" s="4"/>
      <c r="WVP130" s="4"/>
      <c r="WVQ130" s="4"/>
      <c r="WVR130" s="4"/>
      <c r="WVS130" s="4"/>
      <c r="WVT130" s="4"/>
      <c r="WVU130" s="4"/>
      <c r="WVV130" s="4"/>
      <c r="WVW130" s="4"/>
      <c r="WVX130" s="4"/>
      <c r="WVY130" s="4"/>
      <c r="WVZ130" s="4"/>
      <c r="WWA130" s="4"/>
      <c r="WWB130" s="4"/>
      <c r="WWC130" s="4"/>
      <c r="WWD130" s="4"/>
      <c r="WWE130" s="4"/>
      <c r="WWF130" s="4"/>
      <c r="WWG130" s="4"/>
      <c r="WWH130" s="4"/>
      <c r="WWI130" s="4"/>
      <c r="WWJ130" s="4"/>
      <c r="WWK130" s="4"/>
      <c r="WWL130" s="4"/>
      <c r="WWM130" s="4"/>
      <c r="WWN130" s="4"/>
      <c r="WWO130" s="4"/>
      <c r="WWP130" s="4"/>
      <c r="WWQ130" s="4"/>
      <c r="WWR130" s="4"/>
      <c r="WWS130" s="4"/>
      <c r="WWT130" s="4"/>
      <c r="WWU130" s="4"/>
      <c r="WWV130" s="4"/>
      <c r="WWW130" s="4"/>
      <c r="WWX130" s="4"/>
      <c r="WWY130" s="4"/>
      <c r="WWZ130" s="4"/>
      <c r="WXA130" s="4"/>
      <c r="WXB130" s="4"/>
      <c r="WXC130" s="4"/>
      <c r="WXD130" s="4"/>
      <c r="WXE130" s="4"/>
      <c r="WXF130" s="4"/>
      <c r="WXG130" s="4"/>
      <c r="WXH130" s="4"/>
      <c r="WXI130" s="4"/>
      <c r="WXJ130" s="4"/>
      <c r="WXK130" s="4"/>
      <c r="WXL130" s="4"/>
      <c r="WXM130" s="4"/>
      <c r="WXN130" s="4"/>
      <c r="WXO130" s="4"/>
      <c r="WXP130" s="4"/>
      <c r="WXQ130" s="4"/>
      <c r="WXR130" s="4"/>
      <c r="WXS130" s="4"/>
      <c r="WXT130" s="4"/>
      <c r="WXU130" s="4"/>
      <c r="WXV130" s="4"/>
      <c r="WXW130" s="4"/>
      <c r="WXX130" s="4"/>
      <c r="WXY130" s="4"/>
      <c r="WXZ130" s="4"/>
      <c r="WYA130" s="4"/>
      <c r="WYB130" s="4"/>
      <c r="WYC130" s="4"/>
      <c r="WYD130" s="4"/>
      <c r="WYE130" s="4"/>
      <c r="WYF130" s="4"/>
      <c r="WYG130" s="4"/>
      <c r="WYH130" s="4"/>
      <c r="WYI130" s="4"/>
      <c r="WYJ130" s="4"/>
      <c r="WYK130" s="4"/>
      <c r="WYL130" s="4"/>
      <c r="WYM130" s="4"/>
      <c r="WYN130" s="4"/>
      <c r="WYO130" s="4"/>
      <c r="WYP130" s="4"/>
      <c r="WYQ130" s="4"/>
      <c r="WYR130" s="4"/>
      <c r="WYS130" s="4"/>
      <c r="WYT130" s="4"/>
      <c r="WYU130" s="4"/>
      <c r="WYV130" s="4"/>
      <c r="WYW130" s="4"/>
      <c r="WYX130" s="4"/>
      <c r="WYY130" s="4"/>
      <c r="WYZ130" s="4"/>
      <c r="WZA130" s="4"/>
      <c r="WZB130" s="4"/>
      <c r="WZC130" s="4"/>
      <c r="WZD130" s="4"/>
      <c r="WZE130" s="4"/>
      <c r="WZF130" s="4"/>
      <c r="WZG130" s="4"/>
      <c r="WZH130" s="4"/>
      <c r="WZI130" s="4"/>
      <c r="WZJ130" s="4"/>
      <c r="WZK130" s="4"/>
      <c r="WZL130" s="4"/>
      <c r="WZM130" s="4"/>
      <c r="WZN130" s="4"/>
      <c r="WZO130" s="4"/>
      <c r="WZP130" s="4"/>
      <c r="WZQ130" s="4"/>
      <c r="WZR130" s="4"/>
      <c r="WZS130" s="4"/>
      <c r="WZT130" s="4"/>
      <c r="WZU130" s="4"/>
      <c r="WZV130" s="4"/>
      <c r="WZW130" s="4"/>
      <c r="WZX130" s="4"/>
      <c r="WZY130" s="4"/>
      <c r="WZZ130" s="4"/>
      <c r="XAA130" s="4"/>
      <c r="XAB130" s="4"/>
      <c r="XAC130" s="4"/>
      <c r="XAD130" s="4"/>
      <c r="XAE130" s="4"/>
      <c r="XAF130" s="4"/>
      <c r="XAG130" s="4"/>
      <c r="XAH130" s="4"/>
      <c r="XAI130" s="4"/>
      <c r="XAJ130" s="4"/>
      <c r="XAK130" s="4"/>
      <c r="XAL130" s="4"/>
      <c r="XAM130" s="4"/>
      <c r="XAN130" s="4"/>
      <c r="XAO130" s="4"/>
      <c r="XAP130" s="4"/>
      <c r="XAQ130" s="4"/>
      <c r="XAR130" s="4"/>
      <c r="XAS130" s="4"/>
      <c r="XAT130" s="4"/>
      <c r="XAU130" s="4"/>
      <c r="XAV130" s="4"/>
      <c r="XAW130" s="4"/>
      <c r="XAX130" s="4"/>
      <c r="XAY130" s="4"/>
      <c r="XAZ130" s="4"/>
      <c r="XBA130" s="4"/>
      <c r="XBB130" s="4"/>
      <c r="XBC130" s="4"/>
      <c r="XBD130" s="4"/>
      <c r="XBE130" s="4"/>
      <c r="XBF130" s="4"/>
      <c r="XBG130" s="4"/>
      <c r="XBH130" s="4"/>
      <c r="XBI130" s="4"/>
      <c r="XBJ130" s="4"/>
      <c r="XBK130" s="4"/>
      <c r="XBL130" s="4"/>
      <c r="XBM130" s="4"/>
      <c r="XBN130" s="4"/>
      <c r="XBO130" s="4"/>
      <c r="XBP130" s="4"/>
      <c r="XBQ130" s="4"/>
      <c r="XBR130" s="4"/>
      <c r="XBS130" s="4"/>
      <c r="XBT130" s="4"/>
      <c r="XBU130" s="4"/>
      <c r="XBV130" s="4"/>
      <c r="XBW130" s="4"/>
      <c r="XBX130" s="4"/>
      <c r="XBY130" s="4"/>
      <c r="XBZ130" s="4"/>
      <c r="XCA130" s="4"/>
      <c r="XCB130" s="4"/>
      <c r="XCC130" s="4"/>
      <c r="XCD130" s="4"/>
      <c r="XCE130" s="4"/>
      <c r="XCF130" s="4"/>
      <c r="XCG130" s="4"/>
      <c r="XCH130" s="4"/>
      <c r="XCI130" s="4"/>
      <c r="XCJ130" s="4"/>
      <c r="XCK130" s="4"/>
      <c r="XCL130" s="4"/>
      <c r="XCM130" s="4"/>
      <c r="XCN130" s="4"/>
      <c r="XCO130" s="4"/>
      <c r="XCP130" s="4"/>
      <c r="XCQ130" s="4"/>
      <c r="XCR130" s="4"/>
      <c r="XCS130" s="4"/>
      <c r="XCT130" s="4"/>
      <c r="XCU130" s="4"/>
      <c r="XCV130" s="4"/>
      <c r="XCW130" s="4"/>
      <c r="XCX130" s="4"/>
      <c r="XCY130" s="4"/>
      <c r="XCZ130" s="4"/>
      <c r="XDA130" s="4"/>
      <c r="XDB130" s="4"/>
      <c r="XDC130" s="4"/>
      <c r="XDD130" s="4"/>
      <c r="XDE130" s="4"/>
    </row>
    <row r="131" spans="1:16333" s="89" customFormat="1" ht="15.75" x14ac:dyDescent="0.25">
      <c r="A131" s="32" t="s">
        <v>27</v>
      </c>
      <c r="B131" s="124" t="s">
        <v>76</v>
      </c>
      <c r="C131" s="46">
        <v>800</v>
      </c>
      <c r="D131" s="219">
        <f>'Приложение 4'!F117</f>
        <v>20430000</v>
      </c>
      <c r="E131" s="219">
        <f>'Приложение 4'!G117</f>
        <v>12430000</v>
      </c>
      <c r="F131" s="219">
        <f>'Приложение 4'!H117</f>
        <v>12430000</v>
      </c>
      <c r="G131" s="73"/>
      <c r="H131" s="92"/>
      <c r="I131" s="92"/>
      <c r="J131" s="92"/>
      <c r="K131" s="92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4"/>
      <c r="OR131" s="4"/>
      <c r="OS131" s="4"/>
      <c r="OT131" s="4"/>
      <c r="OU131" s="4"/>
      <c r="OV131" s="4"/>
      <c r="OW131" s="4"/>
      <c r="OX131" s="4"/>
      <c r="OY131" s="4"/>
      <c r="OZ131" s="4"/>
      <c r="PA131" s="4"/>
      <c r="PB131" s="4"/>
      <c r="PC131" s="4"/>
      <c r="PD131" s="4"/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/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/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4"/>
      <c r="QR131" s="4"/>
      <c r="QS131" s="4"/>
      <c r="QT131" s="4"/>
      <c r="QU131" s="4"/>
      <c r="QV131" s="4"/>
      <c r="QW131" s="4"/>
      <c r="QX131" s="4"/>
      <c r="RE131" s="4"/>
      <c r="RF131" s="4"/>
      <c r="RG131" s="4"/>
      <c r="RH131" s="4"/>
      <c r="RI131" s="4"/>
      <c r="RJ131" s="4"/>
      <c r="RK131" s="4"/>
      <c r="RL131" s="4"/>
      <c r="RM131" s="4"/>
      <c r="RN131" s="4"/>
      <c r="RO131" s="4"/>
      <c r="RP131" s="4"/>
      <c r="RQ131" s="4"/>
      <c r="RR131" s="4"/>
      <c r="RS131" s="4"/>
      <c r="RT131" s="4"/>
      <c r="RU131" s="4"/>
      <c r="RV131" s="4"/>
      <c r="RW131" s="4"/>
      <c r="RX131" s="4"/>
      <c r="RY131" s="4"/>
      <c r="RZ131" s="4"/>
      <c r="SA131" s="4"/>
      <c r="SB131" s="4"/>
      <c r="SC131" s="4"/>
      <c r="SD131" s="4"/>
      <c r="SE131" s="4"/>
      <c r="SF131" s="4"/>
      <c r="SG131" s="4"/>
      <c r="SH131" s="4"/>
      <c r="SI131" s="4"/>
      <c r="SJ131" s="4"/>
      <c r="SK131" s="4"/>
      <c r="SL131" s="4"/>
      <c r="SM131" s="4"/>
      <c r="SN131" s="4"/>
      <c r="SO131" s="4"/>
      <c r="SP131" s="4"/>
      <c r="SQ131" s="4"/>
      <c r="SR131" s="4"/>
      <c r="SS131" s="4"/>
      <c r="ST131" s="4"/>
      <c r="SU131" s="4"/>
      <c r="SV131" s="4"/>
      <c r="SW131" s="4"/>
      <c r="SX131" s="4"/>
      <c r="SY131" s="4"/>
      <c r="SZ131" s="4"/>
      <c r="TA131" s="4"/>
      <c r="TB131" s="4"/>
      <c r="TC131" s="4"/>
      <c r="TD131" s="4"/>
      <c r="TE131" s="4"/>
      <c r="TF131" s="4"/>
      <c r="TG131" s="4"/>
      <c r="TH131" s="4"/>
      <c r="TI131" s="4"/>
      <c r="TJ131" s="4"/>
      <c r="TK131" s="4"/>
      <c r="TL131" s="4"/>
      <c r="TM131" s="4"/>
      <c r="TN131" s="4"/>
      <c r="TO131" s="4"/>
      <c r="TP131" s="4"/>
      <c r="TQ131" s="4"/>
      <c r="TR131" s="4"/>
      <c r="TS131" s="4"/>
      <c r="TT131" s="4"/>
      <c r="TU131" s="4"/>
      <c r="TV131" s="4"/>
      <c r="TW131" s="4"/>
      <c r="TX131" s="4"/>
      <c r="TY131" s="4"/>
      <c r="TZ131" s="4"/>
      <c r="UA131" s="4"/>
      <c r="UB131" s="4"/>
      <c r="UC131" s="4"/>
      <c r="UD131" s="4"/>
      <c r="UE131" s="4"/>
      <c r="UF131" s="4"/>
      <c r="UG131" s="4"/>
      <c r="UH131" s="4"/>
      <c r="UI131" s="4"/>
      <c r="UJ131" s="4"/>
      <c r="UK131" s="4"/>
      <c r="UL131" s="4"/>
      <c r="UM131" s="4"/>
      <c r="UN131" s="4"/>
      <c r="UO131" s="4"/>
      <c r="UP131" s="4"/>
      <c r="UQ131" s="4"/>
      <c r="UR131" s="4"/>
      <c r="US131" s="4"/>
      <c r="UT131" s="4"/>
      <c r="UU131" s="4"/>
      <c r="UV131" s="4"/>
      <c r="UW131" s="4"/>
      <c r="UX131" s="4"/>
      <c r="UY131" s="4"/>
      <c r="UZ131" s="4"/>
      <c r="VA131" s="4"/>
      <c r="VB131" s="4"/>
      <c r="VC131" s="4"/>
      <c r="VD131" s="4"/>
      <c r="VE131" s="4"/>
      <c r="VF131" s="4"/>
      <c r="VG131" s="4"/>
      <c r="VH131" s="4"/>
      <c r="VI131" s="4"/>
      <c r="VJ131" s="4"/>
      <c r="VK131" s="4"/>
      <c r="VL131" s="4"/>
      <c r="VM131" s="4"/>
      <c r="VN131" s="4"/>
      <c r="VO131" s="4"/>
      <c r="VP131" s="4"/>
      <c r="VQ131" s="4"/>
      <c r="VR131" s="4"/>
      <c r="VS131" s="4"/>
      <c r="VT131" s="4"/>
      <c r="VU131" s="4"/>
      <c r="VV131" s="4"/>
      <c r="VW131" s="4"/>
      <c r="VX131" s="4"/>
      <c r="VY131" s="4"/>
      <c r="VZ131" s="4"/>
      <c r="WA131" s="4"/>
      <c r="WB131" s="4"/>
      <c r="WC131" s="4"/>
      <c r="WD131" s="4"/>
      <c r="WE131" s="4"/>
      <c r="WF131" s="4"/>
      <c r="WG131" s="4"/>
      <c r="WH131" s="4"/>
      <c r="WI131" s="4"/>
      <c r="WJ131" s="4"/>
      <c r="WK131" s="4"/>
      <c r="WL131" s="4"/>
      <c r="WM131" s="4"/>
      <c r="WN131" s="4"/>
      <c r="WO131" s="4"/>
      <c r="WP131" s="4"/>
      <c r="WQ131" s="4"/>
      <c r="WR131" s="4"/>
      <c r="WS131" s="4"/>
      <c r="WT131" s="4"/>
      <c r="WU131" s="4"/>
      <c r="WV131" s="4"/>
      <c r="WW131" s="4"/>
      <c r="WX131" s="4"/>
      <c r="WY131" s="4"/>
      <c r="WZ131" s="4"/>
      <c r="XA131" s="4"/>
      <c r="XB131" s="4"/>
      <c r="XC131" s="4"/>
      <c r="XD131" s="4"/>
      <c r="XE131" s="4"/>
      <c r="XF131" s="4"/>
      <c r="XG131" s="4"/>
      <c r="XH131" s="4"/>
      <c r="XI131" s="4"/>
      <c r="XJ131" s="4"/>
      <c r="XK131" s="4"/>
      <c r="XL131" s="4"/>
      <c r="XM131" s="4"/>
      <c r="XN131" s="4"/>
      <c r="XO131" s="4"/>
      <c r="XP131" s="4"/>
      <c r="XQ131" s="4"/>
      <c r="XR131" s="4"/>
      <c r="XS131" s="4"/>
      <c r="XT131" s="4"/>
      <c r="XU131" s="4"/>
      <c r="XV131" s="4"/>
      <c r="XW131" s="4"/>
      <c r="XX131" s="4"/>
      <c r="XY131" s="4"/>
      <c r="XZ131" s="4"/>
      <c r="YA131" s="4"/>
      <c r="YB131" s="4"/>
      <c r="YC131" s="4"/>
      <c r="YD131" s="4"/>
      <c r="YE131" s="4"/>
      <c r="YF131" s="4"/>
      <c r="YG131" s="4"/>
      <c r="YH131" s="4"/>
      <c r="YI131" s="4"/>
      <c r="YJ131" s="4"/>
      <c r="YK131" s="4"/>
      <c r="YL131" s="4"/>
      <c r="YM131" s="4"/>
      <c r="YN131" s="4"/>
      <c r="YO131" s="4"/>
      <c r="YP131" s="4"/>
      <c r="YQ131" s="4"/>
      <c r="YR131" s="4"/>
      <c r="YS131" s="4"/>
      <c r="YT131" s="4"/>
      <c r="YU131" s="4"/>
      <c r="YV131" s="4"/>
      <c r="YW131" s="4"/>
      <c r="YX131" s="4"/>
      <c r="YY131" s="4"/>
      <c r="YZ131" s="4"/>
      <c r="ZA131" s="4"/>
      <c r="ZB131" s="4"/>
      <c r="ZC131" s="4"/>
      <c r="ZD131" s="4"/>
      <c r="ZE131" s="4"/>
      <c r="ZF131" s="4"/>
      <c r="ZG131" s="4"/>
      <c r="ZH131" s="4"/>
      <c r="ZI131" s="4"/>
      <c r="ZJ131" s="4"/>
      <c r="ZK131" s="4"/>
      <c r="ZL131" s="4"/>
      <c r="ZM131" s="4"/>
      <c r="ZN131" s="4"/>
      <c r="ZO131" s="4"/>
      <c r="ZP131" s="4"/>
      <c r="ZQ131" s="4"/>
      <c r="ZR131" s="4"/>
      <c r="ZS131" s="4"/>
      <c r="ZT131" s="4"/>
      <c r="ZU131" s="4"/>
      <c r="ZV131" s="4"/>
      <c r="ZW131" s="4"/>
      <c r="ZX131" s="4"/>
      <c r="ZY131" s="4"/>
      <c r="ZZ131" s="4"/>
      <c r="AAA131" s="4"/>
      <c r="AAB131" s="4"/>
      <c r="AAC131" s="4"/>
      <c r="AAD131" s="4"/>
      <c r="AAE131" s="4"/>
      <c r="AAF131" s="4"/>
      <c r="AAG131" s="4"/>
      <c r="AAH131" s="4"/>
      <c r="AAI131" s="4"/>
      <c r="AAJ131" s="4"/>
      <c r="AAK131" s="4"/>
      <c r="AAL131" s="4"/>
      <c r="AAM131" s="4"/>
      <c r="AAN131" s="4"/>
      <c r="AAO131" s="4"/>
      <c r="AAP131" s="4"/>
      <c r="AAQ131" s="4"/>
      <c r="AAR131" s="4"/>
      <c r="AAS131" s="4"/>
      <c r="AAT131" s="4"/>
      <c r="ABA131" s="4"/>
      <c r="ABB131" s="4"/>
      <c r="ABC131" s="4"/>
      <c r="ABD131" s="4"/>
      <c r="ABE131" s="4"/>
      <c r="ABF131" s="4"/>
      <c r="ABG131" s="4"/>
      <c r="ABH131" s="4"/>
      <c r="ABI131" s="4"/>
      <c r="ABJ131" s="4"/>
      <c r="ABK131" s="4"/>
      <c r="ABL131" s="4"/>
      <c r="ABM131" s="4"/>
      <c r="ABN131" s="4"/>
      <c r="ABO131" s="4"/>
      <c r="ABP131" s="4"/>
      <c r="ABQ131" s="4"/>
      <c r="ABR131" s="4"/>
      <c r="ABS131" s="4"/>
      <c r="ABT131" s="4"/>
      <c r="ABU131" s="4"/>
      <c r="ABV131" s="4"/>
      <c r="ABW131" s="4"/>
      <c r="ABX131" s="4"/>
      <c r="ABY131" s="4"/>
      <c r="ABZ131" s="4"/>
      <c r="ACA131" s="4"/>
      <c r="ACB131" s="4"/>
      <c r="ACC131" s="4"/>
      <c r="ACD131" s="4"/>
      <c r="ACE131" s="4"/>
      <c r="ACF131" s="4"/>
      <c r="ACG131" s="4"/>
      <c r="ACH131" s="4"/>
      <c r="ACI131" s="4"/>
      <c r="ACJ131" s="4"/>
      <c r="ACK131" s="4"/>
      <c r="ACL131" s="4"/>
      <c r="ACM131" s="4"/>
      <c r="ACN131" s="4"/>
      <c r="ACO131" s="4"/>
      <c r="ACP131" s="4"/>
      <c r="ACQ131" s="4"/>
      <c r="ACR131" s="4"/>
      <c r="ACS131" s="4"/>
      <c r="ACT131" s="4"/>
      <c r="ACU131" s="4"/>
      <c r="ACV131" s="4"/>
      <c r="ACW131" s="4"/>
      <c r="ACX131" s="4"/>
      <c r="ACY131" s="4"/>
      <c r="ACZ131" s="4"/>
      <c r="ADA131" s="4"/>
      <c r="ADB131" s="4"/>
      <c r="ADC131" s="4"/>
      <c r="ADD131" s="4"/>
      <c r="ADE131" s="4"/>
      <c r="ADF131" s="4"/>
      <c r="ADG131" s="4"/>
      <c r="ADH131" s="4"/>
      <c r="ADI131" s="4"/>
      <c r="ADJ131" s="4"/>
      <c r="ADK131" s="4"/>
      <c r="ADL131" s="4"/>
      <c r="ADM131" s="4"/>
      <c r="ADN131" s="4"/>
      <c r="ADO131" s="4"/>
      <c r="ADP131" s="4"/>
      <c r="ADQ131" s="4"/>
      <c r="ADR131" s="4"/>
      <c r="ADS131" s="4"/>
      <c r="ADT131" s="4"/>
      <c r="ADU131" s="4"/>
      <c r="ADV131" s="4"/>
      <c r="ADW131" s="4"/>
      <c r="ADX131" s="4"/>
      <c r="ADY131" s="4"/>
      <c r="ADZ131" s="4"/>
      <c r="AEA131" s="4"/>
      <c r="AEB131" s="4"/>
      <c r="AEC131" s="4"/>
      <c r="AED131" s="4"/>
      <c r="AEE131" s="4"/>
      <c r="AEF131" s="4"/>
      <c r="AEG131" s="4"/>
      <c r="AEH131" s="4"/>
      <c r="AEI131" s="4"/>
      <c r="AEJ131" s="4"/>
      <c r="AEK131" s="4"/>
      <c r="AEL131" s="4"/>
      <c r="AEM131" s="4"/>
      <c r="AEN131" s="4"/>
      <c r="AEO131" s="4"/>
      <c r="AEP131" s="4"/>
      <c r="AEQ131" s="4"/>
      <c r="AER131" s="4"/>
      <c r="AES131" s="4"/>
      <c r="AET131" s="4"/>
      <c r="AEU131" s="4"/>
      <c r="AEV131" s="4"/>
      <c r="AEW131" s="4"/>
      <c r="AEX131" s="4"/>
      <c r="AEY131" s="4"/>
      <c r="AEZ131" s="4"/>
      <c r="AFA131" s="4"/>
      <c r="AFB131" s="4"/>
      <c r="AFC131" s="4"/>
      <c r="AFD131" s="4"/>
      <c r="AFE131" s="4"/>
      <c r="AFF131" s="4"/>
      <c r="AFG131" s="4"/>
      <c r="AFH131" s="4"/>
      <c r="AFI131" s="4"/>
      <c r="AFJ131" s="4"/>
      <c r="AFK131" s="4"/>
      <c r="AFL131" s="4"/>
      <c r="AFM131" s="4"/>
      <c r="AFN131" s="4"/>
      <c r="AFO131" s="4"/>
      <c r="AFP131" s="4"/>
      <c r="AFQ131" s="4"/>
      <c r="AFR131" s="4"/>
      <c r="AFS131" s="4"/>
      <c r="AFT131" s="4"/>
      <c r="AFU131" s="4"/>
      <c r="AFV131" s="4"/>
      <c r="AFW131" s="4"/>
      <c r="AFX131" s="4"/>
      <c r="AFY131" s="4"/>
      <c r="AFZ131" s="4"/>
      <c r="AGA131" s="4"/>
      <c r="AGB131" s="4"/>
      <c r="AGC131" s="4"/>
      <c r="AGD131" s="4"/>
      <c r="AGE131" s="4"/>
      <c r="AGF131" s="4"/>
      <c r="AGG131" s="4"/>
      <c r="AGH131" s="4"/>
      <c r="AGI131" s="4"/>
      <c r="AGJ131" s="4"/>
      <c r="AGK131" s="4"/>
      <c r="AGL131" s="4"/>
      <c r="AGM131" s="4"/>
      <c r="AGN131" s="4"/>
      <c r="AGO131" s="4"/>
      <c r="AGP131" s="4"/>
      <c r="AGQ131" s="4"/>
      <c r="AGR131" s="4"/>
      <c r="AGS131" s="4"/>
      <c r="AGT131" s="4"/>
      <c r="AGU131" s="4"/>
      <c r="AGV131" s="4"/>
      <c r="AGW131" s="4"/>
      <c r="AGX131" s="4"/>
      <c r="AGY131" s="4"/>
      <c r="AGZ131" s="4"/>
      <c r="AHA131" s="4"/>
      <c r="AHB131" s="4"/>
      <c r="AHC131" s="4"/>
      <c r="AHD131" s="4"/>
      <c r="AHE131" s="4"/>
      <c r="AHF131" s="4"/>
      <c r="AHG131" s="4"/>
      <c r="AHH131" s="4"/>
      <c r="AHI131" s="4"/>
      <c r="AHJ131" s="4"/>
      <c r="AHK131" s="4"/>
      <c r="AHL131" s="4"/>
      <c r="AHM131" s="4"/>
      <c r="AHN131" s="4"/>
      <c r="AHO131" s="4"/>
      <c r="AHP131" s="4"/>
      <c r="AHQ131" s="4"/>
      <c r="AHR131" s="4"/>
      <c r="AHS131" s="4"/>
      <c r="AHT131" s="4"/>
      <c r="AHU131" s="4"/>
      <c r="AHV131" s="4"/>
      <c r="AHW131" s="4"/>
      <c r="AHX131" s="4"/>
      <c r="AHY131" s="4"/>
      <c r="AHZ131" s="4"/>
      <c r="AIA131" s="4"/>
      <c r="AIB131" s="4"/>
      <c r="AIC131" s="4"/>
      <c r="AID131" s="4"/>
      <c r="AIE131" s="4"/>
      <c r="AIF131" s="4"/>
      <c r="AIG131" s="4"/>
      <c r="AIH131" s="4"/>
      <c r="AII131" s="4"/>
      <c r="AIJ131" s="4"/>
      <c r="AIK131" s="4"/>
      <c r="AIL131" s="4"/>
      <c r="AIM131" s="4"/>
      <c r="AIN131" s="4"/>
      <c r="AIO131" s="4"/>
      <c r="AIP131" s="4"/>
      <c r="AIQ131" s="4"/>
      <c r="AIR131" s="4"/>
      <c r="AIS131" s="4"/>
      <c r="AIT131" s="4"/>
      <c r="AIU131" s="4"/>
      <c r="AIV131" s="4"/>
      <c r="AIW131" s="4"/>
      <c r="AIX131" s="4"/>
      <c r="AIY131" s="4"/>
      <c r="AIZ131" s="4"/>
      <c r="AJA131" s="4"/>
      <c r="AJB131" s="4"/>
      <c r="AJC131" s="4"/>
      <c r="AJD131" s="4"/>
      <c r="AJE131" s="4"/>
      <c r="AJF131" s="4"/>
      <c r="AJG131" s="4"/>
      <c r="AJH131" s="4"/>
      <c r="AJI131" s="4"/>
      <c r="AJJ131" s="4"/>
      <c r="AJK131" s="4"/>
      <c r="AJL131" s="4"/>
      <c r="AJM131" s="4"/>
      <c r="AJN131" s="4"/>
      <c r="AJO131" s="4"/>
      <c r="AJP131" s="4"/>
      <c r="AJQ131" s="4"/>
      <c r="AJR131" s="4"/>
      <c r="AJS131" s="4"/>
      <c r="AJT131" s="4"/>
      <c r="AJU131" s="4"/>
      <c r="AJV131" s="4"/>
      <c r="AJW131" s="4"/>
      <c r="AJX131" s="4"/>
      <c r="AJY131" s="4"/>
      <c r="AJZ131" s="4"/>
      <c r="AKA131" s="4"/>
      <c r="AKB131" s="4"/>
      <c r="AKC131" s="4"/>
      <c r="AKD131" s="4"/>
      <c r="AKE131" s="4"/>
      <c r="AKF131" s="4"/>
      <c r="AKG131" s="4"/>
      <c r="AKH131" s="4"/>
      <c r="AKI131" s="4"/>
      <c r="AKJ131" s="4"/>
      <c r="AKK131" s="4"/>
      <c r="AKL131" s="4"/>
      <c r="AKM131" s="4"/>
      <c r="AKN131" s="4"/>
      <c r="AKO131" s="4"/>
      <c r="AKP131" s="4"/>
      <c r="AKW131" s="4"/>
      <c r="AKX131" s="4"/>
      <c r="AKY131" s="4"/>
      <c r="AKZ131" s="4"/>
      <c r="ALA131" s="4"/>
      <c r="ALB131" s="4"/>
      <c r="ALC131" s="4"/>
      <c r="ALD131" s="4"/>
      <c r="ALE131" s="4"/>
      <c r="ALF131" s="4"/>
      <c r="ALG131" s="4"/>
      <c r="ALH131" s="4"/>
      <c r="ALI131" s="4"/>
      <c r="ALJ131" s="4"/>
      <c r="ALK131" s="4"/>
      <c r="ALL131" s="4"/>
      <c r="ALM131" s="4"/>
      <c r="ALN131" s="4"/>
      <c r="ALO131" s="4"/>
      <c r="ALP131" s="4"/>
      <c r="ALQ131" s="4"/>
      <c r="ALR131" s="4"/>
      <c r="ALS131" s="4"/>
      <c r="ALT131" s="4"/>
      <c r="ALU131" s="4"/>
      <c r="ALV131" s="4"/>
      <c r="ALW131" s="4"/>
      <c r="ALX131" s="4"/>
      <c r="ALY131" s="4"/>
      <c r="ALZ131" s="4"/>
      <c r="AMA131" s="4"/>
      <c r="AMB131" s="4"/>
      <c r="AMC131" s="4"/>
      <c r="AMD131" s="4"/>
      <c r="AME131" s="4"/>
      <c r="AMF131" s="4"/>
      <c r="AMG131" s="4"/>
      <c r="AMH131" s="4"/>
      <c r="AMI131" s="4"/>
      <c r="AMJ131" s="4"/>
      <c r="AMK131" s="4"/>
      <c r="AML131" s="4"/>
      <c r="AMM131" s="4"/>
      <c r="AMN131" s="4"/>
      <c r="AMO131" s="4"/>
      <c r="AMP131" s="4"/>
      <c r="AMQ131" s="4"/>
      <c r="AMR131" s="4"/>
      <c r="AMS131" s="4"/>
      <c r="AMT131" s="4"/>
      <c r="AMU131" s="4"/>
      <c r="AMV131" s="4"/>
      <c r="AMW131" s="4"/>
      <c r="AMX131" s="4"/>
      <c r="AMY131" s="4"/>
      <c r="AMZ131" s="4"/>
      <c r="ANA131" s="4"/>
      <c r="ANB131" s="4"/>
      <c r="ANC131" s="4"/>
      <c r="AND131" s="4"/>
      <c r="ANE131" s="4"/>
      <c r="ANF131" s="4"/>
      <c r="ANG131" s="4"/>
      <c r="ANH131" s="4"/>
      <c r="ANI131" s="4"/>
      <c r="ANJ131" s="4"/>
      <c r="ANK131" s="4"/>
      <c r="ANL131" s="4"/>
      <c r="ANM131" s="4"/>
      <c r="ANN131" s="4"/>
      <c r="ANO131" s="4"/>
      <c r="ANP131" s="4"/>
      <c r="ANQ131" s="4"/>
      <c r="ANR131" s="4"/>
      <c r="ANS131" s="4"/>
      <c r="ANT131" s="4"/>
      <c r="ANU131" s="4"/>
      <c r="ANV131" s="4"/>
      <c r="ANW131" s="4"/>
      <c r="ANX131" s="4"/>
      <c r="ANY131" s="4"/>
      <c r="ANZ131" s="4"/>
      <c r="AOA131" s="4"/>
      <c r="AOB131" s="4"/>
      <c r="AOC131" s="4"/>
      <c r="AOD131" s="4"/>
      <c r="AOE131" s="4"/>
      <c r="AOF131" s="4"/>
      <c r="AOG131" s="4"/>
      <c r="AOH131" s="4"/>
      <c r="AOI131" s="4"/>
      <c r="AOJ131" s="4"/>
      <c r="AOK131" s="4"/>
      <c r="AOL131" s="4"/>
      <c r="AOM131" s="4"/>
      <c r="AON131" s="4"/>
      <c r="AOO131" s="4"/>
      <c r="AOP131" s="4"/>
      <c r="AOQ131" s="4"/>
      <c r="AOR131" s="4"/>
      <c r="AOS131" s="4"/>
      <c r="AOT131" s="4"/>
      <c r="AOU131" s="4"/>
      <c r="AOV131" s="4"/>
      <c r="AOW131" s="4"/>
      <c r="AOX131" s="4"/>
      <c r="AOY131" s="4"/>
      <c r="AOZ131" s="4"/>
      <c r="APA131" s="4"/>
      <c r="APB131" s="4"/>
      <c r="APC131" s="4"/>
      <c r="APD131" s="4"/>
      <c r="APE131" s="4"/>
      <c r="APF131" s="4"/>
      <c r="APG131" s="4"/>
      <c r="APH131" s="4"/>
      <c r="API131" s="4"/>
      <c r="APJ131" s="4"/>
      <c r="APK131" s="4"/>
      <c r="APL131" s="4"/>
      <c r="APM131" s="4"/>
      <c r="APN131" s="4"/>
      <c r="APO131" s="4"/>
      <c r="APP131" s="4"/>
      <c r="APQ131" s="4"/>
      <c r="APR131" s="4"/>
      <c r="APS131" s="4"/>
      <c r="APT131" s="4"/>
      <c r="APU131" s="4"/>
      <c r="APV131" s="4"/>
      <c r="APW131" s="4"/>
      <c r="APX131" s="4"/>
      <c r="APY131" s="4"/>
      <c r="APZ131" s="4"/>
      <c r="AQA131" s="4"/>
      <c r="AQB131" s="4"/>
      <c r="AQC131" s="4"/>
      <c r="AQD131" s="4"/>
      <c r="AQE131" s="4"/>
      <c r="AQF131" s="4"/>
      <c r="AQG131" s="4"/>
      <c r="AQH131" s="4"/>
      <c r="AQI131" s="4"/>
      <c r="AQJ131" s="4"/>
      <c r="AQK131" s="4"/>
      <c r="AQL131" s="4"/>
      <c r="AQM131" s="4"/>
      <c r="AQN131" s="4"/>
      <c r="AQO131" s="4"/>
      <c r="AQP131" s="4"/>
      <c r="AQQ131" s="4"/>
      <c r="AQR131" s="4"/>
      <c r="AQS131" s="4"/>
      <c r="AQT131" s="4"/>
      <c r="AQU131" s="4"/>
      <c r="AQV131" s="4"/>
      <c r="AQW131" s="4"/>
      <c r="AQX131" s="4"/>
      <c r="AQY131" s="4"/>
      <c r="AQZ131" s="4"/>
      <c r="ARA131" s="4"/>
      <c r="ARB131" s="4"/>
      <c r="ARC131" s="4"/>
      <c r="ARD131" s="4"/>
      <c r="ARE131" s="4"/>
      <c r="ARF131" s="4"/>
      <c r="ARG131" s="4"/>
      <c r="ARH131" s="4"/>
      <c r="ARI131" s="4"/>
      <c r="ARJ131" s="4"/>
      <c r="ARK131" s="4"/>
      <c r="ARL131" s="4"/>
      <c r="ARM131" s="4"/>
      <c r="ARN131" s="4"/>
      <c r="ARO131" s="4"/>
      <c r="ARP131" s="4"/>
      <c r="ARQ131" s="4"/>
      <c r="ARR131" s="4"/>
      <c r="ARS131" s="4"/>
      <c r="ART131" s="4"/>
      <c r="ARU131" s="4"/>
      <c r="ARV131" s="4"/>
      <c r="ARW131" s="4"/>
      <c r="ARX131" s="4"/>
      <c r="ARY131" s="4"/>
      <c r="ARZ131" s="4"/>
      <c r="ASA131" s="4"/>
      <c r="ASB131" s="4"/>
      <c r="ASC131" s="4"/>
      <c r="ASD131" s="4"/>
      <c r="ASE131" s="4"/>
      <c r="ASF131" s="4"/>
      <c r="ASG131" s="4"/>
      <c r="ASH131" s="4"/>
      <c r="ASI131" s="4"/>
      <c r="ASJ131" s="4"/>
      <c r="ASK131" s="4"/>
      <c r="ASL131" s="4"/>
      <c r="ASM131" s="4"/>
      <c r="ASN131" s="4"/>
      <c r="ASO131" s="4"/>
      <c r="ASP131" s="4"/>
      <c r="ASQ131" s="4"/>
      <c r="ASR131" s="4"/>
      <c r="ASS131" s="4"/>
      <c r="AST131" s="4"/>
      <c r="ASU131" s="4"/>
      <c r="ASV131" s="4"/>
      <c r="ASW131" s="4"/>
      <c r="ASX131" s="4"/>
      <c r="ASY131" s="4"/>
      <c r="ASZ131" s="4"/>
      <c r="ATA131" s="4"/>
      <c r="ATB131" s="4"/>
      <c r="ATC131" s="4"/>
      <c r="ATD131" s="4"/>
      <c r="ATE131" s="4"/>
      <c r="ATF131" s="4"/>
      <c r="ATG131" s="4"/>
      <c r="ATH131" s="4"/>
      <c r="ATI131" s="4"/>
      <c r="ATJ131" s="4"/>
      <c r="ATK131" s="4"/>
      <c r="ATL131" s="4"/>
      <c r="ATM131" s="4"/>
      <c r="ATN131" s="4"/>
      <c r="ATO131" s="4"/>
      <c r="ATP131" s="4"/>
      <c r="ATQ131" s="4"/>
      <c r="ATR131" s="4"/>
      <c r="ATS131" s="4"/>
      <c r="ATT131" s="4"/>
      <c r="ATU131" s="4"/>
      <c r="ATV131" s="4"/>
      <c r="ATW131" s="4"/>
      <c r="ATX131" s="4"/>
      <c r="ATY131" s="4"/>
      <c r="ATZ131" s="4"/>
      <c r="AUA131" s="4"/>
      <c r="AUB131" s="4"/>
      <c r="AUC131" s="4"/>
      <c r="AUD131" s="4"/>
      <c r="AUE131" s="4"/>
      <c r="AUF131" s="4"/>
      <c r="AUG131" s="4"/>
      <c r="AUH131" s="4"/>
      <c r="AUI131" s="4"/>
      <c r="AUJ131" s="4"/>
      <c r="AUK131" s="4"/>
      <c r="AUL131" s="4"/>
      <c r="AUS131" s="4"/>
      <c r="AUT131" s="4"/>
      <c r="AUU131" s="4"/>
      <c r="AUV131" s="4"/>
      <c r="AUW131" s="4"/>
      <c r="AUX131" s="4"/>
      <c r="AUY131" s="4"/>
      <c r="AUZ131" s="4"/>
      <c r="AVA131" s="4"/>
      <c r="AVB131" s="4"/>
      <c r="AVC131" s="4"/>
      <c r="AVD131" s="4"/>
      <c r="AVE131" s="4"/>
      <c r="AVF131" s="4"/>
      <c r="AVG131" s="4"/>
      <c r="AVH131" s="4"/>
      <c r="AVI131" s="4"/>
      <c r="AVJ131" s="4"/>
      <c r="AVK131" s="4"/>
      <c r="AVL131" s="4"/>
      <c r="AVM131" s="4"/>
      <c r="AVN131" s="4"/>
      <c r="AVO131" s="4"/>
      <c r="AVP131" s="4"/>
      <c r="AVQ131" s="4"/>
      <c r="AVR131" s="4"/>
      <c r="AVS131" s="4"/>
      <c r="AVT131" s="4"/>
      <c r="AVU131" s="4"/>
      <c r="AVV131" s="4"/>
      <c r="AVW131" s="4"/>
      <c r="AVX131" s="4"/>
      <c r="AVY131" s="4"/>
      <c r="AVZ131" s="4"/>
      <c r="AWA131" s="4"/>
      <c r="AWB131" s="4"/>
      <c r="AWC131" s="4"/>
      <c r="AWD131" s="4"/>
      <c r="AWE131" s="4"/>
      <c r="AWF131" s="4"/>
      <c r="AWG131" s="4"/>
      <c r="AWH131" s="4"/>
      <c r="AWI131" s="4"/>
      <c r="AWJ131" s="4"/>
      <c r="AWK131" s="4"/>
      <c r="AWL131" s="4"/>
      <c r="AWM131" s="4"/>
      <c r="AWN131" s="4"/>
      <c r="AWO131" s="4"/>
      <c r="AWP131" s="4"/>
      <c r="AWQ131" s="4"/>
      <c r="AWR131" s="4"/>
      <c r="AWS131" s="4"/>
      <c r="AWT131" s="4"/>
      <c r="AWU131" s="4"/>
      <c r="AWV131" s="4"/>
      <c r="AWW131" s="4"/>
      <c r="AWX131" s="4"/>
      <c r="AWY131" s="4"/>
      <c r="AWZ131" s="4"/>
      <c r="AXA131" s="4"/>
      <c r="AXB131" s="4"/>
      <c r="AXC131" s="4"/>
      <c r="AXD131" s="4"/>
      <c r="AXE131" s="4"/>
      <c r="AXF131" s="4"/>
      <c r="AXG131" s="4"/>
      <c r="AXH131" s="4"/>
      <c r="AXI131" s="4"/>
      <c r="AXJ131" s="4"/>
      <c r="AXK131" s="4"/>
      <c r="AXL131" s="4"/>
      <c r="AXM131" s="4"/>
      <c r="AXN131" s="4"/>
      <c r="AXO131" s="4"/>
      <c r="AXP131" s="4"/>
      <c r="AXQ131" s="4"/>
      <c r="AXR131" s="4"/>
      <c r="AXS131" s="4"/>
      <c r="AXT131" s="4"/>
      <c r="AXU131" s="4"/>
      <c r="AXV131" s="4"/>
      <c r="AXW131" s="4"/>
      <c r="AXX131" s="4"/>
      <c r="AXY131" s="4"/>
      <c r="AXZ131" s="4"/>
      <c r="AYA131" s="4"/>
      <c r="AYB131" s="4"/>
      <c r="AYC131" s="4"/>
      <c r="AYD131" s="4"/>
      <c r="AYE131" s="4"/>
      <c r="AYF131" s="4"/>
      <c r="AYG131" s="4"/>
      <c r="AYH131" s="4"/>
      <c r="AYI131" s="4"/>
      <c r="AYJ131" s="4"/>
      <c r="AYK131" s="4"/>
      <c r="AYL131" s="4"/>
      <c r="AYM131" s="4"/>
      <c r="AYN131" s="4"/>
      <c r="AYO131" s="4"/>
      <c r="AYP131" s="4"/>
      <c r="AYQ131" s="4"/>
      <c r="AYR131" s="4"/>
      <c r="AYS131" s="4"/>
      <c r="AYT131" s="4"/>
      <c r="AYU131" s="4"/>
      <c r="AYV131" s="4"/>
      <c r="AYW131" s="4"/>
      <c r="AYX131" s="4"/>
      <c r="AYY131" s="4"/>
      <c r="AYZ131" s="4"/>
      <c r="AZA131" s="4"/>
      <c r="AZB131" s="4"/>
      <c r="AZC131" s="4"/>
      <c r="AZD131" s="4"/>
      <c r="AZE131" s="4"/>
      <c r="AZF131" s="4"/>
      <c r="AZG131" s="4"/>
      <c r="AZH131" s="4"/>
      <c r="AZI131" s="4"/>
      <c r="AZJ131" s="4"/>
      <c r="AZK131" s="4"/>
      <c r="AZL131" s="4"/>
      <c r="AZM131" s="4"/>
      <c r="AZN131" s="4"/>
      <c r="AZO131" s="4"/>
      <c r="AZP131" s="4"/>
      <c r="AZQ131" s="4"/>
      <c r="AZR131" s="4"/>
      <c r="AZS131" s="4"/>
      <c r="AZT131" s="4"/>
      <c r="AZU131" s="4"/>
      <c r="AZV131" s="4"/>
      <c r="AZW131" s="4"/>
      <c r="AZX131" s="4"/>
      <c r="AZY131" s="4"/>
      <c r="AZZ131" s="4"/>
      <c r="BAA131" s="4"/>
      <c r="BAB131" s="4"/>
      <c r="BAC131" s="4"/>
      <c r="BAD131" s="4"/>
      <c r="BAE131" s="4"/>
      <c r="BAF131" s="4"/>
      <c r="BAG131" s="4"/>
      <c r="BAH131" s="4"/>
      <c r="BAI131" s="4"/>
      <c r="BAJ131" s="4"/>
      <c r="BAK131" s="4"/>
      <c r="BAL131" s="4"/>
      <c r="BAM131" s="4"/>
      <c r="BAN131" s="4"/>
      <c r="BAO131" s="4"/>
      <c r="BAP131" s="4"/>
      <c r="BAQ131" s="4"/>
      <c r="BAR131" s="4"/>
      <c r="BAS131" s="4"/>
      <c r="BAT131" s="4"/>
      <c r="BAU131" s="4"/>
      <c r="BAV131" s="4"/>
      <c r="BAW131" s="4"/>
      <c r="BAX131" s="4"/>
      <c r="BAY131" s="4"/>
      <c r="BAZ131" s="4"/>
      <c r="BBA131" s="4"/>
      <c r="BBB131" s="4"/>
      <c r="BBC131" s="4"/>
      <c r="BBD131" s="4"/>
      <c r="BBE131" s="4"/>
      <c r="BBF131" s="4"/>
      <c r="BBG131" s="4"/>
      <c r="BBH131" s="4"/>
      <c r="BBI131" s="4"/>
      <c r="BBJ131" s="4"/>
      <c r="BBK131" s="4"/>
      <c r="BBL131" s="4"/>
      <c r="BBM131" s="4"/>
      <c r="BBN131" s="4"/>
      <c r="BBO131" s="4"/>
      <c r="BBP131" s="4"/>
      <c r="BBQ131" s="4"/>
      <c r="BBR131" s="4"/>
      <c r="BBS131" s="4"/>
      <c r="BBT131" s="4"/>
      <c r="BBU131" s="4"/>
      <c r="BBV131" s="4"/>
      <c r="BBW131" s="4"/>
      <c r="BBX131" s="4"/>
      <c r="BBY131" s="4"/>
      <c r="BBZ131" s="4"/>
      <c r="BCA131" s="4"/>
      <c r="BCB131" s="4"/>
      <c r="BCC131" s="4"/>
      <c r="BCD131" s="4"/>
      <c r="BCE131" s="4"/>
      <c r="BCF131" s="4"/>
      <c r="BCG131" s="4"/>
      <c r="BCH131" s="4"/>
      <c r="BCI131" s="4"/>
      <c r="BCJ131" s="4"/>
      <c r="BCK131" s="4"/>
      <c r="BCL131" s="4"/>
      <c r="BCM131" s="4"/>
      <c r="BCN131" s="4"/>
      <c r="BCO131" s="4"/>
      <c r="BCP131" s="4"/>
      <c r="BCQ131" s="4"/>
      <c r="BCR131" s="4"/>
      <c r="BCS131" s="4"/>
      <c r="BCT131" s="4"/>
      <c r="BCU131" s="4"/>
      <c r="BCV131" s="4"/>
      <c r="BCW131" s="4"/>
      <c r="BCX131" s="4"/>
      <c r="BCY131" s="4"/>
      <c r="BCZ131" s="4"/>
      <c r="BDA131" s="4"/>
      <c r="BDB131" s="4"/>
      <c r="BDC131" s="4"/>
      <c r="BDD131" s="4"/>
      <c r="BDE131" s="4"/>
      <c r="BDF131" s="4"/>
      <c r="BDG131" s="4"/>
      <c r="BDH131" s="4"/>
      <c r="BDI131" s="4"/>
      <c r="BDJ131" s="4"/>
      <c r="BDK131" s="4"/>
      <c r="BDL131" s="4"/>
      <c r="BDM131" s="4"/>
      <c r="BDN131" s="4"/>
      <c r="BDO131" s="4"/>
      <c r="BDP131" s="4"/>
      <c r="BDQ131" s="4"/>
      <c r="BDR131" s="4"/>
      <c r="BDS131" s="4"/>
      <c r="BDT131" s="4"/>
      <c r="BDU131" s="4"/>
      <c r="BDV131" s="4"/>
      <c r="BDW131" s="4"/>
      <c r="BDX131" s="4"/>
      <c r="BDY131" s="4"/>
      <c r="BDZ131" s="4"/>
      <c r="BEA131" s="4"/>
      <c r="BEB131" s="4"/>
      <c r="BEC131" s="4"/>
      <c r="BED131" s="4"/>
      <c r="BEE131" s="4"/>
      <c r="BEF131" s="4"/>
      <c r="BEG131" s="4"/>
      <c r="BEH131" s="4"/>
      <c r="BEO131" s="4"/>
      <c r="BEP131" s="4"/>
      <c r="BEQ131" s="4"/>
      <c r="BER131" s="4"/>
      <c r="BES131" s="4"/>
      <c r="BET131" s="4"/>
      <c r="BEU131" s="4"/>
      <c r="BEV131" s="4"/>
      <c r="BEW131" s="4"/>
      <c r="BEX131" s="4"/>
      <c r="BEY131" s="4"/>
      <c r="BEZ131" s="4"/>
      <c r="BFA131" s="4"/>
      <c r="BFB131" s="4"/>
      <c r="BFC131" s="4"/>
      <c r="BFD131" s="4"/>
      <c r="BFE131" s="4"/>
      <c r="BFF131" s="4"/>
      <c r="BFG131" s="4"/>
      <c r="BFH131" s="4"/>
      <c r="BFI131" s="4"/>
      <c r="BFJ131" s="4"/>
      <c r="BFK131" s="4"/>
      <c r="BFL131" s="4"/>
      <c r="BFM131" s="4"/>
      <c r="BFN131" s="4"/>
      <c r="BFO131" s="4"/>
      <c r="BFP131" s="4"/>
      <c r="BFQ131" s="4"/>
      <c r="BFR131" s="4"/>
      <c r="BFS131" s="4"/>
      <c r="BFT131" s="4"/>
      <c r="BFU131" s="4"/>
      <c r="BFV131" s="4"/>
      <c r="BFW131" s="4"/>
      <c r="BFX131" s="4"/>
      <c r="BFY131" s="4"/>
      <c r="BFZ131" s="4"/>
      <c r="BGA131" s="4"/>
      <c r="BGB131" s="4"/>
      <c r="BGC131" s="4"/>
      <c r="BGD131" s="4"/>
      <c r="BGE131" s="4"/>
      <c r="BGF131" s="4"/>
      <c r="BGG131" s="4"/>
      <c r="BGH131" s="4"/>
      <c r="BGI131" s="4"/>
      <c r="BGJ131" s="4"/>
      <c r="BGK131" s="4"/>
      <c r="BGL131" s="4"/>
      <c r="BGM131" s="4"/>
      <c r="BGN131" s="4"/>
      <c r="BGO131" s="4"/>
      <c r="BGP131" s="4"/>
      <c r="BGQ131" s="4"/>
      <c r="BGR131" s="4"/>
      <c r="BGS131" s="4"/>
      <c r="BGT131" s="4"/>
      <c r="BGU131" s="4"/>
      <c r="BGV131" s="4"/>
      <c r="BGW131" s="4"/>
      <c r="BGX131" s="4"/>
      <c r="BGY131" s="4"/>
      <c r="BGZ131" s="4"/>
      <c r="BHA131" s="4"/>
      <c r="BHB131" s="4"/>
      <c r="BHC131" s="4"/>
      <c r="BHD131" s="4"/>
      <c r="BHE131" s="4"/>
      <c r="BHF131" s="4"/>
      <c r="BHG131" s="4"/>
      <c r="BHH131" s="4"/>
      <c r="BHI131" s="4"/>
      <c r="BHJ131" s="4"/>
      <c r="BHK131" s="4"/>
      <c r="BHL131" s="4"/>
      <c r="BHM131" s="4"/>
      <c r="BHN131" s="4"/>
      <c r="BHO131" s="4"/>
      <c r="BHP131" s="4"/>
      <c r="BHQ131" s="4"/>
      <c r="BHR131" s="4"/>
      <c r="BHS131" s="4"/>
      <c r="BHT131" s="4"/>
      <c r="BHU131" s="4"/>
      <c r="BHV131" s="4"/>
      <c r="BHW131" s="4"/>
      <c r="BHX131" s="4"/>
      <c r="BHY131" s="4"/>
      <c r="BHZ131" s="4"/>
      <c r="BIA131" s="4"/>
      <c r="BIB131" s="4"/>
      <c r="BIC131" s="4"/>
      <c r="BID131" s="4"/>
      <c r="BIE131" s="4"/>
      <c r="BIF131" s="4"/>
      <c r="BIG131" s="4"/>
      <c r="BIH131" s="4"/>
      <c r="BII131" s="4"/>
      <c r="BIJ131" s="4"/>
      <c r="BIK131" s="4"/>
      <c r="BIL131" s="4"/>
      <c r="BIM131" s="4"/>
      <c r="BIN131" s="4"/>
      <c r="BIO131" s="4"/>
      <c r="BIP131" s="4"/>
      <c r="BIQ131" s="4"/>
      <c r="BIR131" s="4"/>
      <c r="BIS131" s="4"/>
      <c r="BIT131" s="4"/>
      <c r="BIU131" s="4"/>
      <c r="BIV131" s="4"/>
      <c r="BIW131" s="4"/>
      <c r="BIX131" s="4"/>
      <c r="BIY131" s="4"/>
      <c r="BIZ131" s="4"/>
      <c r="BJA131" s="4"/>
      <c r="BJB131" s="4"/>
      <c r="BJC131" s="4"/>
      <c r="BJD131" s="4"/>
      <c r="BJE131" s="4"/>
      <c r="BJF131" s="4"/>
      <c r="BJG131" s="4"/>
      <c r="BJH131" s="4"/>
      <c r="BJI131" s="4"/>
      <c r="BJJ131" s="4"/>
      <c r="BJK131" s="4"/>
      <c r="BJL131" s="4"/>
      <c r="BJM131" s="4"/>
      <c r="BJN131" s="4"/>
      <c r="BJO131" s="4"/>
      <c r="BJP131" s="4"/>
      <c r="BJQ131" s="4"/>
      <c r="BJR131" s="4"/>
      <c r="BJS131" s="4"/>
      <c r="BJT131" s="4"/>
      <c r="BJU131" s="4"/>
      <c r="BJV131" s="4"/>
      <c r="BJW131" s="4"/>
      <c r="BJX131" s="4"/>
      <c r="BJY131" s="4"/>
      <c r="BJZ131" s="4"/>
      <c r="BKA131" s="4"/>
      <c r="BKB131" s="4"/>
      <c r="BKC131" s="4"/>
      <c r="BKD131" s="4"/>
      <c r="BKE131" s="4"/>
      <c r="BKF131" s="4"/>
      <c r="BKG131" s="4"/>
      <c r="BKH131" s="4"/>
      <c r="BKI131" s="4"/>
      <c r="BKJ131" s="4"/>
      <c r="BKK131" s="4"/>
      <c r="BKL131" s="4"/>
      <c r="BKM131" s="4"/>
      <c r="BKN131" s="4"/>
      <c r="BKO131" s="4"/>
      <c r="BKP131" s="4"/>
      <c r="BKQ131" s="4"/>
      <c r="BKR131" s="4"/>
      <c r="BKS131" s="4"/>
      <c r="BKT131" s="4"/>
      <c r="BKU131" s="4"/>
      <c r="BKV131" s="4"/>
      <c r="BKW131" s="4"/>
      <c r="BKX131" s="4"/>
      <c r="BKY131" s="4"/>
      <c r="BKZ131" s="4"/>
      <c r="BLA131" s="4"/>
      <c r="BLB131" s="4"/>
      <c r="BLC131" s="4"/>
      <c r="BLD131" s="4"/>
      <c r="BLE131" s="4"/>
      <c r="BLF131" s="4"/>
      <c r="BLG131" s="4"/>
      <c r="BLH131" s="4"/>
      <c r="BLI131" s="4"/>
      <c r="BLJ131" s="4"/>
      <c r="BLK131" s="4"/>
      <c r="BLL131" s="4"/>
      <c r="BLM131" s="4"/>
      <c r="BLN131" s="4"/>
      <c r="BLO131" s="4"/>
      <c r="BLP131" s="4"/>
      <c r="BLQ131" s="4"/>
      <c r="BLR131" s="4"/>
      <c r="BLS131" s="4"/>
      <c r="BLT131" s="4"/>
      <c r="BLU131" s="4"/>
      <c r="BLV131" s="4"/>
      <c r="BLW131" s="4"/>
      <c r="BLX131" s="4"/>
      <c r="BLY131" s="4"/>
      <c r="BLZ131" s="4"/>
      <c r="BMA131" s="4"/>
      <c r="BMB131" s="4"/>
      <c r="BMC131" s="4"/>
      <c r="BMD131" s="4"/>
      <c r="BME131" s="4"/>
      <c r="BMF131" s="4"/>
      <c r="BMG131" s="4"/>
      <c r="BMH131" s="4"/>
      <c r="BMI131" s="4"/>
      <c r="BMJ131" s="4"/>
      <c r="BMK131" s="4"/>
      <c r="BML131" s="4"/>
      <c r="BMM131" s="4"/>
      <c r="BMN131" s="4"/>
      <c r="BMO131" s="4"/>
      <c r="BMP131" s="4"/>
      <c r="BMQ131" s="4"/>
      <c r="BMR131" s="4"/>
      <c r="BMS131" s="4"/>
      <c r="BMT131" s="4"/>
      <c r="BMU131" s="4"/>
      <c r="BMV131" s="4"/>
      <c r="BMW131" s="4"/>
      <c r="BMX131" s="4"/>
      <c r="BMY131" s="4"/>
      <c r="BMZ131" s="4"/>
      <c r="BNA131" s="4"/>
      <c r="BNB131" s="4"/>
      <c r="BNC131" s="4"/>
      <c r="BND131" s="4"/>
      <c r="BNE131" s="4"/>
      <c r="BNF131" s="4"/>
      <c r="BNG131" s="4"/>
      <c r="BNH131" s="4"/>
      <c r="BNI131" s="4"/>
      <c r="BNJ131" s="4"/>
      <c r="BNK131" s="4"/>
      <c r="BNL131" s="4"/>
      <c r="BNM131" s="4"/>
      <c r="BNN131" s="4"/>
      <c r="BNO131" s="4"/>
      <c r="BNP131" s="4"/>
      <c r="BNQ131" s="4"/>
      <c r="BNR131" s="4"/>
      <c r="BNS131" s="4"/>
      <c r="BNT131" s="4"/>
      <c r="BNU131" s="4"/>
      <c r="BNV131" s="4"/>
      <c r="BNW131" s="4"/>
      <c r="BNX131" s="4"/>
      <c r="BNY131" s="4"/>
      <c r="BNZ131" s="4"/>
      <c r="BOA131" s="4"/>
      <c r="BOB131" s="4"/>
      <c r="BOC131" s="4"/>
      <c r="BOD131" s="4"/>
      <c r="BOK131" s="4"/>
      <c r="BOL131" s="4"/>
      <c r="BOM131" s="4"/>
      <c r="BON131" s="4"/>
      <c r="BOO131" s="4"/>
      <c r="BOP131" s="4"/>
      <c r="BOQ131" s="4"/>
      <c r="BOR131" s="4"/>
      <c r="BOS131" s="4"/>
      <c r="BOT131" s="4"/>
      <c r="BOU131" s="4"/>
      <c r="BOV131" s="4"/>
      <c r="BOW131" s="4"/>
      <c r="BOX131" s="4"/>
      <c r="BOY131" s="4"/>
      <c r="BOZ131" s="4"/>
      <c r="BPA131" s="4"/>
      <c r="BPB131" s="4"/>
      <c r="BPC131" s="4"/>
      <c r="BPD131" s="4"/>
      <c r="BPE131" s="4"/>
      <c r="BPF131" s="4"/>
      <c r="BPG131" s="4"/>
      <c r="BPH131" s="4"/>
      <c r="BPI131" s="4"/>
      <c r="BPJ131" s="4"/>
      <c r="BPK131" s="4"/>
      <c r="BPL131" s="4"/>
      <c r="BPM131" s="4"/>
      <c r="BPN131" s="4"/>
      <c r="BPO131" s="4"/>
      <c r="BPP131" s="4"/>
      <c r="BPQ131" s="4"/>
      <c r="BPR131" s="4"/>
      <c r="BPS131" s="4"/>
      <c r="BPT131" s="4"/>
      <c r="BPU131" s="4"/>
      <c r="BPV131" s="4"/>
      <c r="BPW131" s="4"/>
      <c r="BPX131" s="4"/>
      <c r="BPY131" s="4"/>
      <c r="BPZ131" s="4"/>
      <c r="BQA131" s="4"/>
      <c r="BQB131" s="4"/>
      <c r="BQC131" s="4"/>
      <c r="BQD131" s="4"/>
      <c r="BQE131" s="4"/>
      <c r="BQF131" s="4"/>
      <c r="BQG131" s="4"/>
      <c r="BQH131" s="4"/>
      <c r="BQI131" s="4"/>
      <c r="BQJ131" s="4"/>
      <c r="BQK131" s="4"/>
      <c r="BQL131" s="4"/>
      <c r="BQM131" s="4"/>
      <c r="BQN131" s="4"/>
      <c r="BQO131" s="4"/>
      <c r="BQP131" s="4"/>
      <c r="BQQ131" s="4"/>
      <c r="BQR131" s="4"/>
      <c r="BQS131" s="4"/>
      <c r="BQT131" s="4"/>
      <c r="BQU131" s="4"/>
      <c r="BQV131" s="4"/>
      <c r="BQW131" s="4"/>
      <c r="BQX131" s="4"/>
      <c r="BQY131" s="4"/>
      <c r="BQZ131" s="4"/>
      <c r="BRA131" s="4"/>
      <c r="BRB131" s="4"/>
      <c r="BRC131" s="4"/>
      <c r="BRD131" s="4"/>
      <c r="BRE131" s="4"/>
      <c r="BRF131" s="4"/>
      <c r="BRG131" s="4"/>
      <c r="BRH131" s="4"/>
      <c r="BRI131" s="4"/>
      <c r="BRJ131" s="4"/>
      <c r="BRK131" s="4"/>
      <c r="BRL131" s="4"/>
      <c r="BRM131" s="4"/>
      <c r="BRN131" s="4"/>
      <c r="BRO131" s="4"/>
      <c r="BRP131" s="4"/>
      <c r="BRQ131" s="4"/>
      <c r="BRR131" s="4"/>
      <c r="BRS131" s="4"/>
      <c r="BRT131" s="4"/>
      <c r="BRU131" s="4"/>
      <c r="BRV131" s="4"/>
      <c r="BRW131" s="4"/>
      <c r="BRX131" s="4"/>
      <c r="BRY131" s="4"/>
      <c r="BRZ131" s="4"/>
      <c r="BSA131" s="4"/>
      <c r="BSB131" s="4"/>
      <c r="BSC131" s="4"/>
      <c r="BSD131" s="4"/>
      <c r="BSE131" s="4"/>
      <c r="BSF131" s="4"/>
      <c r="BSG131" s="4"/>
      <c r="BSH131" s="4"/>
      <c r="BSI131" s="4"/>
      <c r="BSJ131" s="4"/>
      <c r="BSK131" s="4"/>
      <c r="BSL131" s="4"/>
      <c r="BSM131" s="4"/>
      <c r="BSN131" s="4"/>
      <c r="BSO131" s="4"/>
      <c r="BSP131" s="4"/>
      <c r="BSQ131" s="4"/>
      <c r="BSR131" s="4"/>
      <c r="BSS131" s="4"/>
      <c r="BST131" s="4"/>
      <c r="BSU131" s="4"/>
      <c r="BSV131" s="4"/>
      <c r="BSW131" s="4"/>
      <c r="BSX131" s="4"/>
      <c r="BSY131" s="4"/>
      <c r="BSZ131" s="4"/>
      <c r="BTA131" s="4"/>
      <c r="BTB131" s="4"/>
      <c r="BTC131" s="4"/>
      <c r="BTD131" s="4"/>
      <c r="BTE131" s="4"/>
      <c r="BTF131" s="4"/>
      <c r="BTG131" s="4"/>
      <c r="BTH131" s="4"/>
      <c r="BTI131" s="4"/>
      <c r="BTJ131" s="4"/>
      <c r="BTK131" s="4"/>
      <c r="BTL131" s="4"/>
      <c r="BTM131" s="4"/>
      <c r="BTN131" s="4"/>
      <c r="BTO131" s="4"/>
      <c r="BTP131" s="4"/>
      <c r="BTQ131" s="4"/>
      <c r="BTR131" s="4"/>
      <c r="BTS131" s="4"/>
      <c r="BTT131" s="4"/>
      <c r="BTU131" s="4"/>
      <c r="BTV131" s="4"/>
      <c r="BTW131" s="4"/>
      <c r="BTX131" s="4"/>
      <c r="BTY131" s="4"/>
      <c r="BTZ131" s="4"/>
      <c r="BUA131" s="4"/>
      <c r="BUB131" s="4"/>
      <c r="BUC131" s="4"/>
      <c r="BUD131" s="4"/>
      <c r="BUE131" s="4"/>
      <c r="BUF131" s="4"/>
      <c r="BUG131" s="4"/>
      <c r="BUH131" s="4"/>
      <c r="BUI131" s="4"/>
      <c r="BUJ131" s="4"/>
      <c r="BUK131" s="4"/>
      <c r="BUL131" s="4"/>
      <c r="BUM131" s="4"/>
      <c r="BUN131" s="4"/>
      <c r="BUO131" s="4"/>
      <c r="BUP131" s="4"/>
      <c r="BUQ131" s="4"/>
      <c r="BUR131" s="4"/>
      <c r="BUS131" s="4"/>
      <c r="BUT131" s="4"/>
      <c r="BUU131" s="4"/>
      <c r="BUV131" s="4"/>
      <c r="BUW131" s="4"/>
      <c r="BUX131" s="4"/>
      <c r="BUY131" s="4"/>
      <c r="BUZ131" s="4"/>
      <c r="BVA131" s="4"/>
      <c r="BVB131" s="4"/>
      <c r="BVC131" s="4"/>
      <c r="BVD131" s="4"/>
      <c r="BVE131" s="4"/>
      <c r="BVF131" s="4"/>
      <c r="BVG131" s="4"/>
      <c r="BVH131" s="4"/>
      <c r="BVI131" s="4"/>
      <c r="BVJ131" s="4"/>
      <c r="BVK131" s="4"/>
      <c r="BVL131" s="4"/>
      <c r="BVM131" s="4"/>
      <c r="BVN131" s="4"/>
      <c r="BVO131" s="4"/>
      <c r="BVP131" s="4"/>
      <c r="BVQ131" s="4"/>
      <c r="BVR131" s="4"/>
      <c r="BVS131" s="4"/>
      <c r="BVT131" s="4"/>
      <c r="BVU131" s="4"/>
      <c r="BVV131" s="4"/>
      <c r="BVW131" s="4"/>
      <c r="BVX131" s="4"/>
      <c r="BVY131" s="4"/>
      <c r="BVZ131" s="4"/>
      <c r="BWA131" s="4"/>
      <c r="BWB131" s="4"/>
      <c r="BWC131" s="4"/>
      <c r="BWD131" s="4"/>
      <c r="BWE131" s="4"/>
      <c r="BWF131" s="4"/>
      <c r="BWG131" s="4"/>
      <c r="BWH131" s="4"/>
      <c r="BWI131" s="4"/>
      <c r="BWJ131" s="4"/>
      <c r="BWK131" s="4"/>
      <c r="BWL131" s="4"/>
      <c r="BWM131" s="4"/>
      <c r="BWN131" s="4"/>
      <c r="BWO131" s="4"/>
      <c r="BWP131" s="4"/>
      <c r="BWQ131" s="4"/>
      <c r="BWR131" s="4"/>
      <c r="BWS131" s="4"/>
      <c r="BWT131" s="4"/>
      <c r="BWU131" s="4"/>
      <c r="BWV131" s="4"/>
      <c r="BWW131" s="4"/>
      <c r="BWX131" s="4"/>
      <c r="BWY131" s="4"/>
      <c r="BWZ131" s="4"/>
      <c r="BXA131" s="4"/>
      <c r="BXB131" s="4"/>
      <c r="BXC131" s="4"/>
      <c r="BXD131" s="4"/>
      <c r="BXE131" s="4"/>
      <c r="BXF131" s="4"/>
      <c r="BXG131" s="4"/>
      <c r="BXH131" s="4"/>
      <c r="BXI131" s="4"/>
      <c r="BXJ131" s="4"/>
      <c r="BXK131" s="4"/>
      <c r="BXL131" s="4"/>
      <c r="BXM131" s="4"/>
      <c r="BXN131" s="4"/>
      <c r="BXO131" s="4"/>
      <c r="BXP131" s="4"/>
      <c r="BXQ131" s="4"/>
      <c r="BXR131" s="4"/>
      <c r="BXS131" s="4"/>
      <c r="BXT131" s="4"/>
      <c r="BXU131" s="4"/>
      <c r="BXV131" s="4"/>
      <c r="BXW131" s="4"/>
      <c r="BXX131" s="4"/>
      <c r="BXY131" s="4"/>
      <c r="BXZ131" s="4"/>
      <c r="BYG131" s="4"/>
      <c r="BYH131" s="4"/>
      <c r="BYI131" s="4"/>
      <c r="BYJ131" s="4"/>
      <c r="BYK131" s="4"/>
      <c r="BYL131" s="4"/>
      <c r="BYM131" s="4"/>
      <c r="BYN131" s="4"/>
      <c r="BYO131" s="4"/>
      <c r="BYP131" s="4"/>
      <c r="BYQ131" s="4"/>
      <c r="BYR131" s="4"/>
      <c r="BYS131" s="4"/>
      <c r="BYT131" s="4"/>
      <c r="BYU131" s="4"/>
      <c r="BYV131" s="4"/>
      <c r="BYW131" s="4"/>
      <c r="BYX131" s="4"/>
      <c r="BYY131" s="4"/>
      <c r="BYZ131" s="4"/>
      <c r="BZA131" s="4"/>
      <c r="BZB131" s="4"/>
      <c r="BZC131" s="4"/>
      <c r="BZD131" s="4"/>
      <c r="BZE131" s="4"/>
      <c r="BZF131" s="4"/>
      <c r="BZG131" s="4"/>
      <c r="BZH131" s="4"/>
      <c r="BZI131" s="4"/>
      <c r="BZJ131" s="4"/>
      <c r="BZK131" s="4"/>
      <c r="BZL131" s="4"/>
      <c r="BZM131" s="4"/>
      <c r="BZN131" s="4"/>
      <c r="BZO131" s="4"/>
      <c r="BZP131" s="4"/>
      <c r="BZQ131" s="4"/>
      <c r="BZR131" s="4"/>
      <c r="BZS131" s="4"/>
      <c r="BZT131" s="4"/>
      <c r="BZU131" s="4"/>
      <c r="BZV131" s="4"/>
      <c r="BZW131" s="4"/>
      <c r="BZX131" s="4"/>
      <c r="BZY131" s="4"/>
      <c r="BZZ131" s="4"/>
      <c r="CAA131" s="4"/>
      <c r="CAB131" s="4"/>
      <c r="CAC131" s="4"/>
      <c r="CAD131" s="4"/>
      <c r="CAE131" s="4"/>
      <c r="CAF131" s="4"/>
      <c r="CAG131" s="4"/>
      <c r="CAH131" s="4"/>
      <c r="CAI131" s="4"/>
      <c r="CAJ131" s="4"/>
      <c r="CAK131" s="4"/>
      <c r="CAL131" s="4"/>
      <c r="CAM131" s="4"/>
      <c r="CAN131" s="4"/>
      <c r="CAO131" s="4"/>
      <c r="CAP131" s="4"/>
      <c r="CAQ131" s="4"/>
      <c r="CAR131" s="4"/>
      <c r="CAS131" s="4"/>
      <c r="CAT131" s="4"/>
      <c r="CAU131" s="4"/>
      <c r="CAV131" s="4"/>
      <c r="CAW131" s="4"/>
      <c r="CAX131" s="4"/>
      <c r="CAY131" s="4"/>
      <c r="CAZ131" s="4"/>
      <c r="CBA131" s="4"/>
      <c r="CBB131" s="4"/>
      <c r="CBC131" s="4"/>
      <c r="CBD131" s="4"/>
      <c r="CBE131" s="4"/>
      <c r="CBF131" s="4"/>
      <c r="CBG131" s="4"/>
      <c r="CBH131" s="4"/>
      <c r="CBI131" s="4"/>
      <c r="CBJ131" s="4"/>
      <c r="CBK131" s="4"/>
      <c r="CBL131" s="4"/>
      <c r="CBM131" s="4"/>
      <c r="CBN131" s="4"/>
      <c r="CBO131" s="4"/>
      <c r="CBP131" s="4"/>
      <c r="CBQ131" s="4"/>
      <c r="CBR131" s="4"/>
      <c r="CBS131" s="4"/>
      <c r="CBT131" s="4"/>
      <c r="CBU131" s="4"/>
      <c r="CBV131" s="4"/>
      <c r="CBW131" s="4"/>
      <c r="CBX131" s="4"/>
      <c r="CBY131" s="4"/>
      <c r="CBZ131" s="4"/>
      <c r="CCA131" s="4"/>
      <c r="CCB131" s="4"/>
      <c r="CCC131" s="4"/>
      <c r="CCD131" s="4"/>
      <c r="CCE131" s="4"/>
      <c r="CCF131" s="4"/>
      <c r="CCG131" s="4"/>
      <c r="CCH131" s="4"/>
      <c r="CCI131" s="4"/>
      <c r="CCJ131" s="4"/>
      <c r="CCK131" s="4"/>
      <c r="CCL131" s="4"/>
      <c r="CCM131" s="4"/>
      <c r="CCN131" s="4"/>
      <c r="CCO131" s="4"/>
      <c r="CCP131" s="4"/>
      <c r="CCQ131" s="4"/>
      <c r="CCR131" s="4"/>
      <c r="CCS131" s="4"/>
      <c r="CCT131" s="4"/>
      <c r="CCU131" s="4"/>
      <c r="CCV131" s="4"/>
      <c r="CCW131" s="4"/>
      <c r="CCX131" s="4"/>
      <c r="CCY131" s="4"/>
      <c r="CCZ131" s="4"/>
      <c r="CDA131" s="4"/>
      <c r="CDB131" s="4"/>
      <c r="CDC131" s="4"/>
      <c r="CDD131" s="4"/>
      <c r="CDE131" s="4"/>
      <c r="CDF131" s="4"/>
      <c r="CDG131" s="4"/>
      <c r="CDH131" s="4"/>
      <c r="CDI131" s="4"/>
      <c r="CDJ131" s="4"/>
      <c r="CDK131" s="4"/>
      <c r="CDL131" s="4"/>
      <c r="CDM131" s="4"/>
      <c r="CDN131" s="4"/>
      <c r="CDO131" s="4"/>
      <c r="CDP131" s="4"/>
      <c r="CDQ131" s="4"/>
      <c r="CDR131" s="4"/>
      <c r="CDS131" s="4"/>
      <c r="CDT131" s="4"/>
      <c r="CDU131" s="4"/>
      <c r="CDV131" s="4"/>
      <c r="CDW131" s="4"/>
      <c r="CDX131" s="4"/>
      <c r="CDY131" s="4"/>
      <c r="CDZ131" s="4"/>
      <c r="CEA131" s="4"/>
      <c r="CEB131" s="4"/>
      <c r="CEC131" s="4"/>
      <c r="CED131" s="4"/>
      <c r="CEE131" s="4"/>
      <c r="CEF131" s="4"/>
      <c r="CEG131" s="4"/>
      <c r="CEH131" s="4"/>
      <c r="CEI131" s="4"/>
      <c r="CEJ131" s="4"/>
      <c r="CEK131" s="4"/>
      <c r="CEL131" s="4"/>
      <c r="CEM131" s="4"/>
      <c r="CEN131" s="4"/>
      <c r="CEO131" s="4"/>
      <c r="CEP131" s="4"/>
      <c r="CEQ131" s="4"/>
      <c r="CER131" s="4"/>
      <c r="CES131" s="4"/>
      <c r="CET131" s="4"/>
      <c r="CEU131" s="4"/>
      <c r="CEV131" s="4"/>
      <c r="CEW131" s="4"/>
      <c r="CEX131" s="4"/>
      <c r="CEY131" s="4"/>
      <c r="CEZ131" s="4"/>
      <c r="CFA131" s="4"/>
      <c r="CFB131" s="4"/>
      <c r="CFC131" s="4"/>
      <c r="CFD131" s="4"/>
      <c r="CFE131" s="4"/>
      <c r="CFF131" s="4"/>
      <c r="CFG131" s="4"/>
      <c r="CFH131" s="4"/>
      <c r="CFI131" s="4"/>
      <c r="CFJ131" s="4"/>
      <c r="CFK131" s="4"/>
      <c r="CFL131" s="4"/>
      <c r="CFM131" s="4"/>
      <c r="CFN131" s="4"/>
      <c r="CFO131" s="4"/>
      <c r="CFP131" s="4"/>
      <c r="CFQ131" s="4"/>
      <c r="CFR131" s="4"/>
      <c r="CFS131" s="4"/>
      <c r="CFT131" s="4"/>
      <c r="CFU131" s="4"/>
      <c r="CFV131" s="4"/>
      <c r="CFW131" s="4"/>
      <c r="CFX131" s="4"/>
      <c r="CFY131" s="4"/>
      <c r="CFZ131" s="4"/>
      <c r="CGA131" s="4"/>
      <c r="CGB131" s="4"/>
      <c r="CGC131" s="4"/>
      <c r="CGD131" s="4"/>
      <c r="CGE131" s="4"/>
      <c r="CGF131" s="4"/>
      <c r="CGG131" s="4"/>
      <c r="CGH131" s="4"/>
      <c r="CGI131" s="4"/>
      <c r="CGJ131" s="4"/>
      <c r="CGK131" s="4"/>
      <c r="CGL131" s="4"/>
      <c r="CGM131" s="4"/>
      <c r="CGN131" s="4"/>
      <c r="CGO131" s="4"/>
      <c r="CGP131" s="4"/>
      <c r="CGQ131" s="4"/>
      <c r="CGR131" s="4"/>
      <c r="CGS131" s="4"/>
      <c r="CGT131" s="4"/>
      <c r="CGU131" s="4"/>
      <c r="CGV131" s="4"/>
      <c r="CGW131" s="4"/>
      <c r="CGX131" s="4"/>
      <c r="CGY131" s="4"/>
      <c r="CGZ131" s="4"/>
      <c r="CHA131" s="4"/>
      <c r="CHB131" s="4"/>
      <c r="CHC131" s="4"/>
      <c r="CHD131" s="4"/>
      <c r="CHE131" s="4"/>
      <c r="CHF131" s="4"/>
      <c r="CHG131" s="4"/>
      <c r="CHH131" s="4"/>
      <c r="CHI131" s="4"/>
      <c r="CHJ131" s="4"/>
      <c r="CHK131" s="4"/>
      <c r="CHL131" s="4"/>
      <c r="CHM131" s="4"/>
      <c r="CHN131" s="4"/>
      <c r="CHO131" s="4"/>
      <c r="CHP131" s="4"/>
      <c r="CHQ131" s="4"/>
      <c r="CHR131" s="4"/>
      <c r="CHS131" s="4"/>
      <c r="CHT131" s="4"/>
      <c r="CHU131" s="4"/>
      <c r="CHV131" s="4"/>
      <c r="CIC131" s="4"/>
      <c r="CID131" s="4"/>
      <c r="CIE131" s="4"/>
      <c r="CIF131" s="4"/>
      <c r="CIG131" s="4"/>
      <c r="CIH131" s="4"/>
      <c r="CII131" s="4"/>
      <c r="CIJ131" s="4"/>
      <c r="CIK131" s="4"/>
      <c r="CIL131" s="4"/>
      <c r="CIM131" s="4"/>
      <c r="CIN131" s="4"/>
      <c r="CIO131" s="4"/>
      <c r="CIP131" s="4"/>
      <c r="CIQ131" s="4"/>
      <c r="CIR131" s="4"/>
      <c r="CIS131" s="4"/>
      <c r="CIT131" s="4"/>
      <c r="CIU131" s="4"/>
      <c r="CIV131" s="4"/>
      <c r="CIW131" s="4"/>
      <c r="CIX131" s="4"/>
      <c r="CIY131" s="4"/>
      <c r="CIZ131" s="4"/>
      <c r="CJA131" s="4"/>
      <c r="CJB131" s="4"/>
      <c r="CJC131" s="4"/>
      <c r="CJD131" s="4"/>
      <c r="CJE131" s="4"/>
      <c r="CJF131" s="4"/>
      <c r="CJG131" s="4"/>
      <c r="CJH131" s="4"/>
      <c r="CJI131" s="4"/>
      <c r="CJJ131" s="4"/>
      <c r="CJK131" s="4"/>
      <c r="CJL131" s="4"/>
      <c r="CJM131" s="4"/>
      <c r="CJN131" s="4"/>
      <c r="CJO131" s="4"/>
      <c r="CJP131" s="4"/>
      <c r="CJQ131" s="4"/>
      <c r="CJR131" s="4"/>
      <c r="CJS131" s="4"/>
      <c r="CJT131" s="4"/>
      <c r="CJU131" s="4"/>
      <c r="CJV131" s="4"/>
      <c r="CJW131" s="4"/>
      <c r="CJX131" s="4"/>
      <c r="CJY131" s="4"/>
      <c r="CJZ131" s="4"/>
      <c r="CKA131" s="4"/>
      <c r="CKB131" s="4"/>
      <c r="CKC131" s="4"/>
      <c r="CKD131" s="4"/>
      <c r="CKE131" s="4"/>
      <c r="CKF131" s="4"/>
      <c r="CKG131" s="4"/>
      <c r="CKH131" s="4"/>
      <c r="CKI131" s="4"/>
      <c r="CKJ131" s="4"/>
      <c r="CKK131" s="4"/>
      <c r="CKL131" s="4"/>
      <c r="CKM131" s="4"/>
      <c r="CKN131" s="4"/>
      <c r="CKO131" s="4"/>
      <c r="CKP131" s="4"/>
      <c r="CKQ131" s="4"/>
      <c r="CKR131" s="4"/>
      <c r="CKS131" s="4"/>
      <c r="CKT131" s="4"/>
      <c r="CKU131" s="4"/>
      <c r="CKV131" s="4"/>
      <c r="CKW131" s="4"/>
      <c r="CKX131" s="4"/>
      <c r="CKY131" s="4"/>
      <c r="CKZ131" s="4"/>
      <c r="CLA131" s="4"/>
      <c r="CLB131" s="4"/>
      <c r="CLC131" s="4"/>
      <c r="CLD131" s="4"/>
      <c r="CLE131" s="4"/>
      <c r="CLF131" s="4"/>
      <c r="CLG131" s="4"/>
      <c r="CLH131" s="4"/>
      <c r="CLI131" s="4"/>
      <c r="CLJ131" s="4"/>
      <c r="CLK131" s="4"/>
      <c r="CLL131" s="4"/>
      <c r="CLM131" s="4"/>
      <c r="CLN131" s="4"/>
      <c r="CLO131" s="4"/>
      <c r="CLP131" s="4"/>
      <c r="CLQ131" s="4"/>
      <c r="CLR131" s="4"/>
      <c r="CLS131" s="4"/>
      <c r="CLT131" s="4"/>
      <c r="CLU131" s="4"/>
      <c r="CLV131" s="4"/>
      <c r="CLW131" s="4"/>
      <c r="CLX131" s="4"/>
      <c r="CLY131" s="4"/>
      <c r="CLZ131" s="4"/>
      <c r="CMA131" s="4"/>
      <c r="CMB131" s="4"/>
      <c r="CMC131" s="4"/>
      <c r="CMD131" s="4"/>
      <c r="CME131" s="4"/>
      <c r="CMF131" s="4"/>
      <c r="CMG131" s="4"/>
      <c r="CMH131" s="4"/>
      <c r="CMI131" s="4"/>
      <c r="CMJ131" s="4"/>
      <c r="CMK131" s="4"/>
      <c r="CML131" s="4"/>
      <c r="CMM131" s="4"/>
      <c r="CMN131" s="4"/>
      <c r="CMO131" s="4"/>
      <c r="CMP131" s="4"/>
      <c r="CMQ131" s="4"/>
      <c r="CMR131" s="4"/>
      <c r="CMS131" s="4"/>
      <c r="CMT131" s="4"/>
      <c r="CMU131" s="4"/>
      <c r="CMV131" s="4"/>
      <c r="CMW131" s="4"/>
      <c r="CMX131" s="4"/>
      <c r="CMY131" s="4"/>
      <c r="CMZ131" s="4"/>
      <c r="CNA131" s="4"/>
      <c r="CNB131" s="4"/>
      <c r="CNC131" s="4"/>
      <c r="CND131" s="4"/>
      <c r="CNE131" s="4"/>
      <c r="CNF131" s="4"/>
      <c r="CNG131" s="4"/>
      <c r="CNH131" s="4"/>
      <c r="CNI131" s="4"/>
      <c r="CNJ131" s="4"/>
      <c r="CNK131" s="4"/>
      <c r="CNL131" s="4"/>
      <c r="CNM131" s="4"/>
      <c r="CNN131" s="4"/>
      <c r="CNO131" s="4"/>
      <c r="CNP131" s="4"/>
      <c r="CNQ131" s="4"/>
      <c r="CNR131" s="4"/>
      <c r="CNS131" s="4"/>
      <c r="CNT131" s="4"/>
      <c r="CNU131" s="4"/>
      <c r="CNV131" s="4"/>
      <c r="CNW131" s="4"/>
      <c r="CNX131" s="4"/>
      <c r="CNY131" s="4"/>
      <c r="CNZ131" s="4"/>
      <c r="COA131" s="4"/>
      <c r="COB131" s="4"/>
      <c r="COC131" s="4"/>
      <c r="COD131" s="4"/>
      <c r="COE131" s="4"/>
      <c r="COF131" s="4"/>
      <c r="COG131" s="4"/>
      <c r="COH131" s="4"/>
      <c r="COI131" s="4"/>
      <c r="COJ131" s="4"/>
      <c r="COK131" s="4"/>
      <c r="COL131" s="4"/>
      <c r="COM131" s="4"/>
      <c r="CON131" s="4"/>
      <c r="COO131" s="4"/>
      <c r="COP131" s="4"/>
      <c r="COQ131" s="4"/>
      <c r="COR131" s="4"/>
      <c r="COS131" s="4"/>
      <c r="COT131" s="4"/>
      <c r="COU131" s="4"/>
      <c r="COV131" s="4"/>
      <c r="COW131" s="4"/>
      <c r="COX131" s="4"/>
      <c r="COY131" s="4"/>
      <c r="COZ131" s="4"/>
      <c r="CPA131" s="4"/>
      <c r="CPB131" s="4"/>
      <c r="CPC131" s="4"/>
      <c r="CPD131" s="4"/>
      <c r="CPE131" s="4"/>
      <c r="CPF131" s="4"/>
      <c r="CPG131" s="4"/>
      <c r="CPH131" s="4"/>
      <c r="CPI131" s="4"/>
      <c r="CPJ131" s="4"/>
      <c r="CPK131" s="4"/>
      <c r="CPL131" s="4"/>
      <c r="CPM131" s="4"/>
      <c r="CPN131" s="4"/>
      <c r="CPO131" s="4"/>
      <c r="CPP131" s="4"/>
      <c r="CPQ131" s="4"/>
      <c r="CPR131" s="4"/>
      <c r="CPS131" s="4"/>
      <c r="CPT131" s="4"/>
      <c r="CPU131" s="4"/>
      <c r="CPV131" s="4"/>
      <c r="CPW131" s="4"/>
      <c r="CPX131" s="4"/>
      <c r="CPY131" s="4"/>
      <c r="CPZ131" s="4"/>
      <c r="CQA131" s="4"/>
      <c r="CQB131" s="4"/>
      <c r="CQC131" s="4"/>
      <c r="CQD131" s="4"/>
      <c r="CQE131" s="4"/>
      <c r="CQF131" s="4"/>
      <c r="CQG131" s="4"/>
      <c r="CQH131" s="4"/>
      <c r="CQI131" s="4"/>
      <c r="CQJ131" s="4"/>
      <c r="CQK131" s="4"/>
      <c r="CQL131" s="4"/>
      <c r="CQM131" s="4"/>
      <c r="CQN131" s="4"/>
      <c r="CQO131" s="4"/>
      <c r="CQP131" s="4"/>
      <c r="CQQ131" s="4"/>
      <c r="CQR131" s="4"/>
      <c r="CQS131" s="4"/>
      <c r="CQT131" s="4"/>
      <c r="CQU131" s="4"/>
      <c r="CQV131" s="4"/>
      <c r="CQW131" s="4"/>
      <c r="CQX131" s="4"/>
      <c r="CQY131" s="4"/>
      <c r="CQZ131" s="4"/>
      <c r="CRA131" s="4"/>
      <c r="CRB131" s="4"/>
      <c r="CRC131" s="4"/>
      <c r="CRD131" s="4"/>
      <c r="CRE131" s="4"/>
      <c r="CRF131" s="4"/>
      <c r="CRG131" s="4"/>
      <c r="CRH131" s="4"/>
      <c r="CRI131" s="4"/>
      <c r="CRJ131" s="4"/>
      <c r="CRK131" s="4"/>
      <c r="CRL131" s="4"/>
      <c r="CRM131" s="4"/>
      <c r="CRN131" s="4"/>
      <c r="CRO131" s="4"/>
      <c r="CRP131" s="4"/>
      <c r="CRQ131" s="4"/>
      <c r="CRR131" s="4"/>
      <c r="CRY131" s="4"/>
      <c r="CRZ131" s="4"/>
      <c r="CSA131" s="4"/>
      <c r="CSB131" s="4"/>
      <c r="CSC131" s="4"/>
      <c r="CSD131" s="4"/>
      <c r="CSE131" s="4"/>
      <c r="CSF131" s="4"/>
      <c r="CSG131" s="4"/>
      <c r="CSH131" s="4"/>
      <c r="CSI131" s="4"/>
      <c r="CSJ131" s="4"/>
      <c r="CSK131" s="4"/>
      <c r="CSL131" s="4"/>
      <c r="CSM131" s="4"/>
      <c r="CSN131" s="4"/>
      <c r="CSO131" s="4"/>
      <c r="CSP131" s="4"/>
      <c r="CSQ131" s="4"/>
      <c r="CSR131" s="4"/>
      <c r="CSS131" s="4"/>
      <c r="CST131" s="4"/>
      <c r="CSU131" s="4"/>
      <c r="CSV131" s="4"/>
      <c r="CSW131" s="4"/>
      <c r="CSX131" s="4"/>
      <c r="CSY131" s="4"/>
      <c r="CSZ131" s="4"/>
      <c r="CTA131" s="4"/>
      <c r="CTB131" s="4"/>
      <c r="CTC131" s="4"/>
      <c r="CTD131" s="4"/>
      <c r="CTE131" s="4"/>
      <c r="CTF131" s="4"/>
      <c r="CTG131" s="4"/>
      <c r="CTH131" s="4"/>
      <c r="CTI131" s="4"/>
      <c r="CTJ131" s="4"/>
      <c r="CTK131" s="4"/>
      <c r="CTL131" s="4"/>
      <c r="CTM131" s="4"/>
      <c r="CTN131" s="4"/>
      <c r="CTO131" s="4"/>
      <c r="CTP131" s="4"/>
      <c r="CTQ131" s="4"/>
      <c r="CTR131" s="4"/>
      <c r="CTS131" s="4"/>
      <c r="CTT131" s="4"/>
      <c r="CTU131" s="4"/>
      <c r="CTV131" s="4"/>
      <c r="CTW131" s="4"/>
      <c r="CTX131" s="4"/>
      <c r="CTY131" s="4"/>
      <c r="CTZ131" s="4"/>
      <c r="CUA131" s="4"/>
      <c r="CUB131" s="4"/>
      <c r="CUC131" s="4"/>
      <c r="CUD131" s="4"/>
      <c r="CUE131" s="4"/>
      <c r="CUF131" s="4"/>
      <c r="CUG131" s="4"/>
      <c r="CUH131" s="4"/>
      <c r="CUI131" s="4"/>
      <c r="CUJ131" s="4"/>
      <c r="CUK131" s="4"/>
      <c r="CUL131" s="4"/>
      <c r="CUM131" s="4"/>
      <c r="CUN131" s="4"/>
      <c r="CUO131" s="4"/>
      <c r="CUP131" s="4"/>
      <c r="CUQ131" s="4"/>
      <c r="CUR131" s="4"/>
      <c r="CUS131" s="4"/>
      <c r="CUT131" s="4"/>
      <c r="CUU131" s="4"/>
      <c r="CUV131" s="4"/>
      <c r="CUW131" s="4"/>
      <c r="CUX131" s="4"/>
      <c r="CUY131" s="4"/>
      <c r="CUZ131" s="4"/>
      <c r="CVA131" s="4"/>
      <c r="CVB131" s="4"/>
      <c r="CVC131" s="4"/>
      <c r="CVD131" s="4"/>
      <c r="CVE131" s="4"/>
      <c r="CVF131" s="4"/>
      <c r="CVG131" s="4"/>
      <c r="CVH131" s="4"/>
      <c r="CVI131" s="4"/>
      <c r="CVJ131" s="4"/>
      <c r="CVK131" s="4"/>
      <c r="CVL131" s="4"/>
      <c r="CVM131" s="4"/>
      <c r="CVN131" s="4"/>
      <c r="CVO131" s="4"/>
      <c r="CVP131" s="4"/>
      <c r="CVQ131" s="4"/>
      <c r="CVR131" s="4"/>
      <c r="CVS131" s="4"/>
      <c r="CVT131" s="4"/>
      <c r="CVU131" s="4"/>
      <c r="CVV131" s="4"/>
      <c r="CVW131" s="4"/>
      <c r="CVX131" s="4"/>
      <c r="CVY131" s="4"/>
      <c r="CVZ131" s="4"/>
      <c r="CWA131" s="4"/>
      <c r="CWB131" s="4"/>
      <c r="CWC131" s="4"/>
      <c r="CWD131" s="4"/>
      <c r="CWE131" s="4"/>
      <c r="CWF131" s="4"/>
      <c r="CWG131" s="4"/>
      <c r="CWH131" s="4"/>
      <c r="CWI131" s="4"/>
      <c r="CWJ131" s="4"/>
      <c r="CWK131" s="4"/>
      <c r="CWL131" s="4"/>
      <c r="CWM131" s="4"/>
      <c r="CWN131" s="4"/>
      <c r="CWO131" s="4"/>
      <c r="CWP131" s="4"/>
      <c r="CWQ131" s="4"/>
      <c r="CWR131" s="4"/>
      <c r="CWS131" s="4"/>
      <c r="CWT131" s="4"/>
      <c r="CWU131" s="4"/>
      <c r="CWV131" s="4"/>
      <c r="CWW131" s="4"/>
      <c r="CWX131" s="4"/>
      <c r="CWY131" s="4"/>
      <c r="CWZ131" s="4"/>
      <c r="CXA131" s="4"/>
      <c r="CXB131" s="4"/>
      <c r="CXC131" s="4"/>
      <c r="CXD131" s="4"/>
      <c r="CXE131" s="4"/>
      <c r="CXF131" s="4"/>
      <c r="CXG131" s="4"/>
      <c r="CXH131" s="4"/>
      <c r="CXI131" s="4"/>
      <c r="CXJ131" s="4"/>
      <c r="CXK131" s="4"/>
      <c r="CXL131" s="4"/>
      <c r="CXM131" s="4"/>
      <c r="CXN131" s="4"/>
      <c r="CXO131" s="4"/>
      <c r="CXP131" s="4"/>
      <c r="CXQ131" s="4"/>
      <c r="CXR131" s="4"/>
      <c r="CXS131" s="4"/>
      <c r="CXT131" s="4"/>
      <c r="CXU131" s="4"/>
      <c r="CXV131" s="4"/>
      <c r="CXW131" s="4"/>
      <c r="CXX131" s="4"/>
      <c r="CXY131" s="4"/>
      <c r="CXZ131" s="4"/>
      <c r="CYA131" s="4"/>
      <c r="CYB131" s="4"/>
      <c r="CYC131" s="4"/>
      <c r="CYD131" s="4"/>
      <c r="CYE131" s="4"/>
      <c r="CYF131" s="4"/>
      <c r="CYG131" s="4"/>
      <c r="CYH131" s="4"/>
      <c r="CYI131" s="4"/>
      <c r="CYJ131" s="4"/>
      <c r="CYK131" s="4"/>
      <c r="CYL131" s="4"/>
      <c r="CYM131" s="4"/>
      <c r="CYN131" s="4"/>
      <c r="CYO131" s="4"/>
      <c r="CYP131" s="4"/>
      <c r="CYQ131" s="4"/>
      <c r="CYR131" s="4"/>
      <c r="CYS131" s="4"/>
      <c r="CYT131" s="4"/>
      <c r="CYU131" s="4"/>
      <c r="CYV131" s="4"/>
      <c r="CYW131" s="4"/>
      <c r="CYX131" s="4"/>
      <c r="CYY131" s="4"/>
      <c r="CYZ131" s="4"/>
      <c r="CZA131" s="4"/>
      <c r="CZB131" s="4"/>
      <c r="CZC131" s="4"/>
      <c r="CZD131" s="4"/>
      <c r="CZE131" s="4"/>
      <c r="CZF131" s="4"/>
      <c r="CZG131" s="4"/>
      <c r="CZH131" s="4"/>
      <c r="CZI131" s="4"/>
      <c r="CZJ131" s="4"/>
      <c r="CZK131" s="4"/>
      <c r="CZL131" s="4"/>
      <c r="CZM131" s="4"/>
      <c r="CZN131" s="4"/>
      <c r="CZO131" s="4"/>
      <c r="CZP131" s="4"/>
      <c r="CZQ131" s="4"/>
      <c r="CZR131" s="4"/>
      <c r="CZS131" s="4"/>
      <c r="CZT131" s="4"/>
      <c r="CZU131" s="4"/>
      <c r="CZV131" s="4"/>
      <c r="CZW131" s="4"/>
      <c r="CZX131" s="4"/>
      <c r="CZY131" s="4"/>
      <c r="CZZ131" s="4"/>
      <c r="DAA131" s="4"/>
      <c r="DAB131" s="4"/>
      <c r="DAC131" s="4"/>
      <c r="DAD131" s="4"/>
      <c r="DAE131" s="4"/>
      <c r="DAF131" s="4"/>
      <c r="DAG131" s="4"/>
      <c r="DAH131" s="4"/>
      <c r="DAI131" s="4"/>
      <c r="DAJ131" s="4"/>
      <c r="DAK131" s="4"/>
      <c r="DAL131" s="4"/>
      <c r="DAM131" s="4"/>
      <c r="DAN131" s="4"/>
      <c r="DAO131" s="4"/>
      <c r="DAP131" s="4"/>
      <c r="DAQ131" s="4"/>
      <c r="DAR131" s="4"/>
      <c r="DAS131" s="4"/>
      <c r="DAT131" s="4"/>
      <c r="DAU131" s="4"/>
      <c r="DAV131" s="4"/>
      <c r="DAW131" s="4"/>
      <c r="DAX131" s="4"/>
      <c r="DAY131" s="4"/>
      <c r="DAZ131" s="4"/>
      <c r="DBA131" s="4"/>
      <c r="DBB131" s="4"/>
      <c r="DBC131" s="4"/>
      <c r="DBD131" s="4"/>
      <c r="DBE131" s="4"/>
      <c r="DBF131" s="4"/>
      <c r="DBG131" s="4"/>
      <c r="DBH131" s="4"/>
      <c r="DBI131" s="4"/>
      <c r="DBJ131" s="4"/>
      <c r="DBK131" s="4"/>
      <c r="DBL131" s="4"/>
      <c r="DBM131" s="4"/>
      <c r="DBN131" s="4"/>
      <c r="DBU131" s="4"/>
      <c r="DBV131" s="4"/>
      <c r="DBW131" s="4"/>
      <c r="DBX131" s="4"/>
      <c r="DBY131" s="4"/>
      <c r="DBZ131" s="4"/>
      <c r="DCA131" s="4"/>
      <c r="DCB131" s="4"/>
      <c r="DCC131" s="4"/>
      <c r="DCD131" s="4"/>
      <c r="DCE131" s="4"/>
      <c r="DCF131" s="4"/>
      <c r="DCG131" s="4"/>
      <c r="DCH131" s="4"/>
      <c r="DCI131" s="4"/>
      <c r="DCJ131" s="4"/>
      <c r="DCK131" s="4"/>
      <c r="DCL131" s="4"/>
      <c r="DCM131" s="4"/>
      <c r="DCN131" s="4"/>
      <c r="DCO131" s="4"/>
      <c r="DCP131" s="4"/>
      <c r="DCQ131" s="4"/>
      <c r="DCR131" s="4"/>
      <c r="DCS131" s="4"/>
      <c r="DCT131" s="4"/>
      <c r="DCU131" s="4"/>
      <c r="DCV131" s="4"/>
      <c r="DCW131" s="4"/>
      <c r="DCX131" s="4"/>
      <c r="DCY131" s="4"/>
      <c r="DCZ131" s="4"/>
      <c r="DDA131" s="4"/>
      <c r="DDB131" s="4"/>
      <c r="DDC131" s="4"/>
      <c r="DDD131" s="4"/>
      <c r="DDE131" s="4"/>
      <c r="DDF131" s="4"/>
      <c r="DDG131" s="4"/>
      <c r="DDH131" s="4"/>
      <c r="DDI131" s="4"/>
      <c r="DDJ131" s="4"/>
      <c r="DDK131" s="4"/>
      <c r="DDL131" s="4"/>
      <c r="DDM131" s="4"/>
      <c r="DDN131" s="4"/>
      <c r="DDO131" s="4"/>
      <c r="DDP131" s="4"/>
      <c r="DDQ131" s="4"/>
      <c r="DDR131" s="4"/>
      <c r="DDS131" s="4"/>
      <c r="DDT131" s="4"/>
      <c r="DDU131" s="4"/>
      <c r="DDV131" s="4"/>
      <c r="DDW131" s="4"/>
      <c r="DDX131" s="4"/>
      <c r="DDY131" s="4"/>
      <c r="DDZ131" s="4"/>
      <c r="DEA131" s="4"/>
      <c r="DEB131" s="4"/>
      <c r="DEC131" s="4"/>
      <c r="DED131" s="4"/>
      <c r="DEE131" s="4"/>
      <c r="DEF131" s="4"/>
      <c r="DEG131" s="4"/>
      <c r="DEH131" s="4"/>
      <c r="DEI131" s="4"/>
      <c r="DEJ131" s="4"/>
      <c r="DEK131" s="4"/>
      <c r="DEL131" s="4"/>
      <c r="DEM131" s="4"/>
      <c r="DEN131" s="4"/>
      <c r="DEO131" s="4"/>
      <c r="DEP131" s="4"/>
      <c r="DEQ131" s="4"/>
      <c r="DER131" s="4"/>
      <c r="DES131" s="4"/>
      <c r="DET131" s="4"/>
      <c r="DEU131" s="4"/>
      <c r="DEV131" s="4"/>
      <c r="DEW131" s="4"/>
      <c r="DEX131" s="4"/>
      <c r="DEY131" s="4"/>
      <c r="DEZ131" s="4"/>
      <c r="DFA131" s="4"/>
      <c r="DFB131" s="4"/>
      <c r="DFC131" s="4"/>
      <c r="DFD131" s="4"/>
      <c r="DFE131" s="4"/>
      <c r="DFF131" s="4"/>
      <c r="DFG131" s="4"/>
      <c r="DFH131" s="4"/>
      <c r="DFI131" s="4"/>
      <c r="DFJ131" s="4"/>
      <c r="DFK131" s="4"/>
      <c r="DFL131" s="4"/>
      <c r="DFM131" s="4"/>
      <c r="DFN131" s="4"/>
      <c r="DFO131" s="4"/>
      <c r="DFP131" s="4"/>
      <c r="DFQ131" s="4"/>
      <c r="DFR131" s="4"/>
      <c r="DFS131" s="4"/>
      <c r="DFT131" s="4"/>
      <c r="DFU131" s="4"/>
      <c r="DFV131" s="4"/>
      <c r="DFW131" s="4"/>
      <c r="DFX131" s="4"/>
      <c r="DFY131" s="4"/>
      <c r="DFZ131" s="4"/>
      <c r="DGA131" s="4"/>
      <c r="DGB131" s="4"/>
      <c r="DGC131" s="4"/>
      <c r="DGD131" s="4"/>
      <c r="DGE131" s="4"/>
      <c r="DGF131" s="4"/>
      <c r="DGG131" s="4"/>
      <c r="DGH131" s="4"/>
      <c r="DGI131" s="4"/>
      <c r="DGJ131" s="4"/>
      <c r="DGK131" s="4"/>
      <c r="DGL131" s="4"/>
      <c r="DGM131" s="4"/>
      <c r="DGN131" s="4"/>
      <c r="DGO131" s="4"/>
      <c r="DGP131" s="4"/>
      <c r="DGQ131" s="4"/>
      <c r="DGR131" s="4"/>
      <c r="DGS131" s="4"/>
      <c r="DGT131" s="4"/>
      <c r="DGU131" s="4"/>
      <c r="DGV131" s="4"/>
      <c r="DGW131" s="4"/>
      <c r="DGX131" s="4"/>
      <c r="DGY131" s="4"/>
      <c r="DGZ131" s="4"/>
      <c r="DHA131" s="4"/>
      <c r="DHB131" s="4"/>
      <c r="DHC131" s="4"/>
      <c r="DHD131" s="4"/>
      <c r="DHE131" s="4"/>
      <c r="DHF131" s="4"/>
      <c r="DHG131" s="4"/>
      <c r="DHH131" s="4"/>
      <c r="DHI131" s="4"/>
      <c r="DHJ131" s="4"/>
      <c r="DHK131" s="4"/>
      <c r="DHL131" s="4"/>
      <c r="DHM131" s="4"/>
      <c r="DHN131" s="4"/>
      <c r="DHO131" s="4"/>
      <c r="DHP131" s="4"/>
      <c r="DHQ131" s="4"/>
      <c r="DHR131" s="4"/>
      <c r="DHS131" s="4"/>
      <c r="DHT131" s="4"/>
      <c r="DHU131" s="4"/>
      <c r="DHV131" s="4"/>
      <c r="DHW131" s="4"/>
      <c r="DHX131" s="4"/>
      <c r="DHY131" s="4"/>
      <c r="DHZ131" s="4"/>
      <c r="DIA131" s="4"/>
      <c r="DIB131" s="4"/>
      <c r="DIC131" s="4"/>
      <c r="DID131" s="4"/>
      <c r="DIE131" s="4"/>
      <c r="DIF131" s="4"/>
      <c r="DIG131" s="4"/>
      <c r="DIH131" s="4"/>
      <c r="DII131" s="4"/>
      <c r="DIJ131" s="4"/>
      <c r="DIK131" s="4"/>
      <c r="DIL131" s="4"/>
      <c r="DIM131" s="4"/>
      <c r="DIN131" s="4"/>
      <c r="DIO131" s="4"/>
      <c r="DIP131" s="4"/>
      <c r="DIQ131" s="4"/>
      <c r="DIR131" s="4"/>
      <c r="DIS131" s="4"/>
      <c r="DIT131" s="4"/>
      <c r="DIU131" s="4"/>
      <c r="DIV131" s="4"/>
      <c r="DIW131" s="4"/>
      <c r="DIX131" s="4"/>
      <c r="DIY131" s="4"/>
      <c r="DIZ131" s="4"/>
      <c r="DJA131" s="4"/>
      <c r="DJB131" s="4"/>
      <c r="DJC131" s="4"/>
      <c r="DJD131" s="4"/>
      <c r="DJE131" s="4"/>
      <c r="DJF131" s="4"/>
      <c r="DJG131" s="4"/>
      <c r="DJH131" s="4"/>
      <c r="DJI131" s="4"/>
      <c r="DJJ131" s="4"/>
      <c r="DJK131" s="4"/>
      <c r="DJL131" s="4"/>
      <c r="DJM131" s="4"/>
      <c r="DJN131" s="4"/>
      <c r="DJO131" s="4"/>
      <c r="DJP131" s="4"/>
      <c r="DJQ131" s="4"/>
      <c r="DJR131" s="4"/>
      <c r="DJS131" s="4"/>
      <c r="DJT131" s="4"/>
      <c r="DJU131" s="4"/>
      <c r="DJV131" s="4"/>
      <c r="DJW131" s="4"/>
      <c r="DJX131" s="4"/>
      <c r="DJY131" s="4"/>
      <c r="DJZ131" s="4"/>
      <c r="DKA131" s="4"/>
      <c r="DKB131" s="4"/>
      <c r="DKC131" s="4"/>
      <c r="DKD131" s="4"/>
      <c r="DKE131" s="4"/>
      <c r="DKF131" s="4"/>
      <c r="DKG131" s="4"/>
      <c r="DKH131" s="4"/>
      <c r="DKI131" s="4"/>
      <c r="DKJ131" s="4"/>
      <c r="DKK131" s="4"/>
      <c r="DKL131" s="4"/>
      <c r="DKM131" s="4"/>
      <c r="DKN131" s="4"/>
      <c r="DKO131" s="4"/>
      <c r="DKP131" s="4"/>
      <c r="DKQ131" s="4"/>
      <c r="DKR131" s="4"/>
      <c r="DKS131" s="4"/>
      <c r="DKT131" s="4"/>
      <c r="DKU131" s="4"/>
      <c r="DKV131" s="4"/>
      <c r="DKW131" s="4"/>
      <c r="DKX131" s="4"/>
      <c r="DKY131" s="4"/>
      <c r="DKZ131" s="4"/>
      <c r="DLA131" s="4"/>
      <c r="DLB131" s="4"/>
      <c r="DLC131" s="4"/>
      <c r="DLD131" s="4"/>
      <c r="DLE131" s="4"/>
      <c r="DLF131" s="4"/>
      <c r="DLG131" s="4"/>
      <c r="DLH131" s="4"/>
      <c r="DLI131" s="4"/>
      <c r="DLJ131" s="4"/>
      <c r="DLQ131" s="4"/>
      <c r="DLR131" s="4"/>
      <c r="DLS131" s="4"/>
      <c r="DLT131" s="4"/>
      <c r="DLU131" s="4"/>
      <c r="DLV131" s="4"/>
      <c r="DLW131" s="4"/>
      <c r="DLX131" s="4"/>
      <c r="DLY131" s="4"/>
      <c r="DLZ131" s="4"/>
      <c r="DMA131" s="4"/>
      <c r="DMB131" s="4"/>
      <c r="DMC131" s="4"/>
      <c r="DMD131" s="4"/>
      <c r="DME131" s="4"/>
      <c r="DMF131" s="4"/>
      <c r="DMG131" s="4"/>
      <c r="DMH131" s="4"/>
      <c r="DMI131" s="4"/>
      <c r="DMJ131" s="4"/>
      <c r="DMK131" s="4"/>
      <c r="DML131" s="4"/>
      <c r="DMM131" s="4"/>
      <c r="DMN131" s="4"/>
      <c r="DMO131" s="4"/>
      <c r="DMP131" s="4"/>
      <c r="DMQ131" s="4"/>
      <c r="DMR131" s="4"/>
      <c r="DMS131" s="4"/>
      <c r="DMT131" s="4"/>
      <c r="DMU131" s="4"/>
      <c r="DMV131" s="4"/>
      <c r="DMW131" s="4"/>
      <c r="DMX131" s="4"/>
      <c r="DMY131" s="4"/>
      <c r="DMZ131" s="4"/>
      <c r="DNA131" s="4"/>
      <c r="DNB131" s="4"/>
      <c r="DNC131" s="4"/>
      <c r="DND131" s="4"/>
      <c r="DNE131" s="4"/>
      <c r="DNF131" s="4"/>
      <c r="DNG131" s="4"/>
      <c r="DNH131" s="4"/>
      <c r="DNI131" s="4"/>
      <c r="DNJ131" s="4"/>
      <c r="DNK131" s="4"/>
      <c r="DNL131" s="4"/>
      <c r="DNM131" s="4"/>
      <c r="DNN131" s="4"/>
      <c r="DNO131" s="4"/>
      <c r="DNP131" s="4"/>
      <c r="DNQ131" s="4"/>
      <c r="DNR131" s="4"/>
      <c r="DNS131" s="4"/>
      <c r="DNT131" s="4"/>
      <c r="DNU131" s="4"/>
      <c r="DNV131" s="4"/>
      <c r="DNW131" s="4"/>
      <c r="DNX131" s="4"/>
      <c r="DNY131" s="4"/>
      <c r="DNZ131" s="4"/>
      <c r="DOA131" s="4"/>
      <c r="DOB131" s="4"/>
      <c r="DOC131" s="4"/>
      <c r="DOD131" s="4"/>
      <c r="DOE131" s="4"/>
      <c r="DOF131" s="4"/>
      <c r="DOG131" s="4"/>
      <c r="DOH131" s="4"/>
      <c r="DOI131" s="4"/>
      <c r="DOJ131" s="4"/>
      <c r="DOK131" s="4"/>
      <c r="DOL131" s="4"/>
      <c r="DOM131" s="4"/>
      <c r="DON131" s="4"/>
      <c r="DOO131" s="4"/>
      <c r="DOP131" s="4"/>
      <c r="DOQ131" s="4"/>
      <c r="DOR131" s="4"/>
      <c r="DOS131" s="4"/>
      <c r="DOT131" s="4"/>
      <c r="DOU131" s="4"/>
      <c r="DOV131" s="4"/>
      <c r="DOW131" s="4"/>
      <c r="DOX131" s="4"/>
      <c r="DOY131" s="4"/>
      <c r="DOZ131" s="4"/>
      <c r="DPA131" s="4"/>
      <c r="DPB131" s="4"/>
      <c r="DPC131" s="4"/>
      <c r="DPD131" s="4"/>
      <c r="DPE131" s="4"/>
      <c r="DPF131" s="4"/>
      <c r="DPG131" s="4"/>
      <c r="DPH131" s="4"/>
      <c r="DPI131" s="4"/>
      <c r="DPJ131" s="4"/>
      <c r="DPK131" s="4"/>
      <c r="DPL131" s="4"/>
      <c r="DPM131" s="4"/>
      <c r="DPN131" s="4"/>
      <c r="DPO131" s="4"/>
      <c r="DPP131" s="4"/>
      <c r="DPQ131" s="4"/>
      <c r="DPR131" s="4"/>
      <c r="DPS131" s="4"/>
      <c r="DPT131" s="4"/>
      <c r="DPU131" s="4"/>
      <c r="DPV131" s="4"/>
      <c r="DPW131" s="4"/>
      <c r="DPX131" s="4"/>
      <c r="DPY131" s="4"/>
      <c r="DPZ131" s="4"/>
      <c r="DQA131" s="4"/>
      <c r="DQB131" s="4"/>
      <c r="DQC131" s="4"/>
      <c r="DQD131" s="4"/>
      <c r="DQE131" s="4"/>
      <c r="DQF131" s="4"/>
      <c r="DQG131" s="4"/>
      <c r="DQH131" s="4"/>
      <c r="DQI131" s="4"/>
      <c r="DQJ131" s="4"/>
      <c r="DQK131" s="4"/>
      <c r="DQL131" s="4"/>
      <c r="DQM131" s="4"/>
      <c r="DQN131" s="4"/>
      <c r="DQO131" s="4"/>
      <c r="DQP131" s="4"/>
      <c r="DQQ131" s="4"/>
      <c r="DQR131" s="4"/>
      <c r="DQS131" s="4"/>
      <c r="DQT131" s="4"/>
      <c r="DQU131" s="4"/>
      <c r="DQV131" s="4"/>
      <c r="DQW131" s="4"/>
      <c r="DQX131" s="4"/>
      <c r="DQY131" s="4"/>
      <c r="DQZ131" s="4"/>
      <c r="DRA131" s="4"/>
      <c r="DRB131" s="4"/>
      <c r="DRC131" s="4"/>
      <c r="DRD131" s="4"/>
      <c r="DRE131" s="4"/>
      <c r="DRF131" s="4"/>
      <c r="DRG131" s="4"/>
      <c r="DRH131" s="4"/>
      <c r="DRI131" s="4"/>
      <c r="DRJ131" s="4"/>
      <c r="DRK131" s="4"/>
      <c r="DRL131" s="4"/>
      <c r="DRM131" s="4"/>
      <c r="DRN131" s="4"/>
      <c r="DRO131" s="4"/>
      <c r="DRP131" s="4"/>
      <c r="DRQ131" s="4"/>
      <c r="DRR131" s="4"/>
      <c r="DRS131" s="4"/>
      <c r="DRT131" s="4"/>
      <c r="DRU131" s="4"/>
      <c r="DRV131" s="4"/>
      <c r="DRW131" s="4"/>
      <c r="DRX131" s="4"/>
      <c r="DRY131" s="4"/>
      <c r="DRZ131" s="4"/>
      <c r="DSA131" s="4"/>
      <c r="DSB131" s="4"/>
      <c r="DSC131" s="4"/>
      <c r="DSD131" s="4"/>
      <c r="DSE131" s="4"/>
      <c r="DSF131" s="4"/>
      <c r="DSG131" s="4"/>
      <c r="DSH131" s="4"/>
      <c r="DSI131" s="4"/>
      <c r="DSJ131" s="4"/>
      <c r="DSK131" s="4"/>
      <c r="DSL131" s="4"/>
      <c r="DSM131" s="4"/>
      <c r="DSN131" s="4"/>
      <c r="DSO131" s="4"/>
      <c r="DSP131" s="4"/>
      <c r="DSQ131" s="4"/>
      <c r="DSR131" s="4"/>
      <c r="DSS131" s="4"/>
      <c r="DST131" s="4"/>
      <c r="DSU131" s="4"/>
      <c r="DSV131" s="4"/>
      <c r="DSW131" s="4"/>
      <c r="DSX131" s="4"/>
      <c r="DSY131" s="4"/>
      <c r="DSZ131" s="4"/>
      <c r="DTA131" s="4"/>
      <c r="DTB131" s="4"/>
      <c r="DTC131" s="4"/>
      <c r="DTD131" s="4"/>
      <c r="DTE131" s="4"/>
      <c r="DTF131" s="4"/>
      <c r="DTG131" s="4"/>
      <c r="DTH131" s="4"/>
      <c r="DTI131" s="4"/>
      <c r="DTJ131" s="4"/>
      <c r="DTK131" s="4"/>
      <c r="DTL131" s="4"/>
      <c r="DTM131" s="4"/>
      <c r="DTN131" s="4"/>
      <c r="DTO131" s="4"/>
      <c r="DTP131" s="4"/>
      <c r="DTQ131" s="4"/>
      <c r="DTR131" s="4"/>
      <c r="DTS131" s="4"/>
      <c r="DTT131" s="4"/>
      <c r="DTU131" s="4"/>
      <c r="DTV131" s="4"/>
      <c r="DTW131" s="4"/>
      <c r="DTX131" s="4"/>
      <c r="DTY131" s="4"/>
      <c r="DTZ131" s="4"/>
      <c r="DUA131" s="4"/>
      <c r="DUB131" s="4"/>
      <c r="DUC131" s="4"/>
      <c r="DUD131" s="4"/>
      <c r="DUE131" s="4"/>
      <c r="DUF131" s="4"/>
      <c r="DUG131" s="4"/>
      <c r="DUH131" s="4"/>
      <c r="DUI131" s="4"/>
      <c r="DUJ131" s="4"/>
      <c r="DUK131" s="4"/>
      <c r="DUL131" s="4"/>
      <c r="DUM131" s="4"/>
      <c r="DUN131" s="4"/>
      <c r="DUO131" s="4"/>
      <c r="DUP131" s="4"/>
      <c r="DUQ131" s="4"/>
      <c r="DUR131" s="4"/>
      <c r="DUS131" s="4"/>
      <c r="DUT131" s="4"/>
      <c r="DUU131" s="4"/>
      <c r="DUV131" s="4"/>
      <c r="DUW131" s="4"/>
      <c r="DUX131" s="4"/>
      <c r="DUY131" s="4"/>
      <c r="DUZ131" s="4"/>
      <c r="DVA131" s="4"/>
      <c r="DVB131" s="4"/>
      <c r="DVC131" s="4"/>
      <c r="DVD131" s="4"/>
      <c r="DVE131" s="4"/>
      <c r="DVF131" s="4"/>
      <c r="DVM131" s="4"/>
      <c r="DVN131" s="4"/>
      <c r="DVO131" s="4"/>
      <c r="DVP131" s="4"/>
      <c r="DVQ131" s="4"/>
      <c r="DVR131" s="4"/>
      <c r="DVS131" s="4"/>
      <c r="DVT131" s="4"/>
      <c r="DVU131" s="4"/>
      <c r="DVV131" s="4"/>
      <c r="DVW131" s="4"/>
      <c r="DVX131" s="4"/>
      <c r="DVY131" s="4"/>
      <c r="DVZ131" s="4"/>
      <c r="DWA131" s="4"/>
      <c r="DWB131" s="4"/>
      <c r="DWC131" s="4"/>
      <c r="DWD131" s="4"/>
      <c r="DWE131" s="4"/>
      <c r="DWF131" s="4"/>
      <c r="DWG131" s="4"/>
      <c r="DWH131" s="4"/>
      <c r="DWI131" s="4"/>
      <c r="DWJ131" s="4"/>
      <c r="DWK131" s="4"/>
      <c r="DWL131" s="4"/>
      <c r="DWM131" s="4"/>
      <c r="DWN131" s="4"/>
      <c r="DWO131" s="4"/>
      <c r="DWP131" s="4"/>
      <c r="DWQ131" s="4"/>
      <c r="DWR131" s="4"/>
      <c r="DWS131" s="4"/>
      <c r="DWT131" s="4"/>
      <c r="DWU131" s="4"/>
      <c r="DWV131" s="4"/>
      <c r="DWW131" s="4"/>
      <c r="DWX131" s="4"/>
      <c r="DWY131" s="4"/>
      <c r="DWZ131" s="4"/>
      <c r="DXA131" s="4"/>
      <c r="DXB131" s="4"/>
      <c r="DXC131" s="4"/>
      <c r="DXD131" s="4"/>
      <c r="DXE131" s="4"/>
      <c r="DXF131" s="4"/>
      <c r="DXG131" s="4"/>
      <c r="DXH131" s="4"/>
      <c r="DXI131" s="4"/>
      <c r="DXJ131" s="4"/>
      <c r="DXK131" s="4"/>
      <c r="DXL131" s="4"/>
      <c r="DXM131" s="4"/>
      <c r="DXN131" s="4"/>
      <c r="DXO131" s="4"/>
      <c r="DXP131" s="4"/>
      <c r="DXQ131" s="4"/>
      <c r="DXR131" s="4"/>
      <c r="DXS131" s="4"/>
      <c r="DXT131" s="4"/>
      <c r="DXU131" s="4"/>
      <c r="DXV131" s="4"/>
      <c r="DXW131" s="4"/>
      <c r="DXX131" s="4"/>
      <c r="DXY131" s="4"/>
      <c r="DXZ131" s="4"/>
      <c r="DYA131" s="4"/>
      <c r="DYB131" s="4"/>
      <c r="DYC131" s="4"/>
      <c r="DYD131" s="4"/>
      <c r="DYE131" s="4"/>
      <c r="DYF131" s="4"/>
      <c r="DYG131" s="4"/>
      <c r="DYH131" s="4"/>
      <c r="DYI131" s="4"/>
      <c r="DYJ131" s="4"/>
      <c r="DYK131" s="4"/>
      <c r="DYL131" s="4"/>
      <c r="DYM131" s="4"/>
      <c r="DYN131" s="4"/>
      <c r="DYO131" s="4"/>
      <c r="DYP131" s="4"/>
      <c r="DYQ131" s="4"/>
      <c r="DYR131" s="4"/>
      <c r="DYS131" s="4"/>
      <c r="DYT131" s="4"/>
      <c r="DYU131" s="4"/>
      <c r="DYV131" s="4"/>
      <c r="DYW131" s="4"/>
      <c r="DYX131" s="4"/>
      <c r="DYY131" s="4"/>
      <c r="DYZ131" s="4"/>
      <c r="DZA131" s="4"/>
      <c r="DZB131" s="4"/>
      <c r="DZC131" s="4"/>
      <c r="DZD131" s="4"/>
      <c r="DZE131" s="4"/>
      <c r="DZF131" s="4"/>
      <c r="DZG131" s="4"/>
      <c r="DZH131" s="4"/>
      <c r="DZI131" s="4"/>
      <c r="DZJ131" s="4"/>
      <c r="DZK131" s="4"/>
      <c r="DZL131" s="4"/>
      <c r="DZM131" s="4"/>
      <c r="DZN131" s="4"/>
      <c r="DZO131" s="4"/>
      <c r="DZP131" s="4"/>
      <c r="DZQ131" s="4"/>
      <c r="DZR131" s="4"/>
      <c r="DZS131" s="4"/>
      <c r="DZT131" s="4"/>
      <c r="DZU131" s="4"/>
      <c r="DZV131" s="4"/>
      <c r="DZW131" s="4"/>
      <c r="DZX131" s="4"/>
      <c r="DZY131" s="4"/>
      <c r="DZZ131" s="4"/>
      <c r="EAA131" s="4"/>
      <c r="EAB131" s="4"/>
      <c r="EAC131" s="4"/>
      <c r="EAD131" s="4"/>
      <c r="EAE131" s="4"/>
      <c r="EAF131" s="4"/>
      <c r="EAG131" s="4"/>
      <c r="EAH131" s="4"/>
      <c r="EAI131" s="4"/>
      <c r="EAJ131" s="4"/>
      <c r="EAK131" s="4"/>
      <c r="EAL131" s="4"/>
      <c r="EAM131" s="4"/>
      <c r="EAN131" s="4"/>
      <c r="EAO131" s="4"/>
      <c r="EAP131" s="4"/>
      <c r="EAQ131" s="4"/>
      <c r="EAR131" s="4"/>
      <c r="EAS131" s="4"/>
      <c r="EAT131" s="4"/>
      <c r="EAU131" s="4"/>
      <c r="EAV131" s="4"/>
      <c r="EAW131" s="4"/>
      <c r="EAX131" s="4"/>
      <c r="EAY131" s="4"/>
      <c r="EAZ131" s="4"/>
      <c r="EBA131" s="4"/>
      <c r="EBB131" s="4"/>
      <c r="EBC131" s="4"/>
      <c r="EBD131" s="4"/>
      <c r="EBE131" s="4"/>
      <c r="EBF131" s="4"/>
      <c r="EBG131" s="4"/>
      <c r="EBH131" s="4"/>
      <c r="EBI131" s="4"/>
      <c r="EBJ131" s="4"/>
      <c r="EBK131" s="4"/>
      <c r="EBL131" s="4"/>
      <c r="EBM131" s="4"/>
      <c r="EBN131" s="4"/>
      <c r="EBO131" s="4"/>
      <c r="EBP131" s="4"/>
      <c r="EBQ131" s="4"/>
      <c r="EBR131" s="4"/>
      <c r="EBS131" s="4"/>
      <c r="EBT131" s="4"/>
      <c r="EBU131" s="4"/>
      <c r="EBV131" s="4"/>
      <c r="EBW131" s="4"/>
      <c r="EBX131" s="4"/>
      <c r="EBY131" s="4"/>
      <c r="EBZ131" s="4"/>
      <c r="ECA131" s="4"/>
      <c r="ECB131" s="4"/>
      <c r="ECC131" s="4"/>
      <c r="ECD131" s="4"/>
      <c r="ECE131" s="4"/>
      <c r="ECF131" s="4"/>
      <c r="ECG131" s="4"/>
      <c r="ECH131" s="4"/>
      <c r="ECI131" s="4"/>
      <c r="ECJ131" s="4"/>
      <c r="ECK131" s="4"/>
      <c r="ECL131" s="4"/>
      <c r="ECM131" s="4"/>
      <c r="ECN131" s="4"/>
      <c r="ECO131" s="4"/>
      <c r="ECP131" s="4"/>
      <c r="ECQ131" s="4"/>
      <c r="ECR131" s="4"/>
      <c r="ECS131" s="4"/>
      <c r="ECT131" s="4"/>
      <c r="ECU131" s="4"/>
      <c r="ECV131" s="4"/>
      <c r="ECW131" s="4"/>
      <c r="ECX131" s="4"/>
      <c r="ECY131" s="4"/>
      <c r="ECZ131" s="4"/>
      <c r="EDA131" s="4"/>
      <c r="EDB131" s="4"/>
      <c r="EDC131" s="4"/>
      <c r="EDD131" s="4"/>
      <c r="EDE131" s="4"/>
      <c r="EDF131" s="4"/>
      <c r="EDG131" s="4"/>
      <c r="EDH131" s="4"/>
      <c r="EDI131" s="4"/>
      <c r="EDJ131" s="4"/>
      <c r="EDK131" s="4"/>
      <c r="EDL131" s="4"/>
      <c r="EDM131" s="4"/>
      <c r="EDN131" s="4"/>
      <c r="EDO131" s="4"/>
      <c r="EDP131" s="4"/>
      <c r="EDQ131" s="4"/>
      <c r="EDR131" s="4"/>
      <c r="EDS131" s="4"/>
      <c r="EDT131" s="4"/>
      <c r="EDU131" s="4"/>
      <c r="EDV131" s="4"/>
      <c r="EDW131" s="4"/>
      <c r="EDX131" s="4"/>
      <c r="EDY131" s="4"/>
      <c r="EDZ131" s="4"/>
      <c r="EEA131" s="4"/>
      <c r="EEB131" s="4"/>
      <c r="EEC131" s="4"/>
      <c r="EED131" s="4"/>
      <c r="EEE131" s="4"/>
      <c r="EEF131" s="4"/>
      <c r="EEG131" s="4"/>
      <c r="EEH131" s="4"/>
      <c r="EEI131" s="4"/>
      <c r="EEJ131" s="4"/>
      <c r="EEK131" s="4"/>
      <c r="EEL131" s="4"/>
      <c r="EEM131" s="4"/>
      <c r="EEN131" s="4"/>
      <c r="EEO131" s="4"/>
      <c r="EEP131" s="4"/>
      <c r="EEQ131" s="4"/>
      <c r="EER131" s="4"/>
      <c r="EES131" s="4"/>
      <c r="EET131" s="4"/>
      <c r="EEU131" s="4"/>
      <c r="EEV131" s="4"/>
      <c r="EEW131" s="4"/>
      <c r="EEX131" s="4"/>
      <c r="EEY131" s="4"/>
      <c r="EEZ131" s="4"/>
      <c r="EFA131" s="4"/>
      <c r="EFB131" s="4"/>
      <c r="EFI131" s="4"/>
      <c r="EFJ131" s="4"/>
      <c r="EFK131" s="4"/>
      <c r="EFL131" s="4"/>
      <c r="EFM131" s="4"/>
      <c r="EFN131" s="4"/>
      <c r="EFO131" s="4"/>
      <c r="EFP131" s="4"/>
      <c r="EFQ131" s="4"/>
      <c r="EFR131" s="4"/>
      <c r="EFS131" s="4"/>
      <c r="EFT131" s="4"/>
      <c r="EFU131" s="4"/>
      <c r="EFV131" s="4"/>
      <c r="EFW131" s="4"/>
      <c r="EFX131" s="4"/>
      <c r="EFY131" s="4"/>
      <c r="EFZ131" s="4"/>
      <c r="EGA131" s="4"/>
      <c r="EGB131" s="4"/>
      <c r="EGC131" s="4"/>
      <c r="EGD131" s="4"/>
      <c r="EGE131" s="4"/>
      <c r="EGF131" s="4"/>
      <c r="EGG131" s="4"/>
      <c r="EGH131" s="4"/>
      <c r="EGI131" s="4"/>
      <c r="EGJ131" s="4"/>
      <c r="EGK131" s="4"/>
      <c r="EGL131" s="4"/>
      <c r="EGM131" s="4"/>
      <c r="EGN131" s="4"/>
      <c r="EGO131" s="4"/>
      <c r="EGP131" s="4"/>
      <c r="EGQ131" s="4"/>
      <c r="EGR131" s="4"/>
      <c r="EGS131" s="4"/>
      <c r="EGT131" s="4"/>
      <c r="EGU131" s="4"/>
      <c r="EGV131" s="4"/>
      <c r="EGW131" s="4"/>
      <c r="EGX131" s="4"/>
      <c r="EGY131" s="4"/>
      <c r="EGZ131" s="4"/>
      <c r="EHA131" s="4"/>
      <c r="EHB131" s="4"/>
      <c r="EHC131" s="4"/>
      <c r="EHD131" s="4"/>
      <c r="EHE131" s="4"/>
      <c r="EHF131" s="4"/>
      <c r="EHG131" s="4"/>
      <c r="EHH131" s="4"/>
      <c r="EHI131" s="4"/>
      <c r="EHJ131" s="4"/>
      <c r="EHK131" s="4"/>
      <c r="EHL131" s="4"/>
      <c r="EHM131" s="4"/>
      <c r="EHN131" s="4"/>
      <c r="EHO131" s="4"/>
      <c r="EHP131" s="4"/>
      <c r="EHQ131" s="4"/>
      <c r="EHR131" s="4"/>
      <c r="EHS131" s="4"/>
      <c r="EHT131" s="4"/>
      <c r="EHU131" s="4"/>
      <c r="EHV131" s="4"/>
      <c r="EHW131" s="4"/>
      <c r="EHX131" s="4"/>
      <c r="EHY131" s="4"/>
      <c r="EHZ131" s="4"/>
      <c r="EIA131" s="4"/>
      <c r="EIB131" s="4"/>
      <c r="EIC131" s="4"/>
      <c r="EID131" s="4"/>
      <c r="EIE131" s="4"/>
      <c r="EIF131" s="4"/>
      <c r="EIG131" s="4"/>
      <c r="EIH131" s="4"/>
      <c r="EII131" s="4"/>
      <c r="EIJ131" s="4"/>
      <c r="EIK131" s="4"/>
      <c r="EIL131" s="4"/>
      <c r="EIM131" s="4"/>
      <c r="EIN131" s="4"/>
      <c r="EIO131" s="4"/>
      <c r="EIP131" s="4"/>
      <c r="EIQ131" s="4"/>
      <c r="EIR131" s="4"/>
      <c r="EIS131" s="4"/>
      <c r="EIT131" s="4"/>
      <c r="EIU131" s="4"/>
      <c r="EIV131" s="4"/>
      <c r="EIW131" s="4"/>
      <c r="EIX131" s="4"/>
      <c r="EIY131" s="4"/>
      <c r="EIZ131" s="4"/>
      <c r="EJA131" s="4"/>
      <c r="EJB131" s="4"/>
      <c r="EJC131" s="4"/>
      <c r="EJD131" s="4"/>
      <c r="EJE131" s="4"/>
      <c r="EJF131" s="4"/>
      <c r="EJG131" s="4"/>
      <c r="EJH131" s="4"/>
      <c r="EJI131" s="4"/>
      <c r="EJJ131" s="4"/>
      <c r="EJK131" s="4"/>
      <c r="EJL131" s="4"/>
      <c r="EJM131" s="4"/>
      <c r="EJN131" s="4"/>
      <c r="EJO131" s="4"/>
      <c r="EJP131" s="4"/>
      <c r="EJQ131" s="4"/>
      <c r="EJR131" s="4"/>
      <c r="EJS131" s="4"/>
      <c r="EJT131" s="4"/>
      <c r="EJU131" s="4"/>
      <c r="EJV131" s="4"/>
      <c r="EJW131" s="4"/>
      <c r="EJX131" s="4"/>
      <c r="EJY131" s="4"/>
      <c r="EJZ131" s="4"/>
      <c r="EKA131" s="4"/>
      <c r="EKB131" s="4"/>
      <c r="EKC131" s="4"/>
      <c r="EKD131" s="4"/>
      <c r="EKE131" s="4"/>
      <c r="EKF131" s="4"/>
      <c r="EKG131" s="4"/>
      <c r="EKH131" s="4"/>
      <c r="EKI131" s="4"/>
      <c r="EKJ131" s="4"/>
      <c r="EKK131" s="4"/>
      <c r="EKL131" s="4"/>
      <c r="EKM131" s="4"/>
      <c r="EKN131" s="4"/>
      <c r="EKO131" s="4"/>
      <c r="EKP131" s="4"/>
      <c r="EKQ131" s="4"/>
      <c r="EKR131" s="4"/>
      <c r="EKS131" s="4"/>
      <c r="EKT131" s="4"/>
      <c r="EKU131" s="4"/>
      <c r="EKV131" s="4"/>
      <c r="EKW131" s="4"/>
      <c r="EKX131" s="4"/>
      <c r="EKY131" s="4"/>
      <c r="EKZ131" s="4"/>
      <c r="ELA131" s="4"/>
      <c r="ELB131" s="4"/>
      <c r="ELC131" s="4"/>
      <c r="ELD131" s="4"/>
      <c r="ELE131" s="4"/>
      <c r="ELF131" s="4"/>
      <c r="ELG131" s="4"/>
      <c r="ELH131" s="4"/>
      <c r="ELI131" s="4"/>
      <c r="ELJ131" s="4"/>
      <c r="ELK131" s="4"/>
      <c r="ELL131" s="4"/>
      <c r="ELM131" s="4"/>
      <c r="ELN131" s="4"/>
      <c r="ELO131" s="4"/>
      <c r="ELP131" s="4"/>
      <c r="ELQ131" s="4"/>
      <c r="ELR131" s="4"/>
      <c r="ELS131" s="4"/>
      <c r="ELT131" s="4"/>
      <c r="ELU131" s="4"/>
      <c r="ELV131" s="4"/>
      <c r="ELW131" s="4"/>
      <c r="ELX131" s="4"/>
      <c r="ELY131" s="4"/>
      <c r="ELZ131" s="4"/>
      <c r="EMA131" s="4"/>
      <c r="EMB131" s="4"/>
      <c r="EMC131" s="4"/>
      <c r="EMD131" s="4"/>
      <c r="EME131" s="4"/>
      <c r="EMF131" s="4"/>
      <c r="EMG131" s="4"/>
      <c r="EMH131" s="4"/>
      <c r="EMI131" s="4"/>
      <c r="EMJ131" s="4"/>
      <c r="EMK131" s="4"/>
      <c r="EML131" s="4"/>
      <c r="EMM131" s="4"/>
      <c r="EMN131" s="4"/>
      <c r="EMO131" s="4"/>
      <c r="EMP131" s="4"/>
      <c r="EMQ131" s="4"/>
      <c r="EMR131" s="4"/>
      <c r="EMS131" s="4"/>
      <c r="EMT131" s="4"/>
      <c r="EMU131" s="4"/>
      <c r="EMV131" s="4"/>
      <c r="EMW131" s="4"/>
      <c r="EMX131" s="4"/>
      <c r="EMY131" s="4"/>
      <c r="EMZ131" s="4"/>
      <c r="ENA131" s="4"/>
      <c r="ENB131" s="4"/>
      <c r="ENC131" s="4"/>
      <c r="END131" s="4"/>
      <c r="ENE131" s="4"/>
      <c r="ENF131" s="4"/>
      <c r="ENG131" s="4"/>
      <c r="ENH131" s="4"/>
      <c r="ENI131" s="4"/>
      <c r="ENJ131" s="4"/>
      <c r="ENK131" s="4"/>
      <c r="ENL131" s="4"/>
      <c r="ENM131" s="4"/>
      <c r="ENN131" s="4"/>
      <c r="ENO131" s="4"/>
      <c r="ENP131" s="4"/>
      <c r="ENQ131" s="4"/>
      <c r="ENR131" s="4"/>
      <c r="ENS131" s="4"/>
      <c r="ENT131" s="4"/>
      <c r="ENU131" s="4"/>
      <c r="ENV131" s="4"/>
      <c r="ENW131" s="4"/>
      <c r="ENX131" s="4"/>
      <c r="ENY131" s="4"/>
      <c r="ENZ131" s="4"/>
      <c r="EOA131" s="4"/>
      <c r="EOB131" s="4"/>
      <c r="EOC131" s="4"/>
      <c r="EOD131" s="4"/>
      <c r="EOE131" s="4"/>
      <c r="EOF131" s="4"/>
      <c r="EOG131" s="4"/>
      <c r="EOH131" s="4"/>
      <c r="EOI131" s="4"/>
      <c r="EOJ131" s="4"/>
      <c r="EOK131" s="4"/>
      <c r="EOL131" s="4"/>
      <c r="EOM131" s="4"/>
      <c r="EON131" s="4"/>
      <c r="EOO131" s="4"/>
      <c r="EOP131" s="4"/>
      <c r="EOQ131" s="4"/>
      <c r="EOR131" s="4"/>
      <c r="EOS131" s="4"/>
      <c r="EOT131" s="4"/>
      <c r="EOU131" s="4"/>
      <c r="EOV131" s="4"/>
      <c r="EOW131" s="4"/>
      <c r="EOX131" s="4"/>
      <c r="EPE131" s="4"/>
      <c r="EPF131" s="4"/>
      <c r="EPG131" s="4"/>
      <c r="EPH131" s="4"/>
      <c r="EPI131" s="4"/>
      <c r="EPJ131" s="4"/>
      <c r="EPK131" s="4"/>
      <c r="EPL131" s="4"/>
      <c r="EPM131" s="4"/>
      <c r="EPN131" s="4"/>
      <c r="EPO131" s="4"/>
      <c r="EPP131" s="4"/>
      <c r="EPQ131" s="4"/>
      <c r="EPR131" s="4"/>
      <c r="EPS131" s="4"/>
      <c r="EPT131" s="4"/>
      <c r="EPU131" s="4"/>
      <c r="EPV131" s="4"/>
      <c r="EPW131" s="4"/>
      <c r="EPX131" s="4"/>
      <c r="EPY131" s="4"/>
      <c r="EPZ131" s="4"/>
      <c r="EQA131" s="4"/>
      <c r="EQB131" s="4"/>
      <c r="EQC131" s="4"/>
      <c r="EQD131" s="4"/>
      <c r="EQE131" s="4"/>
      <c r="EQF131" s="4"/>
      <c r="EQG131" s="4"/>
      <c r="EQH131" s="4"/>
      <c r="EQI131" s="4"/>
      <c r="EQJ131" s="4"/>
      <c r="EQK131" s="4"/>
      <c r="EQL131" s="4"/>
      <c r="EQM131" s="4"/>
      <c r="EQN131" s="4"/>
      <c r="EQO131" s="4"/>
      <c r="EQP131" s="4"/>
      <c r="EQQ131" s="4"/>
      <c r="EQR131" s="4"/>
      <c r="EQS131" s="4"/>
      <c r="EQT131" s="4"/>
      <c r="EQU131" s="4"/>
      <c r="EQV131" s="4"/>
      <c r="EQW131" s="4"/>
      <c r="EQX131" s="4"/>
      <c r="EQY131" s="4"/>
      <c r="EQZ131" s="4"/>
      <c r="ERA131" s="4"/>
      <c r="ERB131" s="4"/>
      <c r="ERC131" s="4"/>
      <c r="ERD131" s="4"/>
      <c r="ERE131" s="4"/>
      <c r="ERF131" s="4"/>
      <c r="ERG131" s="4"/>
      <c r="ERH131" s="4"/>
      <c r="ERI131" s="4"/>
      <c r="ERJ131" s="4"/>
      <c r="ERK131" s="4"/>
      <c r="ERL131" s="4"/>
      <c r="ERM131" s="4"/>
      <c r="ERN131" s="4"/>
      <c r="ERO131" s="4"/>
      <c r="ERP131" s="4"/>
      <c r="ERQ131" s="4"/>
      <c r="ERR131" s="4"/>
      <c r="ERS131" s="4"/>
      <c r="ERT131" s="4"/>
      <c r="ERU131" s="4"/>
      <c r="ERV131" s="4"/>
      <c r="ERW131" s="4"/>
      <c r="ERX131" s="4"/>
      <c r="ERY131" s="4"/>
      <c r="ERZ131" s="4"/>
      <c r="ESA131" s="4"/>
      <c r="ESB131" s="4"/>
      <c r="ESC131" s="4"/>
      <c r="ESD131" s="4"/>
      <c r="ESE131" s="4"/>
      <c r="ESF131" s="4"/>
      <c r="ESG131" s="4"/>
      <c r="ESH131" s="4"/>
      <c r="ESI131" s="4"/>
      <c r="ESJ131" s="4"/>
      <c r="ESK131" s="4"/>
      <c r="ESL131" s="4"/>
      <c r="ESM131" s="4"/>
      <c r="ESN131" s="4"/>
      <c r="ESO131" s="4"/>
      <c r="ESP131" s="4"/>
      <c r="ESQ131" s="4"/>
      <c r="ESR131" s="4"/>
      <c r="ESS131" s="4"/>
      <c r="EST131" s="4"/>
      <c r="ESU131" s="4"/>
      <c r="ESV131" s="4"/>
      <c r="ESW131" s="4"/>
      <c r="ESX131" s="4"/>
      <c r="ESY131" s="4"/>
      <c r="ESZ131" s="4"/>
      <c r="ETA131" s="4"/>
      <c r="ETB131" s="4"/>
      <c r="ETC131" s="4"/>
      <c r="ETD131" s="4"/>
      <c r="ETE131" s="4"/>
      <c r="ETF131" s="4"/>
      <c r="ETG131" s="4"/>
      <c r="ETH131" s="4"/>
      <c r="ETI131" s="4"/>
      <c r="ETJ131" s="4"/>
      <c r="ETK131" s="4"/>
      <c r="ETL131" s="4"/>
      <c r="ETM131" s="4"/>
      <c r="ETN131" s="4"/>
      <c r="ETO131" s="4"/>
      <c r="ETP131" s="4"/>
      <c r="ETQ131" s="4"/>
      <c r="ETR131" s="4"/>
      <c r="ETS131" s="4"/>
      <c r="ETT131" s="4"/>
      <c r="ETU131" s="4"/>
      <c r="ETV131" s="4"/>
      <c r="ETW131" s="4"/>
      <c r="ETX131" s="4"/>
      <c r="ETY131" s="4"/>
      <c r="ETZ131" s="4"/>
      <c r="EUA131" s="4"/>
      <c r="EUB131" s="4"/>
      <c r="EUC131" s="4"/>
      <c r="EUD131" s="4"/>
      <c r="EUE131" s="4"/>
      <c r="EUF131" s="4"/>
      <c r="EUG131" s="4"/>
      <c r="EUH131" s="4"/>
      <c r="EUI131" s="4"/>
      <c r="EUJ131" s="4"/>
      <c r="EUK131" s="4"/>
      <c r="EUL131" s="4"/>
      <c r="EUM131" s="4"/>
      <c r="EUN131" s="4"/>
      <c r="EUO131" s="4"/>
      <c r="EUP131" s="4"/>
      <c r="EUQ131" s="4"/>
      <c r="EUR131" s="4"/>
      <c r="EUS131" s="4"/>
      <c r="EUT131" s="4"/>
      <c r="EUU131" s="4"/>
      <c r="EUV131" s="4"/>
      <c r="EUW131" s="4"/>
      <c r="EUX131" s="4"/>
      <c r="EUY131" s="4"/>
      <c r="EUZ131" s="4"/>
      <c r="EVA131" s="4"/>
      <c r="EVB131" s="4"/>
      <c r="EVC131" s="4"/>
      <c r="EVD131" s="4"/>
      <c r="EVE131" s="4"/>
      <c r="EVF131" s="4"/>
      <c r="EVG131" s="4"/>
      <c r="EVH131" s="4"/>
      <c r="EVI131" s="4"/>
      <c r="EVJ131" s="4"/>
      <c r="EVK131" s="4"/>
      <c r="EVL131" s="4"/>
      <c r="EVM131" s="4"/>
      <c r="EVN131" s="4"/>
      <c r="EVO131" s="4"/>
      <c r="EVP131" s="4"/>
      <c r="EVQ131" s="4"/>
      <c r="EVR131" s="4"/>
      <c r="EVS131" s="4"/>
      <c r="EVT131" s="4"/>
      <c r="EVU131" s="4"/>
      <c r="EVV131" s="4"/>
      <c r="EVW131" s="4"/>
      <c r="EVX131" s="4"/>
      <c r="EVY131" s="4"/>
      <c r="EVZ131" s="4"/>
      <c r="EWA131" s="4"/>
      <c r="EWB131" s="4"/>
      <c r="EWC131" s="4"/>
      <c r="EWD131" s="4"/>
      <c r="EWE131" s="4"/>
      <c r="EWF131" s="4"/>
      <c r="EWG131" s="4"/>
      <c r="EWH131" s="4"/>
      <c r="EWI131" s="4"/>
      <c r="EWJ131" s="4"/>
      <c r="EWK131" s="4"/>
      <c r="EWL131" s="4"/>
      <c r="EWM131" s="4"/>
      <c r="EWN131" s="4"/>
      <c r="EWO131" s="4"/>
      <c r="EWP131" s="4"/>
      <c r="EWQ131" s="4"/>
      <c r="EWR131" s="4"/>
      <c r="EWS131" s="4"/>
      <c r="EWT131" s="4"/>
      <c r="EWU131" s="4"/>
      <c r="EWV131" s="4"/>
      <c r="EWW131" s="4"/>
      <c r="EWX131" s="4"/>
      <c r="EWY131" s="4"/>
      <c r="EWZ131" s="4"/>
      <c r="EXA131" s="4"/>
      <c r="EXB131" s="4"/>
      <c r="EXC131" s="4"/>
      <c r="EXD131" s="4"/>
      <c r="EXE131" s="4"/>
      <c r="EXF131" s="4"/>
      <c r="EXG131" s="4"/>
      <c r="EXH131" s="4"/>
      <c r="EXI131" s="4"/>
      <c r="EXJ131" s="4"/>
      <c r="EXK131" s="4"/>
      <c r="EXL131" s="4"/>
      <c r="EXM131" s="4"/>
      <c r="EXN131" s="4"/>
      <c r="EXO131" s="4"/>
      <c r="EXP131" s="4"/>
      <c r="EXQ131" s="4"/>
      <c r="EXR131" s="4"/>
      <c r="EXS131" s="4"/>
      <c r="EXT131" s="4"/>
      <c r="EXU131" s="4"/>
      <c r="EXV131" s="4"/>
      <c r="EXW131" s="4"/>
      <c r="EXX131" s="4"/>
      <c r="EXY131" s="4"/>
      <c r="EXZ131" s="4"/>
      <c r="EYA131" s="4"/>
      <c r="EYB131" s="4"/>
      <c r="EYC131" s="4"/>
      <c r="EYD131" s="4"/>
      <c r="EYE131" s="4"/>
      <c r="EYF131" s="4"/>
      <c r="EYG131" s="4"/>
      <c r="EYH131" s="4"/>
      <c r="EYI131" s="4"/>
      <c r="EYJ131" s="4"/>
      <c r="EYK131" s="4"/>
      <c r="EYL131" s="4"/>
      <c r="EYM131" s="4"/>
      <c r="EYN131" s="4"/>
      <c r="EYO131" s="4"/>
      <c r="EYP131" s="4"/>
      <c r="EYQ131" s="4"/>
      <c r="EYR131" s="4"/>
      <c r="EYS131" s="4"/>
      <c r="EYT131" s="4"/>
      <c r="EZA131" s="4"/>
      <c r="EZB131" s="4"/>
      <c r="EZC131" s="4"/>
      <c r="EZD131" s="4"/>
      <c r="EZE131" s="4"/>
      <c r="EZF131" s="4"/>
      <c r="EZG131" s="4"/>
      <c r="EZH131" s="4"/>
      <c r="EZI131" s="4"/>
      <c r="EZJ131" s="4"/>
      <c r="EZK131" s="4"/>
      <c r="EZL131" s="4"/>
      <c r="EZM131" s="4"/>
      <c r="EZN131" s="4"/>
      <c r="EZO131" s="4"/>
      <c r="EZP131" s="4"/>
      <c r="EZQ131" s="4"/>
      <c r="EZR131" s="4"/>
      <c r="EZS131" s="4"/>
      <c r="EZT131" s="4"/>
      <c r="EZU131" s="4"/>
      <c r="EZV131" s="4"/>
      <c r="EZW131" s="4"/>
      <c r="EZX131" s="4"/>
      <c r="EZY131" s="4"/>
      <c r="EZZ131" s="4"/>
      <c r="FAA131" s="4"/>
      <c r="FAB131" s="4"/>
      <c r="FAC131" s="4"/>
      <c r="FAD131" s="4"/>
      <c r="FAE131" s="4"/>
      <c r="FAF131" s="4"/>
      <c r="FAG131" s="4"/>
      <c r="FAH131" s="4"/>
      <c r="FAI131" s="4"/>
      <c r="FAJ131" s="4"/>
      <c r="FAK131" s="4"/>
      <c r="FAL131" s="4"/>
      <c r="FAM131" s="4"/>
      <c r="FAN131" s="4"/>
      <c r="FAO131" s="4"/>
      <c r="FAP131" s="4"/>
      <c r="FAQ131" s="4"/>
      <c r="FAR131" s="4"/>
      <c r="FAS131" s="4"/>
      <c r="FAT131" s="4"/>
      <c r="FAU131" s="4"/>
      <c r="FAV131" s="4"/>
      <c r="FAW131" s="4"/>
      <c r="FAX131" s="4"/>
      <c r="FAY131" s="4"/>
      <c r="FAZ131" s="4"/>
      <c r="FBA131" s="4"/>
      <c r="FBB131" s="4"/>
      <c r="FBC131" s="4"/>
      <c r="FBD131" s="4"/>
      <c r="FBE131" s="4"/>
      <c r="FBF131" s="4"/>
      <c r="FBG131" s="4"/>
      <c r="FBH131" s="4"/>
      <c r="FBI131" s="4"/>
      <c r="FBJ131" s="4"/>
      <c r="FBK131" s="4"/>
      <c r="FBL131" s="4"/>
      <c r="FBM131" s="4"/>
      <c r="FBN131" s="4"/>
      <c r="FBO131" s="4"/>
      <c r="FBP131" s="4"/>
      <c r="FBQ131" s="4"/>
      <c r="FBR131" s="4"/>
      <c r="FBS131" s="4"/>
      <c r="FBT131" s="4"/>
      <c r="FBU131" s="4"/>
      <c r="FBV131" s="4"/>
      <c r="FBW131" s="4"/>
      <c r="FBX131" s="4"/>
      <c r="FBY131" s="4"/>
      <c r="FBZ131" s="4"/>
      <c r="FCA131" s="4"/>
      <c r="FCB131" s="4"/>
      <c r="FCC131" s="4"/>
      <c r="FCD131" s="4"/>
      <c r="FCE131" s="4"/>
      <c r="FCF131" s="4"/>
      <c r="FCG131" s="4"/>
      <c r="FCH131" s="4"/>
      <c r="FCI131" s="4"/>
      <c r="FCJ131" s="4"/>
      <c r="FCK131" s="4"/>
      <c r="FCL131" s="4"/>
      <c r="FCM131" s="4"/>
      <c r="FCN131" s="4"/>
      <c r="FCO131" s="4"/>
      <c r="FCP131" s="4"/>
      <c r="FCQ131" s="4"/>
      <c r="FCR131" s="4"/>
      <c r="FCS131" s="4"/>
      <c r="FCT131" s="4"/>
      <c r="FCU131" s="4"/>
      <c r="FCV131" s="4"/>
      <c r="FCW131" s="4"/>
      <c r="FCX131" s="4"/>
      <c r="FCY131" s="4"/>
      <c r="FCZ131" s="4"/>
      <c r="FDA131" s="4"/>
      <c r="FDB131" s="4"/>
      <c r="FDC131" s="4"/>
      <c r="FDD131" s="4"/>
      <c r="FDE131" s="4"/>
      <c r="FDF131" s="4"/>
      <c r="FDG131" s="4"/>
      <c r="FDH131" s="4"/>
      <c r="FDI131" s="4"/>
      <c r="FDJ131" s="4"/>
      <c r="FDK131" s="4"/>
      <c r="FDL131" s="4"/>
      <c r="FDM131" s="4"/>
      <c r="FDN131" s="4"/>
      <c r="FDO131" s="4"/>
      <c r="FDP131" s="4"/>
      <c r="FDQ131" s="4"/>
      <c r="FDR131" s="4"/>
      <c r="FDS131" s="4"/>
      <c r="FDT131" s="4"/>
      <c r="FDU131" s="4"/>
      <c r="FDV131" s="4"/>
      <c r="FDW131" s="4"/>
      <c r="FDX131" s="4"/>
      <c r="FDY131" s="4"/>
      <c r="FDZ131" s="4"/>
      <c r="FEA131" s="4"/>
      <c r="FEB131" s="4"/>
      <c r="FEC131" s="4"/>
      <c r="FED131" s="4"/>
      <c r="FEE131" s="4"/>
      <c r="FEF131" s="4"/>
      <c r="FEG131" s="4"/>
      <c r="FEH131" s="4"/>
      <c r="FEI131" s="4"/>
      <c r="FEJ131" s="4"/>
      <c r="FEK131" s="4"/>
      <c r="FEL131" s="4"/>
      <c r="FEM131" s="4"/>
      <c r="FEN131" s="4"/>
      <c r="FEO131" s="4"/>
      <c r="FEP131" s="4"/>
      <c r="FEQ131" s="4"/>
      <c r="FER131" s="4"/>
      <c r="FES131" s="4"/>
      <c r="FET131" s="4"/>
      <c r="FEU131" s="4"/>
      <c r="FEV131" s="4"/>
      <c r="FEW131" s="4"/>
      <c r="FEX131" s="4"/>
      <c r="FEY131" s="4"/>
      <c r="FEZ131" s="4"/>
      <c r="FFA131" s="4"/>
      <c r="FFB131" s="4"/>
      <c r="FFC131" s="4"/>
      <c r="FFD131" s="4"/>
      <c r="FFE131" s="4"/>
      <c r="FFF131" s="4"/>
      <c r="FFG131" s="4"/>
      <c r="FFH131" s="4"/>
      <c r="FFI131" s="4"/>
      <c r="FFJ131" s="4"/>
      <c r="FFK131" s="4"/>
      <c r="FFL131" s="4"/>
      <c r="FFM131" s="4"/>
      <c r="FFN131" s="4"/>
      <c r="FFO131" s="4"/>
      <c r="FFP131" s="4"/>
      <c r="FFQ131" s="4"/>
      <c r="FFR131" s="4"/>
      <c r="FFS131" s="4"/>
      <c r="FFT131" s="4"/>
      <c r="FFU131" s="4"/>
      <c r="FFV131" s="4"/>
      <c r="FFW131" s="4"/>
      <c r="FFX131" s="4"/>
      <c r="FFY131" s="4"/>
      <c r="FFZ131" s="4"/>
      <c r="FGA131" s="4"/>
      <c r="FGB131" s="4"/>
      <c r="FGC131" s="4"/>
      <c r="FGD131" s="4"/>
      <c r="FGE131" s="4"/>
      <c r="FGF131" s="4"/>
      <c r="FGG131" s="4"/>
      <c r="FGH131" s="4"/>
      <c r="FGI131" s="4"/>
      <c r="FGJ131" s="4"/>
      <c r="FGK131" s="4"/>
      <c r="FGL131" s="4"/>
      <c r="FGM131" s="4"/>
      <c r="FGN131" s="4"/>
      <c r="FGO131" s="4"/>
      <c r="FGP131" s="4"/>
      <c r="FGQ131" s="4"/>
      <c r="FGR131" s="4"/>
      <c r="FGS131" s="4"/>
      <c r="FGT131" s="4"/>
      <c r="FGU131" s="4"/>
      <c r="FGV131" s="4"/>
      <c r="FGW131" s="4"/>
      <c r="FGX131" s="4"/>
      <c r="FGY131" s="4"/>
      <c r="FGZ131" s="4"/>
      <c r="FHA131" s="4"/>
      <c r="FHB131" s="4"/>
      <c r="FHC131" s="4"/>
      <c r="FHD131" s="4"/>
      <c r="FHE131" s="4"/>
      <c r="FHF131" s="4"/>
      <c r="FHG131" s="4"/>
      <c r="FHH131" s="4"/>
      <c r="FHI131" s="4"/>
      <c r="FHJ131" s="4"/>
      <c r="FHK131" s="4"/>
      <c r="FHL131" s="4"/>
      <c r="FHM131" s="4"/>
      <c r="FHN131" s="4"/>
      <c r="FHO131" s="4"/>
      <c r="FHP131" s="4"/>
      <c r="FHQ131" s="4"/>
      <c r="FHR131" s="4"/>
      <c r="FHS131" s="4"/>
      <c r="FHT131" s="4"/>
      <c r="FHU131" s="4"/>
      <c r="FHV131" s="4"/>
      <c r="FHW131" s="4"/>
      <c r="FHX131" s="4"/>
      <c r="FHY131" s="4"/>
      <c r="FHZ131" s="4"/>
      <c r="FIA131" s="4"/>
      <c r="FIB131" s="4"/>
      <c r="FIC131" s="4"/>
      <c r="FID131" s="4"/>
      <c r="FIE131" s="4"/>
      <c r="FIF131" s="4"/>
      <c r="FIG131" s="4"/>
      <c r="FIH131" s="4"/>
      <c r="FII131" s="4"/>
      <c r="FIJ131" s="4"/>
      <c r="FIK131" s="4"/>
      <c r="FIL131" s="4"/>
      <c r="FIM131" s="4"/>
      <c r="FIN131" s="4"/>
      <c r="FIO131" s="4"/>
      <c r="FIP131" s="4"/>
      <c r="FIW131" s="4"/>
      <c r="FIX131" s="4"/>
      <c r="FIY131" s="4"/>
      <c r="FIZ131" s="4"/>
      <c r="FJA131" s="4"/>
      <c r="FJB131" s="4"/>
      <c r="FJC131" s="4"/>
      <c r="FJD131" s="4"/>
      <c r="FJE131" s="4"/>
      <c r="FJF131" s="4"/>
      <c r="FJG131" s="4"/>
      <c r="FJH131" s="4"/>
      <c r="FJI131" s="4"/>
      <c r="FJJ131" s="4"/>
      <c r="FJK131" s="4"/>
      <c r="FJL131" s="4"/>
      <c r="FJM131" s="4"/>
      <c r="FJN131" s="4"/>
      <c r="FJO131" s="4"/>
      <c r="FJP131" s="4"/>
      <c r="FJQ131" s="4"/>
      <c r="FJR131" s="4"/>
      <c r="FJS131" s="4"/>
      <c r="FJT131" s="4"/>
      <c r="FJU131" s="4"/>
      <c r="FJV131" s="4"/>
      <c r="FJW131" s="4"/>
      <c r="FJX131" s="4"/>
      <c r="FJY131" s="4"/>
      <c r="FJZ131" s="4"/>
      <c r="FKA131" s="4"/>
      <c r="FKB131" s="4"/>
      <c r="FKC131" s="4"/>
      <c r="FKD131" s="4"/>
      <c r="FKE131" s="4"/>
      <c r="FKF131" s="4"/>
      <c r="FKG131" s="4"/>
      <c r="FKH131" s="4"/>
      <c r="FKI131" s="4"/>
      <c r="FKJ131" s="4"/>
      <c r="FKK131" s="4"/>
      <c r="FKL131" s="4"/>
      <c r="FKM131" s="4"/>
      <c r="FKN131" s="4"/>
      <c r="FKO131" s="4"/>
      <c r="FKP131" s="4"/>
      <c r="FKQ131" s="4"/>
      <c r="FKR131" s="4"/>
      <c r="FKS131" s="4"/>
      <c r="FKT131" s="4"/>
      <c r="FKU131" s="4"/>
      <c r="FKV131" s="4"/>
      <c r="FKW131" s="4"/>
      <c r="FKX131" s="4"/>
      <c r="FKY131" s="4"/>
      <c r="FKZ131" s="4"/>
      <c r="FLA131" s="4"/>
      <c r="FLB131" s="4"/>
      <c r="FLC131" s="4"/>
      <c r="FLD131" s="4"/>
      <c r="FLE131" s="4"/>
      <c r="FLF131" s="4"/>
      <c r="FLG131" s="4"/>
      <c r="FLH131" s="4"/>
      <c r="FLI131" s="4"/>
      <c r="FLJ131" s="4"/>
      <c r="FLK131" s="4"/>
      <c r="FLL131" s="4"/>
      <c r="FLM131" s="4"/>
      <c r="FLN131" s="4"/>
      <c r="FLO131" s="4"/>
      <c r="FLP131" s="4"/>
      <c r="FLQ131" s="4"/>
      <c r="FLR131" s="4"/>
      <c r="FLS131" s="4"/>
      <c r="FLT131" s="4"/>
      <c r="FLU131" s="4"/>
      <c r="FLV131" s="4"/>
      <c r="FLW131" s="4"/>
      <c r="FLX131" s="4"/>
      <c r="FLY131" s="4"/>
      <c r="FLZ131" s="4"/>
      <c r="FMA131" s="4"/>
      <c r="FMB131" s="4"/>
      <c r="FMC131" s="4"/>
      <c r="FMD131" s="4"/>
      <c r="FME131" s="4"/>
      <c r="FMF131" s="4"/>
      <c r="FMG131" s="4"/>
      <c r="FMH131" s="4"/>
      <c r="FMI131" s="4"/>
      <c r="FMJ131" s="4"/>
      <c r="FMK131" s="4"/>
      <c r="FML131" s="4"/>
      <c r="FMM131" s="4"/>
      <c r="FMN131" s="4"/>
      <c r="FMO131" s="4"/>
      <c r="FMP131" s="4"/>
      <c r="FMQ131" s="4"/>
      <c r="FMR131" s="4"/>
      <c r="FMS131" s="4"/>
      <c r="FMT131" s="4"/>
      <c r="FMU131" s="4"/>
      <c r="FMV131" s="4"/>
      <c r="FMW131" s="4"/>
      <c r="FMX131" s="4"/>
      <c r="FMY131" s="4"/>
      <c r="FMZ131" s="4"/>
      <c r="FNA131" s="4"/>
      <c r="FNB131" s="4"/>
      <c r="FNC131" s="4"/>
      <c r="FND131" s="4"/>
      <c r="FNE131" s="4"/>
      <c r="FNF131" s="4"/>
      <c r="FNG131" s="4"/>
      <c r="FNH131" s="4"/>
      <c r="FNI131" s="4"/>
      <c r="FNJ131" s="4"/>
      <c r="FNK131" s="4"/>
      <c r="FNL131" s="4"/>
      <c r="FNM131" s="4"/>
      <c r="FNN131" s="4"/>
      <c r="FNO131" s="4"/>
      <c r="FNP131" s="4"/>
      <c r="FNQ131" s="4"/>
      <c r="FNR131" s="4"/>
      <c r="FNS131" s="4"/>
      <c r="FNT131" s="4"/>
      <c r="FNU131" s="4"/>
      <c r="FNV131" s="4"/>
      <c r="FNW131" s="4"/>
      <c r="FNX131" s="4"/>
      <c r="FNY131" s="4"/>
      <c r="FNZ131" s="4"/>
      <c r="FOA131" s="4"/>
      <c r="FOB131" s="4"/>
      <c r="FOC131" s="4"/>
      <c r="FOD131" s="4"/>
      <c r="FOE131" s="4"/>
      <c r="FOF131" s="4"/>
      <c r="FOG131" s="4"/>
      <c r="FOH131" s="4"/>
      <c r="FOI131" s="4"/>
      <c r="FOJ131" s="4"/>
      <c r="FOK131" s="4"/>
      <c r="FOL131" s="4"/>
      <c r="FOM131" s="4"/>
      <c r="FON131" s="4"/>
      <c r="FOO131" s="4"/>
      <c r="FOP131" s="4"/>
      <c r="FOQ131" s="4"/>
      <c r="FOR131" s="4"/>
      <c r="FOS131" s="4"/>
      <c r="FOT131" s="4"/>
      <c r="FOU131" s="4"/>
      <c r="FOV131" s="4"/>
      <c r="FOW131" s="4"/>
      <c r="FOX131" s="4"/>
      <c r="FOY131" s="4"/>
      <c r="FOZ131" s="4"/>
      <c r="FPA131" s="4"/>
      <c r="FPB131" s="4"/>
      <c r="FPC131" s="4"/>
      <c r="FPD131" s="4"/>
      <c r="FPE131" s="4"/>
      <c r="FPF131" s="4"/>
      <c r="FPG131" s="4"/>
      <c r="FPH131" s="4"/>
      <c r="FPI131" s="4"/>
      <c r="FPJ131" s="4"/>
      <c r="FPK131" s="4"/>
      <c r="FPL131" s="4"/>
      <c r="FPM131" s="4"/>
      <c r="FPN131" s="4"/>
      <c r="FPO131" s="4"/>
      <c r="FPP131" s="4"/>
      <c r="FPQ131" s="4"/>
      <c r="FPR131" s="4"/>
      <c r="FPS131" s="4"/>
      <c r="FPT131" s="4"/>
      <c r="FPU131" s="4"/>
      <c r="FPV131" s="4"/>
      <c r="FPW131" s="4"/>
      <c r="FPX131" s="4"/>
      <c r="FPY131" s="4"/>
      <c r="FPZ131" s="4"/>
      <c r="FQA131" s="4"/>
      <c r="FQB131" s="4"/>
      <c r="FQC131" s="4"/>
      <c r="FQD131" s="4"/>
      <c r="FQE131" s="4"/>
      <c r="FQF131" s="4"/>
      <c r="FQG131" s="4"/>
      <c r="FQH131" s="4"/>
      <c r="FQI131" s="4"/>
      <c r="FQJ131" s="4"/>
      <c r="FQK131" s="4"/>
      <c r="FQL131" s="4"/>
      <c r="FQM131" s="4"/>
      <c r="FQN131" s="4"/>
      <c r="FQO131" s="4"/>
      <c r="FQP131" s="4"/>
      <c r="FQQ131" s="4"/>
      <c r="FQR131" s="4"/>
      <c r="FQS131" s="4"/>
      <c r="FQT131" s="4"/>
      <c r="FQU131" s="4"/>
      <c r="FQV131" s="4"/>
      <c r="FQW131" s="4"/>
      <c r="FQX131" s="4"/>
      <c r="FQY131" s="4"/>
      <c r="FQZ131" s="4"/>
      <c r="FRA131" s="4"/>
      <c r="FRB131" s="4"/>
      <c r="FRC131" s="4"/>
      <c r="FRD131" s="4"/>
      <c r="FRE131" s="4"/>
      <c r="FRF131" s="4"/>
      <c r="FRG131" s="4"/>
      <c r="FRH131" s="4"/>
      <c r="FRI131" s="4"/>
      <c r="FRJ131" s="4"/>
      <c r="FRK131" s="4"/>
      <c r="FRL131" s="4"/>
      <c r="FRM131" s="4"/>
      <c r="FRN131" s="4"/>
      <c r="FRO131" s="4"/>
      <c r="FRP131" s="4"/>
      <c r="FRQ131" s="4"/>
      <c r="FRR131" s="4"/>
      <c r="FRS131" s="4"/>
      <c r="FRT131" s="4"/>
      <c r="FRU131" s="4"/>
      <c r="FRV131" s="4"/>
      <c r="FRW131" s="4"/>
      <c r="FRX131" s="4"/>
      <c r="FRY131" s="4"/>
      <c r="FRZ131" s="4"/>
      <c r="FSA131" s="4"/>
      <c r="FSB131" s="4"/>
      <c r="FSC131" s="4"/>
      <c r="FSD131" s="4"/>
      <c r="FSE131" s="4"/>
      <c r="FSF131" s="4"/>
      <c r="FSG131" s="4"/>
      <c r="FSH131" s="4"/>
      <c r="FSI131" s="4"/>
      <c r="FSJ131" s="4"/>
      <c r="FSK131" s="4"/>
      <c r="FSL131" s="4"/>
      <c r="FSS131" s="4"/>
      <c r="FST131" s="4"/>
      <c r="FSU131" s="4"/>
      <c r="FSV131" s="4"/>
      <c r="FSW131" s="4"/>
      <c r="FSX131" s="4"/>
      <c r="FSY131" s="4"/>
      <c r="FSZ131" s="4"/>
      <c r="FTA131" s="4"/>
      <c r="FTB131" s="4"/>
      <c r="FTC131" s="4"/>
      <c r="FTD131" s="4"/>
      <c r="FTE131" s="4"/>
      <c r="FTF131" s="4"/>
      <c r="FTG131" s="4"/>
      <c r="FTH131" s="4"/>
      <c r="FTI131" s="4"/>
      <c r="FTJ131" s="4"/>
      <c r="FTK131" s="4"/>
      <c r="FTL131" s="4"/>
      <c r="FTM131" s="4"/>
      <c r="FTN131" s="4"/>
      <c r="FTO131" s="4"/>
      <c r="FTP131" s="4"/>
      <c r="FTQ131" s="4"/>
      <c r="FTR131" s="4"/>
      <c r="FTS131" s="4"/>
      <c r="FTT131" s="4"/>
      <c r="FTU131" s="4"/>
      <c r="FTV131" s="4"/>
      <c r="FTW131" s="4"/>
      <c r="FTX131" s="4"/>
      <c r="FTY131" s="4"/>
      <c r="FTZ131" s="4"/>
      <c r="FUA131" s="4"/>
      <c r="FUB131" s="4"/>
      <c r="FUC131" s="4"/>
      <c r="FUD131" s="4"/>
      <c r="FUE131" s="4"/>
      <c r="FUF131" s="4"/>
      <c r="FUG131" s="4"/>
      <c r="FUH131" s="4"/>
      <c r="FUI131" s="4"/>
      <c r="FUJ131" s="4"/>
      <c r="FUK131" s="4"/>
      <c r="FUL131" s="4"/>
      <c r="FUM131" s="4"/>
      <c r="FUN131" s="4"/>
      <c r="FUO131" s="4"/>
      <c r="FUP131" s="4"/>
      <c r="FUQ131" s="4"/>
      <c r="FUR131" s="4"/>
      <c r="FUS131" s="4"/>
      <c r="FUT131" s="4"/>
      <c r="FUU131" s="4"/>
      <c r="FUV131" s="4"/>
      <c r="FUW131" s="4"/>
      <c r="FUX131" s="4"/>
      <c r="FUY131" s="4"/>
      <c r="FUZ131" s="4"/>
      <c r="FVA131" s="4"/>
      <c r="FVB131" s="4"/>
      <c r="FVC131" s="4"/>
      <c r="FVD131" s="4"/>
      <c r="FVE131" s="4"/>
      <c r="FVF131" s="4"/>
      <c r="FVG131" s="4"/>
      <c r="FVH131" s="4"/>
      <c r="FVI131" s="4"/>
      <c r="FVJ131" s="4"/>
      <c r="FVK131" s="4"/>
      <c r="FVL131" s="4"/>
      <c r="FVM131" s="4"/>
      <c r="FVN131" s="4"/>
      <c r="FVO131" s="4"/>
      <c r="FVP131" s="4"/>
      <c r="FVQ131" s="4"/>
      <c r="FVR131" s="4"/>
      <c r="FVS131" s="4"/>
      <c r="FVT131" s="4"/>
      <c r="FVU131" s="4"/>
      <c r="FVV131" s="4"/>
      <c r="FVW131" s="4"/>
      <c r="FVX131" s="4"/>
      <c r="FVY131" s="4"/>
      <c r="FVZ131" s="4"/>
      <c r="FWA131" s="4"/>
      <c r="FWB131" s="4"/>
      <c r="FWC131" s="4"/>
      <c r="FWD131" s="4"/>
      <c r="FWE131" s="4"/>
      <c r="FWF131" s="4"/>
      <c r="FWG131" s="4"/>
      <c r="FWH131" s="4"/>
      <c r="FWI131" s="4"/>
      <c r="FWJ131" s="4"/>
      <c r="FWK131" s="4"/>
      <c r="FWL131" s="4"/>
      <c r="FWM131" s="4"/>
      <c r="FWN131" s="4"/>
      <c r="FWO131" s="4"/>
      <c r="FWP131" s="4"/>
      <c r="FWQ131" s="4"/>
      <c r="FWR131" s="4"/>
      <c r="FWS131" s="4"/>
      <c r="FWT131" s="4"/>
      <c r="FWU131" s="4"/>
      <c r="FWV131" s="4"/>
      <c r="FWW131" s="4"/>
      <c r="FWX131" s="4"/>
      <c r="FWY131" s="4"/>
      <c r="FWZ131" s="4"/>
      <c r="FXA131" s="4"/>
      <c r="FXB131" s="4"/>
      <c r="FXC131" s="4"/>
      <c r="FXD131" s="4"/>
      <c r="FXE131" s="4"/>
      <c r="FXF131" s="4"/>
      <c r="FXG131" s="4"/>
      <c r="FXH131" s="4"/>
      <c r="FXI131" s="4"/>
      <c r="FXJ131" s="4"/>
      <c r="FXK131" s="4"/>
      <c r="FXL131" s="4"/>
      <c r="FXM131" s="4"/>
      <c r="FXN131" s="4"/>
      <c r="FXO131" s="4"/>
      <c r="FXP131" s="4"/>
      <c r="FXQ131" s="4"/>
      <c r="FXR131" s="4"/>
      <c r="FXS131" s="4"/>
      <c r="FXT131" s="4"/>
      <c r="FXU131" s="4"/>
      <c r="FXV131" s="4"/>
      <c r="FXW131" s="4"/>
      <c r="FXX131" s="4"/>
      <c r="FXY131" s="4"/>
      <c r="FXZ131" s="4"/>
      <c r="FYA131" s="4"/>
      <c r="FYB131" s="4"/>
      <c r="FYC131" s="4"/>
      <c r="FYD131" s="4"/>
      <c r="FYE131" s="4"/>
      <c r="FYF131" s="4"/>
      <c r="FYG131" s="4"/>
      <c r="FYH131" s="4"/>
      <c r="FYI131" s="4"/>
      <c r="FYJ131" s="4"/>
      <c r="FYK131" s="4"/>
      <c r="FYL131" s="4"/>
      <c r="FYM131" s="4"/>
      <c r="FYN131" s="4"/>
      <c r="FYO131" s="4"/>
      <c r="FYP131" s="4"/>
      <c r="FYQ131" s="4"/>
      <c r="FYR131" s="4"/>
      <c r="FYS131" s="4"/>
      <c r="FYT131" s="4"/>
      <c r="FYU131" s="4"/>
      <c r="FYV131" s="4"/>
      <c r="FYW131" s="4"/>
      <c r="FYX131" s="4"/>
      <c r="FYY131" s="4"/>
      <c r="FYZ131" s="4"/>
      <c r="FZA131" s="4"/>
      <c r="FZB131" s="4"/>
      <c r="FZC131" s="4"/>
      <c r="FZD131" s="4"/>
      <c r="FZE131" s="4"/>
      <c r="FZF131" s="4"/>
      <c r="FZG131" s="4"/>
      <c r="FZH131" s="4"/>
      <c r="FZI131" s="4"/>
      <c r="FZJ131" s="4"/>
      <c r="FZK131" s="4"/>
      <c r="FZL131" s="4"/>
      <c r="FZM131" s="4"/>
      <c r="FZN131" s="4"/>
      <c r="FZO131" s="4"/>
      <c r="FZP131" s="4"/>
      <c r="FZQ131" s="4"/>
      <c r="FZR131" s="4"/>
      <c r="FZS131" s="4"/>
      <c r="FZT131" s="4"/>
      <c r="FZU131" s="4"/>
      <c r="FZV131" s="4"/>
      <c r="FZW131" s="4"/>
      <c r="FZX131" s="4"/>
      <c r="FZY131" s="4"/>
      <c r="FZZ131" s="4"/>
      <c r="GAA131" s="4"/>
      <c r="GAB131" s="4"/>
      <c r="GAC131" s="4"/>
      <c r="GAD131" s="4"/>
      <c r="GAE131" s="4"/>
      <c r="GAF131" s="4"/>
      <c r="GAG131" s="4"/>
      <c r="GAH131" s="4"/>
      <c r="GAI131" s="4"/>
      <c r="GAJ131" s="4"/>
      <c r="GAK131" s="4"/>
      <c r="GAL131" s="4"/>
      <c r="GAM131" s="4"/>
      <c r="GAN131" s="4"/>
      <c r="GAO131" s="4"/>
      <c r="GAP131" s="4"/>
      <c r="GAQ131" s="4"/>
      <c r="GAR131" s="4"/>
      <c r="GAS131" s="4"/>
      <c r="GAT131" s="4"/>
      <c r="GAU131" s="4"/>
      <c r="GAV131" s="4"/>
      <c r="GAW131" s="4"/>
      <c r="GAX131" s="4"/>
      <c r="GAY131" s="4"/>
      <c r="GAZ131" s="4"/>
      <c r="GBA131" s="4"/>
      <c r="GBB131" s="4"/>
      <c r="GBC131" s="4"/>
      <c r="GBD131" s="4"/>
      <c r="GBE131" s="4"/>
      <c r="GBF131" s="4"/>
      <c r="GBG131" s="4"/>
      <c r="GBH131" s="4"/>
      <c r="GBI131" s="4"/>
      <c r="GBJ131" s="4"/>
      <c r="GBK131" s="4"/>
      <c r="GBL131" s="4"/>
      <c r="GBM131" s="4"/>
      <c r="GBN131" s="4"/>
      <c r="GBO131" s="4"/>
      <c r="GBP131" s="4"/>
      <c r="GBQ131" s="4"/>
      <c r="GBR131" s="4"/>
      <c r="GBS131" s="4"/>
      <c r="GBT131" s="4"/>
      <c r="GBU131" s="4"/>
      <c r="GBV131" s="4"/>
      <c r="GBW131" s="4"/>
      <c r="GBX131" s="4"/>
      <c r="GBY131" s="4"/>
      <c r="GBZ131" s="4"/>
      <c r="GCA131" s="4"/>
      <c r="GCB131" s="4"/>
      <c r="GCC131" s="4"/>
      <c r="GCD131" s="4"/>
      <c r="GCE131" s="4"/>
      <c r="GCF131" s="4"/>
      <c r="GCG131" s="4"/>
      <c r="GCH131" s="4"/>
      <c r="GCO131" s="4"/>
      <c r="GCP131" s="4"/>
      <c r="GCQ131" s="4"/>
      <c r="GCR131" s="4"/>
      <c r="GCS131" s="4"/>
      <c r="GCT131" s="4"/>
      <c r="GCU131" s="4"/>
      <c r="GCV131" s="4"/>
      <c r="GCW131" s="4"/>
      <c r="GCX131" s="4"/>
      <c r="GCY131" s="4"/>
      <c r="GCZ131" s="4"/>
      <c r="GDA131" s="4"/>
      <c r="GDB131" s="4"/>
      <c r="GDC131" s="4"/>
      <c r="GDD131" s="4"/>
      <c r="GDE131" s="4"/>
      <c r="GDF131" s="4"/>
      <c r="GDG131" s="4"/>
      <c r="GDH131" s="4"/>
      <c r="GDI131" s="4"/>
      <c r="GDJ131" s="4"/>
      <c r="GDK131" s="4"/>
      <c r="GDL131" s="4"/>
      <c r="GDM131" s="4"/>
      <c r="GDN131" s="4"/>
      <c r="GDO131" s="4"/>
      <c r="GDP131" s="4"/>
      <c r="GDQ131" s="4"/>
      <c r="GDR131" s="4"/>
      <c r="GDS131" s="4"/>
      <c r="GDT131" s="4"/>
      <c r="GDU131" s="4"/>
      <c r="GDV131" s="4"/>
      <c r="GDW131" s="4"/>
      <c r="GDX131" s="4"/>
      <c r="GDY131" s="4"/>
      <c r="GDZ131" s="4"/>
      <c r="GEA131" s="4"/>
      <c r="GEB131" s="4"/>
      <c r="GEC131" s="4"/>
      <c r="GED131" s="4"/>
      <c r="GEE131" s="4"/>
      <c r="GEF131" s="4"/>
      <c r="GEG131" s="4"/>
      <c r="GEH131" s="4"/>
      <c r="GEI131" s="4"/>
      <c r="GEJ131" s="4"/>
      <c r="GEK131" s="4"/>
      <c r="GEL131" s="4"/>
      <c r="GEM131" s="4"/>
      <c r="GEN131" s="4"/>
      <c r="GEO131" s="4"/>
      <c r="GEP131" s="4"/>
      <c r="GEQ131" s="4"/>
      <c r="GER131" s="4"/>
      <c r="GES131" s="4"/>
      <c r="GET131" s="4"/>
      <c r="GEU131" s="4"/>
      <c r="GEV131" s="4"/>
      <c r="GEW131" s="4"/>
      <c r="GEX131" s="4"/>
      <c r="GEY131" s="4"/>
      <c r="GEZ131" s="4"/>
      <c r="GFA131" s="4"/>
      <c r="GFB131" s="4"/>
      <c r="GFC131" s="4"/>
      <c r="GFD131" s="4"/>
      <c r="GFE131" s="4"/>
      <c r="GFF131" s="4"/>
      <c r="GFG131" s="4"/>
      <c r="GFH131" s="4"/>
      <c r="GFI131" s="4"/>
      <c r="GFJ131" s="4"/>
      <c r="GFK131" s="4"/>
      <c r="GFL131" s="4"/>
      <c r="GFM131" s="4"/>
      <c r="GFN131" s="4"/>
      <c r="GFO131" s="4"/>
      <c r="GFP131" s="4"/>
      <c r="GFQ131" s="4"/>
      <c r="GFR131" s="4"/>
      <c r="GFS131" s="4"/>
      <c r="GFT131" s="4"/>
      <c r="GFU131" s="4"/>
      <c r="GFV131" s="4"/>
      <c r="GFW131" s="4"/>
      <c r="GFX131" s="4"/>
      <c r="GFY131" s="4"/>
      <c r="GFZ131" s="4"/>
      <c r="GGA131" s="4"/>
      <c r="GGB131" s="4"/>
      <c r="GGC131" s="4"/>
      <c r="GGD131" s="4"/>
      <c r="GGE131" s="4"/>
      <c r="GGF131" s="4"/>
      <c r="GGG131" s="4"/>
      <c r="GGH131" s="4"/>
      <c r="GGI131" s="4"/>
      <c r="GGJ131" s="4"/>
      <c r="GGK131" s="4"/>
      <c r="GGL131" s="4"/>
      <c r="GGM131" s="4"/>
      <c r="GGN131" s="4"/>
      <c r="GGO131" s="4"/>
      <c r="GGP131" s="4"/>
      <c r="GGQ131" s="4"/>
      <c r="GGR131" s="4"/>
      <c r="GGS131" s="4"/>
      <c r="GGT131" s="4"/>
      <c r="GGU131" s="4"/>
      <c r="GGV131" s="4"/>
      <c r="GGW131" s="4"/>
      <c r="GGX131" s="4"/>
      <c r="GGY131" s="4"/>
      <c r="GGZ131" s="4"/>
      <c r="GHA131" s="4"/>
      <c r="GHB131" s="4"/>
      <c r="GHC131" s="4"/>
      <c r="GHD131" s="4"/>
      <c r="GHE131" s="4"/>
      <c r="GHF131" s="4"/>
      <c r="GHG131" s="4"/>
      <c r="GHH131" s="4"/>
      <c r="GHI131" s="4"/>
      <c r="GHJ131" s="4"/>
      <c r="GHK131" s="4"/>
      <c r="GHL131" s="4"/>
      <c r="GHM131" s="4"/>
      <c r="GHN131" s="4"/>
      <c r="GHO131" s="4"/>
      <c r="GHP131" s="4"/>
      <c r="GHQ131" s="4"/>
      <c r="GHR131" s="4"/>
      <c r="GHS131" s="4"/>
      <c r="GHT131" s="4"/>
      <c r="GHU131" s="4"/>
      <c r="GHV131" s="4"/>
      <c r="GHW131" s="4"/>
      <c r="GHX131" s="4"/>
      <c r="GHY131" s="4"/>
      <c r="GHZ131" s="4"/>
      <c r="GIA131" s="4"/>
      <c r="GIB131" s="4"/>
      <c r="GIC131" s="4"/>
      <c r="GID131" s="4"/>
      <c r="GIE131" s="4"/>
      <c r="GIF131" s="4"/>
      <c r="GIG131" s="4"/>
      <c r="GIH131" s="4"/>
      <c r="GII131" s="4"/>
      <c r="GIJ131" s="4"/>
      <c r="GIK131" s="4"/>
      <c r="GIL131" s="4"/>
      <c r="GIM131" s="4"/>
      <c r="GIN131" s="4"/>
      <c r="GIO131" s="4"/>
      <c r="GIP131" s="4"/>
      <c r="GIQ131" s="4"/>
      <c r="GIR131" s="4"/>
      <c r="GIS131" s="4"/>
      <c r="GIT131" s="4"/>
      <c r="GIU131" s="4"/>
      <c r="GIV131" s="4"/>
      <c r="GIW131" s="4"/>
      <c r="GIX131" s="4"/>
      <c r="GIY131" s="4"/>
      <c r="GIZ131" s="4"/>
      <c r="GJA131" s="4"/>
      <c r="GJB131" s="4"/>
      <c r="GJC131" s="4"/>
      <c r="GJD131" s="4"/>
      <c r="GJE131" s="4"/>
      <c r="GJF131" s="4"/>
      <c r="GJG131" s="4"/>
      <c r="GJH131" s="4"/>
      <c r="GJI131" s="4"/>
      <c r="GJJ131" s="4"/>
      <c r="GJK131" s="4"/>
      <c r="GJL131" s="4"/>
      <c r="GJM131" s="4"/>
      <c r="GJN131" s="4"/>
      <c r="GJO131" s="4"/>
      <c r="GJP131" s="4"/>
      <c r="GJQ131" s="4"/>
      <c r="GJR131" s="4"/>
      <c r="GJS131" s="4"/>
      <c r="GJT131" s="4"/>
      <c r="GJU131" s="4"/>
      <c r="GJV131" s="4"/>
      <c r="GJW131" s="4"/>
      <c r="GJX131" s="4"/>
      <c r="GJY131" s="4"/>
      <c r="GJZ131" s="4"/>
      <c r="GKA131" s="4"/>
      <c r="GKB131" s="4"/>
      <c r="GKC131" s="4"/>
      <c r="GKD131" s="4"/>
      <c r="GKE131" s="4"/>
      <c r="GKF131" s="4"/>
      <c r="GKG131" s="4"/>
      <c r="GKH131" s="4"/>
      <c r="GKI131" s="4"/>
      <c r="GKJ131" s="4"/>
      <c r="GKK131" s="4"/>
      <c r="GKL131" s="4"/>
      <c r="GKM131" s="4"/>
      <c r="GKN131" s="4"/>
      <c r="GKO131" s="4"/>
      <c r="GKP131" s="4"/>
      <c r="GKQ131" s="4"/>
      <c r="GKR131" s="4"/>
      <c r="GKS131" s="4"/>
      <c r="GKT131" s="4"/>
      <c r="GKU131" s="4"/>
      <c r="GKV131" s="4"/>
      <c r="GKW131" s="4"/>
      <c r="GKX131" s="4"/>
      <c r="GKY131" s="4"/>
      <c r="GKZ131" s="4"/>
      <c r="GLA131" s="4"/>
      <c r="GLB131" s="4"/>
      <c r="GLC131" s="4"/>
      <c r="GLD131" s="4"/>
      <c r="GLE131" s="4"/>
      <c r="GLF131" s="4"/>
      <c r="GLG131" s="4"/>
      <c r="GLH131" s="4"/>
      <c r="GLI131" s="4"/>
      <c r="GLJ131" s="4"/>
      <c r="GLK131" s="4"/>
      <c r="GLL131" s="4"/>
      <c r="GLM131" s="4"/>
      <c r="GLN131" s="4"/>
      <c r="GLO131" s="4"/>
      <c r="GLP131" s="4"/>
      <c r="GLQ131" s="4"/>
      <c r="GLR131" s="4"/>
      <c r="GLS131" s="4"/>
      <c r="GLT131" s="4"/>
      <c r="GLU131" s="4"/>
      <c r="GLV131" s="4"/>
      <c r="GLW131" s="4"/>
      <c r="GLX131" s="4"/>
      <c r="GLY131" s="4"/>
      <c r="GLZ131" s="4"/>
      <c r="GMA131" s="4"/>
      <c r="GMB131" s="4"/>
      <c r="GMC131" s="4"/>
      <c r="GMD131" s="4"/>
      <c r="GMK131" s="4"/>
      <c r="GML131" s="4"/>
      <c r="GMM131" s="4"/>
      <c r="GMN131" s="4"/>
      <c r="GMO131" s="4"/>
      <c r="GMP131" s="4"/>
      <c r="GMQ131" s="4"/>
      <c r="GMR131" s="4"/>
      <c r="GMS131" s="4"/>
      <c r="GMT131" s="4"/>
      <c r="GMU131" s="4"/>
      <c r="GMV131" s="4"/>
      <c r="GMW131" s="4"/>
      <c r="GMX131" s="4"/>
      <c r="GMY131" s="4"/>
      <c r="GMZ131" s="4"/>
      <c r="GNA131" s="4"/>
      <c r="GNB131" s="4"/>
      <c r="GNC131" s="4"/>
      <c r="GND131" s="4"/>
      <c r="GNE131" s="4"/>
      <c r="GNF131" s="4"/>
      <c r="GNG131" s="4"/>
      <c r="GNH131" s="4"/>
      <c r="GNI131" s="4"/>
      <c r="GNJ131" s="4"/>
      <c r="GNK131" s="4"/>
      <c r="GNL131" s="4"/>
      <c r="GNM131" s="4"/>
      <c r="GNN131" s="4"/>
      <c r="GNO131" s="4"/>
      <c r="GNP131" s="4"/>
      <c r="GNQ131" s="4"/>
      <c r="GNR131" s="4"/>
      <c r="GNS131" s="4"/>
      <c r="GNT131" s="4"/>
      <c r="GNU131" s="4"/>
      <c r="GNV131" s="4"/>
      <c r="GNW131" s="4"/>
      <c r="GNX131" s="4"/>
      <c r="GNY131" s="4"/>
      <c r="GNZ131" s="4"/>
      <c r="GOA131" s="4"/>
      <c r="GOB131" s="4"/>
      <c r="GOC131" s="4"/>
      <c r="GOD131" s="4"/>
      <c r="GOE131" s="4"/>
      <c r="GOF131" s="4"/>
      <c r="GOG131" s="4"/>
      <c r="GOH131" s="4"/>
      <c r="GOI131" s="4"/>
      <c r="GOJ131" s="4"/>
      <c r="GOK131" s="4"/>
      <c r="GOL131" s="4"/>
      <c r="GOM131" s="4"/>
      <c r="GON131" s="4"/>
      <c r="GOO131" s="4"/>
      <c r="GOP131" s="4"/>
      <c r="GOQ131" s="4"/>
      <c r="GOR131" s="4"/>
      <c r="GOS131" s="4"/>
      <c r="GOT131" s="4"/>
      <c r="GOU131" s="4"/>
      <c r="GOV131" s="4"/>
      <c r="GOW131" s="4"/>
      <c r="GOX131" s="4"/>
      <c r="GOY131" s="4"/>
      <c r="GOZ131" s="4"/>
      <c r="GPA131" s="4"/>
      <c r="GPB131" s="4"/>
      <c r="GPC131" s="4"/>
      <c r="GPD131" s="4"/>
      <c r="GPE131" s="4"/>
      <c r="GPF131" s="4"/>
      <c r="GPG131" s="4"/>
      <c r="GPH131" s="4"/>
      <c r="GPI131" s="4"/>
      <c r="GPJ131" s="4"/>
      <c r="GPK131" s="4"/>
      <c r="GPL131" s="4"/>
      <c r="GPM131" s="4"/>
      <c r="GPN131" s="4"/>
      <c r="GPO131" s="4"/>
      <c r="GPP131" s="4"/>
      <c r="GPQ131" s="4"/>
      <c r="GPR131" s="4"/>
      <c r="GPS131" s="4"/>
      <c r="GPT131" s="4"/>
      <c r="GPU131" s="4"/>
      <c r="GPV131" s="4"/>
      <c r="GPW131" s="4"/>
      <c r="GPX131" s="4"/>
      <c r="GPY131" s="4"/>
      <c r="GPZ131" s="4"/>
      <c r="GQA131" s="4"/>
      <c r="GQB131" s="4"/>
      <c r="GQC131" s="4"/>
      <c r="GQD131" s="4"/>
      <c r="GQE131" s="4"/>
      <c r="GQF131" s="4"/>
      <c r="GQG131" s="4"/>
      <c r="GQH131" s="4"/>
      <c r="GQI131" s="4"/>
      <c r="GQJ131" s="4"/>
      <c r="GQK131" s="4"/>
      <c r="GQL131" s="4"/>
      <c r="GQM131" s="4"/>
      <c r="GQN131" s="4"/>
      <c r="GQO131" s="4"/>
      <c r="GQP131" s="4"/>
      <c r="GQQ131" s="4"/>
      <c r="GQR131" s="4"/>
      <c r="GQS131" s="4"/>
      <c r="GQT131" s="4"/>
      <c r="GQU131" s="4"/>
      <c r="GQV131" s="4"/>
      <c r="GQW131" s="4"/>
      <c r="GQX131" s="4"/>
      <c r="GQY131" s="4"/>
      <c r="GQZ131" s="4"/>
      <c r="GRA131" s="4"/>
      <c r="GRB131" s="4"/>
      <c r="GRC131" s="4"/>
      <c r="GRD131" s="4"/>
      <c r="GRE131" s="4"/>
      <c r="GRF131" s="4"/>
      <c r="GRG131" s="4"/>
      <c r="GRH131" s="4"/>
      <c r="GRI131" s="4"/>
      <c r="GRJ131" s="4"/>
      <c r="GRK131" s="4"/>
      <c r="GRL131" s="4"/>
      <c r="GRM131" s="4"/>
      <c r="GRN131" s="4"/>
      <c r="GRO131" s="4"/>
      <c r="GRP131" s="4"/>
      <c r="GRQ131" s="4"/>
      <c r="GRR131" s="4"/>
      <c r="GRS131" s="4"/>
      <c r="GRT131" s="4"/>
      <c r="GRU131" s="4"/>
      <c r="GRV131" s="4"/>
      <c r="GRW131" s="4"/>
      <c r="GRX131" s="4"/>
      <c r="GRY131" s="4"/>
      <c r="GRZ131" s="4"/>
      <c r="GSA131" s="4"/>
      <c r="GSB131" s="4"/>
      <c r="GSC131" s="4"/>
      <c r="GSD131" s="4"/>
      <c r="GSE131" s="4"/>
      <c r="GSF131" s="4"/>
      <c r="GSG131" s="4"/>
      <c r="GSH131" s="4"/>
      <c r="GSI131" s="4"/>
      <c r="GSJ131" s="4"/>
      <c r="GSK131" s="4"/>
      <c r="GSL131" s="4"/>
      <c r="GSM131" s="4"/>
      <c r="GSN131" s="4"/>
      <c r="GSO131" s="4"/>
      <c r="GSP131" s="4"/>
      <c r="GSQ131" s="4"/>
      <c r="GSR131" s="4"/>
      <c r="GSS131" s="4"/>
      <c r="GST131" s="4"/>
      <c r="GSU131" s="4"/>
      <c r="GSV131" s="4"/>
      <c r="GSW131" s="4"/>
      <c r="GSX131" s="4"/>
      <c r="GSY131" s="4"/>
      <c r="GSZ131" s="4"/>
      <c r="GTA131" s="4"/>
      <c r="GTB131" s="4"/>
      <c r="GTC131" s="4"/>
      <c r="GTD131" s="4"/>
      <c r="GTE131" s="4"/>
      <c r="GTF131" s="4"/>
      <c r="GTG131" s="4"/>
      <c r="GTH131" s="4"/>
      <c r="GTI131" s="4"/>
      <c r="GTJ131" s="4"/>
      <c r="GTK131" s="4"/>
      <c r="GTL131" s="4"/>
      <c r="GTM131" s="4"/>
      <c r="GTN131" s="4"/>
      <c r="GTO131" s="4"/>
      <c r="GTP131" s="4"/>
      <c r="GTQ131" s="4"/>
      <c r="GTR131" s="4"/>
      <c r="GTS131" s="4"/>
      <c r="GTT131" s="4"/>
      <c r="GTU131" s="4"/>
      <c r="GTV131" s="4"/>
      <c r="GTW131" s="4"/>
      <c r="GTX131" s="4"/>
      <c r="GTY131" s="4"/>
      <c r="GTZ131" s="4"/>
      <c r="GUA131" s="4"/>
      <c r="GUB131" s="4"/>
      <c r="GUC131" s="4"/>
      <c r="GUD131" s="4"/>
      <c r="GUE131" s="4"/>
      <c r="GUF131" s="4"/>
      <c r="GUG131" s="4"/>
      <c r="GUH131" s="4"/>
      <c r="GUI131" s="4"/>
      <c r="GUJ131" s="4"/>
      <c r="GUK131" s="4"/>
      <c r="GUL131" s="4"/>
      <c r="GUM131" s="4"/>
      <c r="GUN131" s="4"/>
      <c r="GUO131" s="4"/>
      <c r="GUP131" s="4"/>
      <c r="GUQ131" s="4"/>
      <c r="GUR131" s="4"/>
      <c r="GUS131" s="4"/>
      <c r="GUT131" s="4"/>
      <c r="GUU131" s="4"/>
      <c r="GUV131" s="4"/>
      <c r="GUW131" s="4"/>
      <c r="GUX131" s="4"/>
      <c r="GUY131" s="4"/>
      <c r="GUZ131" s="4"/>
      <c r="GVA131" s="4"/>
      <c r="GVB131" s="4"/>
      <c r="GVC131" s="4"/>
      <c r="GVD131" s="4"/>
      <c r="GVE131" s="4"/>
      <c r="GVF131" s="4"/>
      <c r="GVG131" s="4"/>
      <c r="GVH131" s="4"/>
      <c r="GVI131" s="4"/>
      <c r="GVJ131" s="4"/>
      <c r="GVK131" s="4"/>
      <c r="GVL131" s="4"/>
      <c r="GVM131" s="4"/>
      <c r="GVN131" s="4"/>
      <c r="GVO131" s="4"/>
      <c r="GVP131" s="4"/>
      <c r="GVQ131" s="4"/>
      <c r="GVR131" s="4"/>
      <c r="GVS131" s="4"/>
      <c r="GVT131" s="4"/>
      <c r="GVU131" s="4"/>
      <c r="GVV131" s="4"/>
      <c r="GVW131" s="4"/>
      <c r="GVX131" s="4"/>
      <c r="GVY131" s="4"/>
      <c r="GVZ131" s="4"/>
      <c r="GWG131" s="4"/>
      <c r="GWH131" s="4"/>
      <c r="GWI131" s="4"/>
      <c r="GWJ131" s="4"/>
      <c r="GWK131" s="4"/>
      <c r="GWL131" s="4"/>
      <c r="GWM131" s="4"/>
      <c r="GWN131" s="4"/>
      <c r="GWO131" s="4"/>
      <c r="GWP131" s="4"/>
      <c r="GWQ131" s="4"/>
      <c r="GWR131" s="4"/>
      <c r="GWS131" s="4"/>
      <c r="GWT131" s="4"/>
      <c r="GWU131" s="4"/>
      <c r="GWV131" s="4"/>
      <c r="GWW131" s="4"/>
      <c r="GWX131" s="4"/>
      <c r="GWY131" s="4"/>
      <c r="GWZ131" s="4"/>
      <c r="GXA131" s="4"/>
      <c r="GXB131" s="4"/>
      <c r="GXC131" s="4"/>
      <c r="GXD131" s="4"/>
      <c r="GXE131" s="4"/>
      <c r="GXF131" s="4"/>
      <c r="GXG131" s="4"/>
      <c r="GXH131" s="4"/>
      <c r="GXI131" s="4"/>
      <c r="GXJ131" s="4"/>
      <c r="GXK131" s="4"/>
      <c r="GXL131" s="4"/>
      <c r="GXM131" s="4"/>
      <c r="GXN131" s="4"/>
      <c r="GXO131" s="4"/>
      <c r="GXP131" s="4"/>
      <c r="GXQ131" s="4"/>
      <c r="GXR131" s="4"/>
      <c r="GXS131" s="4"/>
      <c r="GXT131" s="4"/>
      <c r="GXU131" s="4"/>
      <c r="GXV131" s="4"/>
      <c r="GXW131" s="4"/>
      <c r="GXX131" s="4"/>
      <c r="GXY131" s="4"/>
      <c r="GXZ131" s="4"/>
      <c r="GYA131" s="4"/>
      <c r="GYB131" s="4"/>
      <c r="GYC131" s="4"/>
      <c r="GYD131" s="4"/>
      <c r="GYE131" s="4"/>
      <c r="GYF131" s="4"/>
      <c r="GYG131" s="4"/>
      <c r="GYH131" s="4"/>
      <c r="GYI131" s="4"/>
      <c r="GYJ131" s="4"/>
      <c r="GYK131" s="4"/>
      <c r="GYL131" s="4"/>
      <c r="GYM131" s="4"/>
      <c r="GYN131" s="4"/>
      <c r="GYO131" s="4"/>
      <c r="GYP131" s="4"/>
      <c r="GYQ131" s="4"/>
      <c r="GYR131" s="4"/>
      <c r="GYS131" s="4"/>
      <c r="GYT131" s="4"/>
      <c r="GYU131" s="4"/>
      <c r="GYV131" s="4"/>
      <c r="GYW131" s="4"/>
      <c r="GYX131" s="4"/>
      <c r="GYY131" s="4"/>
      <c r="GYZ131" s="4"/>
      <c r="GZA131" s="4"/>
      <c r="GZB131" s="4"/>
      <c r="GZC131" s="4"/>
      <c r="GZD131" s="4"/>
      <c r="GZE131" s="4"/>
      <c r="GZF131" s="4"/>
      <c r="GZG131" s="4"/>
      <c r="GZH131" s="4"/>
      <c r="GZI131" s="4"/>
      <c r="GZJ131" s="4"/>
      <c r="GZK131" s="4"/>
      <c r="GZL131" s="4"/>
      <c r="GZM131" s="4"/>
      <c r="GZN131" s="4"/>
      <c r="GZO131" s="4"/>
      <c r="GZP131" s="4"/>
      <c r="GZQ131" s="4"/>
      <c r="GZR131" s="4"/>
      <c r="GZS131" s="4"/>
      <c r="GZT131" s="4"/>
      <c r="GZU131" s="4"/>
      <c r="GZV131" s="4"/>
      <c r="GZW131" s="4"/>
      <c r="GZX131" s="4"/>
      <c r="GZY131" s="4"/>
      <c r="GZZ131" s="4"/>
      <c r="HAA131" s="4"/>
      <c r="HAB131" s="4"/>
      <c r="HAC131" s="4"/>
      <c r="HAD131" s="4"/>
      <c r="HAE131" s="4"/>
      <c r="HAF131" s="4"/>
      <c r="HAG131" s="4"/>
      <c r="HAH131" s="4"/>
      <c r="HAI131" s="4"/>
      <c r="HAJ131" s="4"/>
      <c r="HAK131" s="4"/>
      <c r="HAL131" s="4"/>
      <c r="HAM131" s="4"/>
      <c r="HAN131" s="4"/>
      <c r="HAO131" s="4"/>
      <c r="HAP131" s="4"/>
      <c r="HAQ131" s="4"/>
      <c r="HAR131" s="4"/>
      <c r="HAS131" s="4"/>
      <c r="HAT131" s="4"/>
      <c r="HAU131" s="4"/>
      <c r="HAV131" s="4"/>
      <c r="HAW131" s="4"/>
      <c r="HAX131" s="4"/>
      <c r="HAY131" s="4"/>
      <c r="HAZ131" s="4"/>
      <c r="HBA131" s="4"/>
      <c r="HBB131" s="4"/>
      <c r="HBC131" s="4"/>
      <c r="HBD131" s="4"/>
      <c r="HBE131" s="4"/>
      <c r="HBF131" s="4"/>
      <c r="HBG131" s="4"/>
      <c r="HBH131" s="4"/>
      <c r="HBI131" s="4"/>
      <c r="HBJ131" s="4"/>
      <c r="HBK131" s="4"/>
      <c r="HBL131" s="4"/>
      <c r="HBM131" s="4"/>
      <c r="HBN131" s="4"/>
      <c r="HBO131" s="4"/>
      <c r="HBP131" s="4"/>
      <c r="HBQ131" s="4"/>
      <c r="HBR131" s="4"/>
      <c r="HBS131" s="4"/>
      <c r="HBT131" s="4"/>
      <c r="HBU131" s="4"/>
      <c r="HBV131" s="4"/>
      <c r="HBW131" s="4"/>
      <c r="HBX131" s="4"/>
      <c r="HBY131" s="4"/>
      <c r="HBZ131" s="4"/>
      <c r="HCA131" s="4"/>
      <c r="HCB131" s="4"/>
      <c r="HCC131" s="4"/>
      <c r="HCD131" s="4"/>
      <c r="HCE131" s="4"/>
      <c r="HCF131" s="4"/>
      <c r="HCG131" s="4"/>
      <c r="HCH131" s="4"/>
      <c r="HCI131" s="4"/>
      <c r="HCJ131" s="4"/>
      <c r="HCK131" s="4"/>
      <c r="HCL131" s="4"/>
      <c r="HCM131" s="4"/>
      <c r="HCN131" s="4"/>
      <c r="HCO131" s="4"/>
      <c r="HCP131" s="4"/>
      <c r="HCQ131" s="4"/>
      <c r="HCR131" s="4"/>
      <c r="HCS131" s="4"/>
      <c r="HCT131" s="4"/>
      <c r="HCU131" s="4"/>
      <c r="HCV131" s="4"/>
      <c r="HCW131" s="4"/>
      <c r="HCX131" s="4"/>
      <c r="HCY131" s="4"/>
      <c r="HCZ131" s="4"/>
      <c r="HDA131" s="4"/>
      <c r="HDB131" s="4"/>
      <c r="HDC131" s="4"/>
      <c r="HDD131" s="4"/>
      <c r="HDE131" s="4"/>
      <c r="HDF131" s="4"/>
      <c r="HDG131" s="4"/>
      <c r="HDH131" s="4"/>
      <c r="HDI131" s="4"/>
      <c r="HDJ131" s="4"/>
      <c r="HDK131" s="4"/>
      <c r="HDL131" s="4"/>
      <c r="HDM131" s="4"/>
      <c r="HDN131" s="4"/>
      <c r="HDO131" s="4"/>
      <c r="HDP131" s="4"/>
      <c r="HDQ131" s="4"/>
      <c r="HDR131" s="4"/>
      <c r="HDS131" s="4"/>
      <c r="HDT131" s="4"/>
      <c r="HDU131" s="4"/>
      <c r="HDV131" s="4"/>
      <c r="HDW131" s="4"/>
      <c r="HDX131" s="4"/>
      <c r="HDY131" s="4"/>
      <c r="HDZ131" s="4"/>
      <c r="HEA131" s="4"/>
      <c r="HEB131" s="4"/>
      <c r="HEC131" s="4"/>
      <c r="HED131" s="4"/>
      <c r="HEE131" s="4"/>
      <c r="HEF131" s="4"/>
      <c r="HEG131" s="4"/>
      <c r="HEH131" s="4"/>
      <c r="HEI131" s="4"/>
      <c r="HEJ131" s="4"/>
      <c r="HEK131" s="4"/>
      <c r="HEL131" s="4"/>
      <c r="HEM131" s="4"/>
      <c r="HEN131" s="4"/>
      <c r="HEO131" s="4"/>
      <c r="HEP131" s="4"/>
      <c r="HEQ131" s="4"/>
      <c r="HER131" s="4"/>
      <c r="HES131" s="4"/>
      <c r="HET131" s="4"/>
      <c r="HEU131" s="4"/>
      <c r="HEV131" s="4"/>
      <c r="HEW131" s="4"/>
      <c r="HEX131" s="4"/>
      <c r="HEY131" s="4"/>
      <c r="HEZ131" s="4"/>
      <c r="HFA131" s="4"/>
      <c r="HFB131" s="4"/>
      <c r="HFC131" s="4"/>
      <c r="HFD131" s="4"/>
      <c r="HFE131" s="4"/>
      <c r="HFF131" s="4"/>
      <c r="HFG131" s="4"/>
      <c r="HFH131" s="4"/>
      <c r="HFI131" s="4"/>
      <c r="HFJ131" s="4"/>
      <c r="HFK131" s="4"/>
      <c r="HFL131" s="4"/>
      <c r="HFM131" s="4"/>
      <c r="HFN131" s="4"/>
      <c r="HFO131" s="4"/>
      <c r="HFP131" s="4"/>
      <c r="HFQ131" s="4"/>
      <c r="HFR131" s="4"/>
      <c r="HFS131" s="4"/>
      <c r="HFT131" s="4"/>
      <c r="HFU131" s="4"/>
      <c r="HFV131" s="4"/>
      <c r="HGC131" s="4"/>
      <c r="HGD131" s="4"/>
      <c r="HGE131" s="4"/>
      <c r="HGF131" s="4"/>
      <c r="HGG131" s="4"/>
      <c r="HGH131" s="4"/>
      <c r="HGI131" s="4"/>
      <c r="HGJ131" s="4"/>
      <c r="HGK131" s="4"/>
      <c r="HGL131" s="4"/>
      <c r="HGM131" s="4"/>
      <c r="HGN131" s="4"/>
      <c r="HGO131" s="4"/>
      <c r="HGP131" s="4"/>
      <c r="HGQ131" s="4"/>
      <c r="HGR131" s="4"/>
      <c r="HGS131" s="4"/>
      <c r="HGT131" s="4"/>
      <c r="HGU131" s="4"/>
      <c r="HGV131" s="4"/>
      <c r="HGW131" s="4"/>
      <c r="HGX131" s="4"/>
      <c r="HGY131" s="4"/>
      <c r="HGZ131" s="4"/>
      <c r="HHA131" s="4"/>
      <c r="HHB131" s="4"/>
      <c r="HHC131" s="4"/>
      <c r="HHD131" s="4"/>
      <c r="HHE131" s="4"/>
      <c r="HHF131" s="4"/>
      <c r="HHG131" s="4"/>
      <c r="HHH131" s="4"/>
      <c r="HHI131" s="4"/>
      <c r="HHJ131" s="4"/>
      <c r="HHK131" s="4"/>
      <c r="HHL131" s="4"/>
      <c r="HHM131" s="4"/>
      <c r="HHN131" s="4"/>
      <c r="HHO131" s="4"/>
      <c r="HHP131" s="4"/>
      <c r="HHQ131" s="4"/>
      <c r="HHR131" s="4"/>
      <c r="HHS131" s="4"/>
      <c r="HHT131" s="4"/>
      <c r="HHU131" s="4"/>
      <c r="HHV131" s="4"/>
      <c r="HHW131" s="4"/>
      <c r="HHX131" s="4"/>
      <c r="HHY131" s="4"/>
      <c r="HHZ131" s="4"/>
      <c r="HIA131" s="4"/>
      <c r="HIB131" s="4"/>
      <c r="HIC131" s="4"/>
      <c r="HID131" s="4"/>
      <c r="HIE131" s="4"/>
      <c r="HIF131" s="4"/>
      <c r="HIG131" s="4"/>
      <c r="HIH131" s="4"/>
      <c r="HII131" s="4"/>
      <c r="HIJ131" s="4"/>
      <c r="HIK131" s="4"/>
      <c r="HIL131" s="4"/>
      <c r="HIM131" s="4"/>
      <c r="HIN131" s="4"/>
      <c r="HIO131" s="4"/>
      <c r="HIP131" s="4"/>
      <c r="HIQ131" s="4"/>
      <c r="HIR131" s="4"/>
      <c r="HIS131" s="4"/>
      <c r="HIT131" s="4"/>
      <c r="HIU131" s="4"/>
      <c r="HIV131" s="4"/>
      <c r="HIW131" s="4"/>
      <c r="HIX131" s="4"/>
      <c r="HIY131" s="4"/>
      <c r="HIZ131" s="4"/>
      <c r="HJA131" s="4"/>
      <c r="HJB131" s="4"/>
      <c r="HJC131" s="4"/>
      <c r="HJD131" s="4"/>
      <c r="HJE131" s="4"/>
      <c r="HJF131" s="4"/>
      <c r="HJG131" s="4"/>
      <c r="HJH131" s="4"/>
      <c r="HJI131" s="4"/>
      <c r="HJJ131" s="4"/>
      <c r="HJK131" s="4"/>
      <c r="HJL131" s="4"/>
      <c r="HJM131" s="4"/>
      <c r="HJN131" s="4"/>
      <c r="HJO131" s="4"/>
      <c r="HJP131" s="4"/>
      <c r="HJQ131" s="4"/>
      <c r="HJR131" s="4"/>
      <c r="HJS131" s="4"/>
      <c r="HJT131" s="4"/>
      <c r="HJU131" s="4"/>
      <c r="HJV131" s="4"/>
      <c r="HJW131" s="4"/>
      <c r="HJX131" s="4"/>
      <c r="HJY131" s="4"/>
      <c r="HJZ131" s="4"/>
      <c r="HKA131" s="4"/>
      <c r="HKB131" s="4"/>
      <c r="HKC131" s="4"/>
      <c r="HKD131" s="4"/>
      <c r="HKE131" s="4"/>
      <c r="HKF131" s="4"/>
      <c r="HKG131" s="4"/>
      <c r="HKH131" s="4"/>
      <c r="HKI131" s="4"/>
      <c r="HKJ131" s="4"/>
      <c r="HKK131" s="4"/>
      <c r="HKL131" s="4"/>
      <c r="HKM131" s="4"/>
      <c r="HKN131" s="4"/>
      <c r="HKO131" s="4"/>
      <c r="HKP131" s="4"/>
      <c r="HKQ131" s="4"/>
      <c r="HKR131" s="4"/>
      <c r="HKS131" s="4"/>
      <c r="HKT131" s="4"/>
      <c r="HKU131" s="4"/>
      <c r="HKV131" s="4"/>
      <c r="HKW131" s="4"/>
      <c r="HKX131" s="4"/>
      <c r="HKY131" s="4"/>
      <c r="HKZ131" s="4"/>
      <c r="HLA131" s="4"/>
      <c r="HLB131" s="4"/>
      <c r="HLC131" s="4"/>
      <c r="HLD131" s="4"/>
      <c r="HLE131" s="4"/>
      <c r="HLF131" s="4"/>
      <c r="HLG131" s="4"/>
      <c r="HLH131" s="4"/>
      <c r="HLI131" s="4"/>
      <c r="HLJ131" s="4"/>
      <c r="HLK131" s="4"/>
      <c r="HLL131" s="4"/>
      <c r="HLM131" s="4"/>
      <c r="HLN131" s="4"/>
      <c r="HLO131" s="4"/>
      <c r="HLP131" s="4"/>
      <c r="HLQ131" s="4"/>
      <c r="HLR131" s="4"/>
      <c r="HLS131" s="4"/>
      <c r="HLT131" s="4"/>
      <c r="HLU131" s="4"/>
      <c r="HLV131" s="4"/>
      <c r="HLW131" s="4"/>
      <c r="HLX131" s="4"/>
      <c r="HLY131" s="4"/>
      <c r="HLZ131" s="4"/>
      <c r="HMA131" s="4"/>
      <c r="HMB131" s="4"/>
      <c r="HMC131" s="4"/>
      <c r="HMD131" s="4"/>
      <c r="HME131" s="4"/>
      <c r="HMF131" s="4"/>
      <c r="HMG131" s="4"/>
      <c r="HMH131" s="4"/>
      <c r="HMI131" s="4"/>
      <c r="HMJ131" s="4"/>
      <c r="HMK131" s="4"/>
      <c r="HML131" s="4"/>
      <c r="HMM131" s="4"/>
      <c r="HMN131" s="4"/>
      <c r="HMO131" s="4"/>
      <c r="HMP131" s="4"/>
      <c r="HMQ131" s="4"/>
      <c r="HMR131" s="4"/>
      <c r="HMS131" s="4"/>
      <c r="HMT131" s="4"/>
      <c r="HMU131" s="4"/>
      <c r="HMV131" s="4"/>
      <c r="HMW131" s="4"/>
      <c r="HMX131" s="4"/>
      <c r="HMY131" s="4"/>
      <c r="HMZ131" s="4"/>
      <c r="HNA131" s="4"/>
      <c r="HNB131" s="4"/>
      <c r="HNC131" s="4"/>
      <c r="HND131" s="4"/>
      <c r="HNE131" s="4"/>
      <c r="HNF131" s="4"/>
      <c r="HNG131" s="4"/>
      <c r="HNH131" s="4"/>
      <c r="HNI131" s="4"/>
      <c r="HNJ131" s="4"/>
      <c r="HNK131" s="4"/>
      <c r="HNL131" s="4"/>
      <c r="HNM131" s="4"/>
      <c r="HNN131" s="4"/>
      <c r="HNO131" s="4"/>
      <c r="HNP131" s="4"/>
      <c r="HNQ131" s="4"/>
      <c r="HNR131" s="4"/>
      <c r="HNS131" s="4"/>
      <c r="HNT131" s="4"/>
      <c r="HNU131" s="4"/>
      <c r="HNV131" s="4"/>
      <c r="HNW131" s="4"/>
      <c r="HNX131" s="4"/>
      <c r="HNY131" s="4"/>
      <c r="HNZ131" s="4"/>
      <c r="HOA131" s="4"/>
      <c r="HOB131" s="4"/>
      <c r="HOC131" s="4"/>
      <c r="HOD131" s="4"/>
      <c r="HOE131" s="4"/>
      <c r="HOF131" s="4"/>
      <c r="HOG131" s="4"/>
      <c r="HOH131" s="4"/>
      <c r="HOI131" s="4"/>
      <c r="HOJ131" s="4"/>
      <c r="HOK131" s="4"/>
      <c r="HOL131" s="4"/>
      <c r="HOM131" s="4"/>
      <c r="HON131" s="4"/>
      <c r="HOO131" s="4"/>
      <c r="HOP131" s="4"/>
      <c r="HOQ131" s="4"/>
      <c r="HOR131" s="4"/>
      <c r="HOS131" s="4"/>
      <c r="HOT131" s="4"/>
      <c r="HOU131" s="4"/>
      <c r="HOV131" s="4"/>
      <c r="HOW131" s="4"/>
      <c r="HOX131" s="4"/>
      <c r="HOY131" s="4"/>
      <c r="HOZ131" s="4"/>
      <c r="HPA131" s="4"/>
      <c r="HPB131" s="4"/>
      <c r="HPC131" s="4"/>
      <c r="HPD131" s="4"/>
      <c r="HPE131" s="4"/>
      <c r="HPF131" s="4"/>
      <c r="HPG131" s="4"/>
      <c r="HPH131" s="4"/>
      <c r="HPI131" s="4"/>
      <c r="HPJ131" s="4"/>
      <c r="HPK131" s="4"/>
      <c r="HPL131" s="4"/>
      <c r="HPM131" s="4"/>
      <c r="HPN131" s="4"/>
      <c r="HPO131" s="4"/>
      <c r="HPP131" s="4"/>
      <c r="HPQ131" s="4"/>
      <c r="HPR131" s="4"/>
      <c r="HPY131" s="4"/>
      <c r="HPZ131" s="4"/>
      <c r="HQA131" s="4"/>
      <c r="HQB131" s="4"/>
      <c r="HQC131" s="4"/>
      <c r="HQD131" s="4"/>
      <c r="HQE131" s="4"/>
      <c r="HQF131" s="4"/>
      <c r="HQG131" s="4"/>
      <c r="HQH131" s="4"/>
      <c r="HQI131" s="4"/>
      <c r="HQJ131" s="4"/>
      <c r="HQK131" s="4"/>
      <c r="HQL131" s="4"/>
      <c r="HQM131" s="4"/>
      <c r="HQN131" s="4"/>
      <c r="HQO131" s="4"/>
      <c r="HQP131" s="4"/>
      <c r="HQQ131" s="4"/>
      <c r="HQR131" s="4"/>
      <c r="HQS131" s="4"/>
      <c r="HQT131" s="4"/>
      <c r="HQU131" s="4"/>
      <c r="HQV131" s="4"/>
      <c r="HQW131" s="4"/>
      <c r="HQX131" s="4"/>
      <c r="HQY131" s="4"/>
      <c r="HQZ131" s="4"/>
      <c r="HRA131" s="4"/>
      <c r="HRB131" s="4"/>
      <c r="HRC131" s="4"/>
      <c r="HRD131" s="4"/>
      <c r="HRE131" s="4"/>
      <c r="HRF131" s="4"/>
      <c r="HRG131" s="4"/>
      <c r="HRH131" s="4"/>
      <c r="HRI131" s="4"/>
      <c r="HRJ131" s="4"/>
      <c r="HRK131" s="4"/>
      <c r="HRL131" s="4"/>
      <c r="HRM131" s="4"/>
      <c r="HRN131" s="4"/>
      <c r="HRO131" s="4"/>
      <c r="HRP131" s="4"/>
      <c r="HRQ131" s="4"/>
      <c r="HRR131" s="4"/>
      <c r="HRS131" s="4"/>
      <c r="HRT131" s="4"/>
      <c r="HRU131" s="4"/>
      <c r="HRV131" s="4"/>
      <c r="HRW131" s="4"/>
      <c r="HRX131" s="4"/>
      <c r="HRY131" s="4"/>
      <c r="HRZ131" s="4"/>
      <c r="HSA131" s="4"/>
      <c r="HSB131" s="4"/>
      <c r="HSC131" s="4"/>
      <c r="HSD131" s="4"/>
      <c r="HSE131" s="4"/>
      <c r="HSF131" s="4"/>
      <c r="HSG131" s="4"/>
      <c r="HSH131" s="4"/>
      <c r="HSI131" s="4"/>
      <c r="HSJ131" s="4"/>
      <c r="HSK131" s="4"/>
      <c r="HSL131" s="4"/>
      <c r="HSM131" s="4"/>
      <c r="HSN131" s="4"/>
      <c r="HSO131" s="4"/>
      <c r="HSP131" s="4"/>
      <c r="HSQ131" s="4"/>
      <c r="HSR131" s="4"/>
      <c r="HSS131" s="4"/>
      <c r="HST131" s="4"/>
      <c r="HSU131" s="4"/>
      <c r="HSV131" s="4"/>
      <c r="HSW131" s="4"/>
      <c r="HSX131" s="4"/>
      <c r="HSY131" s="4"/>
      <c r="HSZ131" s="4"/>
      <c r="HTA131" s="4"/>
      <c r="HTB131" s="4"/>
      <c r="HTC131" s="4"/>
      <c r="HTD131" s="4"/>
      <c r="HTE131" s="4"/>
      <c r="HTF131" s="4"/>
      <c r="HTG131" s="4"/>
      <c r="HTH131" s="4"/>
      <c r="HTI131" s="4"/>
      <c r="HTJ131" s="4"/>
      <c r="HTK131" s="4"/>
      <c r="HTL131" s="4"/>
      <c r="HTM131" s="4"/>
      <c r="HTN131" s="4"/>
      <c r="HTO131" s="4"/>
      <c r="HTP131" s="4"/>
      <c r="HTQ131" s="4"/>
      <c r="HTR131" s="4"/>
      <c r="HTS131" s="4"/>
      <c r="HTT131" s="4"/>
      <c r="HTU131" s="4"/>
      <c r="HTV131" s="4"/>
      <c r="HTW131" s="4"/>
      <c r="HTX131" s="4"/>
      <c r="HTY131" s="4"/>
      <c r="HTZ131" s="4"/>
      <c r="HUA131" s="4"/>
      <c r="HUB131" s="4"/>
      <c r="HUC131" s="4"/>
      <c r="HUD131" s="4"/>
      <c r="HUE131" s="4"/>
      <c r="HUF131" s="4"/>
      <c r="HUG131" s="4"/>
      <c r="HUH131" s="4"/>
      <c r="HUI131" s="4"/>
      <c r="HUJ131" s="4"/>
      <c r="HUK131" s="4"/>
      <c r="HUL131" s="4"/>
      <c r="HUM131" s="4"/>
      <c r="HUN131" s="4"/>
      <c r="HUO131" s="4"/>
      <c r="HUP131" s="4"/>
      <c r="HUQ131" s="4"/>
      <c r="HUR131" s="4"/>
      <c r="HUS131" s="4"/>
      <c r="HUT131" s="4"/>
      <c r="HUU131" s="4"/>
      <c r="HUV131" s="4"/>
      <c r="HUW131" s="4"/>
      <c r="HUX131" s="4"/>
      <c r="HUY131" s="4"/>
      <c r="HUZ131" s="4"/>
      <c r="HVA131" s="4"/>
      <c r="HVB131" s="4"/>
      <c r="HVC131" s="4"/>
      <c r="HVD131" s="4"/>
      <c r="HVE131" s="4"/>
      <c r="HVF131" s="4"/>
      <c r="HVG131" s="4"/>
      <c r="HVH131" s="4"/>
      <c r="HVI131" s="4"/>
      <c r="HVJ131" s="4"/>
      <c r="HVK131" s="4"/>
      <c r="HVL131" s="4"/>
      <c r="HVM131" s="4"/>
      <c r="HVN131" s="4"/>
      <c r="HVO131" s="4"/>
      <c r="HVP131" s="4"/>
      <c r="HVQ131" s="4"/>
      <c r="HVR131" s="4"/>
      <c r="HVS131" s="4"/>
      <c r="HVT131" s="4"/>
      <c r="HVU131" s="4"/>
      <c r="HVV131" s="4"/>
      <c r="HVW131" s="4"/>
      <c r="HVX131" s="4"/>
      <c r="HVY131" s="4"/>
      <c r="HVZ131" s="4"/>
      <c r="HWA131" s="4"/>
      <c r="HWB131" s="4"/>
      <c r="HWC131" s="4"/>
      <c r="HWD131" s="4"/>
      <c r="HWE131" s="4"/>
      <c r="HWF131" s="4"/>
      <c r="HWG131" s="4"/>
      <c r="HWH131" s="4"/>
      <c r="HWI131" s="4"/>
      <c r="HWJ131" s="4"/>
      <c r="HWK131" s="4"/>
      <c r="HWL131" s="4"/>
      <c r="HWM131" s="4"/>
      <c r="HWN131" s="4"/>
      <c r="HWO131" s="4"/>
      <c r="HWP131" s="4"/>
      <c r="HWQ131" s="4"/>
      <c r="HWR131" s="4"/>
      <c r="HWS131" s="4"/>
      <c r="HWT131" s="4"/>
      <c r="HWU131" s="4"/>
      <c r="HWV131" s="4"/>
      <c r="HWW131" s="4"/>
      <c r="HWX131" s="4"/>
      <c r="HWY131" s="4"/>
      <c r="HWZ131" s="4"/>
      <c r="HXA131" s="4"/>
      <c r="HXB131" s="4"/>
      <c r="HXC131" s="4"/>
      <c r="HXD131" s="4"/>
      <c r="HXE131" s="4"/>
      <c r="HXF131" s="4"/>
      <c r="HXG131" s="4"/>
      <c r="HXH131" s="4"/>
      <c r="HXI131" s="4"/>
      <c r="HXJ131" s="4"/>
      <c r="HXK131" s="4"/>
      <c r="HXL131" s="4"/>
      <c r="HXM131" s="4"/>
      <c r="HXN131" s="4"/>
      <c r="HXO131" s="4"/>
      <c r="HXP131" s="4"/>
      <c r="HXQ131" s="4"/>
      <c r="HXR131" s="4"/>
      <c r="HXS131" s="4"/>
      <c r="HXT131" s="4"/>
      <c r="HXU131" s="4"/>
      <c r="HXV131" s="4"/>
      <c r="HXW131" s="4"/>
      <c r="HXX131" s="4"/>
      <c r="HXY131" s="4"/>
      <c r="HXZ131" s="4"/>
      <c r="HYA131" s="4"/>
      <c r="HYB131" s="4"/>
      <c r="HYC131" s="4"/>
      <c r="HYD131" s="4"/>
      <c r="HYE131" s="4"/>
      <c r="HYF131" s="4"/>
      <c r="HYG131" s="4"/>
      <c r="HYH131" s="4"/>
      <c r="HYI131" s="4"/>
      <c r="HYJ131" s="4"/>
      <c r="HYK131" s="4"/>
      <c r="HYL131" s="4"/>
      <c r="HYM131" s="4"/>
      <c r="HYN131" s="4"/>
      <c r="HYO131" s="4"/>
      <c r="HYP131" s="4"/>
      <c r="HYQ131" s="4"/>
      <c r="HYR131" s="4"/>
      <c r="HYS131" s="4"/>
      <c r="HYT131" s="4"/>
      <c r="HYU131" s="4"/>
      <c r="HYV131" s="4"/>
      <c r="HYW131" s="4"/>
      <c r="HYX131" s="4"/>
      <c r="HYY131" s="4"/>
      <c r="HYZ131" s="4"/>
      <c r="HZA131" s="4"/>
      <c r="HZB131" s="4"/>
      <c r="HZC131" s="4"/>
      <c r="HZD131" s="4"/>
      <c r="HZE131" s="4"/>
      <c r="HZF131" s="4"/>
      <c r="HZG131" s="4"/>
      <c r="HZH131" s="4"/>
      <c r="HZI131" s="4"/>
      <c r="HZJ131" s="4"/>
      <c r="HZK131" s="4"/>
      <c r="HZL131" s="4"/>
      <c r="HZM131" s="4"/>
      <c r="HZN131" s="4"/>
      <c r="HZU131" s="4"/>
      <c r="HZV131" s="4"/>
      <c r="HZW131" s="4"/>
      <c r="HZX131" s="4"/>
      <c r="HZY131" s="4"/>
      <c r="HZZ131" s="4"/>
      <c r="IAA131" s="4"/>
      <c r="IAB131" s="4"/>
      <c r="IAC131" s="4"/>
      <c r="IAD131" s="4"/>
      <c r="IAE131" s="4"/>
      <c r="IAF131" s="4"/>
      <c r="IAG131" s="4"/>
      <c r="IAH131" s="4"/>
      <c r="IAI131" s="4"/>
      <c r="IAJ131" s="4"/>
      <c r="IAK131" s="4"/>
      <c r="IAL131" s="4"/>
      <c r="IAM131" s="4"/>
      <c r="IAN131" s="4"/>
      <c r="IAO131" s="4"/>
      <c r="IAP131" s="4"/>
      <c r="IAQ131" s="4"/>
      <c r="IAR131" s="4"/>
      <c r="IAS131" s="4"/>
      <c r="IAT131" s="4"/>
      <c r="IAU131" s="4"/>
      <c r="IAV131" s="4"/>
      <c r="IAW131" s="4"/>
      <c r="IAX131" s="4"/>
      <c r="IAY131" s="4"/>
      <c r="IAZ131" s="4"/>
      <c r="IBA131" s="4"/>
      <c r="IBB131" s="4"/>
      <c r="IBC131" s="4"/>
      <c r="IBD131" s="4"/>
      <c r="IBE131" s="4"/>
      <c r="IBF131" s="4"/>
      <c r="IBG131" s="4"/>
      <c r="IBH131" s="4"/>
      <c r="IBI131" s="4"/>
      <c r="IBJ131" s="4"/>
      <c r="IBK131" s="4"/>
      <c r="IBL131" s="4"/>
      <c r="IBM131" s="4"/>
      <c r="IBN131" s="4"/>
      <c r="IBO131" s="4"/>
      <c r="IBP131" s="4"/>
      <c r="IBQ131" s="4"/>
      <c r="IBR131" s="4"/>
      <c r="IBS131" s="4"/>
      <c r="IBT131" s="4"/>
      <c r="IBU131" s="4"/>
      <c r="IBV131" s="4"/>
      <c r="IBW131" s="4"/>
      <c r="IBX131" s="4"/>
      <c r="IBY131" s="4"/>
      <c r="IBZ131" s="4"/>
      <c r="ICA131" s="4"/>
      <c r="ICB131" s="4"/>
      <c r="ICC131" s="4"/>
      <c r="ICD131" s="4"/>
      <c r="ICE131" s="4"/>
      <c r="ICF131" s="4"/>
      <c r="ICG131" s="4"/>
      <c r="ICH131" s="4"/>
      <c r="ICI131" s="4"/>
      <c r="ICJ131" s="4"/>
      <c r="ICK131" s="4"/>
      <c r="ICL131" s="4"/>
      <c r="ICM131" s="4"/>
      <c r="ICN131" s="4"/>
      <c r="ICO131" s="4"/>
      <c r="ICP131" s="4"/>
      <c r="ICQ131" s="4"/>
      <c r="ICR131" s="4"/>
      <c r="ICS131" s="4"/>
      <c r="ICT131" s="4"/>
      <c r="ICU131" s="4"/>
      <c r="ICV131" s="4"/>
      <c r="ICW131" s="4"/>
      <c r="ICX131" s="4"/>
      <c r="ICY131" s="4"/>
      <c r="ICZ131" s="4"/>
      <c r="IDA131" s="4"/>
      <c r="IDB131" s="4"/>
      <c r="IDC131" s="4"/>
      <c r="IDD131" s="4"/>
      <c r="IDE131" s="4"/>
      <c r="IDF131" s="4"/>
      <c r="IDG131" s="4"/>
      <c r="IDH131" s="4"/>
      <c r="IDI131" s="4"/>
      <c r="IDJ131" s="4"/>
      <c r="IDK131" s="4"/>
      <c r="IDL131" s="4"/>
      <c r="IDM131" s="4"/>
      <c r="IDN131" s="4"/>
      <c r="IDO131" s="4"/>
      <c r="IDP131" s="4"/>
      <c r="IDQ131" s="4"/>
      <c r="IDR131" s="4"/>
      <c r="IDS131" s="4"/>
      <c r="IDT131" s="4"/>
      <c r="IDU131" s="4"/>
      <c r="IDV131" s="4"/>
      <c r="IDW131" s="4"/>
      <c r="IDX131" s="4"/>
      <c r="IDY131" s="4"/>
      <c r="IDZ131" s="4"/>
      <c r="IEA131" s="4"/>
      <c r="IEB131" s="4"/>
      <c r="IEC131" s="4"/>
      <c r="IED131" s="4"/>
      <c r="IEE131" s="4"/>
      <c r="IEF131" s="4"/>
      <c r="IEG131" s="4"/>
      <c r="IEH131" s="4"/>
      <c r="IEI131" s="4"/>
      <c r="IEJ131" s="4"/>
      <c r="IEK131" s="4"/>
      <c r="IEL131" s="4"/>
      <c r="IEM131" s="4"/>
      <c r="IEN131" s="4"/>
      <c r="IEO131" s="4"/>
      <c r="IEP131" s="4"/>
      <c r="IEQ131" s="4"/>
      <c r="IER131" s="4"/>
      <c r="IES131" s="4"/>
      <c r="IET131" s="4"/>
      <c r="IEU131" s="4"/>
      <c r="IEV131" s="4"/>
      <c r="IEW131" s="4"/>
      <c r="IEX131" s="4"/>
      <c r="IEY131" s="4"/>
      <c r="IEZ131" s="4"/>
      <c r="IFA131" s="4"/>
      <c r="IFB131" s="4"/>
      <c r="IFC131" s="4"/>
      <c r="IFD131" s="4"/>
      <c r="IFE131" s="4"/>
      <c r="IFF131" s="4"/>
      <c r="IFG131" s="4"/>
      <c r="IFH131" s="4"/>
      <c r="IFI131" s="4"/>
      <c r="IFJ131" s="4"/>
      <c r="IFK131" s="4"/>
      <c r="IFL131" s="4"/>
      <c r="IFM131" s="4"/>
      <c r="IFN131" s="4"/>
      <c r="IFO131" s="4"/>
      <c r="IFP131" s="4"/>
      <c r="IFQ131" s="4"/>
      <c r="IFR131" s="4"/>
      <c r="IFS131" s="4"/>
      <c r="IFT131" s="4"/>
      <c r="IFU131" s="4"/>
      <c r="IFV131" s="4"/>
      <c r="IFW131" s="4"/>
      <c r="IFX131" s="4"/>
      <c r="IFY131" s="4"/>
      <c r="IFZ131" s="4"/>
      <c r="IGA131" s="4"/>
      <c r="IGB131" s="4"/>
      <c r="IGC131" s="4"/>
      <c r="IGD131" s="4"/>
      <c r="IGE131" s="4"/>
      <c r="IGF131" s="4"/>
      <c r="IGG131" s="4"/>
      <c r="IGH131" s="4"/>
      <c r="IGI131" s="4"/>
      <c r="IGJ131" s="4"/>
      <c r="IGK131" s="4"/>
      <c r="IGL131" s="4"/>
      <c r="IGM131" s="4"/>
      <c r="IGN131" s="4"/>
      <c r="IGO131" s="4"/>
      <c r="IGP131" s="4"/>
      <c r="IGQ131" s="4"/>
      <c r="IGR131" s="4"/>
      <c r="IGS131" s="4"/>
      <c r="IGT131" s="4"/>
      <c r="IGU131" s="4"/>
      <c r="IGV131" s="4"/>
      <c r="IGW131" s="4"/>
      <c r="IGX131" s="4"/>
      <c r="IGY131" s="4"/>
      <c r="IGZ131" s="4"/>
      <c r="IHA131" s="4"/>
      <c r="IHB131" s="4"/>
      <c r="IHC131" s="4"/>
      <c r="IHD131" s="4"/>
      <c r="IHE131" s="4"/>
      <c r="IHF131" s="4"/>
      <c r="IHG131" s="4"/>
      <c r="IHH131" s="4"/>
      <c r="IHI131" s="4"/>
      <c r="IHJ131" s="4"/>
      <c r="IHK131" s="4"/>
      <c r="IHL131" s="4"/>
      <c r="IHM131" s="4"/>
      <c r="IHN131" s="4"/>
      <c r="IHO131" s="4"/>
      <c r="IHP131" s="4"/>
      <c r="IHQ131" s="4"/>
      <c r="IHR131" s="4"/>
      <c r="IHS131" s="4"/>
      <c r="IHT131" s="4"/>
      <c r="IHU131" s="4"/>
      <c r="IHV131" s="4"/>
      <c r="IHW131" s="4"/>
      <c r="IHX131" s="4"/>
      <c r="IHY131" s="4"/>
      <c r="IHZ131" s="4"/>
      <c r="IIA131" s="4"/>
      <c r="IIB131" s="4"/>
      <c r="IIC131" s="4"/>
      <c r="IID131" s="4"/>
      <c r="IIE131" s="4"/>
      <c r="IIF131" s="4"/>
      <c r="IIG131" s="4"/>
      <c r="IIH131" s="4"/>
      <c r="III131" s="4"/>
      <c r="IIJ131" s="4"/>
      <c r="IIK131" s="4"/>
      <c r="IIL131" s="4"/>
      <c r="IIM131" s="4"/>
      <c r="IIN131" s="4"/>
      <c r="IIO131" s="4"/>
      <c r="IIP131" s="4"/>
      <c r="IIQ131" s="4"/>
      <c r="IIR131" s="4"/>
      <c r="IIS131" s="4"/>
      <c r="IIT131" s="4"/>
      <c r="IIU131" s="4"/>
      <c r="IIV131" s="4"/>
      <c r="IIW131" s="4"/>
      <c r="IIX131" s="4"/>
      <c r="IIY131" s="4"/>
      <c r="IIZ131" s="4"/>
      <c r="IJA131" s="4"/>
      <c r="IJB131" s="4"/>
      <c r="IJC131" s="4"/>
      <c r="IJD131" s="4"/>
      <c r="IJE131" s="4"/>
      <c r="IJF131" s="4"/>
      <c r="IJG131" s="4"/>
      <c r="IJH131" s="4"/>
      <c r="IJI131" s="4"/>
      <c r="IJJ131" s="4"/>
      <c r="IJQ131" s="4"/>
      <c r="IJR131" s="4"/>
      <c r="IJS131" s="4"/>
      <c r="IJT131" s="4"/>
      <c r="IJU131" s="4"/>
      <c r="IJV131" s="4"/>
      <c r="IJW131" s="4"/>
      <c r="IJX131" s="4"/>
      <c r="IJY131" s="4"/>
      <c r="IJZ131" s="4"/>
      <c r="IKA131" s="4"/>
      <c r="IKB131" s="4"/>
      <c r="IKC131" s="4"/>
      <c r="IKD131" s="4"/>
      <c r="IKE131" s="4"/>
      <c r="IKF131" s="4"/>
      <c r="IKG131" s="4"/>
      <c r="IKH131" s="4"/>
      <c r="IKI131" s="4"/>
      <c r="IKJ131" s="4"/>
      <c r="IKK131" s="4"/>
      <c r="IKL131" s="4"/>
      <c r="IKM131" s="4"/>
      <c r="IKN131" s="4"/>
      <c r="IKO131" s="4"/>
      <c r="IKP131" s="4"/>
      <c r="IKQ131" s="4"/>
      <c r="IKR131" s="4"/>
      <c r="IKS131" s="4"/>
      <c r="IKT131" s="4"/>
      <c r="IKU131" s="4"/>
      <c r="IKV131" s="4"/>
      <c r="IKW131" s="4"/>
      <c r="IKX131" s="4"/>
      <c r="IKY131" s="4"/>
      <c r="IKZ131" s="4"/>
      <c r="ILA131" s="4"/>
      <c r="ILB131" s="4"/>
      <c r="ILC131" s="4"/>
      <c r="ILD131" s="4"/>
      <c r="ILE131" s="4"/>
      <c r="ILF131" s="4"/>
      <c r="ILG131" s="4"/>
      <c r="ILH131" s="4"/>
      <c r="ILI131" s="4"/>
      <c r="ILJ131" s="4"/>
      <c r="ILK131" s="4"/>
      <c r="ILL131" s="4"/>
      <c r="ILM131" s="4"/>
      <c r="ILN131" s="4"/>
      <c r="ILO131" s="4"/>
      <c r="ILP131" s="4"/>
      <c r="ILQ131" s="4"/>
      <c r="ILR131" s="4"/>
      <c r="ILS131" s="4"/>
      <c r="ILT131" s="4"/>
      <c r="ILU131" s="4"/>
      <c r="ILV131" s="4"/>
      <c r="ILW131" s="4"/>
      <c r="ILX131" s="4"/>
      <c r="ILY131" s="4"/>
      <c r="ILZ131" s="4"/>
      <c r="IMA131" s="4"/>
      <c r="IMB131" s="4"/>
      <c r="IMC131" s="4"/>
      <c r="IMD131" s="4"/>
      <c r="IME131" s="4"/>
      <c r="IMF131" s="4"/>
      <c r="IMG131" s="4"/>
      <c r="IMH131" s="4"/>
      <c r="IMI131" s="4"/>
      <c r="IMJ131" s="4"/>
      <c r="IMK131" s="4"/>
      <c r="IML131" s="4"/>
      <c r="IMM131" s="4"/>
      <c r="IMN131" s="4"/>
      <c r="IMO131" s="4"/>
      <c r="IMP131" s="4"/>
      <c r="IMQ131" s="4"/>
      <c r="IMR131" s="4"/>
      <c r="IMS131" s="4"/>
      <c r="IMT131" s="4"/>
      <c r="IMU131" s="4"/>
      <c r="IMV131" s="4"/>
      <c r="IMW131" s="4"/>
      <c r="IMX131" s="4"/>
      <c r="IMY131" s="4"/>
      <c r="IMZ131" s="4"/>
      <c r="INA131" s="4"/>
      <c r="INB131" s="4"/>
      <c r="INC131" s="4"/>
      <c r="IND131" s="4"/>
      <c r="INE131" s="4"/>
      <c r="INF131" s="4"/>
      <c r="ING131" s="4"/>
      <c r="INH131" s="4"/>
      <c r="INI131" s="4"/>
      <c r="INJ131" s="4"/>
      <c r="INK131" s="4"/>
      <c r="INL131" s="4"/>
      <c r="INM131" s="4"/>
      <c r="INN131" s="4"/>
      <c r="INO131" s="4"/>
      <c r="INP131" s="4"/>
      <c r="INQ131" s="4"/>
      <c r="INR131" s="4"/>
      <c r="INS131" s="4"/>
      <c r="INT131" s="4"/>
      <c r="INU131" s="4"/>
      <c r="INV131" s="4"/>
      <c r="INW131" s="4"/>
      <c r="INX131" s="4"/>
      <c r="INY131" s="4"/>
      <c r="INZ131" s="4"/>
      <c r="IOA131" s="4"/>
      <c r="IOB131" s="4"/>
      <c r="IOC131" s="4"/>
      <c r="IOD131" s="4"/>
      <c r="IOE131" s="4"/>
      <c r="IOF131" s="4"/>
      <c r="IOG131" s="4"/>
      <c r="IOH131" s="4"/>
      <c r="IOI131" s="4"/>
      <c r="IOJ131" s="4"/>
      <c r="IOK131" s="4"/>
      <c r="IOL131" s="4"/>
      <c r="IOM131" s="4"/>
      <c r="ION131" s="4"/>
      <c r="IOO131" s="4"/>
      <c r="IOP131" s="4"/>
      <c r="IOQ131" s="4"/>
      <c r="IOR131" s="4"/>
      <c r="IOS131" s="4"/>
      <c r="IOT131" s="4"/>
      <c r="IOU131" s="4"/>
      <c r="IOV131" s="4"/>
      <c r="IOW131" s="4"/>
      <c r="IOX131" s="4"/>
      <c r="IOY131" s="4"/>
      <c r="IOZ131" s="4"/>
      <c r="IPA131" s="4"/>
      <c r="IPB131" s="4"/>
      <c r="IPC131" s="4"/>
      <c r="IPD131" s="4"/>
      <c r="IPE131" s="4"/>
      <c r="IPF131" s="4"/>
      <c r="IPG131" s="4"/>
      <c r="IPH131" s="4"/>
      <c r="IPI131" s="4"/>
      <c r="IPJ131" s="4"/>
      <c r="IPK131" s="4"/>
      <c r="IPL131" s="4"/>
      <c r="IPM131" s="4"/>
      <c r="IPN131" s="4"/>
      <c r="IPO131" s="4"/>
      <c r="IPP131" s="4"/>
      <c r="IPQ131" s="4"/>
      <c r="IPR131" s="4"/>
      <c r="IPS131" s="4"/>
      <c r="IPT131" s="4"/>
      <c r="IPU131" s="4"/>
      <c r="IPV131" s="4"/>
      <c r="IPW131" s="4"/>
      <c r="IPX131" s="4"/>
      <c r="IPY131" s="4"/>
      <c r="IPZ131" s="4"/>
      <c r="IQA131" s="4"/>
      <c r="IQB131" s="4"/>
      <c r="IQC131" s="4"/>
      <c r="IQD131" s="4"/>
      <c r="IQE131" s="4"/>
      <c r="IQF131" s="4"/>
      <c r="IQG131" s="4"/>
      <c r="IQH131" s="4"/>
      <c r="IQI131" s="4"/>
      <c r="IQJ131" s="4"/>
      <c r="IQK131" s="4"/>
      <c r="IQL131" s="4"/>
      <c r="IQM131" s="4"/>
      <c r="IQN131" s="4"/>
      <c r="IQO131" s="4"/>
      <c r="IQP131" s="4"/>
      <c r="IQQ131" s="4"/>
      <c r="IQR131" s="4"/>
      <c r="IQS131" s="4"/>
      <c r="IQT131" s="4"/>
      <c r="IQU131" s="4"/>
      <c r="IQV131" s="4"/>
      <c r="IQW131" s="4"/>
      <c r="IQX131" s="4"/>
      <c r="IQY131" s="4"/>
      <c r="IQZ131" s="4"/>
      <c r="IRA131" s="4"/>
      <c r="IRB131" s="4"/>
      <c r="IRC131" s="4"/>
      <c r="IRD131" s="4"/>
      <c r="IRE131" s="4"/>
      <c r="IRF131" s="4"/>
      <c r="IRG131" s="4"/>
      <c r="IRH131" s="4"/>
      <c r="IRI131" s="4"/>
      <c r="IRJ131" s="4"/>
      <c r="IRK131" s="4"/>
      <c r="IRL131" s="4"/>
      <c r="IRM131" s="4"/>
      <c r="IRN131" s="4"/>
      <c r="IRO131" s="4"/>
      <c r="IRP131" s="4"/>
      <c r="IRQ131" s="4"/>
      <c r="IRR131" s="4"/>
      <c r="IRS131" s="4"/>
      <c r="IRT131" s="4"/>
      <c r="IRU131" s="4"/>
      <c r="IRV131" s="4"/>
      <c r="IRW131" s="4"/>
      <c r="IRX131" s="4"/>
      <c r="IRY131" s="4"/>
      <c r="IRZ131" s="4"/>
      <c r="ISA131" s="4"/>
      <c r="ISB131" s="4"/>
      <c r="ISC131" s="4"/>
      <c r="ISD131" s="4"/>
      <c r="ISE131" s="4"/>
      <c r="ISF131" s="4"/>
      <c r="ISG131" s="4"/>
      <c r="ISH131" s="4"/>
      <c r="ISI131" s="4"/>
      <c r="ISJ131" s="4"/>
      <c r="ISK131" s="4"/>
      <c r="ISL131" s="4"/>
      <c r="ISM131" s="4"/>
      <c r="ISN131" s="4"/>
      <c r="ISO131" s="4"/>
      <c r="ISP131" s="4"/>
      <c r="ISQ131" s="4"/>
      <c r="ISR131" s="4"/>
      <c r="ISS131" s="4"/>
      <c r="IST131" s="4"/>
      <c r="ISU131" s="4"/>
      <c r="ISV131" s="4"/>
      <c r="ISW131" s="4"/>
      <c r="ISX131" s="4"/>
      <c r="ISY131" s="4"/>
      <c r="ISZ131" s="4"/>
      <c r="ITA131" s="4"/>
      <c r="ITB131" s="4"/>
      <c r="ITC131" s="4"/>
      <c r="ITD131" s="4"/>
      <c r="ITE131" s="4"/>
      <c r="ITF131" s="4"/>
      <c r="ITM131" s="4"/>
      <c r="ITN131" s="4"/>
      <c r="ITO131" s="4"/>
      <c r="ITP131" s="4"/>
      <c r="ITQ131" s="4"/>
      <c r="ITR131" s="4"/>
      <c r="ITS131" s="4"/>
      <c r="ITT131" s="4"/>
      <c r="ITU131" s="4"/>
      <c r="ITV131" s="4"/>
      <c r="ITW131" s="4"/>
      <c r="ITX131" s="4"/>
      <c r="ITY131" s="4"/>
      <c r="ITZ131" s="4"/>
      <c r="IUA131" s="4"/>
      <c r="IUB131" s="4"/>
      <c r="IUC131" s="4"/>
      <c r="IUD131" s="4"/>
      <c r="IUE131" s="4"/>
      <c r="IUF131" s="4"/>
      <c r="IUG131" s="4"/>
      <c r="IUH131" s="4"/>
      <c r="IUI131" s="4"/>
      <c r="IUJ131" s="4"/>
      <c r="IUK131" s="4"/>
      <c r="IUL131" s="4"/>
      <c r="IUM131" s="4"/>
      <c r="IUN131" s="4"/>
      <c r="IUO131" s="4"/>
      <c r="IUP131" s="4"/>
      <c r="IUQ131" s="4"/>
      <c r="IUR131" s="4"/>
      <c r="IUS131" s="4"/>
      <c r="IUT131" s="4"/>
      <c r="IUU131" s="4"/>
      <c r="IUV131" s="4"/>
      <c r="IUW131" s="4"/>
      <c r="IUX131" s="4"/>
      <c r="IUY131" s="4"/>
      <c r="IUZ131" s="4"/>
      <c r="IVA131" s="4"/>
      <c r="IVB131" s="4"/>
      <c r="IVC131" s="4"/>
      <c r="IVD131" s="4"/>
      <c r="IVE131" s="4"/>
      <c r="IVF131" s="4"/>
      <c r="IVG131" s="4"/>
      <c r="IVH131" s="4"/>
      <c r="IVI131" s="4"/>
      <c r="IVJ131" s="4"/>
      <c r="IVK131" s="4"/>
      <c r="IVL131" s="4"/>
      <c r="IVM131" s="4"/>
      <c r="IVN131" s="4"/>
      <c r="IVO131" s="4"/>
      <c r="IVP131" s="4"/>
      <c r="IVQ131" s="4"/>
      <c r="IVR131" s="4"/>
      <c r="IVS131" s="4"/>
      <c r="IVT131" s="4"/>
      <c r="IVU131" s="4"/>
      <c r="IVV131" s="4"/>
      <c r="IVW131" s="4"/>
      <c r="IVX131" s="4"/>
      <c r="IVY131" s="4"/>
      <c r="IVZ131" s="4"/>
      <c r="IWA131" s="4"/>
      <c r="IWB131" s="4"/>
      <c r="IWC131" s="4"/>
      <c r="IWD131" s="4"/>
      <c r="IWE131" s="4"/>
      <c r="IWF131" s="4"/>
      <c r="IWG131" s="4"/>
      <c r="IWH131" s="4"/>
      <c r="IWI131" s="4"/>
      <c r="IWJ131" s="4"/>
      <c r="IWK131" s="4"/>
      <c r="IWL131" s="4"/>
      <c r="IWM131" s="4"/>
      <c r="IWN131" s="4"/>
      <c r="IWO131" s="4"/>
      <c r="IWP131" s="4"/>
      <c r="IWQ131" s="4"/>
      <c r="IWR131" s="4"/>
      <c r="IWS131" s="4"/>
      <c r="IWT131" s="4"/>
      <c r="IWU131" s="4"/>
      <c r="IWV131" s="4"/>
      <c r="IWW131" s="4"/>
      <c r="IWX131" s="4"/>
      <c r="IWY131" s="4"/>
      <c r="IWZ131" s="4"/>
      <c r="IXA131" s="4"/>
      <c r="IXB131" s="4"/>
      <c r="IXC131" s="4"/>
      <c r="IXD131" s="4"/>
      <c r="IXE131" s="4"/>
      <c r="IXF131" s="4"/>
      <c r="IXG131" s="4"/>
      <c r="IXH131" s="4"/>
      <c r="IXI131" s="4"/>
      <c r="IXJ131" s="4"/>
      <c r="IXK131" s="4"/>
      <c r="IXL131" s="4"/>
      <c r="IXM131" s="4"/>
      <c r="IXN131" s="4"/>
      <c r="IXO131" s="4"/>
      <c r="IXP131" s="4"/>
      <c r="IXQ131" s="4"/>
      <c r="IXR131" s="4"/>
      <c r="IXS131" s="4"/>
      <c r="IXT131" s="4"/>
      <c r="IXU131" s="4"/>
      <c r="IXV131" s="4"/>
      <c r="IXW131" s="4"/>
      <c r="IXX131" s="4"/>
      <c r="IXY131" s="4"/>
      <c r="IXZ131" s="4"/>
      <c r="IYA131" s="4"/>
      <c r="IYB131" s="4"/>
      <c r="IYC131" s="4"/>
      <c r="IYD131" s="4"/>
      <c r="IYE131" s="4"/>
      <c r="IYF131" s="4"/>
      <c r="IYG131" s="4"/>
      <c r="IYH131" s="4"/>
      <c r="IYI131" s="4"/>
      <c r="IYJ131" s="4"/>
      <c r="IYK131" s="4"/>
      <c r="IYL131" s="4"/>
      <c r="IYM131" s="4"/>
      <c r="IYN131" s="4"/>
      <c r="IYO131" s="4"/>
      <c r="IYP131" s="4"/>
      <c r="IYQ131" s="4"/>
      <c r="IYR131" s="4"/>
      <c r="IYS131" s="4"/>
      <c r="IYT131" s="4"/>
      <c r="IYU131" s="4"/>
      <c r="IYV131" s="4"/>
      <c r="IYW131" s="4"/>
      <c r="IYX131" s="4"/>
      <c r="IYY131" s="4"/>
      <c r="IYZ131" s="4"/>
      <c r="IZA131" s="4"/>
      <c r="IZB131" s="4"/>
      <c r="IZC131" s="4"/>
      <c r="IZD131" s="4"/>
      <c r="IZE131" s="4"/>
      <c r="IZF131" s="4"/>
      <c r="IZG131" s="4"/>
      <c r="IZH131" s="4"/>
      <c r="IZI131" s="4"/>
      <c r="IZJ131" s="4"/>
      <c r="IZK131" s="4"/>
      <c r="IZL131" s="4"/>
      <c r="IZM131" s="4"/>
      <c r="IZN131" s="4"/>
      <c r="IZO131" s="4"/>
      <c r="IZP131" s="4"/>
      <c r="IZQ131" s="4"/>
      <c r="IZR131" s="4"/>
      <c r="IZS131" s="4"/>
      <c r="IZT131" s="4"/>
      <c r="IZU131" s="4"/>
      <c r="IZV131" s="4"/>
      <c r="IZW131" s="4"/>
      <c r="IZX131" s="4"/>
      <c r="IZY131" s="4"/>
      <c r="IZZ131" s="4"/>
      <c r="JAA131" s="4"/>
      <c r="JAB131" s="4"/>
      <c r="JAC131" s="4"/>
      <c r="JAD131" s="4"/>
      <c r="JAE131" s="4"/>
      <c r="JAF131" s="4"/>
      <c r="JAG131" s="4"/>
      <c r="JAH131" s="4"/>
      <c r="JAI131" s="4"/>
      <c r="JAJ131" s="4"/>
      <c r="JAK131" s="4"/>
      <c r="JAL131" s="4"/>
      <c r="JAM131" s="4"/>
      <c r="JAN131" s="4"/>
      <c r="JAO131" s="4"/>
      <c r="JAP131" s="4"/>
      <c r="JAQ131" s="4"/>
      <c r="JAR131" s="4"/>
      <c r="JAS131" s="4"/>
      <c r="JAT131" s="4"/>
      <c r="JAU131" s="4"/>
      <c r="JAV131" s="4"/>
      <c r="JAW131" s="4"/>
      <c r="JAX131" s="4"/>
      <c r="JAY131" s="4"/>
      <c r="JAZ131" s="4"/>
      <c r="JBA131" s="4"/>
      <c r="JBB131" s="4"/>
      <c r="JBC131" s="4"/>
      <c r="JBD131" s="4"/>
      <c r="JBE131" s="4"/>
      <c r="JBF131" s="4"/>
      <c r="JBG131" s="4"/>
      <c r="JBH131" s="4"/>
      <c r="JBI131" s="4"/>
      <c r="JBJ131" s="4"/>
      <c r="JBK131" s="4"/>
      <c r="JBL131" s="4"/>
      <c r="JBM131" s="4"/>
      <c r="JBN131" s="4"/>
      <c r="JBO131" s="4"/>
      <c r="JBP131" s="4"/>
      <c r="JBQ131" s="4"/>
      <c r="JBR131" s="4"/>
      <c r="JBS131" s="4"/>
      <c r="JBT131" s="4"/>
      <c r="JBU131" s="4"/>
      <c r="JBV131" s="4"/>
      <c r="JBW131" s="4"/>
      <c r="JBX131" s="4"/>
      <c r="JBY131" s="4"/>
      <c r="JBZ131" s="4"/>
      <c r="JCA131" s="4"/>
      <c r="JCB131" s="4"/>
      <c r="JCC131" s="4"/>
      <c r="JCD131" s="4"/>
      <c r="JCE131" s="4"/>
      <c r="JCF131" s="4"/>
      <c r="JCG131" s="4"/>
      <c r="JCH131" s="4"/>
      <c r="JCI131" s="4"/>
      <c r="JCJ131" s="4"/>
      <c r="JCK131" s="4"/>
      <c r="JCL131" s="4"/>
      <c r="JCM131" s="4"/>
      <c r="JCN131" s="4"/>
      <c r="JCO131" s="4"/>
      <c r="JCP131" s="4"/>
      <c r="JCQ131" s="4"/>
      <c r="JCR131" s="4"/>
      <c r="JCS131" s="4"/>
      <c r="JCT131" s="4"/>
      <c r="JCU131" s="4"/>
      <c r="JCV131" s="4"/>
      <c r="JCW131" s="4"/>
      <c r="JCX131" s="4"/>
      <c r="JCY131" s="4"/>
      <c r="JCZ131" s="4"/>
      <c r="JDA131" s="4"/>
      <c r="JDB131" s="4"/>
      <c r="JDI131" s="4"/>
      <c r="JDJ131" s="4"/>
      <c r="JDK131" s="4"/>
      <c r="JDL131" s="4"/>
      <c r="JDM131" s="4"/>
      <c r="JDN131" s="4"/>
      <c r="JDO131" s="4"/>
      <c r="JDP131" s="4"/>
      <c r="JDQ131" s="4"/>
      <c r="JDR131" s="4"/>
      <c r="JDS131" s="4"/>
      <c r="JDT131" s="4"/>
      <c r="JDU131" s="4"/>
      <c r="JDV131" s="4"/>
      <c r="JDW131" s="4"/>
      <c r="JDX131" s="4"/>
      <c r="JDY131" s="4"/>
      <c r="JDZ131" s="4"/>
      <c r="JEA131" s="4"/>
      <c r="JEB131" s="4"/>
      <c r="JEC131" s="4"/>
      <c r="JED131" s="4"/>
      <c r="JEE131" s="4"/>
      <c r="JEF131" s="4"/>
      <c r="JEG131" s="4"/>
      <c r="JEH131" s="4"/>
      <c r="JEI131" s="4"/>
      <c r="JEJ131" s="4"/>
      <c r="JEK131" s="4"/>
      <c r="JEL131" s="4"/>
      <c r="JEM131" s="4"/>
      <c r="JEN131" s="4"/>
      <c r="JEO131" s="4"/>
      <c r="JEP131" s="4"/>
      <c r="JEQ131" s="4"/>
      <c r="JER131" s="4"/>
      <c r="JES131" s="4"/>
      <c r="JET131" s="4"/>
      <c r="JEU131" s="4"/>
      <c r="JEV131" s="4"/>
      <c r="JEW131" s="4"/>
      <c r="JEX131" s="4"/>
      <c r="JEY131" s="4"/>
      <c r="JEZ131" s="4"/>
      <c r="JFA131" s="4"/>
      <c r="JFB131" s="4"/>
      <c r="JFC131" s="4"/>
      <c r="JFD131" s="4"/>
      <c r="JFE131" s="4"/>
      <c r="JFF131" s="4"/>
      <c r="JFG131" s="4"/>
      <c r="JFH131" s="4"/>
      <c r="JFI131" s="4"/>
      <c r="JFJ131" s="4"/>
      <c r="JFK131" s="4"/>
      <c r="JFL131" s="4"/>
      <c r="JFM131" s="4"/>
      <c r="JFN131" s="4"/>
      <c r="JFO131" s="4"/>
      <c r="JFP131" s="4"/>
      <c r="JFQ131" s="4"/>
      <c r="JFR131" s="4"/>
      <c r="JFS131" s="4"/>
      <c r="JFT131" s="4"/>
      <c r="JFU131" s="4"/>
      <c r="JFV131" s="4"/>
      <c r="JFW131" s="4"/>
      <c r="JFX131" s="4"/>
      <c r="JFY131" s="4"/>
      <c r="JFZ131" s="4"/>
      <c r="JGA131" s="4"/>
      <c r="JGB131" s="4"/>
      <c r="JGC131" s="4"/>
      <c r="JGD131" s="4"/>
      <c r="JGE131" s="4"/>
      <c r="JGF131" s="4"/>
      <c r="JGG131" s="4"/>
      <c r="JGH131" s="4"/>
      <c r="JGI131" s="4"/>
      <c r="JGJ131" s="4"/>
      <c r="JGK131" s="4"/>
      <c r="JGL131" s="4"/>
      <c r="JGM131" s="4"/>
      <c r="JGN131" s="4"/>
      <c r="JGO131" s="4"/>
      <c r="JGP131" s="4"/>
      <c r="JGQ131" s="4"/>
      <c r="JGR131" s="4"/>
      <c r="JGS131" s="4"/>
      <c r="JGT131" s="4"/>
      <c r="JGU131" s="4"/>
      <c r="JGV131" s="4"/>
      <c r="JGW131" s="4"/>
      <c r="JGX131" s="4"/>
      <c r="JGY131" s="4"/>
      <c r="JGZ131" s="4"/>
      <c r="JHA131" s="4"/>
      <c r="JHB131" s="4"/>
      <c r="JHC131" s="4"/>
      <c r="JHD131" s="4"/>
      <c r="JHE131" s="4"/>
      <c r="JHF131" s="4"/>
      <c r="JHG131" s="4"/>
      <c r="JHH131" s="4"/>
      <c r="JHI131" s="4"/>
      <c r="JHJ131" s="4"/>
      <c r="JHK131" s="4"/>
      <c r="JHL131" s="4"/>
      <c r="JHM131" s="4"/>
      <c r="JHN131" s="4"/>
      <c r="JHO131" s="4"/>
      <c r="JHP131" s="4"/>
      <c r="JHQ131" s="4"/>
      <c r="JHR131" s="4"/>
      <c r="JHS131" s="4"/>
      <c r="JHT131" s="4"/>
      <c r="JHU131" s="4"/>
      <c r="JHV131" s="4"/>
      <c r="JHW131" s="4"/>
      <c r="JHX131" s="4"/>
      <c r="JHY131" s="4"/>
      <c r="JHZ131" s="4"/>
      <c r="JIA131" s="4"/>
      <c r="JIB131" s="4"/>
      <c r="JIC131" s="4"/>
      <c r="JID131" s="4"/>
      <c r="JIE131" s="4"/>
      <c r="JIF131" s="4"/>
      <c r="JIG131" s="4"/>
      <c r="JIH131" s="4"/>
      <c r="JII131" s="4"/>
      <c r="JIJ131" s="4"/>
      <c r="JIK131" s="4"/>
      <c r="JIL131" s="4"/>
      <c r="JIM131" s="4"/>
      <c r="JIN131" s="4"/>
      <c r="JIO131" s="4"/>
      <c r="JIP131" s="4"/>
      <c r="JIQ131" s="4"/>
      <c r="JIR131" s="4"/>
      <c r="JIS131" s="4"/>
      <c r="JIT131" s="4"/>
      <c r="JIU131" s="4"/>
      <c r="JIV131" s="4"/>
      <c r="JIW131" s="4"/>
      <c r="JIX131" s="4"/>
      <c r="JIY131" s="4"/>
      <c r="JIZ131" s="4"/>
      <c r="JJA131" s="4"/>
      <c r="JJB131" s="4"/>
      <c r="JJC131" s="4"/>
      <c r="JJD131" s="4"/>
      <c r="JJE131" s="4"/>
      <c r="JJF131" s="4"/>
      <c r="JJG131" s="4"/>
      <c r="JJH131" s="4"/>
      <c r="JJI131" s="4"/>
      <c r="JJJ131" s="4"/>
      <c r="JJK131" s="4"/>
      <c r="JJL131" s="4"/>
      <c r="JJM131" s="4"/>
      <c r="JJN131" s="4"/>
      <c r="JJO131" s="4"/>
      <c r="JJP131" s="4"/>
      <c r="JJQ131" s="4"/>
      <c r="JJR131" s="4"/>
      <c r="JJS131" s="4"/>
      <c r="JJT131" s="4"/>
      <c r="JJU131" s="4"/>
      <c r="JJV131" s="4"/>
      <c r="JJW131" s="4"/>
      <c r="JJX131" s="4"/>
      <c r="JJY131" s="4"/>
      <c r="JJZ131" s="4"/>
      <c r="JKA131" s="4"/>
      <c r="JKB131" s="4"/>
      <c r="JKC131" s="4"/>
      <c r="JKD131" s="4"/>
      <c r="JKE131" s="4"/>
      <c r="JKF131" s="4"/>
      <c r="JKG131" s="4"/>
      <c r="JKH131" s="4"/>
      <c r="JKI131" s="4"/>
      <c r="JKJ131" s="4"/>
      <c r="JKK131" s="4"/>
      <c r="JKL131" s="4"/>
      <c r="JKM131" s="4"/>
      <c r="JKN131" s="4"/>
      <c r="JKO131" s="4"/>
      <c r="JKP131" s="4"/>
      <c r="JKQ131" s="4"/>
      <c r="JKR131" s="4"/>
      <c r="JKS131" s="4"/>
      <c r="JKT131" s="4"/>
      <c r="JKU131" s="4"/>
      <c r="JKV131" s="4"/>
      <c r="JKW131" s="4"/>
      <c r="JKX131" s="4"/>
      <c r="JKY131" s="4"/>
      <c r="JKZ131" s="4"/>
      <c r="JLA131" s="4"/>
      <c r="JLB131" s="4"/>
      <c r="JLC131" s="4"/>
      <c r="JLD131" s="4"/>
      <c r="JLE131" s="4"/>
      <c r="JLF131" s="4"/>
      <c r="JLG131" s="4"/>
      <c r="JLH131" s="4"/>
      <c r="JLI131" s="4"/>
      <c r="JLJ131" s="4"/>
      <c r="JLK131" s="4"/>
      <c r="JLL131" s="4"/>
      <c r="JLM131" s="4"/>
      <c r="JLN131" s="4"/>
      <c r="JLO131" s="4"/>
      <c r="JLP131" s="4"/>
      <c r="JLQ131" s="4"/>
      <c r="JLR131" s="4"/>
      <c r="JLS131" s="4"/>
      <c r="JLT131" s="4"/>
      <c r="JLU131" s="4"/>
      <c r="JLV131" s="4"/>
      <c r="JLW131" s="4"/>
      <c r="JLX131" s="4"/>
      <c r="JLY131" s="4"/>
      <c r="JLZ131" s="4"/>
      <c r="JMA131" s="4"/>
      <c r="JMB131" s="4"/>
      <c r="JMC131" s="4"/>
      <c r="JMD131" s="4"/>
      <c r="JME131" s="4"/>
      <c r="JMF131" s="4"/>
      <c r="JMG131" s="4"/>
      <c r="JMH131" s="4"/>
      <c r="JMI131" s="4"/>
      <c r="JMJ131" s="4"/>
      <c r="JMK131" s="4"/>
      <c r="JML131" s="4"/>
      <c r="JMM131" s="4"/>
      <c r="JMN131" s="4"/>
      <c r="JMO131" s="4"/>
      <c r="JMP131" s="4"/>
      <c r="JMQ131" s="4"/>
      <c r="JMR131" s="4"/>
      <c r="JMS131" s="4"/>
      <c r="JMT131" s="4"/>
      <c r="JMU131" s="4"/>
      <c r="JMV131" s="4"/>
      <c r="JMW131" s="4"/>
      <c r="JMX131" s="4"/>
      <c r="JNE131" s="4"/>
      <c r="JNF131" s="4"/>
      <c r="JNG131" s="4"/>
      <c r="JNH131" s="4"/>
      <c r="JNI131" s="4"/>
      <c r="JNJ131" s="4"/>
      <c r="JNK131" s="4"/>
      <c r="JNL131" s="4"/>
      <c r="JNM131" s="4"/>
      <c r="JNN131" s="4"/>
      <c r="JNO131" s="4"/>
      <c r="JNP131" s="4"/>
      <c r="JNQ131" s="4"/>
      <c r="JNR131" s="4"/>
      <c r="JNS131" s="4"/>
      <c r="JNT131" s="4"/>
      <c r="JNU131" s="4"/>
      <c r="JNV131" s="4"/>
      <c r="JNW131" s="4"/>
      <c r="JNX131" s="4"/>
      <c r="JNY131" s="4"/>
      <c r="JNZ131" s="4"/>
      <c r="JOA131" s="4"/>
      <c r="JOB131" s="4"/>
      <c r="JOC131" s="4"/>
      <c r="JOD131" s="4"/>
      <c r="JOE131" s="4"/>
      <c r="JOF131" s="4"/>
      <c r="JOG131" s="4"/>
      <c r="JOH131" s="4"/>
      <c r="JOI131" s="4"/>
      <c r="JOJ131" s="4"/>
      <c r="JOK131" s="4"/>
      <c r="JOL131" s="4"/>
      <c r="JOM131" s="4"/>
      <c r="JON131" s="4"/>
      <c r="JOO131" s="4"/>
      <c r="JOP131" s="4"/>
      <c r="JOQ131" s="4"/>
      <c r="JOR131" s="4"/>
      <c r="JOS131" s="4"/>
      <c r="JOT131" s="4"/>
      <c r="JOU131" s="4"/>
      <c r="JOV131" s="4"/>
      <c r="JOW131" s="4"/>
      <c r="JOX131" s="4"/>
      <c r="JOY131" s="4"/>
      <c r="JOZ131" s="4"/>
      <c r="JPA131" s="4"/>
      <c r="JPB131" s="4"/>
      <c r="JPC131" s="4"/>
      <c r="JPD131" s="4"/>
      <c r="JPE131" s="4"/>
      <c r="JPF131" s="4"/>
      <c r="JPG131" s="4"/>
      <c r="JPH131" s="4"/>
      <c r="JPI131" s="4"/>
      <c r="JPJ131" s="4"/>
      <c r="JPK131" s="4"/>
      <c r="JPL131" s="4"/>
      <c r="JPM131" s="4"/>
      <c r="JPN131" s="4"/>
      <c r="JPO131" s="4"/>
      <c r="JPP131" s="4"/>
      <c r="JPQ131" s="4"/>
      <c r="JPR131" s="4"/>
      <c r="JPS131" s="4"/>
      <c r="JPT131" s="4"/>
      <c r="JPU131" s="4"/>
      <c r="JPV131" s="4"/>
      <c r="JPW131" s="4"/>
      <c r="JPX131" s="4"/>
      <c r="JPY131" s="4"/>
      <c r="JPZ131" s="4"/>
      <c r="JQA131" s="4"/>
      <c r="JQB131" s="4"/>
      <c r="JQC131" s="4"/>
      <c r="JQD131" s="4"/>
      <c r="JQE131" s="4"/>
      <c r="JQF131" s="4"/>
      <c r="JQG131" s="4"/>
      <c r="JQH131" s="4"/>
      <c r="JQI131" s="4"/>
      <c r="JQJ131" s="4"/>
      <c r="JQK131" s="4"/>
      <c r="JQL131" s="4"/>
      <c r="JQM131" s="4"/>
      <c r="JQN131" s="4"/>
      <c r="JQO131" s="4"/>
      <c r="JQP131" s="4"/>
      <c r="JQQ131" s="4"/>
      <c r="JQR131" s="4"/>
      <c r="JQS131" s="4"/>
      <c r="JQT131" s="4"/>
      <c r="JQU131" s="4"/>
      <c r="JQV131" s="4"/>
      <c r="JQW131" s="4"/>
      <c r="JQX131" s="4"/>
      <c r="JQY131" s="4"/>
      <c r="JQZ131" s="4"/>
      <c r="JRA131" s="4"/>
      <c r="JRB131" s="4"/>
      <c r="JRC131" s="4"/>
      <c r="JRD131" s="4"/>
      <c r="JRE131" s="4"/>
      <c r="JRF131" s="4"/>
      <c r="JRG131" s="4"/>
      <c r="JRH131" s="4"/>
      <c r="JRI131" s="4"/>
      <c r="JRJ131" s="4"/>
      <c r="JRK131" s="4"/>
      <c r="JRL131" s="4"/>
      <c r="JRM131" s="4"/>
      <c r="JRN131" s="4"/>
      <c r="JRO131" s="4"/>
      <c r="JRP131" s="4"/>
      <c r="JRQ131" s="4"/>
      <c r="JRR131" s="4"/>
      <c r="JRS131" s="4"/>
      <c r="JRT131" s="4"/>
      <c r="JRU131" s="4"/>
      <c r="JRV131" s="4"/>
      <c r="JRW131" s="4"/>
      <c r="JRX131" s="4"/>
      <c r="JRY131" s="4"/>
      <c r="JRZ131" s="4"/>
      <c r="JSA131" s="4"/>
      <c r="JSB131" s="4"/>
      <c r="JSC131" s="4"/>
      <c r="JSD131" s="4"/>
      <c r="JSE131" s="4"/>
      <c r="JSF131" s="4"/>
      <c r="JSG131" s="4"/>
      <c r="JSH131" s="4"/>
      <c r="JSI131" s="4"/>
      <c r="JSJ131" s="4"/>
      <c r="JSK131" s="4"/>
      <c r="JSL131" s="4"/>
      <c r="JSM131" s="4"/>
      <c r="JSN131" s="4"/>
      <c r="JSO131" s="4"/>
      <c r="JSP131" s="4"/>
      <c r="JSQ131" s="4"/>
      <c r="JSR131" s="4"/>
      <c r="JSS131" s="4"/>
      <c r="JST131" s="4"/>
      <c r="JSU131" s="4"/>
      <c r="JSV131" s="4"/>
      <c r="JSW131" s="4"/>
      <c r="JSX131" s="4"/>
      <c r="JSY131" s="4"/>
      <c r="JSZ131" s="4"/>
      <c r="JTA131" s="4"/>
      <c r="JTB131" s="4"/>
      <c r="JTC131" s="4"/>
      <c r="JTD131" s="4"/>
      <c r="JTE131" s="4"/>
      <c r="JTF131" s="4"/>
      <c r="JTG131" s="4"/>
      <c r="JTH131" s="4"/>
      <c r="JTI131" s="4"/>
      <c r="JTJ131" s="4"/>
      <c r="JTK131" s="4"/>
      <c r="JTL131" s="4"/>
      <c r="JTM131" s="4"/>
      <c r="JTN131" s="4"/>
      <c r="JTO131" s="4"/>
      <c r="JTP131" s="4"/>
      <c r="JTQ131" s="4"/>
      <c r="JTR131" s="4"/>
      <c r="JTS131" s="4"/>
      <c r="JTT131" s="4"/>
      <c r="JTU131" s="4"/>
      <c r="JTV131" s="4"/>
      <c r="JTW131" s="4"/>
      <c r="JTX131" s="4"/>
      <c r="JTY131" s="4"/>
      <c r="JTZ131" s="4"/>
      <c r="JUA131" s="4"/>
      <c r="JUB131" s="4"/>
      <c r="JUC131" s="4"/>
      <c r="JUD131" s="4"/>
      <c r="JUE131" s="4"/>
      <c r="JUF131" s="4"/>
      <c r="JUG131" s="4"/>
      <c r="JUH131" s="4"/>
      <c r="JUI131" s="4"/>
      <c r="JUJ131" s="4"/>
      <c r="JUK131" s="4"/>
      <c r="JUL131" s="4"/>
      <c r="JUM131" s="4"/>
      <c r="JUN131" s="4"/>
      <c r="JUO131" s="4"/>
      <c r="JUP131" s="4"/>
      <c r="JUQ131" s="4"/>
      <c r="JUR131" s="4"/>
      <c r="JUS131" s="4"/>
      <c r="JUT131" s="4"/>
      <c r="JUU131" s="4"/>
      <c r="JUV131" s="4"/>
      <c r="JUW131" s="4"/>
      <c r="JUX131" s="4"/>
      <c r="JUY131" s="4"/>
      <c r="JUZ131" s="4"/>
      <c r="JVA131" s="4"/>
      <c r="JVB131" s="4"/>
      <c r="JVC131" s="4"/>
      <c r="JVD131" s="4"/>
      <c r="JVE131" s="4"/>
      <c r="JVF131" s="4"/>
      <c r="JVG131" s="4"/>
      <c r="JVH131" s="4"/>
      <c r="JVI131" s="4"/>
      <c r="JVJ131" s="4"/>
      <c r="JVK131" s="4"/>
      <c r="JVL131" s="4"/>
      <c r="JVM131" s="4"/>
      <c r="JVN131" s="4"/>
      <c r="JVO131" s="4"/>
      <c r="JVP131" s="4"/>
      <c r="JVQ131" s="4"/>
      <c r="JVR131" s="4"/>
      <c r="JVS131" s="4"/>
      <c r="JVT131" s="4"/>
      <c r="JVU131" s="4"/>
      <c r="JVV131" s="4"/>
      <c r="JVW131" s="4"/>
      <c r="JVX131" s="4"/>
      <c r="JVY131" s="4"/>
      <c r="JVZ131" s="4"/>
      <c r="JWA131" s="4"/>
      <c r="JWB131" s="4"/>
      <c r="JWC131" s="4"/>
      <c r="JWD131" s="4"/>
      <c r="JWE131" s="4"/>
      <c r="JWF131" s="4"/>
      <c r="JWG131" s="4"/>
      <c r="JWH131" s="4"/>
      <c r="JWI131" s="4"/>
      <c r="JWJ131" s="4"/>
      <c r="JWK131" s="4"/>
      <c r="JWL131" s="4"/>
      <c r="JWM131" s="4"/>
      <c r="JWN131" s="4"/>
      <c r="JWO131" s="4"/>
      <c r="JWP131" s="4"/>
      <c r="JWQ131" s="4"/>
      <c r="JWR131" s="4"/>
      <c r="JWS131" s="4"/>
      <c r="JWT131" s="4"/>
      <c r="JXA131" s="4"/>
      <c r="JXB131" s="4"/>
      <c r="JXC131" s="4"/>
      <c r="JXD131" s="4"/>
      <c r="JXE131" s="4"/>
      <c r="JXF131" s="4"/>
      <c r="JXG131" s="4"/>
      <c r="JXH131" s="4"/>
      <c r="JXI131" s="4"/>
      <c r="JXJ131" s="4"/>
      <c r="JXK131" s="4"/>
      <c r="JXL131" s="4"/>
      <c r="JXM131" s="4"/>
      <c r="JXN131" s="4"/>
      <c r="JXO131" s="4"/>
      <c r="JXP131" s="4"/>
      <c r="JXQ131" s="4"/>
      <c r="JXR131" s="4"/>
      <c r="JXS131" s="4"/>
      <c r="JXT131" s="4"/>
      <c r="JXU131" s="4"/>
      <c r="JXV131" s="4"/>
      <c r="JXW131" s="4"/>
      <c r="JXX131" s="4"/>
      <c r="JXY131" s="4"/>
      <c r="JXZ131" s="4"/>
      <c r="JYA131" s="4"/>
      <c r="JYB131" s="4"/>
      <c r="JYC131" s="4"/>
      <c r="JYD131" s="4"/>
      <c r="JYE131" s="4"/>
      <c r="JYF131" s="4"/>
      <c r="JYG131" s="4"/>
      <c r="JYH131" s="4"/>
      <c r="JYI131" s="4"/>
      <c r="JYJ131" s="4"/>
      <c r="JYK131" s="4"/>
      <c r="JYL131" s="4"/>
      <c r="JYM131" s="4"/>
      <c r="JYN131" s="4"/>
      <c r="JYO131" s="4"/>
      <c r="JYP131" s="4"/>
      <c r="JYQ131" s="4"/>
      <c r="JYR131" s="4"/>
      <c r="JYS131" s="4"/>
      <c r="JYT131" s="4"/>
      <c r="JYU131" s="4"/>
      <c r="JYV131" s="4"/>
      <c r="JYW131" s="4"/>
      <c r="JYX131" s="4"/>
      <c r="JYY131" s="4"/>
      <c r="JYZ131" s="4"/>
      <c r="JZA131" s="4"/>
      <c r="JZB131" s="4"/>
      <c r="JZC131" s="4"/>
      <c r="JZD131" s="4"/>
      <c r="JZE131" s="4"/>
      <c r="JZF131" s="4"/>
      <c r="JZG131" s="4"/>
      <c r="JZH131" s="4"/>
      <c r="JZI131" s="4"/>
      <c r="JZJ131" s="4"/>
      <c r="JZK131" s="4"/>
      <c r="JZL131" s="4"/>
      <c r="JZM131" s="4"/>
      <c r="JZN131" s="4"/>
      <c r="JZO131" s="4"/>
      <c r="JZP131" s="4"/>
      <c r="JZQ131" s="4"/>
      <c r="JZR131" s="4"/>
      <c r="JZS131" s="4"/>
      <c r="JZT131" s="4"/>
      <c r="JZU131" s="4"/>
      <c r="JZV131" s="4"/>
      <c r="JZW131" s="4"/>
      <c r="JZX131" s="4"/>
      <c r="JZY131" s="4"/>
      <c r="JZZ131" s="4"/>
      <c r="KAA131" s="4"/>
      <c r="KAB131" s="4"/>
      <c r="KAC131" s="4"/>
      <c r="KAD131" s="4"/>
      <c r="KAE131" s="4"/>
      <c r="KAF131" s="4"/>
      <c r="KAG131" s="4"/>
      <c r="KAH131" s="4"/>
      <c r="KAI131" s="4"/>
      <c r="KAJ131" s="4"/>
      <c r="KAK131" s="4"/>
      <c r="KAL131" s="4"/>
      <c r="KAM131" s="4"/>
      <c r="KAN131" s="4"/>
      <c r="KAO131" s="4"/>
      <c r="KAP131" s="4"/>
      <c r="KAQ131" s="4"/>
      <c r="KAR131" s="4"/>
      <c r="KAS131" s="4"/>
      <c r="KAT131" s="4"/>
      <c r="KAU131" s="4"/>
      <c r="KAV131" s="4"/>
      <c r="KAW131" s="4"/>
      <c r="KAX131" s="4"/>
      <c r="KAY131" s="4"/>
      <c r="KAZ131" s="4"/>
      <c r="KBA131" s="4"/>
      <c r="KBB131" s="4"/>
      <c r="KBC131" s="4"/>
      <c r="KBD131" s="4"/>
      <c r="KBE131" s="4"/>
      <c r="KBF131" s="4"/>
      <c r="KBG131" s="4"/>
      <c r="KBH131" s="4"/>
      <c r="KBI131" s="4"/>
      <c r="KBJ131" s="4"/>
      <c r="KBK131" s="4"/>
      <c r="KBL131" s="4"/>
      <c r="KBM131" s="4"/>
      <c r="KBN131" s="4"/>
      <c r="KBO131" s="4"/>
      <c r="KBP131" s="4"/>
      <c r="KBQ131" s="4"/>
      <c r="KBR131" s="4"/>
      <c r="KBS131" s="4"/>
      <c r="KBT131" s="4"/>
      <c r="KBU131" s="4"/>
      <c r="KBV131" s="4"/>
      <c r="KBW131" s="4"/>
      <c r="KBX131" s="4"/>
      <c r="KBY131" s="4"/>
      <c r="KBZ131" s="4"/>
      <c r="KCA131" s="4"/>
      <c r="KCB131" s="4"/>
      <c r="KCC131" s="4"/>
      <c r="KCD131" s="4"/>
      <c r="KCE131" s="4"/>
      <c r="KCF131" s="4"/>
      <c r="KCG131" s="4"/>
      <c r="KCH131" s="4"/>
      <c r="KCI131" s="4"/>
      <c r="KCJ131" s="4"/>
      <c r="KCK131" s="4"/>
      <c r="KCL131" s="4"/>
      <c r="KCM131" s="4"/>
      <c r="KCN131" s="4"/>
      <c r="KCO131" s="4"/>
      <c r="KCP131" s="4"/>
      <c r="KCQ131" s="4"/>
      <c r="KCR131" s="4"/>
      <c r="KCS131" s="4"/>
      <c r="KCT131" s="4"/>
      <c r="KCU131" s="4"/>
      <c r="KCV131" s="4"/>
      <c r="KCW131" s="4"/>
      <c r="KCX131" s="4"/>
      <c r="KCY131" s="4"/>
      <c r="KCZ131" s="4"/>
      <c r="KDA131" s="4"/>
      <c r="KDB131" s="4"/>
      <c r="KDC131" s="4"/>
      <c r="KDD131" s="4"/>
      <c r="KDE131" s="4"/>
      <c r="KDF131" s="4"/>
      <c r="KDG131" s="4"/>
      <c r="KDH131" s="4"/>
      <c r="KDI131" s="4"/>
      <c r="KDJ131" s="4"/>
      <c r="KDK131" s="4"/>
      <c r="KDL131" s="4"/>
      <c r="KDM131" s="4"/>
      <c r="KDN131" s="4"/>
      <c r="KDO131" s="4"/>
      <c r="KDP131" s="4"/>
      <c r="KDQ131" s="4"/>
      <c r="KDR131" s="4"/>
      <c r="KDS131" s="4"/>
      <c r="KDT131" s="4"/>
      <c r="KDU131" s="4"/>
      <c r="KDV131" s="4"/>
      <c r="KDW131" s="4"/>
      <c r="KDX131" s="4"/>
      <c r="KDY131" s="4"/>
      <c r="KDZ131" s="4"/>
      <c r="KEA131" s="4"/>
      <c r="KEB131" s="4"/>
      <c r="KEC131" s="4"/>
      <c r="KED131" s="4"/>
      <c r="KEE131" s="4"/>
      <c r="KEF131" s="4"/>
      <c r="KEG131" s="4"/>
      <c r="KEH131" s="4"/>
      <c r="KEI131" s="4"/>
      <c r="KEJ131" s="4"/>
      <c r="KEK131" s="4"/>
      <c r="KEL131" s="4"/>
      <c r="KEM131" s="4"/>
      <c r="KEN131" s="4"/>
      <c r="KEO131" s="4"/>
      <c r="KEP131" s="4"/>
      <c r="KEQ131" s="4"/>
      <c r="KER131" s="4"/>
      <c r="KES131" s="4"/>
      <c r="KET131" s="4"/>
      <c r="KEU131" s="4"/>
      <c r="KEV131" s="4"/>
      <c r="KEW131" s="4"/>
      <c r="KEX131" s="4"/>
      <c r="KEY131" s="4"/>
      <c r="KEZ131" s="4"/>
      <c r="KFA131" s="4"/>
      <c r="KFB131" s="4"/>
      <c r="KFC131" s="4"/>
      <c r="KFD131" s="4"/>
      <c r="KFE131" s="4"/>
      <c r="KFF131" s="4"/>
      <c r="KFG131" s="4"/>
      <c r="KFH131" s="4"/>
      <c r="KFI131" s="4"/>
      <c r="KFJ131" s="4"/>
      <c r="KFK131" s="4"/>
      <c r="KFL131" s="4"/>
      <c r="KFM131" s="4"/>
      <c r="KFN131" s="4"/>
      <c r="KFO131" s="4"/>
      <c r="KFP131" s="4"/>
      <c r="KFQ131" s="4"/>
      <c r="KFR131" s="4"/>
      <c r="KFS131" s="4"/>
      <c r="KFT131" s="4"/>
      <c r="KFU131" s="4"/>
      <c r="KFV131" s="4"/>
      <c r="KFW131" s="4"/>
      <c r="KFX131" s="4"/>
      <c r="KFY131" s="4"/>
      <c r="KFZ131" s="4"/>
      <c r="KGA131" s="4"/>
      <c r="KGB131" s="4"/>
      <c r="KGC131" s="4"/>
      <c r="KGD131" s="4"/>
      <c r="KGE131" s="4"/>
      <c r="KGF131" s="4"/>
      <c r="KGG131" s="4"/>
      <c r="KGH131" s="4"/>
      <c r="KGI131" s="4"/>
      <c r="KGJ131" s="4"/>
      <c r="KGK131" s="4"/>
      <c r="KGL131" s="4"/>
      <c r="KGM131" s="4"/>
      <c r="KGN131" s="4"/>
      <c r="KGO131" s="4"/>
      <c r="KGP131" s="4"/>
      <c r="KGW131" s="4"/>
      <c r="KGX131" s="4"/>
      <c r="KGY131" s="4"/>
      <c r="KGZ131" s="4"/>
      <c r="KHA131" s="4"/>
      <c r="KHB131" s="4"/>
      <c r="KHC131" s="4"/>
      <c r="KHD131" s="4"/>
      <c r="KHE131" s="4"/>
      <c r="KHF131" s="4"/>
      <c r="KHG131" s="4"/>
      <c r="KHH131" s="4"/>
      <c r="KHI131" s="4"/>
      <c r="KHJ131" s="4"/>
      <c r="KHK131" s="4"/>
      <c r="KHL131" s="4"/>
      <c r="KHM131" s="4"/>
      <c r="KHN131" s="4"/>
      <c r="KHO131" s="4"/>
      <c r="KHP131" s="4"/>
      <c r="KHQ131" s="4"/>
      <c r="KHR131" s="4"/>
      <c r="KHS131" s="4"/>
      <c r="KHT131" s="4"/>
      <c r="KHU131" s="4"/>
      <c r="KHV131" s="4"/>
      <c r="KHW131" s="4"/>
      <c r="KHX131" s="4"/>
      <c r="KHY131" s="4"/>
      <c r="KHZ131" s="4"/>
      <c r="KIA131" s="4"/>
      <c r="KIB131" s="4"/>
      <c r="KIC131" s="4"/>
      <c r="KID131" s="4"/>
      <c r="KIE131" s="4"/>
      <c r="KIF131" s="4"/>
      <c r="KIG131" s="4"/>
      <c r="KIH131" s="4"/>
      <c r="KII131" s="4"/>
      <c r="KIJ131" s="4"/>
      <c r="KIK131" s="4"/>
      <c r="KIL131" s="4"/>
      <c r="KIM131" s="4"/>
      <c r="KIN131" s="4"/>
      <c r="KIO131" s="4"/>
      <c r="KIP131" s="4"/>
      <c r="KIQ131" s="4"/>
      <c r="KIR131" s="4"/>
      <c r="KIS131" s="4"/>
      <c r="KIT131" s="4"/>
      <c r="KIU131" s="4"/>
      <c r="KIV131" s="4"/>
      <c r="KIW131" s="4"/>
      <c r="KIX131" s="4"/>
      <c r="KIY131" s="4"/>
      <c r="KIZ131" s="4"/>
      <c r="KJA131" s="4"/>
      <c r="KJB131" s="4"/>
      <c r="KJC131" s="4"/>
      <c r="KJD131" s="4"/>
      <c r="KJE131" s="4"/>
      <c r="KJF131" s="4"/>
      <c r="KJG131" s="4"/>
      <c r="KJH131" s="4"/>
      <c r="KJI131" s="4"/>
      <c r="KJJ131" s="4"/>
      <c r="KJK131" s="4"/>
      <c r="KJL131" s="4"/>
      <c r="KJM131" s="4"/>
      <c r="KJN131" s="4"/>
      <c r="KJO131" s="4"/>
      <c r="KJP131" s="4"/>
      <c r="KJQ131" s="4"/>
      <c r="KJR131" s="4"/>
      <c r="KJS131" s="4"/>
      <c r="KJT131" s="4"/>
      <c r="KJU131" s="4"/>
      <c r="KJV131" s="4"/>
      <c r="KJW131" s="4"/>
      <c r="KJX131" s="4"/>
      <c r="KJY131" s="4"/>
      <c r="KJZ131" s="4"/>
      <c r="KKA131" s="4"/>
      <c r="KKB131" s="4"/>
      <c r="KKC131" s="4"/>
      <c r="KKD131" s="4"/>
      <c r="KKE131" s="4"/>
      <c r="KKF131" s="4"/>
      <c r="KKG131" s="4"/>
      <c r="KKH131" s="4"/>
      <c r="KKI131" s="4"/>
      <c r="KKJ131" s="4"/>
      <c r="KKK131" s="4"/>
      <c r="KKL131" s="4"/>
      <c r="KKM131" s="4"/>
      <c r="KKN131" s="4"/>
      <c r="KKO131" s="4"/>
      <c r="KKP131" s="4"/>
      <c r="KKQ131" s="4"/>
      <c r="KKR131" s="4"/>
      <c r="KKS131" s="4"/>
      <c r="KKT131" s="4"/>
      <c r="KKU131" s="4"/>
      <c r="KKV131" s="4"/>
      <c r="KKW131" s="4"/>
      <c r="KKX131" s="4"/>
      <c r="KKY131" s="4"/>
      <c r="KKZ131" s="4"/>
      <c r="KLA131" s="4"/>
      <c r="KLB131" s="4"/>
      <c r="KLC131" s="4"/>
      <c r="KLD131" s="4"/>
      <c r="KLE131" s="4"/>
      <c r="KLF131" s="4"/>
      <c r="KLG131" s="4"/>
      <c r="KLH131" s="4"/>
      <c r="KLI131" s="4"/>
      <c r="KLJ131" s="4"/>
      <c r="KLK131" s="4"/>
      <c r="KLL131" s="4"/>
      <c r="KLM131" s="4"/>
      <c r="KLN131" s="4"/>
      <c r="KLO131" s="4"/>
      <c r="KLP131" s="4"/>
      <c r="KLQ131" s="4"/>
      <c r="KLR131" s="4"/>
      <c r="KLS131" s="4"/>
      <c r="KLT131" s="4"/>
      <c r="KLU131" s="4"/>
      <c r="KLV131" s="4"/>
      <c r="KLW131" s="4"/>
      <c r="KLX131" s="4"/>
      <c r="KLY131" s="4"/>
      <c r="KLZ131" s="4"/>
      <c r="KMA131" s="4"/>
      <c r="KMB131" s="4"/>
      <c r="KMC131" s="4"/>
      <c r="KMD131" s="4"/>
      <c r="KME131" s="4"/>
      <c r="KMF131" s="4"/>
      <c r="KMG131" s="4"/>
      <c r="KMH131" s="4"/>
      <c r="KMI131" s="4"/>
      <c r="KMJ131" s="4"/>
      <c r="KMK131" s="4"/>
      <c r="KML131" s="4"/>
      <c r="KMM131" s="4"/>
      <c r="KMN131" s="4"/>
      <c r="KMO131" s="4"/>
      <c r="KMP131" s="4"/>
      <c r="KMQ131" s="4"/>
      <c r="KMR131" s="4"/>
      <c r="KMS131" s="4"/>
      <c r="KMT131" s="4"/>
      <c r="KMU131" s="4"/>
      <c r="KMV131" s="4"/>
      <c r="KMW131" s="4"/>
      <c r="KMX131" s="4"/>
      <c r="KMY131" s="4"/>
      <c r="KMZ131" s="4"/>
      <c r="KNA131" s="4"/>
      <c r="KNB131" s="4"/>
      <c r="KNC131" s="4"/>
      <c r="KND131" s="4"/>
      <c r="KNE131" s="4"/>
      <c r="KNF131" s="4"/>
      <c r="KNG131" s="4"/>
      <c r="KNH131" s="4"/>
      <c r="KNI131" s="4"/>
      <c r="KNJ131" s="4"/>
      <c r="KNK131" s="4"/>
      <c r="KNL131" s="4"/>
      <c r="KNM131" s="4"/>
      <c r="KNN131" s="4"/>
      <c r="KNO131" s="4"/>
      <c r="KNP131" s="4"/>
      <c r="KNQ131" s="4"/>
      <c r="KNR131" s="4"/>
      <c r="KNS131" s="4"/>
      <c r="KNT131" s="4"/>
      <c r="KNU131" s="4"/>
      <c r="KNV131" s="4"/>
      <c r="KNW131" s="4"/>
      <c r="KNX131" s="4"/>
      <c r="KNY131" s="4"/>
      <c r="KNZ131" s="4"/>
      <c r="KOA131" s="4"/>
      <c r="KOB131" s="4"/>
      <c r="KOC131" s="4"/>
      <c r="KOD131" s="4"/>
      <c r="KOE131" s="4"/>
      <c r="KOF131" s="4"/>
      <c r="KOG131" s="4"/>
      <c r="KOH131" s="4"/>
      <c r="KOI131" s="4"/>
      <c r="KOJ131" s="4"/>
      <c r="KOK131" s="4"/>
      <c r="KOL131" s="4"/>
      <c r="KOM131" s="4"/>
      <c r="KON131" s="4"/>
      <c r="KOO131" s="4"/>
      <c r="KOP131" s="4"/>
      <c r="KOQ131" s="4"/>
      <c r="KOR131" s="4"/>
      <c r="KOS131" s="4"/>
      <c r="KOT131" s="4"/>
      <c r="KOU131" s="4"/>
      <c r="KOV131" s="4"/>
      <c r="KOW131" s="4"/>
      <c r="KOX131" s="4"/>
      <c r="KOY131" s="4"/>
      <c r="KOZ131" s="4"/>
      <c r="KPA131" s="4"/>
      <c r="KPB131" s="4"/>
      <c r="KPC131" s="4"/>
      <c r="KPD131" s="4"/>
      <c r="KPE131" s="4"/>
      <c r="KPF131" s="4"/>
      <c r="KPG131" s="4"/>
      <c r="KPH131" s="4"/>
      <c r="KPI131" s="4"/>
      <c r="KPJ131" s="4"/>
      <c r="KPK131" s="4"/>
      <c r="KPL131" s="4"/>
      <c r="KPM131" s="4"/>
      <c r="KPN131" s="4"/>
      <c r="KPO131" s="4"/>
      <c r="KPP131" s="4"/>
      <c r="KPQ131" s="4"/>
      <c r="KPR131" s="4"/>
      <c r="KPS131" s="4"/>
      <c r="KPT131" s="4"/>
      <c r="KPU131" s="4"/>
      <c r="KPV131" s="4"/>
      <c r="KPW131" s="4"/>
      <c r="KPX131" s="4"/>
      <c r="KPY131" s="4"/>
      <c r="KPZ131" s="4"/>
      <c r="KQA131" s="4"/>
      <c r="KQB131" s="4"/>
      <c r="KQC131" s="4"/>
      <c r="KQD131" s="4"/>
      <c r="KQE131" s="4"/>
      <c r="KQF131" s="4"/>
      <c r="KQG131" s="4"/>
      <c r="KQH131" s="4"/>
      <c r="KQI131" s="4"/>
      <c r="KQJ131" s="4"/>
      <c r="KQK131" s="4"/>
      <c r="KQL131" s="4"/>
      <c r="KQS131" s="4"/>
      <c r="KQT131" s="4"/>
      <c r="KQU131" s="4"/>
      <c r="KQV131" s="4"/>
      <c r="KQW131" s="4"/>
      <c r="KQX131" s="4"/>
      <c r="KQY131" s="4"/>
      <c r="KQZ131" s="4"/>
      <c r="KRA131" s="4"/>
      <c r="KRB131" s="4"/>
      <c r="KRC131" s="4"/>
      <c r="KRD131" s="4"/>
      <c r="KRE131" s="4"/>
      <c r="KRF131" s="4"/>
      <c r="KRG131" s="4"/>
      <c r="KRH131" s="4"/>
      <c r="KRI131" s="4"/>
      <c r="KRJ131" s="4"/>
      <c r="KRK131" s="4"/>
      <c r="KRL131" s="4"/>
      <c r="KRM131" s="4"/>
      <c r="KRN131" s="4"/>
      <c r="KRO131" s="4"/>
      <c r="KRP131" s="4"/>
      <c r="KRQ131" s="4"/>
      <c r="KRR131" s="4"/>
      <c r="KRS131" s="4"/>
      <c r="KRT131" s="4"/>
      <c r="KRU131" s="4"/>
      <c r="KRV131" s="4"/>
      <c r="KRW131" s="4"/>
      <c r="KRX131" s="4"/>
      <c r="KRY131" s="4"/>
      <c r="KRZ131" s="4"/>
      <c r="KSA131" s="4"/>
      <c r="KSB131" s="4"/>
      <c r="KSC131" s="4"/>
      <c r="KSD131" s="4"/>
      <c r="KSE131" s="4"/>
      <c r="KSF131" s="4"/>
      <c r="KSG131" s="4"/>
      <c r="KSH131" s="4"/>
      <c r="KSI131" s="4"/>
      <c r="KSJ131" s="4"/>
      <c r="KSK131" s="4"/>
      <c r="KSL131" s="4"/>
      <c r="KSM131" s="4"/>
      <c r="KSN131" s="4"/>
      <c r="KSO131" s="4"/>
      <c r="KSP131" s="4"/>
      <c r="KSQ131" s="4"/>
      <c r="KSR131" s="4"/>
      <c r="KSS131" s="4"/>
      <c r="KST131" s="4"/>
      <c r="KSU131" s="4"/>
      <c r="KSV131" s="4"/>
      <c r="KSW131" s="4"/>
      <c r="KSX131" s="4"/>
      <c r="KSY131" s="4"/>
      <c r="KSZ131" s="4"/>
      <c r="KTA131" s="4"/>
      <c r="KTB131" s="4"/>
      <c r="KTC131" s="4"/>
      <c r="KTD131" s="4"/>
      <c r="KTE131" s="4"/>
      <c r="KTF131" s="4"/>
      <c r="KTG131" s="4"/>
      <c r="KTH131" s="4"/>
      <c r="KTI131" s="4"/>
      <c r="KTJ131" s="4"/>
      <c r="KTK131" s="4"/>
      <c r="KTL131" s="4"/>
      <c r="KTM131" s="4"/>
      <c r="KTN131" s="4"/>
      <c r="KTO131" s="4"/>
      <c r="KTP131" s="4"/>
      <c r="KTQ131" s="4"/>
      <c r="KTR131" s="4"/>
      <c r="KTS131" s="4"/>
      <c r="KTT131" s="4"/>
      <c r="KTU131" s="4"/>
      <c r="KTV131" s="4"/>
      <c r="KTW131" s="4"/>
      <c r="KTX131" s="4"/>
      <c r="KTY131" s="4"/>
      <c r="KTZ131" s="4"/>
      <c r="KUA131" s="4"/>
      <c r="KUB131" s="4"/>
      <c r="KUC131" s="4"/>
      <c r="KUD131" s="4"/>
      <c r="KUE131" s="4"/>
      <c r="KUF131" s="4"/>
      <c r="KUG131" s="4"/>
      <c r="KUH131" s="4"/>
      <c r="KUI131" s="4"/>
      <c r="KUJ131" s="4"/>
      <c r="KUK131" s="4"/>
      <c r="KUL131" s="4"/>
      <c r="KUM131" s="4"/>
      <c r="KUN131" s="4"/>
      <c r="KUO131" s="4"/>
      <c r="KUP131" s="4"/>
      <c r="KUQ131" s="4"/>
      <c r="KUR131" s="4"/>
      <c r="KUS131" s="4"/>
      <c r="KUT131" s="4"/>
      <c r="KUU131" s="4"/>
      <c r="KUV131" s="4"/>
      <c r="KUW131" s="4"/>
      <c r="KUX131" s="4"/>
      <c r="KUY131" s="4"/>
      <c r="KUZ131" s="4"/>
      <c r="KVA131" s="4"/>
      <c r="KVB131" s="4"/>
      <c r="KVC131" s="4"/>
      <c r="KVD131" s="4"/>
      <c r="KVE131" s="4"/>
      <c r="KVF131" s="4"/>
      <c r="KVG131" s="4"/>
      <c r="KVH131" s="4"/>
      <c r="KVI131" s="4"/>
      <c r="KVJ131" s="4"/>
      <c r="KVK131" s="4"/>
      <c r="KVL131" s="4"/>
      <c r="KVM131" s="4"/>
      <c r="KVN131" s="4"/>
      <c r="KVO131" s="4"/>
      <c r="KVP131" s="4"/>
      <c r="KVQ131" s="4"/>
      <c r="KVR131" s="4"/>
      <c r="KVS131" s="4"/>
      <c r="KVT131" s="4"/>
      <c r="KVU131" s="4"/>
      <c r="KVV131" s="4"/>
      <c r="KVW131" s="4"/>
      <c r="KVX131" s="4"/>
      <c r="KVY131" s="4"/>
      <c r="KVZ131" s="4"/>
      <c r="KWA131" s="4"/>
      <c r="KWB131" s="4"/>
      <c r="KWC131" s="4"/>
      <c r="KWD131" s="4"/>
      <c r="KWE131" s="4"/>
      <c r="KWF131" s="4"/>
      <c r="KWG131" s="4"/>
      <c r="KWH131" s="4"/>
      <c r="KWI131" s="4"/>
      <c r="KWJ131" s="4"/>
      <c r="KWK131" s="4"/>
      <c r="KWL131" s="4"/>
      <c r="KWM131" s="4"/>
      <c r="KWN131" s="4"/>
      <c r="KWO131" s="4"/>
      <c r="KWP131" s="4"/>
      <c r="KWQ131" s="4"/>
      <c r="KWR131" s="4"/>
      <c r="KWS131" s="4"/>
      <c r="KWT131" s="4"/>
      <c r="KWU131" s="4"/>
      <c r="KWV131" s="4"/>
      <c r="KWW131" s="4"/>
      <c r="KWX131" s="4"/>
      <c r="KWY131" s="4"/>
      <c r="KWZ131" s="4"/>
      <c r="KXA131" s="4"/>
      <c r="KXB131" s="4"/>
      <c r="KXC131" s="4"/>
      <c r="KXD131" s="4"/>
      <c r="KXE131" s="4"/>
      <c r="KXF131" s="4"/>
      <c r="KXG131" s="4"/>
      <c r="KXH131" s="4"/>
      <c r="KXI131" s="4"/>
      <c r="KXJ131" s="4"/>
      <c r="KXK131" s="4"/>
      <c r="KXL131" s="4"/>
      <c r="KXM131" s="4"/>
      <c r="KXN131" s="4"/>
      <c r="KXO131" s="4"/>
      <c r="KXP131" s="4"/>
      <c r="KXQ131" s="4"/>
      <c r="KXR131" s="4"/>
      <c r="KXS131" s="4"/>
      <c r="KXT131" s="4"/>
      <c r="KXU131" s="4"/>
      <c r="KXV131" s="4"/>
      <c r="KXW131" s="4"/>
      <c r="KXX131" s="4"/>
      <c r="KXY131" s="4"/>
      <c r="KXZ131" s="4"/>
      <c r="KYA131" s="4"/>
      <c r="KYB131" s="4"/>
      <c r="KYC131" s="4"/>
      <c r="KYD131" s="4"/>
      <c r="KYE131" s="4"/>
      <c r="KYF131" s="4"/>
      <c r="KYG131" s="4"/>
      <c r="KYH131" s="4"/>
      <c r="KYI131" s="4"/>
      <c r="KYJ131" s="4"/>
      <c r="KYK131" s="4"/>
      <c r="KYL131" s="4"/>
      <c r="KYM131" s="4"/>
      <c r="KYN131" s="4"/>
      <c r="KYO131" s="4"/>
      <c r="KYP131" s="4"/>
      <c r="KYQ131" s="4"/>
      <c r="KYR131" s="4"/>
      <c r="KYS131" s="4"/>
      <c r="KYT131" s="4"/>
      <c r="KYU131" s="4"/>
      <c r="KYV131" s="4"/>
      <c r="KYW131" s="4"/>
      <c r="KYX131" s="4"/>
      <c r="KYY131" s="4"/>
      <c r="KYZ131" s="4"/>
      <c r="KZA131" s="4"/>
      <c r="KZB131" s="4"/>
      <c r="KZC131" s="4"/>
      <c r="KZD131" s="4"/>
      <c r="KZE131" s="4"/>
      <c r="KZF131" s="4"/>
      <c r="KZG131" s="4"/>
      <c r="KZH131" s="4"/>
      <c r="KZI131" s="4"/>
      <c r="KZJ131" s="4"/>
      <c r="KZK131" s="4"/>
      <c r="KZL131" s="4"/>
      <c r="KZM131" s="4"/>
      <c r="KZN131" s="4"/>
      <c r="KZO131" s="4"/>
      <c r="KZP131" s="4"/>
      <c r="KZQ131" s="4"/>
      <c r="KZR131" s="4"/>
      <c r="KZS131" s="4"/>
      <c r="KZT131" s="4"/>
      <c r="KZU131" s="4"/>
      <c r="KZV131" s="4"/>
      <c r="KZW131" s="4"/>
      <c r="KZX131" s="4"/>
      <c r="KZY131" s="4"/>
      <c r="KZZ131" s="4"/>
      <c r="LAA131" s="4"/>
      <c r="LAB131" s="4"/>
      <c r="LAC131" s="4"/>
      <c r="LAD131" s="4"/>
      <c r="LAE131" s="4"/>
      <c r="LAF131" s="4"/>
      <c r="LAG131" s="4"/>
      <c r="LAH131" s="4"/>
      <c r="LAO131" s="4"/>
      <c r="LAP131" s="4"/>
      <c r="LAQ131" s="4"/>
      <c r="LAR131" s="4"/>
      <c r="LAS131" s="4"/>
      <c r="LAT131" s="4"/>
      <c r="LAU131" s="4"/>
      <c r="LAV131" s="4"/>
      <c r="LAW131" s="4"/>
      <c r="LAX131" s="4"/>
      <c r="LAY131" s="4"/>
      <c r="LAZ131" s="4"/>
      <c r="LBA131" s="4"/>
      <c r="LBB131" s="4"/>
      <c r="LBC131" s="4"/>
      <c r="LBD131" s="4"/>
      <c r="LBE131" s="4"/>
      <c r="LBF131" s="4"/>
      <c r="LBG131" s="4"/>
      <c r="LBH131" s="4"/>
      <c r="LBI131" s="4"/>
      <c r="LBJ131" s="4"/>
      <c r="LBK131" s="4"/>
      <c r="LBL131" s="4"/>
      <c r="LBM131" s="4"/>
      <c r="LBN131" s="4"/>
      <c r="LBO131" s="4"/>
      <c r="LBP131" s="4"/>
      <c r="LBQ131" s="4"/>
      <c r="LBR131" s="4"/>
      <c r="LBS131" s="4"/>
      <c r="LBT131" s="4"/>
      <c r="LBU131" s="4"/>
      <c r="LBV131" s="4"/>
      <c r="LBW131" s="4"/>
      <c r="LBX131" s="4"/>
      <c r="LBY131" s="4"/>
      <c r="LBZ131" s="4"/>
      <c r="LCA131" s="4"/>
      <c r="LCB131" s="4"/>
      <c r="LCC131" s="4"/>
      <c r="LCD131" s="4"/>
      <c r="LCE131" s="4"/>
      <c r="LCF131" s="4"/>
      <c r="LCG131" s="4"/>
      <c r="LCH131" s="4"/>
      <c r="LCI131" s="4"/>
      <c r="LCJ131" s="4"/>
      <c r="LCK131" s="4"/>
      <c r="LCL131" s="4"/>
      <c r="LCM131" s="4"/>
      <c r="LCN131" s="4"/>
      <c r="LCO131" s="4"/>
      <c r="LCP131" s="4"/>
      <c r="LCQ131" s="4"/>
      <c r="LCR131" s="4"/>
      <c r="LCS131" s="4"/>
      <c r="LCT131" s="4"/>
      <c r="LCU131" s="4"/>
      <c r="LCV131" s="4"/>
      <c r="LCW131" s="4"/>
      <c r="LCX131" s="4"/>
      <c r="LCY131" s="4"/>
      <c r="LCZ131" s="4"/>
      <c r="LDA131" s="4"/>
      <c r="LDB131" s="4"/>
      <c r="LDC131" s="4"/>
      <c r="LDD131" s="4"/>
      <c r="LDE131" s="4"/>
      <c r="LDF131" s="4"/>
      <c r="LDG131" s="4"/>
      <c r="LDH131" s="4"/>
      <c r="LDI131" s="4"/>
      <c r="LDJ131" s="4"/>
      <c r="LDK131" s="4"/>
      <c r="LDL131" s="4"/>
      <c r="LDM131" s="4"/>
      <c r="LDN131" s="4"/>
      <c r="LDO131" s="4"/>
      <c r="LDP131" s="4"/>
      <c r="LDQ131" s="4"/>
      <c r="LDR131" s="4"/>
      <c r="LDS131" s="4"/>
      <c r="LDT131" s="4"/>
      <c r="LDU131" s="4"/>
      <c r="LDV131" s="4"/>
      <c r="LDW131" s="4"/>
      <c r="LDX131" s="4"/>
      <c r="LDY131" s="4"/>
      <c r="LDZ131" s="4"/>
      <c r="LEA131" s="4"/>
      <c r="LEB131" s="4"/>
      <c r="LEC131" s="4"/>
      <c r="LED131" s="4"/>
      <c r="LEE131" s="4"/>
      <c r="LEF131" s="4"/>
      <c r="LEG131" s="4"/>
      <c r="LEH131" s="4"/>
      <c r="LEI131" s="4"/>
      <c r="LEJ131" s="4"/>
      <c r="LEK131" s="4"/>
      <c r="LEL131" s="4"/>
      <c r="LEM131" s="4"/>
      <c r="LEN131" s="4"/>
      <c r="LEO131" s="4"/>
      <c r="LEP131" s="4"/>
      <c r="LEQ131" s="4"/>
      <c r="LER131" s="4"/>
      <c r="LES131" s="4"/>
      <c r="LET131" s="4"/>
      <c r="LEU131" s="4"/>
      <c r="LEV131" s="4"/>
      <c r="LEW131" s="4"/>
      <c r="LEX131" s="4"/>
      <c r="LEY131" s="4"/>
      <c r="LEZ131" s="4"/>
      <c r="LFA131" s="4"/>
      <c r="LFB131" s="4"/>
      <c r="LFC131" s="4"/>
      <c r="LFD131" s="4"/>
      <c r="LFE131" s="4"/>
      <c r="LFF131" s="4"/>
      <c r="LFG131" s="4"/>
      <c r="LFH131" s="4"/>
      <c r="LFI131" s="4"/>
      <c r="LFJ131" s="4"/>
      <c r="LFK131" s="4"/>
      <c r="LFL131" s="4"/>
      <c r="LFM131" s="4"/>
      <c r="LFN131" s="4"/>
      <c r="LFO131" s="4"/>
      <c r="LFP131" s="4"/>
      <c r="LFQ131" s="4"/>
      <c r="LFR131" s="4"/>
      <c r="LFS131" s="4"/>
      <c r="LFT131" s="4"/>
      <c r="LFU131" s="4"/>
      <c r="LFV131" s="4"/>
      <c r="LFW131" s="4"/>
      <c r="LFX131" s="4"/>
      <c r="LFY131" s="4"/>
      <c r="LFZ131" s="4"/>
      <c r="LGA131" s="4"/>
      <c r="LGB131" s="4"/>
      <c r="LGC131" s="4"/>
      <c r="LGD131" s="4"/>
      <c r="LGE131" s="4"/>
      <c r="LGF131" s="4"/>
      <c r="LGG131" s="4"/>
      <c r="LGH131" s="4"/>
      <c r="LGI131" s="4"/>
      <c r="LGJ131" s="4"/>
      <c r="LGK131" s="4"/>
      <c r="LGL131" s="4"/>
      <c r="LGM131" s="4"/>
      <c r="LGN131" s="4"/>
      <c r="LGO131" s="4"/>
      <c r="LGP131" s="4"/>
      <c r="LGQ131" s="4"/>
      <c r="LGR131" s="4"/>
      <c r="LGS131" s="4"/>
      <c r="LGT131" s="4"/>
      <c r="LGU131" s="4"/>
      <c r="LGV131" s="4"/>
      <c r="LGW131" s="4"/>
      <c r="LGX131" s="4"/>
      <c r="LGY131" s="4"/>
      <c r="LGZ131" s="4"/>
      <c r="LHA131" s="4"/>
      <c r="LHB131" s="4"/>
      <c r="LHC131" s="4"/>
      <c r="LHD131" s="4"/>
      <c r="LHE131" s="4"/>
      <c r="LHF131" s="4"/>
      <c r="LHG131" s="4"/>
      <c r="LHH131" s="4"/>
      <c r="LHI131" s="4"/>
      <c r="LHJ131" s="4"/>
      <c r="LHK131" s="4"/>
      <c r="LHL131" s="4"/>
      <c r="LHM131" s="4"/>
      <c r="LHN131" s="4"/>
      <c r="LHO131" s="4"/>
      <c r="LHP131" s="4"/>
      <c r="LHQ131" s="4"/>
      <c r="LHR131" s="4"/>
      <c r="LHS131" s="4"/>
      <c r="LHT131" s="4"/>
      <c r="LHU131" s="4"/>
      <c r="LHV131" s="4"/>
      <c r="LHW131" s="4"/>
      <c r="LHX131" s="4"/>
      <c r="LHY131" s="4"/>
      <c r="LHZ131" s="4"/>
      <c r="LIA131" s="4"/>
      <c r="LIB131" s="4"/>
      <c r="LIC131" s="4"/>
      <c r="LID131" s="4"/>
      <c r="LIE131" s="4"/>
      <c r="LIF131" s="4"/>
      <c r="LIG131" s="4"/>
      <c r="LIH131" s="4"/>
      <c r="LII131" s="4"/>
      <c r="LIJ131" s="4"/>
      <c r="LIK131" s="4"/>
      <c r="LIL131" s="4"/>
      <c r="LIM131" s="4"/>
      <c r="LIN131" s="4"/>
      <c r="LIO131" s="4"/>
      <c r="LIP131" s="4"/>
      <c r="LIQ131" s="4"/>
      <c r="LIR131" s="4"/>
      <c r="LIS131" s="4"/>
      <c r="LIT131" s="4"/>
      <c r="LIU131" s="4"/>
      <c r="LIV131" s="4"/>
      <c r="LIW131" s="4"/>
      <c r="LIX131" s="4"/>
      <c r="LIY131" s="4"/>
      <c r="LIZ131" s="4"/>
      <c r="LJA131" s="4"/>
      <c r="LJB131" s="4"/>
      <c r="LJC131" s="4"/>
      <c r="LJD131" s="4"/>
      <c r="LJE131" s="4"/>
      <c r="LJF131" s="4"/>
      <c r="LJG131" s="4"/>
      <c r="LJH131" s="4"/>
      <c r="LJI131" s="4"/>
      <c r="LJJ131" s="4"/>
      <c r="LJK131" s="4"/>
      <c r="LJL131" s="4"/>
      <c r="LJM131" s="4"/>
      <c r="LJN131" s="4"/>
      <c r="LJO131" s="4"/>
      <c r="LJP131" s="4"/>
      <c r="LJQ131" s="4"/>
      <c r="LJR131" s="4"/>
      <c r="LJS131" s="4"/>
      <c r="LJT131" s="4"/>
      <c r="LJU131" s="4"/>
      <c r="LJV131" s="4"/>
      <c r="LJW131" s="4"/>
      <c r="LJX131" s="4"/>
      <c r="LJY131" s="4"/>
      <c r="LJZ131" s="4"/>
      <c r="LKA131" s="4"/>
      <c r="LKB131" s="4"/>
      <c r="LKC131" s="4"/>
      <c r="LKD131" s="4"/>
      <c r="LKK131" s="4"/>
      <c r="LKL131" s="4"/>
      <c r="LKM131" s="4"/>
      <c r="LKN131" s="4"/>
      <c r="LKO131" s="4"/>
      <c r="LKP131" s="4"/>
      <c r="LKQ131" s="4"/>
      <c r="LKR131" s="4"/>
      <c r="LKS131" s="4"/>
      <c r="LKT131" s="4"/>
      <c r="LKU131" s="4"/>
      <c r="LKV131" s="4"/>
      <c r="LKW131" s="4"/>
      <c r="LKX131" s="4"/>
      <c r="LKY131" s="4"/>
      <c r="LKZ131" s="4"/>
      <c r="LLA131" s="4"/>
      <c r="LLB131" s="4"/>
      <c r="LLC131" s="4"/>
      <c r="LLD131" s="4"/>
      <c r="LLE131" s="4"/>
      <c r="LLF131" s="4"/>
      <c r="LLG131" s="4"/>
      <c r="LLH131" s="4"/>
      <c r="LLI131" s="4"/>
      <c r="LLJ131" s="4"/>
      <c r="LLK131" s="4"/>
      <c r="LLL131" s="4"/>
      <c r="LLM131" s="4"/>
      <c r="LLN131" s="4"/>
      <c r="LLO131" s="4"/>
      <c r="LLP131" s="4"/>
      <c r="LLQ131" s="4"/>
      <c r="LLR131" s="4"/>
      <c r="LLS131" s="4"/>
      <c r="LLT131" s="4"/>
      <c r="LLU131" s="4"/>
      <c r="LLV131" s="4"/>
      <c r="LLW131" s="4"/>
      <c r="LLX131" s="4"/>
      <c r="LLY131" s="4"/>
      <c r="LLZ131" s="4"/>
      <c r="LMA131" s="4"/>
      <c r="LMB131" s="4"/>
      <c r="LMC131" s="4"/>
      <c r="LMD131" s="4"/>
      <c r="LME131" s="4"/>
      <c r="LMF131" s="4"/>
      <c r="LMG131" s="4"/>
      <c r="LMH131" s="4"/>
      <c r="LMI131" s="4"/>
      <c r="LMJ131" s="4"/>
      <c r="LMK131" s="4"/>
      <c r="LML131" s="4"/>
      <c r="LMM131" s="4"/>
      <c r="LMN131" s="4"/>
      <c r="LMO131" s="4"/>
      <c r="LMP131" s="4"/>
      <c r="LMQ131" s="4"/>
      <c r="LMR131" s="4"/>
      <c r="LMS131" s="4"/>
      <c r="LMT131" s="4"/>
      <c r="LMU131" s="4"/>
      <c r="LMV131" s="4"/>
      <c r="LMW131" s="4"/>
      <c r="LMX131" s="4"/>
      <c r="LMY131" s="4"/>
      <c r="LMZ131" s="4"/>
      <c r="LNA131" s="4"/>
      <c r="LNB131" s="4"/>
      <c r="LNC131" s="4"/>
      <c r="LND131" s="4"/>
      <c r="LNE131" s="4"/>
      <c r="LNF131" s="4"/>
      <c r="LNG131" s="4"/>
      <c r="LNH131" s="4"/>
      <c r="LNI131" s="4"/>
      <c r="LNJ131" s="4"/>
      <c r="LNK131" s="4"/>
      <c r="LNL131" s="4"/>
      <c r="LNM131" s="4"/>
      <c r="LNN131" s="4"/>
      <c r="LNO131" s="4"/>
      <c r="LNP131" s="4"/>
      <c r="LNQ131" s="4"/>
      <c r="LNR131" s="4"/>
      <c r="LNS131" s="4"/>
      <c r="LNT131" s="4"/>
      <c r="LNU131" s="4"/>
      <c r="LNV131" s="4"/>
      <c r="LNW131" s="4"/>
      <c r="LNX131" s="4"/>
      <c r="LNY131" s="4"/>
      <c r="LNZ131" s="4"/>
      <c r="LOA131" s="4"/>
      <c r="LOB131" s="4"/>
      <c r="LOC131" s="4"/>
      <c r="LOD131" s="4"/>
      <c r="LOE131" s="4"/>
      <c r="LOF131" s="4"/>
      <c r="LOG131" s="4"/>
      <c r="LOH131" s="4"/>
      <c r="LOI131" s="4"/>
      <c r="LOJ131" s="4"/>
      <c r="LOK131" s="4"/>
      <c r="LOL131" s="4"/>
      <c r="LOM131" s="4"/>
      <c r="LON131" s="4"/>
      <c r="LOO131" s="4"/>
      <c r="LOP131" s="4"/>
      <c r="LOQ131" s="4"/>
      <c r="LOR131" s="4"/>
      <c r="LOS131" s="4"/>
      <c r="LOT131" s="4"/>
      <c r="LOU131" s="4"/>
      <c r="LOV131" s="4"/>
      <c r="LOW131" s="4"/>
      <c r="LOX131" s="4"/>
      <c r="LOY131" s="4"/>
      <c r="LOZ131" s="4"/>
      <c r="LPA131" s="4"/>
      <c r="LPB131" s="4"/>
      <c r="LPC131" s="4"/>
      <c r="LPD131" s="4"/>
      <c r="LPE131" s="4"/>
      <c r="LPF131" s="4"/>
      <c r="LPG131" s="4"/>
      <c r="LPH131" s="4"/>
      <c r="LPI131" s="4"/>
      <c r="LPJ131" s="4"/>
      <c r="LPK131" s="4"/>
      <c r="LPL131" s="4"/>
      <c r="LPM131" s="4"/>
      <c r="LPN131" s="4"/>
      <c r="LPO131" s="4"/>
      <c r="LPP131" s="4"/>
      <c r="LPQ131" s="4"/>
      <c r="LPR131" s="4"/>
      <c r="LPS131" s="4"/>
      <c r="LPT131" s="4"/>
      <c r="LPU131" s="4"/>
      <c r="LPV131" s="4"/>
      <c r="LPW131" s="4"/>
      <c r="LPX131" s="4"/>
      <c r="LPY131" s="4"/>
      <c r="LPZ131" s="4"/>
      <c r="LQA131" s="4"/>
      <c r="LQB131" s="4"/>
      <c r="LQC131" s="4"/>
      <c r="LQD131" s="4"/>
      <c r="LQE131" s="4"/>
      <c r="LQF131" s="4"/>
      <c r="LQG131" s="4"/>
      <c r="LQH131" s="4"/>
      <c r="LQI131" s="4"/>
      <c r="LQJ131" s="4"/>
      <c r="LQK131" s="4"/>
      <c r="LQL131" s="4"/>
      <c r="LQM131" s="4"/>
      <c r="LQN131" s="4"/>
      <c r="LQO131" s="4"/>
      <c r="LQP131" s="4"/>
      <c r="LQQ131" s="4"/>
      <c r="LQR131" s="4"/>
      <c r="LQS131" s="4"/>
      <c r="LQT131" s="4"/>
      <c r="LQU131" s="4"/>
      <c r="LQV131" s="4"/>
      <c r="LQW131" s="4"/>
      <c r="LQX131" s="4"/>
      <c r="LQY131" s="4"/>
      <c r="LQZ131" s="4"/>
      <c r="LRA131" s="4"/>
      <c r="LRB131" s="4"/>
      <c r="LRC131" s="4"/>
      <c r="LRD131" s="4"/>
      <c r="LRE131" s="4"/>
      <c r="LRF131" s="4"/>
      <c r="LRG131" s="4"/>
      <c r="LRH131" s="4"/>
      <c r="LRI131" s="4"/>
      <c r="LRJ131" s="4"/>
      <c r="LRK131" s="4"/>
      <c r="LRL131" s="4"/>
      <c r="LRM131" s="4"/>
      <c r="LRN131" s="4"/>
      <c r="LRO131" s="4"/>
      <c r="LRP131" s="4"/>
      <c r="LRQ131" s="4"/>
      <c r="LRR131" s="4"/>
      <c r="LRS131" s="4"/>
      <c r="LRT131" s="4"/>
      <c r="LRU131" s="4"/>
      <c r="LRV131" s="4"/>
      <c r="LRW131" s="4"/>
      <c r="LRX131" s="4"/>
      <c r="LRY131" s="4"/>
      <c r="LRZ131" s="4"/>
      <c r="LSA131" s="4"/>
      <c r="LSB131" s="4"/>
      <c r="LSC131" s="4"/>
      <c r="LSD131" s="4"/>
      <c r="LSE131" s="4"/>
      <c r="LSF131" s="4"/>
      <c r="LSG131" s="4"/>
      <c r="LSH131" s="4"/>
      <c r="LSI131" s="4"/>
      <c r="LSJ131" s="4"/>
      <c r="LSK131" s="4"/>
      <c r="LSL131" s="4"/>
      <c r="LSM131" s="4"/>
      <c r="LSN131" s="4"/>
      <c r="LSO131" s="4"/>
      <c r="LSP131" s="4"/>
      <c r="LSQ131" s="4"/>
      <c r="LSR131" s="4"/>
      <c r="LSS131" s="4"/>
      <c r="LST131" s="4"/>
      <c r="LSU131" s="4"/>
      <c r="LSV131" s="4"/>
      <c r="LSW131" s="4"/>
      <c r="LSX131" s="4"/>
      <c r="LSY131" s="4"/>
      <c r="LSZ131" s="4"/>
      <c r="LTA131" s="4"/>
      <c r="LTB131" s="4"/>
      <c r="LTC131" s="4"/>
      <c r="LTD131" s="4"/>
      <c r="LTE131" s="4"/>
      <c r="LTF131" s="4"/>
      <c r="LTG131" s="4"/>
      <c r="LTH131" s="4"/>
      <c r="LTI131" s="4"/>
      <c r="LTJ131" s="4"/>
      <c r="LTK131" s="4"/>
      <c r="LTL131" s="4"/>
      <c r="LTM131" s="4"/>
      <c r="LTN131" s="4"/>
      <c r="LTO131" s="4"/>
      <c r="LTP131" s="4"/>
      <c r="LTQ131" s="4"/>
      <c r="LTR131" s="4"/>
      <c r="LTS131" s="4"/>
      <c r="LTT131" s="4"/>
      <c r="LTU131" s="4"/>
      <c r="LTV131" s="4"/>
      <c r="LTW131" s="4"/>
      <c r="LTX131" s="4"/>
      <c r="LTY131" s="4"/>
      <c r="LTZ131" s="4"/>
      <c r="LUG131" s="4"/>
      <c r="LUH131" s="4"/>
      <c r="LUI131" s="4"/>
      <c r="LUJ131" s="4"/>
      <c r="LUK131" s="4"/>
      <c r="LUL131" s="4"/>
      <c r="LUM131" s="4"/>
      <c r="LUN131" s="4"/>
      <c r="LUO131" s="4"/>
      <c r="LUP131" s="4"/>
      <c r="LUQ131" s="4"/>
      <c r="LUR131" s="4"/>
      <c r="LUS131" s="4"/>
      <c r="LUT131" s="4"/>
      <c r="LUU131" s="4"/>
      <c r="LUV131" s="4"/>
      <c r="LUW131" s="4"/>
      <c r="LUX131" s="4"/>
      <c r="LUY131" s="4"/>
      <c r="LUZ131" s="4"/>
      <c r="LVA131" s="4"/>
      <c r="LVB131" s="4"/>
      <c r="LVC131" s="4"/>
      <c r="LVD131" s="4"/>
      <c r="LVE131" s="4"/>
      <c r="LVF131" s="4"/>
      <c r="LVG131" s="4"/>
      <c r="LVH131" s="4"/>
      <c r="LVI131" s="4"/>
      <c r="LVJ131" s="4"/>
      <c r="LVK131" s="4"/>
      <c r="LVL131" s="4"/>
      <c r="LVM131" s="4"/>
      <c r="LVN131" s="4"/>
      <c r="LVO131" s="4"/>
      <c r="LVP131" s="4"/>
      <c r="LVQ131" s="4"/>
      <c r="LVR131" s="4"/>
      <c r="LVS131" s="4"/>
      <c r="LVT131" s="4"/>
      <c r="LVU131" s="4"/>
      <c r="LVV131" s="4"/>
      <c r="LVW131" s="4"/>
      <c r="LVX131" s="4"/>
      <c r="LVY131" s="4"/>
      <c r="LVZ131" s="4"/>
      <c r="LWA131" s="4"/>
      <c r="LWB131" s="4"/>
      <c r="LWC131" s="4"/>
      <c r="LWD131" s="4"/>
      <c r="LWE131" s="4"/>
      <c r="LWF131" s="4"/>
      <c r="LWG131" s="4"/>
      <c r="LWH131" s="4"/>
      <c r="LWI131" s="4"/>
      <c r="LWJ131" s="4"/>
      <c r="LWK131" s="4"/>
      <c r="LWL131" s="4"/>
      <c r="LWM131" s="4"/>
      <c r="LWN131" s="4"/>
      <c r="LWO131" s="4"/>
      <c r="LWP131" s="4"/>
      <c r="LWQ131" s="4"/>
      <c r="LWR131" s="4"/>
      <c r="LWS131" s="4"/>
      <c r="LWT131" s="4"/>
      <c r="LWU131" s="4"/>
      <c r="LWV131" s="4"/>
      <c r="LWW131" s="4"/>
      <c r="LWX131" s="4"/>
      <c r="LWY131" s="4"/>
      <c r="LWZ131" s="4"/>
      <c r="LXA131" s="4"/>
      <c r="LXB131" s="4"/>
      <c r="LXC131" s="4"/>
      <c r="LXD131" s="4"/>
      <c r="LXE131" s="4"/>
      <c r="LXF131" s="4"/>
      <c r="LXG131" s="4"/>
      <c r="LXH131" s="4"/>
      <c r="LXI131" s="4"/>
      <c r="LXJ131" s="4"/>
      <c r="LXK131" s="4"/>
      <c r="LXL131" s="4"/>
      <c r="LXM131" s="4"/>
      <c r="LXN131" s="4"/>
      <c r="LXO131" s="4"/>
      <c r="LXP131" s="4"/>
      <c r="LXQ131" s="4"/>
      <c r="LXR131" s="4"/>
      <c r="LXS131" s="4"/>
      <c r="LXT131" s="4"/>
      <c r="LXU131" s="4"/>
      <c r="LXV131" s="4"/>
      <c r="LXW131" s="4"/>
      <c r="LXX131" s="4"/>
      <c r="LXY131" s="4"/>
      <c r="LXZ131" s="4"/>
      <c r="LYA131" s="4"/>
      <c r="LYB131" s="4"/>
      <c r="LYC131" s="4"/>
      <c r="LYD131" s="4"/>
      <c r="LYE131" s="4"/>
      <c r="LYF131" s="4"/>
      <c r="LYG131" s="4"/>
      <c r="LYH131" s="4"/>
      <c r="LYI131" s="4"/>
      <c r="LYJ131" s="4"/>
      <c r="LYK131" s="4"/>
      <c r="LYL131" s="4"/>
      <c r="LYM131" s="4"/>
      <c r="LYN131" s="4"/>
      <c r="LYO131" s="4"/>
      <c r="LYP131" s="4"/>
      <c r="LYQ131" s="4"/>
      <c r="LYR131" s="4"/>
      <c r="LYS131" s="4"/>
      <c r="LYT131" s="4"/>
      <c r="LYU131" s="4"/>
      <c r="LYV131" s="4"/>
      <c r="LYW131" s="4"/>
      <c r="LYX131" s="4"/>
      <c r="LYY131" s="4"/>
      <c r="LYZ131" s="4"/>
      <c r="LZA131" s="4"/>
      <c r="LZB131" s="4"/>
      <c r="LZC131" s="4"/>
      <c r="LZD131" s="4"/>
      <c r="LZE131" s="4"/>
      <c r="LZF131" s="4"/>
      <c r="LZG131" s="4"/>
      <c r="LZH131" s="4"/>
      <c r="LZI131" s="4"/>
      <c r="LZJ131" s="4"/>
      <c r="LZK131" s="4"/>
      <c r="LZL131" s="4"/>
      <c r="LZM131" s="4"/>
      <c r="LZN131" s="4"/>
      <c r="LZO131" s="4"/>
      <c r="LZP131" s="4"/>
      <c r="LZQ131" s="4"/>
      <c r="LZR131" s="4"/>
      <c r="LZS131" s="4"/>
      <c r="LZT131" s="4"/>
      <c r="LZU131" s="4"/>
      <c r="LZV131" s="4"/>
      <c r="LZW131" s="4"/>
      <c r="LZX131" s="4"/>
      <c r="LZY131" s="4"/>
      <c r="LZZ131" s="4"/>
      <c r="MAA131" s="4"/>
      <c r="MAB131" s="4"/>
      <c r="MAC131" s="4"/>
      <c r="MAD131" s="4"/>
      <c r="MAE131" s="4"/>
      <c r="MAF131" s="4"/>
      <c r="MAG131" s="4"/>
      <c r="MAH131" s="4"/>
      <c r="MAI131" s="4"/>
      <c r="MAJ131" s="4"/>
      <c r="MAK131" s="4"/>
      <c r="MAL131" s="4"/>
      <c r="MAM131" s="4"/>
      <c r="MAN131" s="4"/>
      <c r="MAO131" s="4"/>
      <c r="MAP131" s="4"/>
      <c r="MAQ131" s="4"/>
      <c r="MAR131" s="4"/>
      <c r="MAS131" s="4"/>
      <c r="MAT131" s="4"/>
      <c r="MAU131" s="4"/>
      <c r="MAV131" s="4"/>
      <c r="MAW131" s="4"/>
      <c r="MAX131" s="4"/>
      <c r="MAY131" s="4"/>
      <c r="MAZ131" s="4"/>
      <c r="MBA131" s="4"/>
      <c r="MBB131" s="4"/>
      <c r="MBC131" s="4"/>
      <c r="MBD131" s="4"/>
      <c r="MBE131" s="4"/>
      <c r="MBF131" s="4"/>
      <c r="MBG131" s="4"/>
      <c r="MBH131" s="4"/>
      <c r="MBI131" s="4"/>
      <c r="MBJ131" s="4"/>
      <c r="MBK131" s="4"/>
      <c r="MBL131" s="4"/>
      <c r="MBM131" s="4"/>
      <c r="MBN131" s="4"/>
      <c r="MBO131" s="4"/>
      <c r="MBP131" s="4"/>
      <c r="MBQ131" s="4"/>
      <c r="MBR131" s="4"/>
      <c r="MBS131" s="4"/>
      <c r="MBT131" s="4"/>
      <c r="MBU131" s="4"/>
      <c r="MBV131" s="4"/>
      <c r="MBW131" s="4"/>
      <c r="MBX131" s="4"/>
      <c r="MBY131" s="4"/>
      <c r="MBZ131" s="4"/>
      <c r="MCA131" s="4"/>
      <c r="MCB131" s="4"/>
      <c r="MCC131" s="4"/>
      <c r="MCD131" s="4"/>
      <c r="MCE131" s="4"/>
      <c r="MCF131" s="4"/>
      <c r="MCG131" s="4"/>
      <c r="MCH131" s="4"/>
      <c r="MCI131" s="4"/>
      <c r="MCJ131" s="4"/>
      <c r="MCK131" s="4"/>
      <c r="MCL131" s="4"/>
      <c r="MCM131" s="4"/>
      <c r="MCN131" s="4"/>
      <c r="MCO131" s="4"/>
      <c r="MCP131" s="4"/>
      <c r="MCQ131" s="4"/>
      <c r="MCR131" s="4"/>
      <c r="MCS131" s="4"/>
      <c r="MCT131" s="4"/>
      <c r="MCU131" s="4"/>
      <c r="MCV131" s="4"/>
      <c r="MCW131" s="4"/>
      <c r="MCX131" s="4"/>
      <c r="MCY131" s="4"/>
      <c r="MCZ131" s="4"/>
      <c r="MDA131" s="4"/>
      <c r="MDB131" s="4"/>
      <c r="MDC131" s="4"/>
      <c r="MDD131" s="4"/>
      <c r="MDE131" s="4"/>
      <c r="MDF131" s="4"/>
      <c r="MDG131" s="4"/>
      <c r="MDH131" s="4"/>
      <c r="MDI131" s="4"/>
      <c r="MDJ131" s="4"/>
      <c r="MDK131" s="4"/>
      <c r="MDL131" s="4"/>
      <c r="MDM131" s="4"/>
      <c r="MDN131" s="4"/>
      <c r="MDO131" s="4"/>
      <c r="MDP131" s="4"/>
      <c r="MDQ131" s="4"/>
      <c r="MDR131" s="4"/>
      <c r="MDS131" s="4"/>
      <c r="MDT131" s="4"/>
      <c r="MDU131" s="4"/>
      <c r="MDV131" s="4"/>
      <c r="MEC131" s="4"/>
      <c r="MED131" s="4"/>
      <c r="MEE131" s="4"/>
      <c r="MEF131" s="4"/>
      <c r="MEG131" s="4"/>
      <c r="MEH131" s="4"/>
      <c r="MEI131" s="4"/>
      <c r="MEJ131" s="4"/>
      <c r="MEK131" s="4"/>
      <c r="MEL131" s="4"/>
      <c r="MEM131" s="4"/>
      <c r="MEN131" s="4"/>
      <c r="MEO131" s="4"/>
      <c r="MEP131" s="4"/>
      <c r="MEQ131" s="4"/>
      <c r="MER131" s="4"/>
      <c r="MES131" s="4"/>
      <c r="MET131" s="4"/>
      <c r="MEU131" s="4"/>
      <c r="MEV131" s="4"/>
      <c r="MEW131" s="4"/>
      <c r="MEX131" s="4"/>
      <c r="MEY131" s="4"/>
      <c r="MEZ131" s="4"/>
      <c r="MFA131" s="4"/>
      <c r="MFB131" s="4"/>
      <c r="MFC131" s="4"/>
      <c r="MFD131" s="4"/>
      <c r="MFE131" s="4"/>
      <c r="MFF131" s="4"/>
      <c r="MFG131" s="4"/>
      <c r="MFH131" s="4"/>
      <c r="MFI131" s="4"/>
      <c r="MFJ131" s="4"/>
      <c r="MFK131" s="4"/>
      <c r="MFL131" s="4"/>
      <c r="MFM131" s="4"/>
      <c r="MFN131" s="4"/>
      <c r="MFO131" s="4"/>
      <c r="MFP131" s="4"/>
      <c r="MFQ131" s="4"/>
      <c r="MFR131" s="4"/>
      <c r="MFS131" s="4"/>
      <c r="MFT131" s="4"/>
      <c r="MFU131" s="4"/>
      <c r="MFV131" s="4"/>
      <c r="MFW131" s="4"/>
      <c r="MFX131" s="4"/>
      <c r="MFY131" s="4"/>
      <c r="MFZ131" s="4"/>
      <c r="MGA131" s="4"/>
      <c r="MGB131" s="4"/>
      <c r="MGC131" s="4"/>
      <c r="MGD131" s="4"/>
      <c r="MGE131" s="4"/>
      <c r="MGF131" s="4"/>
      <c r="MGG131" s="4"/>
      <c r="MGH131" s="4"/>
      <c r="MGI131" s="4"/>
      <c r="MGJ131" s="4"/>
      <c r="MGK131" s="4"/>
      <c r="MGL131" s="4"/>
      <c r="MGM131" s="4"/>
      <c r="MGN131" s="4"/>
      <c r="MGO131" s="4"/>
      <c r="MGP131" s="4"/>
      <c r="MGQ131" s="4"/>
      <c r="MGR131" s="4"/>
      <c r="MGS131" s="4"/>
      <c r="MGT131" s="4"/>
      <c r="MGU131" s="4"/>
      <c r="MGV131" s="4"/>
      <c r="MGW131" s="4"/>
      <c r="MGX131" s="4"/>
      <c r="MGY131" s="4"/>
      <c r="MGZ131" s="4"/>
      <c r="MHA131" s="4"/>
      <c r="MHB131" s="4"/>
      <c r="MHC131" s="4"/>
      <c r="MHD131" s="4"/>
      <c r="MHE131" s="4"/>
      <c r="MHF131" s="4"/>
      <c r="MHG131" s="4"/>
      <c r="MHH131" s="4"/>
      <c r="MHI131" s="4"/>
      <c r="MHJ131" s="4"/>
      <c r="MHK131" s="4"/>
      <c r="MHL131" s="4"/>
      <c r="MHM131" s="4"/>
      <c r="MHN131" s="4"/>
      <c r="MHO131" s="4"/>
      <c r="MHP131" s="4"/>
      <c r="MHQ131" s="4"/>
      <c r="MHR131" s="4"/>
      <c r="MHS131" s="4"/>
      <c r="MHT131" s="4"/>
      <c r="MHU131" s="4"/>
      <c r="MHV131" s="4"/>
      <c r="MHW131" s="4"/>
      <c r="MHX131" s="4"/>
      <c r="MHY131" s="4"/>
      <c r="MHZ131" s="4"/>
      <c r="MIA131" s="4"/>
      <c r="MIB131" s="4"/>
      <c r="MIC131" s="4"/>
      <c r="MID131" s="4"/>
      <c r="MIE131" s="4"/>
      <c r="MIF131" s="4"/>
      <c r="MIG131" s="4"/>
      <c r="MIH131" s="4"/>
      <c r="MII131" s="4"/>
      <c r="MIJ131" s="4"/>
      <c r="MIK131" s="4"/>
      <c r="MIL131" s="4"/>
      <c r="MIM131" s="4"/>
      <c r="MIN131" s="4"/>
      <c r="MIO131" s="4"/>
      <c r="MIP131" s="4"/>
      <c r="MIQ131" s="4"/>
      <c r="MIR131" s="4"/>
      <c r="MIS131" s="4"/>
      <c r="MIT131" s="4"/>
      <c r="MIU131" s="4"/>
      <c r="MIV131" s="4"/>
      <c r="MIW131" s="4"/>
      <c r="MIX131" s="4"/>
      <c r="MIY131" s="4"/>
      <c r="MIZ131" s="4"/>
      <c r="MJA131" s="4"/>
      <c r="MJB131" s="4"/>
      <c r="MJC131" s="4"/>
      <c r="MJD131" s="4"/>
      <c r="MJE131" s="4"/>
      <c r="MJF131" s="4"/>
      <c r="MJG131" s="4"/>
      <c r="MJH131" s="4"/>
      <c r="MJI131" s="4"/>
      <c r="MJJ131" s="4"/>
      <c r="MJK131" s="4"/>
      <c r="MJL131" s="4"/>
      <c r="MJM131" s="4"/>
      <c r="MJN131" s="4"/>
      <c r="MJO131" s="4"/>
      <c r="MJP131" s="4"/>
      <c r="MJQ131" s="4"/>
      <c r="MJR131" s="4"/>
      <c r="MJS131" s="4"/>
      <c r="MJT131" s="4"/>
      <c r="MJU131" s="4"/>
      <c r="MJV131" s="4"/>
      <c r="MJW131" s="4"/>
      <c r="MJX131" s="4"/>
      <c r="MJY131" s="4"/>
      <c r="MJZ131" s="4"/>
      <c r="MKA131" s="4"/>
      <c r="MKB131" s="4"/>
      <c r="MKC131" s="4"/>
      <c r="MKD131" s="4"/>
      <c r="MKE131" s="4"/>
      <c r="MKF131" s="4"/>
      <c r="MKG131" s="4"/>
      <c r="MKH131" s="4"/>
      <c r="MKI131" s="4"/>
      <c r="MKJ131" s="4"/>
      <c r="MKK131" s="4"/>
      <c r="MKL131" s="4"/>
      <c r="MKM131" s="4"/>
      <c r="MKN131" s="4"/>
      <c r="MKO131" s="4"/>
      <c r="MKP131" s="4"/>
      <c r="MKQ131" s="4"/>
      <c r="MKR131" s="4"/>
      <c r="MKS131" s="4"/>
      <c r="MKT131" s="4"/>
      <c r="MKU131" s="4"/>
      <c r="MKV131" s="4"/>
      <c r="MKW131" s="4"/>
      <c r="MKX131" s="4"/>
      <c r="MKY131" s="4"/>
      <c r="MKZ131" s="4"/>
      <c r="MLA131" s="4"/>
      <c r="MLB131" s="4"/>
      <c r="MLC131" s="4"/>
      <c r="MLD131" s="4"/>
      <c r="MLE131" s="4"/>
      <c r="MLF131" s="4"/>
      <c r="MLG131" s="4"/>
      <c r="MLH131" s="4"/>
      <c r="MLI131" s="4"/>
      <c r="MLJ131" s="4"/>
      <c r="MLK131" s="4"/>
      <c r="MLL131" s="4"/>
      <c r="MLM131" s="4"/>
      <c r="MLN131" s="4"/>
      <c r="MLO131" s="4"/>
      <c r="MLP131" s="4"/>
      <c r="MLQ131" s="4"/>
      <c r="MLR131" s="4"/>
      <c r="MLS131" s="4"/>
      <c r="MLT131" s="4"/>
      <c r="MLU131" s="4"/>
      <c r="MLV131" s="4"/>
      <c r="MLW131" s="4"/>
      <c r="MLX131" s="4"/>
      <c r="MLY131" s="4"/>
      <c r="MLZ131" s="4"/>
      <c r="MMA131" s="4"/>
      <c r="MMB131" s="4"/>
      <c r="MMC131" s="4"/>
      <c r="MMD131" s="4"/>
      <c r="MME131" s="4"/>
      <c r="MMF131" s="4"/>
      <c r="MMG131" s="4"/>
      <c r="MMH131" s="4"/>
      <c r="MMI131" s="4"/>
      <c r="MMJ131" s="4"/>
      <c r="MMK131" s="4"/>
      <c r="MML131" s="4"/>
      <c r="MMM131" s="4"/>
      <c r="MMN131" s="4"/>
      <c r="MMO131" s="4"/>
      <c r="MMP131" s="4"/>
      <c r="MMQ131" s="4"/>
      <c r="MMR131" s="4"/>
      <c r="MMS131" s="4"/>
      <c r="MMT131" s="4"/>
      <c r="MMU131" s="4"/>
      <c r="MMV131" s="4"/>
      <c r="MMW131" s="4"/>
      <c r="MMX131" s="4"/>
      <c r="MMY131" s="4"/>
      <c r="MMZ131" s="4"/>
      <c r="MNA131" s="4"/>
      <c r="MNB131" s="4"/>
      <c r="MNC131" s="4"/>
      <c r="MND131" s="4"/>
      <c r="MNE131" s="4"/>
      <c r="MNF131" s="4"/>
      <c r="MNG131" s="4"/>
      <c r="MNH131" s="4"/>
      <c r="MNI131" s="4"/>
      <c r="MNJ131" s="4"/>
      <c r="MNK131" s="4"/>
      <c r="MNL131" s="4"/>
      <c r="MNM131" s="4"/>
      <c r="MNN131" s="4"/>
      <c r="MNO131" s="4"/>
      <c r="MNP131" s="4"/>
      <c r="MNQ131" s="4"/>
      <c r="MNR131" s="4"/>
      <c r="MNY131" s="4"/>
      <c r="MNZ131" s="4"/>
      <c r="MOA131" s="4"/>
      <c r="MOB131" s="4"/>
      <c r="MOC131" s="4"/>
      <c r="MOD131" s="4"/>
      <c r="MOE131" s="4"/>
      <c r="MOF131" s="4"/>
      <c r="MOG131" s="4"/>
      <c r="MOH131" s="4"/>
      <c r="MOI131" s="4"/>
      <c r="MOJ131" s="4"/>
      <c r="MOK131" s="4"/>
      <c r="MOL131" s="4"/>
      <c r="MOM131" s="4"/>
      <c r="MON131" s="4"/>
      <c r="MOO131" s="4"/>
      <c r="MOP131" s="4"/>
      <c r="MOQ131" s="4"/>
      <c r="MOR131" s="4"/>
      <c r="MOS131" s="4"/>
      <c r="MOT131" s="4"/>
      <c r="MOU131" s="4"/>
      <c r="MOV131" s="4"/>
      <c r="MOW131" s="4"/>
      <c r="MOX131" s="4"/>
      <c r="MOY131" s="4"/>
      <c r="MOZ131" s="4"/>
      <c r="MPA131" s="4"/>
      <c r="MPB131" s="4"/>
      <c r="MPC131" s="4"/>
      <c r="MPD131" s="4"/>
      <c r="MPE131" s="4"/>
      <c r="MPF131" s="4"/>
      <c r="MPG131" s="4"/>
      <c r="MPH131" s="4"/>
      <c r="MPI131" s="4"/>
      <c r="MPJ131" s="4"/>
      <c r="MPK131" s="4"/>
      <c r="MPL131" s="4"/>
      <c r="MPM131" s="4"/>
      <c r="MPN131" s="4"/>
      <c r="MPO131" s="4"/>
      <c r="MPP131" s="4"/>
      <c r="MPQ131" s="4"/>
      <c r="MPR131" s="4"/>
      <c r="MPS131" s="4"/>
      <c r="MPT131" s="4"/>
      <c r="MPU131" s="4"/>
      <c r="MPV131" s="4"/>
      <c r="MPW131" s="4"/>
      <c r="MPX131" s="4"/>
      <c r="MPY131" s="4"/>
      <c r="MPZ131" s="4"/>
      <c r="MQA131" s="4"/>
      <c r="MQB131" s="4"/>
      <c r="MQC131" s="4"/>
      <c r="MQD131" s="4"/>
      <c r="MQE131" s="4"/>
      <c r="MQF131" s="4"/>
      <c r="MQG131" s="4"/>
      <c r="MQH131" s="4"/>
      <c r="MQI131" s="4"/>
      <c r="MQJ131" s="4"/>
      <c r="MQK131" s="4"/>
      <c r="MQL131" s="4"/>
      <c r="MQM131" s="4"/>
      <c r="MQN131" s="4"/>
      <c r="MQO131" s="4"/>
      <c r="MQP131" s="4"/>
      <c r="MQQ131" s="4"/>
      <c r="MQR131" s="4"/>
      <c r="MQS131" s="4"/>
      <c r="MQT131" s="4"/>
      <c r="MQU131" s="4"/>
      <c r="MQV131" s="4"/>
      <c r="MQW131" s="4"/>
      <c r="MQX131" s="4"/>
      <c r="MQY131" s="4"/>
      <c r="MQZ131" s="4"/>
      <c r="MRA131" s="4"/>
      <c r="MRB131" s="4"/>
      <c r="MRC131" s="4"/>
      <c r="MRD131" s="4"/>
      <c r="MRE131" s="4"/>
      <c r="MRF131" s="4"/>
      <c r="MRG131" s="4"/>
      <c r="MRH131" s="4"/>
      <c r="MRI131" s="4"/>
      <c r="MRJ131" s="4"/>
      <c r="MRK131" s="4"/>
      <c r="MRL131" s="4"/>
      <c r="MRM131" s="4"/>
      <c r="MRN131" s="4"/>
      <c r="MRO131" s="4"/>
      <c r="MRP131" s="4"/>
      <c r="MRQ131" s="4"/>
      <c r="MRR131" s="4"/>
      <c r="MRS131" s="4"/>
      <c r="MRT131" s="4"/>
      <c r="MRU131" s="4"/>
      <c r="MRV131" s="4"/>
      <c r="MRW131" s="4"/>
      <c r="MRX131" s="4"/>
      <c r="MRY131" s="4"/>
      <c r="MRZ131" s="4"/>
      <c r="MSA131" s="4"/>
      <c r="MSB131" s="4"/>
      <c r="MSC131" s="4"/>
      <c r="MSD131" s="4"/>
      <c r="MSE131" s="4"/>
      <c r="MSF131" s="4"/>
      <c r="MSG131" s="4"/>
      <c r="MSH131" s="4"/>
      <c r="MSI131" s="4"/>
      <c r="MSJ131" s="4"/>
      <c r="MSK131" s="4"/>
      <c r="MSL131" s="4"/>
      <c r="MSM131" s="4"/>
      <c r="MSN131" s="4"/>
      <c r="MSO131" s="4"/>
      <c r="MSP131" s="4"/>
      <c r="MSQ131" s="4"/>
      <c r="MSR131" s="4"/>
      <c r="MSS131" s="4"/>
      <c r="MST131" s="4"/>
      <c r="MSU131" s="4"/>
      <c r="MSV131" s="4"/>
      <c r="MSW131" s="4"/>
      <c r="MSX131" s="4"/>
      <c r="MSY131" s="4"/>
      <c r="MSZ131" s="4"/>
      <c r="MTA131" s="4"/>
      <c r="MTB131" s="4"/>
      <c r="MTC131" s="4"/>
      <c r="MTD131" s="4"/>
      <c r="MTE131" s="4"/>
      <c r="MTF131" s="4"/>
      <c r="MTG131" s="4"/>
      <c r="MTH131" s="4"/>
      <c r="MTI131" s="4"/>
      <c r="MTJ131" s="4"/>
      <c r="MTK131" s="4"/>
      <c r="MTL131" s="4"/>
      <c r="MTM131" s="4"/>
      <c r="MTN131" s="4"/>
      <c r="MTO131" s="4"/>
      <c r="MTP131" s="4"/>
      <c r="MTQ131" s="4"/>
      <c r="MTR131" s="4"/>
      <c r="MTS131" s="4"/>
      <c r="MTT131" s="4"/>
      <c r="MTU131" s="4"/>
      <c r="MTV131" s="4"/>
      <c r="MTW131" s="4"/>
      <c r="MTX131" s="4"/>
      <c r="MTY131" s="4"/>
      <c r="MTZ131" s="4"/>
      <c r="MUA131" s="4"/>
      <c r="MUB131" s="4"/>
      <c r="MUC131" s="4"/>
      <c r="MUD131" s="4"/>
      <c r="MUE131" s="4"/>
      <c r="MUF131" s="4"/>
      <c r="MUG131" s="4"/>
      <c r="MUH131" s="4"/>
      <c r="MUI131" s="4"/>
      <c r="MUJ131" s="4"/>
      <c r="MUK131" s="4"/>
      <c r="MUL131" s="4"/>
      <c r="MUM131" s="4"/>
      <c r="MUN131" s="4"/>
      <c r="MUO131" s="4"/>
      <c r="MUP131" s="4"/>
      <c r="MUQ131" s="4"/>
      <c r="MUR131" s="4"/>
      <c r="MUS131" s="4"/>
      <c r="MUT131" s="4"/>
      <c r="MUU131" s="4"/>
      <c r="MUV131" s="4"/>
      <c r="MUW131" s="4"/>
      <c r="MUX131" s="4"/>
      <c r="MUY131" s="4"/>
      <c r="MUZ131" s="4"/>
      <c r="MVA131" s="4"/>
      <c r="MVB131" s="4"/>
      <c r="MVC131" s="4"/>
      <c r="MVD131" s="4"/>
      <c r="MVE131" s="4"/>
      <c r="MVF131" s="4"/>
      <c r="MVG131" s="4"/>
      <c r="MVH131" s="4"/>
      <c r="MVI131" s="4"/>
      <c r="MVJ131" s="4"/>
      <c r="MVK131" s="4"/>
      <c r="MVL131" s="4"/>
      <c r="MVM131" s="4"/>
      <c r="MVN131" s="4"/>
      <c r="MVO131" s="4"/>
      <c r="MVP131" s="4"/>
      <c r="MVQ131" s="4"/>
      <c r="MVR131" s="4"/>
      <c r="MVS131" s="4"/>
      <c r="MVT131" s="4"/>
      <c r="MVU131" s="4"/>
      <c r="MVV131" s="4"/>
      <c r="MVW131" s="4"/>
      <c r="MVX131" s="4"/>
      <c r="MVY131" s="4"/>
      <c r="MVZ131" s="4"/>
      <c r="MWA131" s="4"/>
      <c r="MWB131" s="4"/>
      <c r="MWC131" s="4"/>
      <c r="MWD131" s="4"/>
      <c r="MWE131" s="4"/>
      <c r="MWF131" s="4"/>
      <c r="MWG131" s="4"/>
      <c r="MWH131" s="4"/>
      <c r="MWI131" s="4"/>
      <c r="MWJ131" s="4"/>
      <c r="MWK131" s="4"/>
      <c r="MWL131" s="4"/>
      <c r="MWM131" s="4"/>
      <c r="MWN131" s="4"/>
      <c r="MWO131" s="4"/>
      <c r="MWP131" s="4"/>
      <c r="MWQ131" s="4"/>
      <c r="MWR131" s="4"/>
      <c r="MWS131" s="4"/>
      <c r="MWT131" s="4"/>
      <c r="MWU131" s="4"/>
      <c r="MWV131" s="4"/>
      <c r="MWW131" s="4"/>
      <c r="MWX131" s="4"/>
      <c r="MWY131" s="4"/>
      <c r="MWZ131" s="4"/>
      <c r="MXA131" s="4"/>
      <c r="MXB131" s="4"/>
      <c r="MXC131" s="4"/>
      <c r="MXD131" s="4"/>
      <c r="MXE131" s="4"/>
      <c r="MXF131" s="4"/>
      <c r="MXG131" s="4"/>
      <c r="MXH131" s="4"/>
      <c r="MXI131" s="4"/>
      <c r="MXJ131" s="4"/>
      <c r="MXK131" s="4"/>
      <c r="MXL131" s="4"/>
      <c r="MXM131" s="4"/>
      <c r="MXN131" s="4"/>
      <c r="MXU131" s="4"/>
      <c r="MXV131" s="4"/>
      <c r="MXW131" s="4"/>
      <c r="MXX131" s="4"/>
      <c r="MXY131" s="4"/>
      <c r="MXZ131" s="4"/>
      <c r="MYA131" s="4"/>
      <c r="MYB131" s="4"/>
      <c r="MYC131" s="4"/>
      <c r="MYD131" s="4"/>
      <c r="MYE131" s="4"/>
      <c r="MYF131" s="4"/>
      <c r="MYG131" s="4"/>
      <c r="MYH131" s="4"/>
      <c r="MYI131" s="4"/>
      <c r="MYJ131" s="4"/>
      <c r="MYK131" s="4"/>
      <c r="MYL131" s="4"/>
      <c r="MYM131" s="4"/>
      <c r="MYN131" s="4"/>
      <c r="MYO131" s="4"/>
      <c r="MYP131" s="4"/>
      <c r="MYQ131" s="4"/>
      <c r="MYR131" s="4"/>
      <c r="MYS131" s="4"/>
      <c r="MYT131" s="4"/>
      <c r="MYU131" s="4"/>
      <c r="MYV131" s="4"/>
      <c r="MYW131" s="4"/>
      <c r="MYX131" s="4"/>
      <c r="MYY131" s="4"/>
      <c r="MYZ131" s="4"/>
      <c r="MZA131" s="4"/>
      <c r="MZB131" s="4"/>
      <c r="MZC131" s="4"/>
      <c r="MZD131" s="4"/>
      <c r="MZE131" s="4"/>
      <c r="MZF131" s="4"/>
      <c r="MZG131" s="4"/>
      <c r="MZH131" s="4"/>
      <c r="MZI131" s="4"/>
      <c r="MZJ131" s="4"/>
      <c r="MZK131" s="4"/>
      <c r="MZL131" s="4"/>
      <c r="MZM131" s="4"/>
      <c r="MZN131" s="4"/>
      <c r="MZO131" s="4"/>
      <c r="MZP131" s="4"/>
      <c r="MZQ131" s="4"/>
      <c r="MZR131" s="4"/>
      <c r="MZS131" s="4"/>
      <c r="MZT131" s="4"/>
      <c r="MZU131" s="4"/>
      <c r="MZV131" s="4"/>
      <c r="MZW131" s="4"/>
      <c r="MZX131" s="4"/>
      <c r="MZY131" s="4"/>
      <c r="MZZ131" s="4"/>
      <c r="NAA131" s="4"/>
      <c r="NAB131" s="4"/>
      <c r="NAC131" s="4"/>
      <c r="NAD131" s="4"/>
      <c r="NAE131" s="4"/>
      <c r="NAF131" s="4"/>
      <c r="NAG131" s="4"/>
      <c r="NAH131" s="4"/>
      <c r="NAI131" s="4"/>
      <c r="NAJ131" s="4"/>
      <c r="NAK131" s="4"/>
      <c r="NAL131" s="4"/>
      <c r="NAM131" s="4"/>
      <c r="NAN131" s="4"/>
      <c r="NAO131" s="4"/>
      <c r="NAP131" s="4"/>
      <c r="NAQ131" s="4"/>
      <c r="NAR131" s="4"/>
      <c r="NAS131" s="4"/>
      <c r="NAT131" s="4"/>
      <c r="NAU131" s="4"/>
      <c r="NAV131" s="4"/>
      <c r="NAW131" s="4"/>
      <c r="NAX131" s="4"/>
      <c r="NAY131" s="4"/>
      <c r="NAZ131" s="4"/>
      <c r="NBA131" s="4"/>
      <c r="NBB131" s="4"/>
      <c r="NBC131" s="4"/>
      <c r="NBD131" s="4"/>
      <c r="NBE131" s="4"/>
      <c r="NBF131" s="4"/>
      <c r="NBG131" s="4"/>
      <c r="NBH131" s="4"/>
      <c r="NBI131" s="4"/>
      <c r="NBJ131" s="4"/>
      <c r="NBK131" s="4"/>
      <c r="NBL131" s="4"/>
      <c r="NBM131" s="4"/>
      <c r="NBN131" s="4"/>
      <c r="NBO131" s="4"/>
      <c r="NBP131" s="4"/>
      <c r="NBQ131" s="4"/>
      <c r="NBR131" s="4"/>
      <c r="NBS131" s="4"/>
      <c r="NBT131" s="4"/>
      <c r="NBU131" s="4"/>
      <c r="NBV131" s="4"/>
      <c r="NBW131" s="4"/>
      <c r="NBX131" s="4"/>
      <c r="NBY131" s="4"/>
      <c r="NBZ131" s="4"/>
      <c r="NCA131" s="4"/>
      <c r="NCB131" s="4"/>
      <c r="NCC131" s="4"/>
      <c r="NCD131" s="4"/>
      <c r="NCE131" s="4"/>
      <c r="NCF131" s="4"/>
      <c r="NCG131" s="4"/>
      <c r="NCH131" s="4"/>
      <c r="NCI131" s="4"/>
      <c r="NCJ131" s="4"/>
      <c r="NCK131" s="4"/>
      <c r="NCL131" s="4"/>
      <c r="NCM131" s="4"/>
      <c r="NCN131" s="4"/>
      <c r="NCO131" s="4"/>
      <c r="NCP131" s="4"/>
      <c r="NCQ131" s="4"/>
      <c r="NCR131" s="4"/>
      <c r="NCS131" s="4"/>
      <c r="NCT131" s="4"/>
      <c r="NCU131" s="4"/>
      <c r="NCV131" s="4"/>
      <c r="NCW131" s="4"/>
      <c r="NCX131" s="4"/>
      <c r="NCY131" s="4"/>
      <c r="NCZ131" s="4"/>
      <c r="NDA131" s="4"/>
      <c r="NDB131" s="4"/>
      <c r="NDC131" s="4"/>
      <c r="NDD131" s="4"/>
      <c r="NDE131" s="4"/>
      <c r="NDF131" s="4"/>
      <c r="NDG131" s="4"/>
      <c r="NDH131" s="4"/>
      <c r="NDI131" s="4"/>
      <c r="NDJ131" s="4"/>
      <c r="NDK131" s="4"/>
      <c r="NDL131" s="4"/>
      <c r="NDM131" s="4"/>
      <c r="NDN131" s="4"/>
      <c r="NDO131" s="4"/>
      <c r="NDP131" s="4"/>
      <c r="NDQ131" s="4"/>
      <c r="NDR131" s="4"/>
      <c r="NDS131" s="4"/>
      <c r="NDT131" s="4"/>
      <c r="NDU131" s="4"/>
      <c r="NDV131" s="4"/>
      <c r="NDW131" s="4"/>
      <c r="NDX131" s="4"/>
      <c r="NDY131" s="4"/>
      <c r="NDZ131" s="4"/>
      <c r="NEA131" s="4"/>
      <c r="NEB131" s="4"/>
      <c r="NEC131" s="4"/>
      <c r="NED131" s="4"/>
      <c r="NEE131" s="4"/>
      <c r="NEF131" s="4"/>
      <c r="NEG131" s="4"/>
      <c r="NEH131" s="4"/>
      <c r="NEI131" s="4"/>
      <c r="NEJ131" s="4"/>
      <c r="NEK131" s="4"/>
      <c r="NEL131" s="4"/>
      <c r="NEM131" s="4"/>
      <c r="NEN131" s="4"/>
      <c r="NEO131" s="4"/>
      <c r="NEP131" s="4"/>
      <c r="NEQ131" s="4"/>
      <c r="NER131" s="4"/>
      <c r="NES131" s="4"/>
      <c r="NET131" s="4"/>
      <c r="NEU131" s="4"/>
      <c r="NEV131" s="4"/>
      <c r="NEW131" s="4"/>
      <c r="NEX131" s="4"/>
      <c r="NEY131" s="4"/>
      <c r="NEZ131" s="4"/>
      <c r="NFA131" s="4"/>
      <c r="NFB131" s="4"/>
      <c r="NFC131" s="4"/>
      <c r="NFD131" s="4"/>
      <c r="NFE131" s="4"/>
      <c r="NFF131" s="4"/>
      <c r="NFG131" s="4"/>
      <c r="NFH131" s="4"/>
      <c r="NFI131" s="4"/>
      <c r="NFJ131" s="4"/>
      <c r="NFK131" s="4"/>
      <c r="NFL131" s="4"/>
      <c r="NFM131" s="4"/>
      <c r="NFN131" s="4"/>
      <c r="NFO131" s="4"/>
      <c r="NFP131" s="4"/>
      <c r="NFQ131" s="4"/>
      <c r="NFR131" s="4"/>
      <c r="NFS131" s="4"/>
      <c r="NFT131" s="4"/>
      <c r="NFU131" s="4"/>
      <c r="NFV131" s="4"/>
      <c r="NFW131" s="4"/>
      <c r="NFX131" s="4"/>
      <c r="NFY131" s="4"/>
      <c r="NFZ131" s="4"/>
      <c r="NGA131" s="4"/>
      <c r="NGB131" s="4"/>
      <c r="NGC131" s="4"/>
      <c r="NGD131" s="4"/>
      <c r="NGE131" s="4"/>
      <c r="NGF131" s="4"/>
      <c r="NGG131" s="4"/>
      <c r="NGH131" s="4"/>
      <c r="NGI131" s="4"/>
      <c r="NGJ131" s="4"/>
      <c r="NGK131" s="4"/>
      <c r="NGL131" s="4"/>
      <c r="NGM131" s="4"/>
      <c r="NGN131" s="4"/>
      <c r="NGO131" s="4"/>
      <c r="NGP131" s="4"/>
      <c r="NGQ131" s="4"/>
      <c r="NGR131" s="4"/>
      <c r="NGS131" s="4"/>
      <c r="NGT131" s="4"/>
      <c r="NGU131" s="4"/>
      <c r="NGV131" s="4"/>
      <c r="NGW131" s="4"/>
      <c r="NGX131" s="4"/>
      <c r="NGY131" s="4"/>
      <c r="NGZ131" s="4"/>
      <c r="NHA131" s="4"/>
      <c r="NHB131" s="4"/>
      <c r="NHC131" s="4"/>
      <c r="NHD131" s="4"/>
      <c r="NHE131" s="4"/>
      <c r="NHF131" s="4"/>
      <c r="NHG131" s="4"/>
      <c r="NHH131" s="4"/>
      <c r="NHI131" s="4"/>
      <c r="NHJ131" s="4"/>
      <c r="NHQ131" s="4"/>
      <c r="NHR131" s="4"/>
      <c r="NHS131" s="4"/>
      <c r="NHT131" s="4"/>
      <c r="NHU131" s="4"/>
      <c r="NHV131" s="4"/>
      <c r="NHW131" s="4"/>
      <c r="NHX131" s="4"/>
      <c r="NHY131" s="4"/>
      <c r="NHZ131" s="4"/>
      <c r="NIA131" s="4"/>
      <c r="NIB131" s="4"/>
      <c r="NIC131" s="4"/>
      <c r="NID131" s="4"/>
      <c r="NIE131" s="4"/>
      <c r="NIF131" s="4"/>
      <c r="NIG131" s="4"/>
      <c r="NIH131" s="4"/>
      <c r="NII131" s="4"/>
      <c r="NIJ131" s="4"/>
      <c r="NIK131" s="4"/>
      <c r="NIL131" s="4"/>
      <c r="NIM131" s="4"/>
      <c r="NIN131" s="4"/>
      <c r="NIO131" s="4"/>
      <c r="NIP131" s="4"/>
      <c r="NIQ131" s="4"/>
      <c r="NIR131" s="4"/>
      <c r="NIS131" s="4"/>
      <c r="NIT131" s="4"/>
      <c r="NIU131" s="4"/>
      <c r="NIV131" s="4"/>
      <c r="NIW131" s="4"/>
      <c r="NIX131" s="4"/>
      <c r="NIY131" s="4"/>
      <c r="NIZ131" s="4"/>
      <c r="NJA131" s="4"/>
      <c r="NJB131" s="4"/>
      <c r="NJC131" s="4"/>
      <c r="NJD131" s="4"/>
      <c r="NJE131" s="4"/>
      <c r="NJF131" s="4"/>
      <c r="NJG131" s="4"/>
      <c r="NJH131" s="4"/>
      <c r="NJI131" s="4"/>
      <c r="NJJ131" s="4"/>
      <c r="NJK131" s="4"/>
      <c r="NJL131" s="4"/>
      <c r="NJM131" s="4"/>
      <c r="NJN131" s="4"/>
      <c r="NJO131" s="4"/>
      <c r="NJP131" s="4"/>
      <c r="NJQ131" s="4"/>
      <c r="NJR131" s="4"/>
      <c r="NJS131" s="4"/>
      <c r="NJT131" s="4"/>
      <c r="NJU131" s="4"/>
      <c r="NJV131" s="4"/>
      <c r="NJW131" s="4"/>
      <c r="NJX131" s="4"/>
      <c r="NJY131" s="4"/>
      <c r="NJZ131" s="4"/>
      <c r="NKA131" s="4"/>
      <c r="NKB131" s="4"/>
      <c r="NKC131" s="4"/>
      <c r="NKD131" s="4"/>
      <c r="NKE131" s="4"/>
      <c r="NKF131" s="4"/>
      <c r="NKG131" s="4"/>
      <c r="NKH131" s="4"/>
      <c r="NKI131" s="4"/>
      <c r="NKJ131" s="4"/>
      <c r="NKK131" s="4"/>
      <c r="NKL131" s="4"/>
      <c r="NKM131" s="4"/>
      <c r="NKN131" s="4"/>
      <c r="NKO131" s="4"/>
      <c r="NKP131" s="4"/>
      <c r="NKQ131" s="4"/>
      <c r="NKR131" s="4"/>
      <c r="NKS131" s="4"/>
      <c r="NKT131" s="4"/>
      <c r="NKU131" s="4"/>
      <c r="NKV131" s="4"/>
      <c r="NKW131" s="4"/>
      <c r="NKX131" s="4"/>
      <c r="NKY131" s="4"/>
      <c r="NKZ131" s="4"/>
      <c r="NLA131" s="4"/>
      <c r="NLB131" s="4"/>
      <c r="NLC131" s="4"/>
      <c r="NLD131" s="4"/>
      <c r="NLE131" s="4"/>
      <c r="NLF131" s="4"/>
      <c r="NLG131" s="4"/>
      <c r="NLH131" s="4"/>
      <c r="NLI131" s="4"/>
      <c r="NLJ131" s="4"/>
      <c r="NLK131" s="4"/>
      <c r="NLL131" s="4"/>
      <c r="NLM131" s="4"/>
      <c r="NLN131" s="4"/>
      <c r="NLO131" s="4"/>
      <c r="NLP131" s="4"/>
      <c r="NLQ131" s="4"/>
      <c r="NLR131" s="4"/>
      <c r="NLS131" s="4"/>
      <c r="NLT131" s="4"/>
      <c r="NLU131" s="4"/>
      <c r="NLV131" s="4"/>
      <c r="NLW131" s="4"/>
      <c r="NLX131" s="4"/>
      <c r="NLY131" s="4"/>
      <c r="NLZ131" s="4"/>
      <c r="NMA131" s="4"/>
      <c r="NMB131" s="4"/>
      <c r="NMC131" s="4"/>
      <c r="NMD131" s="4"/>
      <c r="NME131" s="4"/>
      <c r="NMF131" s="4"/>
      <c r="NMG131" s="4"/>
      <c r="NMH131" s="4"/>
      <c r="NMI131" s="4"/>
      <c r="NMJ131" s="4"/>
      <c r="NMK131" s="4"/>
      <c r="NML131" s="4"/>
      <c r="NMM131" s="4"/>
      <c r="NMN131" s="4"/>
      <c r="NMO131" s="4"/>
      <c r="NMP131" s="4"/>
      <c r="NMQ131" s="4"/>
      <c r="NMR131" s="4"/>
      <c r="NMS131" s="4"/>
      <c r="NMT131" s="4"/>
      <c r="NMU131" s="4"/>
      <c r="NMV131" s="4"/>
      <c r="NMW131" s="4"/>
      <c r="NMX131" s="4"/>
      <c r="NMY131" s="4"/>
      <c r="NMZ131" s="4"/>
      <c r="NNA131" s="4"/>
      <c r="NNB131" s="4"/>
      <c r="NNC131" s="4"/>
      <c r="NND131" s="4"/>
      <c r="NNE131" s="4"/>
      <c r="NNF131" s="4"/>
      <c r="NNG131" s="4"/>
      <c r="NNH131" s="4"/>
      <c r="NNI131" s="4"/>
      <c r="NNJ131" s="4"/>
      <c r="NNK131" s="4"/>
      <c r="NNL131" s="4"/>
      <c r="NNM131" s="4"/>
      <c r="NNN131" s="4"/>
      <c r="NNO131" s="4"/>
      <c r="NNP131" s="4"/>
      <c r="NNQ131" s="4"/>
      <c r="NNR131" s="4"/>
      <c r="NNS131" s="4"/>
      <c r="NNT131" s="4"/>
      <c r="NNU131" s="4"/>
      <c r="NNV131" s="4"/>
      <c r="NNW131" s="4"/>
      <c r="NNX131" s="4"/>
      <c r="NNY131" s="4"/>
      <c r="NNZ131" s="4"/>
      <c r="NOA131" s="4"/>
      <c r="NOB131" s="4"/>
      <c r="NOC131" s="4"/>
      <c r="NOD131" s="4"/>
      <c r="NOE131" s="4"/>
      <c r="NOF131" s="4"/>
      <c r="NOG131" s="4"/>
      <c r="NOH131" s="4"/>
      <c r="NOI131" s="4"/>
      <c r="NOJ131" s="4"/>
      <c r="NOK131" s="4"/>
      <c r="NOL131" s="4"/>
      <c r="NOM131" s="4"/>
      <c r="NON131" s="4"/>
      <c r="NOO131" s="4"/>
      <c r="NOP131" s="4"/>
      <c r="NOQ131" s="4"/>
      <c r="NOR131" s="4"/>
      <c r="NOS131" s="4"/>
      <c r="NOT131" s="4"/>
      <c r="NOU131" s="4"/>
      <c r="NOV131" s="4"/>
      <c r="NOW131" s="4"/>
      <c r="NOX131" s="4"/>
      <c r="NOY131" s="4"/>
      <c r="NOZ131" s="4"/>
      <c r="NPA131" s="4"/>
      <c r="NPB131" s="4"/>
      <c r="NPC131" s="4"/>
      <c r="NPD131" s="4"/>
      <c r="NPE131" s="4"/>
      <c r="NPF131" s="4"/>
      <c r="NPG131" s="4"/>
      <c r="NPH131" s="4"/>
      <c r="NPI131" s="4"/>
      <c r="NPJ131" s="4"/>
      <c r="NPK131" s="4"/>
      <c r="NPL131" s="4"/>
      <c r="NPM131" s="4"/>
      <c r="NPN131" s="4"/>
      <c r="NPO131" s="4"/>
      <c r="NPP131" s="4"/>
      <c r="NPQ131" s="4"/>
      <c r="NPR131" s="4"/>
      <c r="NPS131" s="4"/>
      <c r="NPT131" s="4"/>
      <c r="NPU131" s="4"/>
      <c r="NPV131" s="4"/>
      <c r="NPW131" s="4"/>
      <c r="NPX131" s="4"/>
      <c r="NPY131" s="4"/>
      <c r="NPZ131" s="4"/>
      <c r="NQA131" s="4"/>
      <c r="NQB131" s="4"/>
      <c r="NQC131" s="4"/>
      <c r="NQD131" s="4"/>
      <c r="NQE131" s="4"/>
      <c r="NQF131" s="4"/>
      <c r="NQG131" s="4"/>
      <c r="NQH131" s="4"/>
      <c r="NQI131" s="4"/>
      <c r="NQJ131" s="4"/>
      <c r="NQK131" s="4"/>
      <c r="NQL131" s="4"/>
      <c r="NQM131" s="4"/>
      <c r="NQN131" s="4"/>
      <c r="NQO131" s="4"/>
      <c r="NQP131" s="4"/>
      <c r="NQQ131" s="4"/>
      <c r="NQR131" s="4"/>
      <c r="NQS131" s="4"/>
      <c r="NQT131" s="4"/>
      <c r="NQU131" s="4"/>
      <c r="NQV131" s="4"/>
      <c r="NQW131" s="4"/>
      <c r="NQX131" s="4"/>
      <c r="NQY131" s="4"/>
      <c r="NQZ131" s="4"/>
      <c r="NRA131" s="4"/>
      <c r="NRB131" s="4"/>
      <c r="NRC131" s="4"/>
      <c r="NRD131" s="4"/>
      <c r="NRE131" s="4"/>
      <c r="NRF131" s="4"/>
      <c r="NRM131" s="4"/>
      <c r="NRN131" s="4"/>
      <c r="NRO131" s="4"/>
      <c r="NRP131" s="4"/>
      <c r="NRQ131" s="4"/>
      <c r="NRR131" s="4"/>
      <c r="NRS131" s="4"/>
      <c r="NRT131" s="4"/>
      <c r="NRU131" s="4"/>
      <c r="NRV131" s="4"/>
      <c r="NRW131" s="4"/>
      <c r="NRX131" s="4"/>
      <c r="NRY131" s="4"/>
      <c r="NRZ131" s="4"/>
      <c r="NSA131" s="4"/>
      <c r="NSB131" s="4"/>
      <c r="NSC131" s="4"/>
      <c r="NSD131" s="4"/>
      <c r="NSE131" s="4"/>
      <c r="NSF131" s="4"/>
      <c r="NSG131" s="4"/>
      <c r="NSH131" s="4"/>
      <c r="NSI131" s="4"/>
      <c r="NSJ131" s="4"/>
      <c r="NSK131" s="4"/>
      <c r="NSL131" s="4"/>
      <c r="NSM131" s="4"/>
      <c r="NSN131" s="4"/>
      <c r="NSO131" s="4"/>
      <c r="NSP131" s="4"/>
      <c r="NSQ131" s="4"/>
      <c r="NSR131" s="4"/>
      <c r="NSS131" s="4"/>
      <c r="NST131" s="4"/>
      <c r="NSU131" s="4"/>
      <c r="NSV131" s="4"/>
      <c r="NSW131" s="4"/>
      <c r="NSX131" s="4"/>
      <c r="NSY131" s="4"/>
      <c r="NSZ131" s="4"/>
      <c r="NTA131" s="4"/>
      <c r="NTB131" s="4"/>
      <c r="NTC131" s="4"/>
      <c r="NTD131" s="4"/>
      <c r="NTE131" s="4"/>
      <c r="NTF131" s="4"/>
      <c r="NTG131" s="4"/>
      <c r="NTH131" s="4"/>
      <c r="NTI131" s="4"/>
      <c r="NTJ131" s="4"/>
      <c r="NTK131" s="4"/>
      <c r="NTL131" s="4"/>
      <c r="NTM131" s="4"/>
      <c r="NTN131" s="4"/>
      <c r="NTO131" s="4"/>
      <c r="NTP131" s="4"/>
      <c r="NTQ131" s="4"/>
      <c r="NTR131" s="4"/>
      <c r="NTS131" s="4"/>
      <c r="NTT131" s="4"/>
      <c r="NTU131" s="4"/>
      <c r="NTV131" s="4"/>
      <c r="NTW131" s="4"/>
      <c r="NTX131" s="4"/>
      <c r="NTY131" s="4"/>
      <c r="NTZ131" s="4"/>
      <c r="NUA131" s="4"/>
      <c r="NUB131" s="4"/>
      <c r="NUC131" s="4"/>
      <c r="NUD131" s="4"/>
      <c r="NUE131" s="4"/>
      <c r="NUF131" s="4"/>
      <c r="NUG131" s="4"/>
      <c r="NUH131" s="4"/>
      <c r="NUI131" s="4"/>
      <c r="NUJ131" s="4"/>
      <c r="NUK131" s="4"/>
      <c r="NUL131" s="4"/>
      <c r="NUM131" s="4"/>
      <c r="NUN131" s="4"/>
      <c r="NUO131" s="4"/>
      <c r="NUP131" s="4"/>
      <c r="NUQ131" s="4"/>
      <c r="NUR131" s="4"/>
      <c r="NUS131" s="4"/>
      <c r="NUT131" s="4"/>
      <c r="NUU131" s="4"/>
      <c r="NUV131" s="4"/>
      <c r="NUW131" s="4"/>
      <c r="NUX131" s="4"/>
      <c r="NUY131" s="4"/>
      <c r="NUZ131" s="4"/>
      <c r="NVA131" s="4"/>
      <c r="NVB131" s="4"/>
      <c r="NVC131" s="4"/>
      <c r="NVD131" s="4"/>
      <c r="NVE131" s="4"/>
      <c r="NVF131" s="4"/>
      <c r="NVG131" s="4"/>
      <c r="NVH131" s="4"/>
      <c r="NVI131" s="4"/>
      <c r="NVJ131" s="4"/>
      <c r="NVK131" s="4"/>
      <c r="NVL131" s="4"/>
      <c r="NVM131" s="4"/>
      <c r="NVN131" s="4"/>
      <c r="NVO131" s="4"/>
      <c r="NVP131" s="4"/>
      <c r="NVQ131" s="4"/>
      <c r="NVR131" s="4"/>
      <c r="NVS131" s="4"/>
      <c r="NVT131" s="4"/>
      <c r="NVU131" s="4"/>
      <c r="NVV131" s="4"/>
      <c r="NVW131" s="4"/>
      <c r="NVX131" s="4"/>
      <c r="NVY131" s="4"/>
      <c r="NVZ131" s="4"/>
      <c r="NWA131" s="4"/>
      <c r="NWB131" s="4"/>
      <c r="NWC131" s="4"/>
      <c r="NWD131" s="4"/>
      <c r="NWE131" s="4"/>
      <c r="NWF131" s="4"/>
      <c r="NWG131" s="4"/>
      <c r="NWH131" s="4"/>
      <c r="NWI131" s="4"/>
      <c r="NWJ131" s="4"/>
      <c r="NWK131" s="4"/>
      <c r="NWL131" s="4"/>
      <c r="NWM131" s="4"/>
      <c r="NWN131" s="4"/>
      <c r="NWO131" s="4"/>
      <c r="NWP131" s="4"/>
      <c r="NWQ131" s="4"/>
      <c r="NWR131" s="4"/>
      <c r="NWS131" s="4"/>
      <c r="NWT131" s="4"/>
      <c r="NWU131" s="4"/>
      <c r="NWV131" s="4"/>
      <c r="NWW131" s="4"/>
      <c r="NWX131" s="4"/>
      <c r="NWY131" s="4"/>
      <c r="NWZ131" s="4"/>
      <c r="NXA131" s="4"/>
      <c r="NXB131" s="4"/>
      <c r="NXC131" s="4"/>
      <c r="NXD131" s="4"/>
      <c r="NXE131" s="4"/>
      <c r="NXF131" s="4"/>
      <c r="NXG131" s="4"/>
      <c r="NXH131" s="4"/>
      <c r="NXI131" s="4"/>
      <c r="NXJ131" s="4"/>
      <c r="NXK131" s="4"/>
      <c r="NXL131" s="4"/>
      <c r="NXM131" s="4"/>
      <c r="NXN131" s="4"/>
      <c r="NXO131" s="4"/>
      <c r="NXP131" s="4"/>
      <c r="NXQ131" s="4"/>
      <c r="NXR131" s="4"/>
      <c r="NXS131" s="4"/>
      <c r="NXT131" s="4"/>
      <c r="NXU131" s="4"/>
      <c r="NXV131" s="4"/>
      <c r="NXW131" s="4"/>
      <c r="NXX131" s="4"/>
      <c r="NXY131" s="4"/>
      <c r="NXZ131" s="4"/>
      <c r="NYA131" s="4"/>
      <c r="NYB131" s="4"/>
      <c r="NYC131" s="4"/>
      <c r="NYD131" s="4"/>
      <c r="NYE131" s="4"/>
      <c r="NYF131" s="4"/>
      <c r="NYG131" s="4"/>
      <c r="NYH131" s="4"/>
      <c r="NYI131" s="4"/>
      <c r="NYJ131" s="4"/>
      <c r="NYK131" s="4"/>
      <c r="NYL131" s="4"/>
      <c r="NYM131" s="4"/>
      <c r="NYN131" s="4"/>
      <c r="NYO131" s="4"/>
      <c r="NYP131" s="4"/>
      <c r="NYQ131" s="4"/>
      <c r="NYR131" s="4"/>
      <c r="NYS131" s="4"/>
      <c r="NYT131" s="4"/>
      <c r="NYU131" s="4"/>
      <c r="NYV131" s="4"/>
      <c r="NYW131" s="4"/>
      <c r="NYX131" s="4"/>
      <c r="NYY131" s="4"/>
      <c r="NYZ131" s="4"/>
      <c r="NZA131" s="4"/>
      <c r="NZB131" s="4"/>
      <c r="NZC131" s="4"/>
      <c r="NZD131" s="4"/>
      <c r="NZE131" s="4"/>
      <c r="NZF131" s="4"/>
      <c r="NZG131" s="4"/>
      <c r="NZH131" s="4"/>
      <c r="NZI131" s="4"/>
      <c r="NZJ131" s="4"/>
      <c r="NZK131" s="4"/>
      <c r="NZL131" s="4"/>
      <c r="NZM131" s="4"/>
      <c r="NZN131" s="4"/>
      <c r="NZO131" s="4"/>
      <c r="NZP131" s="4"/>
      <c r="NZQ131" s="4"/>
      <c r="NZR131" s="4"/>
      <c r="NZS131" s="4"/>
      <c r="NZT131" s="4"/>
      <c r="NZU131" s="4"/>
      <c r="NZV131" s="4"/>
      <c r="NZW131" s="4"/>
      <c r="NZX131" s="4"/>
      <c r="NZY131" s="4"/>
      <c r="NZZ131" s="4"/>
      <c r="OAA131" s="4"/>
      <c r="OAB131" s="4"/>
      <c r="OAC131" s="4"/>
      <c r="OAD131" s="4"/>
      <c r="OAE131" s="4"/>
      <c r="OAF131" s="4"/>
      <c r="OAG131" s="4"/>
      <c r="OAH131" s="4"/>
      <c r="OAI131" s="4"/>
      <c r="OAJ131" s="4"/>
      <c r="OAK131" s="4"/>
      <c r="OAL131" s="4"/>
      <c r="OAM131" s="4"/>
      <c r="OAN131" s="4"/>
      <c r="OAO131" s="4"/>
      <c r="OAP131" s="4"/>
      <c r="OAQ131" s="4"/>
      <c r="OAR131" s="4"/>
      <c r="OAS131" s="4"/>
      <c r="OAT131" s="4"/>
      <c r="OAU131" s="4"/>
      <c r="OAV131" s="4"/>
      <c r="OAW131" s="4"/>
      <c r="OAX131" s="4"/>
      <c r="OAY131" s="4"/>
      <c r="OAZ131" s="4"/>
      <c r="OBA131" s="4"/>
      <c r="OBB131" s="4"/>
      <c r="OBI131" s="4"/>
      <c r="OBJ131" s="4"/>
      <c r="OBK131" s="4"/>
      <c r="OBL131" s="4"/>
      <c r="OBM131" s="4"/>
      <c r="OBN131" s="4"/>
      <c r="OBO131" s="4"/>
      <c r="OBP131" s="4"/>
      <c r="OBQ131" s="4"/>
      <c r="OBR131" s="4"/>
      <c r="OBS131" s="4"/>
      <c r="OBT131" s="4"/>
      <c r="OBU131" s="4"/>
      <c r="OBV131" s="4"/>
      <c r="OBW131" s="4"/>
      <c r="OBX131" s="4"/>
      <c r="OBY131" s="4"/>
      <c r="OBZ131" s="4"/>
      <c r="OCA131" s="4"/>
      <c r="OCB131" s="4"/>
      <c r="OCC131" s="4"/>
      <c r="OCD131" s="4"/>
      <c r="OCE131" s="4"/>
      <c r="OCF131" s="4"/>
      <c r="OCG131" s="4"/>
      <c r="OCH131" s="4"/>
      <c r="OCI131" s="4"/>
      <c r="OCJ131" s="4"/>
      <c r="OCK131" s="4"/>
      <c r="OCL131" s="4"/>
      <c r="OCM131" s="4"/>
      <c r="OCN131" s="4"/>
      <c r="OCO131" s="4"/>
      <c r="OCP131" s="4"/>
      <c r="OCQ131" s="4"/>
      <c r="OCR131" s="4"/>
      <c r="OCS131" s="4"/>
      <c r="OCT131" s="4"/>
      <c r="OCU131" s="4"/>
      <c r="OCV131" s="4"/>
      <c r="OCW131" s="4"/>
      <c r="OCX131" s="4"/>
      <c r="OCY131" s="4"/>
      <c r="OCZ131" s="4"/>
      <c r="ODA131" s="4"/>
      <c r="ODB131" s="4"/>
      <c r="ODC131" s="4"/>
      <c r="ODD131" s="4"/>
      <c r="ODE131" s="4"/>
      <c r="ODF131" s="4"/>
      <c r="ODG131" s="4"/>
      <c r="ODH131" s="4"/>
      <c r="ODI131" s="4"/>
      <c r="ODJ131" s="4"/>
      <c r="ODK131" s="4"/>
      <c r="ODL131" s="4"/>
      <c r="ODM131" s="4"/>
      <c r="ODN131" s="4"/>
      <c r="ODO131" s="4"/>
      <c r="ODP131" s="4"/>
      <c r="ODQ131" s="4"/>
      <c r="ODR131" s="4"/>
      <c r="ODS131" s="4"/>
      <c r="ODT131" s="4"/>
      <c r="ODU131" s="4"/>
      <c r="ODV131" s="4"/>
      <c r="ODW131" s="4"/>
      <c r="ODX131" s="4"/>
      <c r="ODY131" s="4"/>
      <c r="ODZ131" s="4"/>
      <c r="OEA131" s="4"/>
      <c r="OEB131" s="4"/>
      <c r="OEC131" s="4"/>
      <c r="OED131" s="4"/>
      <c r="OEE131" s="4"/>
      <c r="OEF131" s="4"/>
      <c r="OEG131" s="4"/>
      <c r="OEH131" s="4"/>
      <c r="OEI131" s="4"/>
      <c r="OEJ131" s="4"/>
      <c r="OEK131" s="4"/>
      <c r="OEL131" s="4"/>
      <c r="OEM131" s="4"/>
      <c r="OEN131" s="4"/>
      <c r="OEO131" s="4"/>
      <c r="OEP131" s="4"/>
      <c r="OEQ131" s="4"/>
      <c r="OER131" s="4"/>
      <c r="OES131" s="4"/>
      <c r="OET131" s="4"/>
      <c r="OEU131" s="4"/>
      <c r="OEV131" s="4"/>
      <c r="OEW131" s="4"/>
      <c r="OEX131" s="4"/>
      <c r="OEY131" s="4"/>
      <c r="OEZ131" s="4"/>
      <c r="OFA131" s="4"/>
      <c r="OFB131" s="4"/>
      <c r="OFC131" s="4"/>
      <c r="OFD131" s="4"/>
      <c r="OFE131" s="4"/>
      <c r="OFF131" s="4"/>
      <c r="OFG131" s="4"/>
      <c r="OFH131" s="4"/>
      <c r="OFI131" s="4"/>
      <c r="OFJ131" s="4"/>
      <c r="OFK131" s="4"/>
      <c r="OFL131" s="4"/>
      <c r="OFM131" s="4"/>
      <c r="OFN131" s="4"/>
      <c r="OFO131" s="4"/>
      <c r="OFP131" s="4"/>
      <c r="OFQ131" s="4"/>
      <c r="OFR131" s="4"/>
      <c r="OFS131" s="4"/>
      <c r="OFT131" s="4"/>
      <c r="OFU131" s="4"/>
      <c r="OFV131" s="4"/>
      <c r="OFW131" s="4"/>
      <c r="OFX131" s="4"/>
      <c r="OFY131" s="4"/>
      <c r="OFZ131" s="4"/>
      <c r="OGA131" s="4"/>
      <c r="OGB131" s="4"/>
      <c r="OGC131" s="4"/>
      <c r="OGD131" s="4"/>
      <c r="OGE131" s="4"/>
      <c r="OGF131" s="4"/>
      <c r="OGG131" s="4"/>
      <c r="OGH131" s="4"/>
      <c r="OGI131" s="4"/>
      <c r="OGJ131" s="4"/>
      <c r="OGK131" s="4"/>
      <c r="OGL131" s="4"/>
      <c r="OGM131" s="4"/>
      <c r="OGN131" s="4"/>
      <c r="OGO131" s="4"/>
      <c r="OGP131" s="4"/>
      <c r="OGQ131" s="4"/>
      <c r="OGR131" s="4"/>
      <c r="OGS131" s="4"/>
      <c r="OGT131" s="4"/>
      <c r="OGU131" s="4"/>
      <c r="OGV131" s="4"/>
      <c r="OGW131" s="4"/>
      <c r="OGX131" s="4"/>
      <c r="OGY131" s="4"/>
      <c r="OGZ131" s="4"/>
      <c r="OHA131" s="4"/>
      <c r="OHB131" s="4"/>
      <c r="OHC131" s="4"/>
      <c r="OHD131" s="4"/>
      <c r="OHE131" s="4"/>
      <c r="OHF131" s="4"/>
      <c r="OHG131" s="4"/>
      <c r="OHH131" s="4"/>
      <c r="OHI131" s="4"/>
      <c r="OHJ131" s="4"/>
      <c r="OHK131" s="4"/>
      <c r="OHL131" s="4"/>
      <c r="OHM131" s="4"/>
      <c r="OHN131" s="4"/>
      <c r="OHO131" s="4"/>
      <c r="OHP131" s="4"/>
      <c r="OHQ131" s="4"/>
      <c r="OHR131" s="4"/>
      <c r="OHS131" s="4"/>
      <c r="OHT131" s="4"/>
      <c r="OHU131" s="4"/>
      <c r="OHV131" s="4"/>
      <c r="OHW131" s="4"/>
      <c r="OHX131" s="4"/>
      <c r="OHY131" s="4"/>
      <c r="OHZ131" s="4"/>
      <c r="OIA131" s="4"/>
      <c r="OIB131" s="4"/>
      <c r="OIC131" s="4"/>
      <c r="OID131" s="4"/>
      <c r="OIE131" s="4"/>
      <c r="OIF131" s="4"/>
      <c r="OIG131" s="4"/>
      <c r="OIH131" s="4"/>
      <c r="OII131" s="4"/>
      <c r="OIJ131" s="4"/>
      <c r="OIK131" s="4"/>
      <c r="OIL131" s="4"/>
      <c r="OIM131" s="4"/>
      <c r="OIN131" s="4"/>
      <c r="OIO131" s="4"/>
      <c r="OIP131" s="4"/>
      <c r="OIQ131" s="4"/>
      <c r="OIR131" s="4"/>
      <c r="OIS131" s="4"/>
      <c r="OIT131" s="4"/>
      <c r="OIU131" s="4"/>
      <c r="OIV131" s="4"/>
      <c r="OIW131" s="4"/>
      <c r="OIX131" s="4"/>
      <c r="OIY131" s="4"/>
      <c r="OIZ131" s="4"/>
      <c r="OJA131" s="4"/>
      <c r="OJB131" s="4"/>
      <c r="OJC131" s="4"/>
      <c r="OJD131" s="4"/>
      <c r="OJE131" s="4"/>
      <c r="OJF131" s="4"/>
      <c r="OJG131" s="4"/>
      <c r="OJH131" s="4"/>
      <c r="OJI131" s="4"/>
      <c r="OJJ131" s="4"/>
      <c r="OJK131" s="4"/>
      <c r="OJL131" s="4"/>
      <c r="OJM131" s="4"/>
      <c r="OJN131" s="4"/>
      <c r="OJO131" s="4"/>
      <c r="OJP131" s="4"/>
      <c r="OJQ131" s="4"/>
      <c r="OJR131" s="4"/>
      <c r="OJS131" s="4"/>
      <c r="OJT131" s="4"/>
      <c r="OJU131" s="4"/>
      <c r="OJV131" s="4"/>
      <c r="OJW131" s="4"/>
      <c r="OJX131" s="4"/>
      <c r="OJY131" s="4"/>
      <c r="OJZ131" s="4"/>
      <c r="OKA131" s="4"/>
      <c r="OKB131" s="4"/>
      <c r="OKC131" s="4"/>
      <c r="OKD131" s="4"/>
      <c r="OKE131" s="4"/>
      <c r="OKF131" s="4"/>
      <c r="OKG131" s="4"/>
      <c r="OKH131" s="4"/>
      <c r="OKI131" s="4"/>
      <c r="OKJ131" s="4"/>
      <c r="OKK131" s="4"/>
      <c r="OKL131" s="4"/>
      <c r="OKM131" s="4"/>
      <c r="OKN131" s="4"/>
      <c r="OKO131" s="4"/>
      <c r="OKP131" s="4"/>
      <c r="OKQ131" s="4"/>
      <c r="OKR131" s="4"/>
      <c r="OKS131" s="4"/>
      <c r="OKT131" s="4"/>
      <c r="OKU131" s="4"/>
      <c r="OKV131" s="4"/>
      <c r="OKW131" s="4"/>
      <c r="OKX131" s="4"/>
      <c r="OLE131" s="4"/>
      <c r="OLF131" s="4"/>
      <c r="OLG131" s="4"/>
      <c r="OLH131" s="4"/>
      <c r="OLI131" s="4"/>
      <c r="OLJ131" s="4"/>
      <c r="OLK131" s="4"/>
      <c r="OLL131" s="4"/>
      <c r="OLM131" s="4"/>
      <c r="OLN131" s="4"/>
      <c r="OLO131" s="4"/>
      <c r="OLP131" s="4"/>
      <c r="OLQ131" s="4"/>
      <c r="OLR131" s="4"/>
      <c r="OLS131" s="4"/>
      <c r="OLT131" s="4"/>
      <c r="OLU131" s="4"/>
      <c r="OLV131" s="4"/>
      <c r="OLW131" s="4"/>
      <c r="OLX131" s="4"/>
      <c r="OLY131" s="4"/>
      <c r="OLZ131" s="4"/>
      <c r="OMA131" s="4"/>
      <c r="OMB131" s="4"/>
      <c r="OMC131" s="4"/>
      <c r="OMD131" s="4"/>
      <c r="OME131" s="4"/>
      <c r="OMF131" s="4"/>
      <c r="OMG131" s="4"/>
      <c r="OMH131" s="4"/>
      <c r="OMI131" s="4"/>
      <c r="OMJ131" s="4"/>
      <c r="OMK131" s="4"/>
      <c r="OML131" s="4"/>
      <c r="OMM131" s="4"/>
      <c r="OMN131" s="4"/>
      <c r="OMO131" s="4"/>
      <c r="OMP131" s="4"/>
      <c r="OMQ131" s="4"/>
      <c r="OMR131" s="4"/>
      <c r="OMS131" s="4"/>
      <c r="OMT131" s="4"/>
      <c r="OMU131" s="4"/>
      <c r="OMV131" s="4"/>
      <c r="OMW131" s="4"/>
      <c r="OMX131" s="4"/>
      <c r="OMY131" s="4"/>
      <c r="OMZ131" s="4"/>
      <c r="ONA131" s="4"/>
      <c r="ONB131" s="4"/>
      <c r="ONC131" s="4"/>
      <c r="OND131" s="4"/>
      <c r="ONE131" s="4"/>
      <c r="ONF131" s="4"/>
      <c r="ONG131" s="4"/>
      <c r="ONH131" s="4"/>
      <c r="ONI131" s="4"/>
      <c r="ONJ131" s="4"/>
      <c r="ONK131" s="4"/>
      <c r="ONL131" s="4"/>
      <c r="ONM131" s="4"/>
      <c r="ONN131" s="4"/>
      <c r="ONO131" s="4"/>
      <c r="ONP131" s="4"/>
      <c r="ONQ131" s="4"/>
      <c r="ONR131" s="4"/>
      <c r="ONS131" s="4"/>
      <c r="ONT131" s="4"/>
      <c r="ONU131" s="4"/>
      <c r="ONV131" s="4"/>
      <c r="ONW131" s="4"/>
      <c r="ONX131" s="4"/>
      <c r="ONY131" s="4"/>
      <c r="ONZ131" s="4"/>
      <c r="OOA131" s="4"/>
      <c r="OOB131" s="4"/>
      <c r="OOC131" s="4"/>
      <c r="OOD131" s="4"/>
      <c r="OOE131" s="4"/>
      <c r="OOF131" s="4"/>
      <c r="OOG131" s="4"/>
      <c r="OOH131" s="4"/>
      <c r="OOI131" s="4"/>
      <c r="OOJ131" s="4"/>
      <c r="OOK131" s="4"/>
      <c r="OOL131" s="4"/>
      <c r="OOM131" s="4"/>
      <c r="OON131" s="4"/>
      <c r="OOO131" s="4"/>
      <c r="OOP131" s="4"/>
      <c r="OOQ131" s="4"/>
      <c r="OOR131" s="4"/>
      <c r="OOS131" s="4"/>
      <c r="OOT131" s="4"/>
      <c r="OOU131" s="4"/>
      <c r="OOV131" s="4"/>
      <c r="OOW131" s="4"/>
      <c r="OOX131" s="4"/>
      <c r="OOY131" s="4"/>
      <c r="OOZ131" s="4"/>
      <c r="OPA131" s="4"/>
      <c r="OPB131" s="4"/>
      <c r="OPC131" s="4"/>
      <c r="OPD131" s="4"/>
      <c r="OPE131" s="4"/>
      <c r="OPF131" s="4"/>
      <c r="OPG131" s="4"/>
      <c r="OPH131" s="4"/>
      <c r="OPI131" s="4"/>
      <c r="OPJ131" s="4"/>
      <c r="OPK131" s="4"/>
      <c r="OPL131" s="4"/>
      <c r="OPM131" s="4"/>
      <c r="OPN131" s="4"/>
      <c r="OPO131" s="4"/>
      <c r="OPP131" s="4"/>
      <c r="OPQ131" s="4"/>
      <c r="OPR131" s="4"/>
      <c r="OPS131" s="4"/>
      <c r="OPT131" s="4"/>
      <c r="OPU131" s="4"/>
      <c r="OPV131" s="4"/>
      <c r="OPW131" s="4"/>
      <c r="OPX131" s="4"/>
      <c r="OPY131" s="4"/>
      <c r="OPZ131" s="4"/>
      <c r="OQA131" s="4"/>
      <c r="OQB131" s="4"/>
      <c r="OQC131" s="4"/>
      <c r="OQD131" s="4"/>
      <c r="OQE131" s="4"/>
      <c r="OQF131" s="4"/>
      <c r="OQG131" s="4"/>
      <c r="OQH131" s="4"/>
      <c r="OQI131" s="4"/>
      <c r="OQJ131" s="4"/>
      <c r="OQK131" s="4"/>
      <c r="OQL131" s="4"/>
      <c r="OQM131" s="4"/>
      <c r="OQN131" s="4"/>
      <c r="OQO131" s="4"/>
      <c r="OQP131" s="4"/>
      <c r="OQQ131" s="4"/>
      <c r="OQR131" s="4"/>
      <c r="OQS131" s="4"/>
      <c r="OQT131" s="4"/>
      <c r="OQU131" s="4"/>
      <c r="OQV131" s="4"/>
      <c r="OQW131" s="4"/>
      <c r="OQX131" s="4"/>
      <c r="OQY131" s="4"/>
      <c r="OQZ131" s="4"/>
      <c r="ORA131" s="4"/>
      <c r="ORB131" s="4"/>
      <c r="ORC131" s="4"/>
      <c r="ORD131" s="4"/>
      <c r="ORE131" s="4"/>
      <c r="ORF131" s="4"/>
      <c r="ORG131" s="4"/>
      <c r="ORH131" s="4"/>
      <c r="ORI131" s="4"/>
      <c r="ORJ131" s="4"/>
      <c r="ORK131" s="4"/>
      <c r="ORL131" s="4"/>
      <c r="ORM131" s="4"/>
      <c r="ORN131" s="4"/>
      <c r="ORO131" s="4"/>
      <c r="ORP131" s="4"/>
      <c r="ORQ131" s="4"/>
      <c r="ORR131" s="4"/>
      <c r="ORS131" s="4"/>
      <c r="ORT131" s="4"/>
      <c r="ORU131" s="4"/>
      <c r="ORV131" s="4"/>
      <c r="ORW131" s="4"/>
      <c r="ORX131" s="4"/>
      <c r="ORY131" s="4"/>
      <c r="ORZ131" s="4"/>
      <c r="OSA131" s="4"/>
      <c r="OSB131" s="4"/>
      <c r="OSC131" s="4"/>
      <c r="OSD131" s="4"/>
      <c r="OSE131" s="4"/>
      <c r="OSF131" s="4"/>
      <c r="OSG131" s="4"/>
      <c r="OSH131" s="4"/>
      <c r="OSI131" s="4"/>
      <c r="OSJ131" s="4"/>
      <c r="OSK131" s="4"/>
      <c r="OSL131" s="4"/>
      <c r="OSM131" s="4"/>
      <c r="OSN131" s="4"/>
      <c r="OSO131" s="4"/>
      <c r="OSP131" s="4"/>
      <c r="OSQ131" s="4"/>
      <c r="OSR131" s="4"/>
      <c r="OSS131" s="4"/>
      <c r="OST131" s="4"/>
      <c r="OSU131" s="4"/>
      <c r="OSV131" s="4"/>
      <c r="OSW131" s="4"/>
      <c r="OSX131" s="4"/>
      <c r="OSY131" s="4"/>
      <c r="OSZ131" s="4"/>
      <c r="OTA131" s="4"/>
      <c r="OTB131" s="4"/>
      <c r="OTC131" s="4"/>
      <c r="OTD131" s="4"/>
      <c r="OTE131" s="4"/>
      <c r="OTF131" s="4"/>
      <c r="OTG131" s="4"/>
      <c r="OTH131" s="4"/>
      <c r="OTI131" s="4"/>
      <c r="OTJ131" s="4"/>
      <c r="OTK131" s="4"/>
      <c r="OTL131" s="4"/>
      <c r="OTM131" s="4"/>
      <c r="OTN131" s="4"/>
      <c r="OTO131" s="4"/>
      <c r="OTP131" s="4"/>
      <c r="OTQ131" s="4"/>
      <c r="OTR131" s="4"/>
      <c r="OTS131" s="4"/>
      <c r="OTT131" s="4"/>
      <c r="OTU131" s="4"/>
      <c r="OTV131" s="4"/>
      <c r="OTW131" s="4"/>
      <c r="OTX131" s="4"/>
      <c r="OTY131" s="4"/>
      <c r="OTZ131" s="4"/>
      <c r="OUA131" s="4"/>
      <c r="OUB131" s="4"/>
      <c r="OUC131" s="4"/>
      <c r="OUD131" s="4"/>
      <c r="OUE131" s="4"/>
      <c r="OUF131" s="4"/>
      <c r="OUG131" s="4"/>
      <c r="OUH131" s="4"/>
      <c r="OUI131" s="4"/>
      <c r="OUJ131" s="4"/>
      <c r="OUK131" s="4"/>
      <c r="OUL131" s="4"/>
      <c r="OUM131" s="4"/>
      <c r="OUN131" s="4"/>
      <c r="OUO131" s="4"/>
      <c r="OUP131" s="4"/>
      <c r="OUQ131" s="4"/>
      <c r="OUR131" s="4"/>
      <c r="OUS131" s="4"/>
      <c r="OUT131" s="4"/>
      <c r="OVA131" s="4"/>
      <c r="OVB131" s="4"/>
      <c r="OVC131" s="4"/>
      <c r="OVD131" s="4"/>
      <c r="OVE131" s="4"/>
      <c r="OVF131" s="4"/>
      <c r="OVG131" s="4"/>
      <c r="OVH131" s="4"/>
      <c r="OVI131" s="4"/>
      <c r="OVJ131" s="4"/>
      <c r="OVK131" s="4"/>
      <c r="OVL131" s="4"/>
      <c r="OVM131" s="4"/>
      <c r="OVN131" s="4"/>
      <c r="OVO131" s="4"/>
      <c r="OVP131" s="4"/>
      <c r="OVQ131" s="4"/>
      <c r="OVR131" s="4"/>
      <c r="OVS131" s="4"/>
      <c r="OVT131" s="4"/>
      <c r="OVU131" s="4"/>
      <c r="OVV131" s="4"/>
      <c r="OVW131" s="4"/>
      <c r="OVX131" s="4"/>
      <c r="OVY131" s="4"/>
      <c r="OVZ131" s="4"/>
      <c r="OWA131" s="4"/>
      <c r="OWB131" s="4"/>
      <c r="OWC131" s="4"/>
      <c r="OWD131" s="4"/>
      <c r="OWE131" s="4"/>
      <c r="OWF131" s="4"/>
      <c r="OWG131" s="4"/>
      <c r="OWH131" s="4"/>
      <c r="OWI131" s="4"/>
      <c r="OWJ131" s="4"/>
      <c r="OWK131" s="4"/>
      <c r="OWL131" s="4"/>
      <c r="OWM131" s="4"/>
      <c r="OWN131" s="4"/>
      <c r="OWO131" s="4"/>
      <c r="OWP131" s="4"/>
      <c r="OWQ131" s="4"/>
      <c r="OWR131" s="4"/>
      <c r="OWS131" s="4"/>
      <c r="OWT131" s="4"/>
      <c r="OWU131" s="4"/>
      <c r="OWV131" s="4"/>
      <c r="OWW131" s="4"/>
      <c r="OWX131" s="4"/>
      <c r="OWY131" s="4"/>
      <c r="OWZ131" s="4"/>
      <c r="OXA131" s="4"/>
      <c r="OXB131" s="4"/>
      <c r="OXC131" s="4"/>
      <c r="OXD131" s="4"/>
      <c r="OXE131" s="4"/>
      <c r="OXF131" s="4"/>
      <c r="OXG131" s="4"/>
      <c r="OXH131" s="4"/>
      <c r="OXI131" s="4"/>
      <c r="OXJ131" s="4"/>
      <c r="OXK131" s="4"/>
      <c r="OXL131" s="4"/>
      <c r="OXM131" s="4"/>
      <c r="OXN131" s="4"/>
      <c r="OXO131" s="4"/>
      <c r="OXP131" s="4"/>
      <c r="OXQ131" s="4"/>
      <c r="OXR131" s="4"/>
      <c r="OXS131" s="4"/>
      <c r="OXT131" s="4"/>
      <c r="OXU131" s="4"/>
      <c r="OXV131" s="4"/>
      <c r="OXW131" s="4"/>
      <c r="OXX131" s="4"/>
      <c r="OXY131" s="4"/>
      <c r="OXZ131" s="4"/>
      <c r="OYA131" s="4"/>
      <c r="OYB131" s="4"/>
      <c r="OYC131" s="4"/>
      <c r="OYD131" s="4"/>
      <c r="OYE131" s="4"/>
      <c r="OYF131" s="4"/>
      <c r="OYG131" s="4"/>
      <c r="OYH131" s="4"/>
      <c r="OYI131" s="4"/>
      <c r="OYJ131" s="4"/>
      <c r="OYK131" s="4"/>
      <c r="OYL131" s="4"/>
      <c r="OYM131" s="4"/>
      <c r="OYN131" s="4"/>
      <c r="OYO131" s="4"/>
      <c r="OYP131" s="4"/>
      <c r="OYQ131" s="4"/>
      <c r="OYR131" s="4"/>
      <c r="OYS131" s="4"/>
      <c r="OYT131" s="4"/>
      <c r="OYU131" s="4"/>
      <c r="OYV131" s="4"/>
      <c r="OYW131" s="4"/>
      <c r="OYX131" s="4"/>
      <c r="OYY131" s="4"/>
      <c r="OYZ131" s="4"/>
      <c r="OZA131" s="4"/>
      <c r="OZB131" s="4"/>
      <c r="OZC131" s="4"/>
      <c r="OZD131" s="4"/>
      <c r="OZE131" s="4"/>
      <c r="OZF131" s="4"/>
      <c r="OZG131" s="4"/>
      <c r="OZH131" s="4"/>
      <c r="OZI131" s="4"/>
      <c r="OZJ131" s="4"/>
      <c r="OZK131" s="4"/>
      <c r="OZL131" s="4"/>
      <c r="OZM131" s="4"/>
      <c r="OZN131" s="4"/>
      <c r="OZO131" s="4"/>
      <c r="OZP131" s="4"/>
      <c r="OZQ131" s="4"/>
      <c r="OZR131" s="4"/>
      <c r="OZS131" s="4"/>
      <c r="OZT131" s="4"/>
      <c r="OZU131" s="4"/>
      <c r="OZV131" s="4"/>
      <c r="OZW131" s="4"/>
      <c r="OZX131" s="4"/>
      <c r="OZY131" s="4"/>
      <c r="OZZ131" s="4"/>
      <c r="PAA131" s="4"/>
      <c r="PAB131" s="4"/>
      <c r="PAC131" s="4"/>
      <c r="PAD131" s="4"/>
      <c r="PAE131" s="4"/>
      <c r="PAF131" s="4"/>
      <c r="PAG131" s="4"/>
      <c r="PAH131" s="4"/>
      <c r="PAI131" s="4"/>
      <c r="PAJ131" s="4"/>
      <c r="PAK131" s="4"/>
      <c r="PAL131" s="4"/>
      <c r="PAM131" s="4"/>
      <c r="PAN131" s="4"/>
      <c r="PAO131" s="4"/>
      <c r="PAP131" s="4"/>
      <c r="PAQ131" s="4"/>
      <c r="PAR131" s="4"/>
      <c r="PAS131" s="4"/>
      <c r="PAT131" s="4"/>
      <c r="PAU131" s="4"/>
      <c r="PAV131" s="4"/>
      <c r="PAW131" s="4"/>
      <c r="PAX131" s="4"/>
      <c r="PAY131" s="4"/>
      <c r="PAZ131" s="4"/>
      <c r="PBA131" s="4"/>
      <c r="PBB131" s="4"/>
      <c r="PBC131" s="4"/>
      <c r="PBD131" s="4"/>
      <c r="PBE131" s="4"/>
      <c r="PBF131" s="4"/>
      <c r="PBG131" s="4"/>
      <c r="PBH131" s="4"/>
      <c r="PBI131" s="4"/>
      <c r="PBJ131" s="4"/>
      <c r="PBK131" s="4"/>
      <c r="PBL131" s="4"/>
      <c r="PBM131" s="4"/>
      <c r="PBN131" s="4"/>
      <c r="PBO131" s="4"/>
      <c r="PBP131" s="4"/>
      <c r="PBQ131" s="4"/>
      <c r="PBR131" s="4"/>
      <c r="PBS131" s="4"/>
      <c r="PBT131" s="4"/>
      <c r="PBU131" s="4"/>
      <c r="PBV131" s="4"/>
      <c r="PBW131" s="4"/>
      <c r="PBX131" s="4"/>
      <c r="PBY131" s="4"/>
      <c r="PBZ131" s="4"/>
      <c r="PCA131" s="4"/>
      <c r="PCB131" s="4"/>
      <c r="PCC131" s="4"/>
      <c r="PCD131" s="4"/>
      <c r="PCE131" s="4"/>
      <c r="PCF131" s="4"/>
      <c r="PCG131" s="4"/>
      <c r="PCH131" s="4"/>
      <c r="PCI131" s="4"/>
      <c r="PCJ131" s="4"/>
      <c r="PCK131" s="4"/>
      <c r="PCL131" s="4"/>
      <c r="PCM131" s="4"/>
      <c r="PCN131" s="4"/>
      <c r="PCO131" s="4"/>
      <c r="PCP131" s="4"/>
      <c r="PCQ131" s="4"/>
      <c r="PCR131" s="4"/>
      <c r="PCS131" s="4"/>
      <c r="PCT131" s="4"/>
      <c r="PCU131" s="4"/>
      <c r="PCV131" s="4"/>
      <c r="PCW131" s="4"/>
      <c r="PCX131" s="4"/>
      <c r="PCY131" s="4"/>
      <c r="PCZ131" s="4"/>
      <c r="PDA131" s="4"/>
      <c r="PDB131" s="4"/>
      <c r="PDC131" s="4"/>
      <c r="PDD131" s="4"/>
      <c r="PDE131" s="4"/>
      <c r="PDF131" s="4"/>
      <c r="PDG131" s="4"/>
      <c r="PDH131" s="4"/>
      <c r="PDI131" s="4"/>
      <c r="PDJ131" s="4"/>
      <c r="PDK131" s="4"/>
      <c r="PDL131" s="4"/>
      <c r="PDM131" s="4"/>
      <c r="PDN131" s="4"/>
      <c r="PDO131" s="4"/>
      <c r="PDP131" s="4"/>
      <c r="PDQ131" s="4"/>
      <c r="PDR131" s="4"/>
      <c r="PDS131" s="4"/>
      <c r="PDT131" s="4"/>
      <c r="PDU131" s="4"/>
      <c r="PDV131" s="4"/>
      <c r="PDW131" s="4"/>
      <c r="PDX131" s="4"/>
      <c r="PDY131" s="4"/>
      <c r="PDZ131" s="4"/>
      <c r="PEA131" s="4"/>
      <c r="PEB131" s="4"/>
      <c r="PEC131" s="4"/>
      <c r="PED131" s="4"/>
      <c r="PEE131" s="4"/>
      <c r="PEF131" s="4"/>
      <c r="PEG131" s="4"/>
      <c r="PEH131" s="4"/>
      <c r="PEI131" s="4"/>
      <c r="PEJ131" s="4"/>
      <c r="PEK131" s="4"/>
      <c r="PEL131" s="4"/>
      <c r="PEM131" s="4"/>
      <c r="PEN131" s="4"/>
      <c r="PEO131" s="4"/>
      <c r="PEP131" s="4"/>
      <c r="PEW131" s="4"/>
      <c r="PEX131" s="4"/>
      <c r="PEY131" s="4"/>
      <c r="PEZ131" s="4"/>
      <c r="PFA131" s="4"/>
      <c r="PFB131" s="4"/>
      <c r="PFC131" s="4"/>
      <c r="PFD131" s="4"/>
      <c r="PFE131" s="4"/>
      <c r="PFF131" s="4"/>
      <c r="PFG131" s="4"/>
      <c r="PFH131" s="4"/>
      <c r="PFI131" s="4"/>
      <c r="PFJ131" s="4"/>
      <c r="PFK131" s="4"/>
      <c r="PFL131" s="4"/>
      <c r="PFM131" s="4"/>
      <c r="PFN131" s="4"/>
      <c r="PFO131" s="4"/>
      <c r="PFP131" s="4"/>
      <c r="PFQ131" s="4"/>
      <c r="PFR131" s="4"/>
      <c r="PFS131" s="4"/>
      <c r="PFT131" s="4"/>
      <c r="PFU131" s="4"/>
      <c r="PFV131" s="4"/>
      <c r="PFW131" s="4"/>
      <c r="PFX131" s="4"/>
      <c r="PFY131" s="4"/>
      <c r="PFZ131" s="4"/>
      <c r="PGA131" s="4"/>
      <c r="PGB131" s="4"/>
      <c r="PGC131" s="4"/>
      <c r="PGD131" s="4"/>
      <c r="PGE131" s="4"/>
      <c r="PGF131" s="4"/>
      <c r="PGG131" s="4"/>
      <c r="PGH131" s="4"/>
      <c r="PGI131" s="4"/>
      <c r="PGJ131" s="4"/>
      <c r="PGK131" s="4"/>
      <c r="PGL131" s="4"/>
      <c r="PGM131" s="4"/>
      <c r="PGN131" s="4"/>
      <c r="PGO131" s="4"/>
      <c r="PGP131" s="4"/>
      <c r="PGQ131" s="4"/>
      <c r="PGR131" s="4"/>
      <c r="PGS131" s="4"/>
      <c r="PGT131" s="4"/>
      <c r="PGU131" s="4"/>
      <c r="PGV131" s="4"/>
      <c r="PGW131" s="4"/>
      <c r="PGX131" s="4"/>
      <c r="PGY131" s="4"/>
      <c r="PGZ131" s="4"/>
      <c r="PHA131" s="4"/>
      <c r="PHB131" s="4"/>
      <c r="PHC131" s="4"/>
      <c r="PHD131" s="4"/>
      <c r="PHE131" s="4"/>
      <c r="PHF131" s="4"/>
      <c r="PHG131" s="4"/>
      <c r="PHH131" s="4"/>
      <c r="PHI131" s="4"/>
      <c r="PHJ131" s="4"/>
      <c r="PHK131" s="4"/>
      <c r="PHL131" s="4"/>
      <c r="PHM131" s="4"/>
      <c r="PHN131" s="4"/>
      <c r="PHO131" s="4"/>
      <c r="PHP131" s="4"/>
      <c r="PHQ131" s="4"/>
      <c r="PHR131" s="4"/>
      <c r="PHS131" s="4"/>
      <c r="PHT131" s="4"/>
      <c r="PHU131" s="4"/>
      <c r="PHV131" s="4"/>
      <c r="PHW131" s="4"/>
      <c r="PHX131" s="4"/>
      <c r="PHY131" s="4"/>
      <c r="PHZ131" s="4"/>
      <c r="PIA131" s="4"/>
      <c r="PIB131" s="4"/>
      <c r="PIC131" s="4"/>
      <c r="PID131" s="4"/>
      <c r="PIE131" s="4"/>
      <c r="PIF131" s="4"/>
      <c r="PIG131" s="4"/>
      <c r="PIH131" s="4"/>
      <c r="PII131" s="4"/>
      <c r="PIJ131" s="4"/>
      <c r="PIK131" s="4"/>
      <c r="PIL131" s="4"/>
      <c r="PIM131" s="4"/>
      <c r="PIN131" s="4"/>
      <c r="PIO131" s="4"/>
      <c r="PIP131" s="4"/>
      <c r="PIQ131" s="4"/>
      <c r="PIR131" s="4"/>
      <c r="PIS131" s="4"/>
      <c r="PIT131" s="4"/>
      <c r="PIU131" s="4"/>
      <c r="PIV131" s="4"/>
      <c r="PIW131" s="4"/>
      <c r="PIX131" s="4"/>
      <c r="PIY131" s="4"/>
      <c r="PIZ131" s="4"/>
      <c r="PJA131" s="4"/>
      <c r="PJB131" s="4"/>
      <c r="PJC131" s="4"/>
      <c r="PJD131" s="4"/>
      <c r="PJE131" s="4"/>
      <c r="PJF131" s="4"/>
      <c r="PJG131" s="4"/>
      <c r="PJH131" s="4"/>
      <c r="PJI131" s="4"/>
      <c r="PJJ131" s="4"/>
      <c r="PJK131" s="4"/>
      <c r="PJL131" s="4"/>
      <c r="PJM131" s="4"/>
      <c r="PJN131" s="4"/>
      <c r="PJO131" s="4"/>
      <c r="PJP131" s="4"/>
      <c r="PJQ131" s="4"/>
      <c r="PJR131" s="4"/>
      <c r="PJS131" s="4"/>
      <c r="PJT131" s="4"/>
      <c r="PJU131" s="4"/>
      <c r="PJV131" s="4"/>
      <c r="PJW131" s="4"/>
      <c r="PJX131" s="4"/>
      <c r="PJY131" s="4"/>
      <c r="PJZ131" s="4"/>
      <c r="PKA131" s="4"/>
      <c r="PKB131" s="4"/>
      <c r="PKC131" s="4"/>
      <c r="PKD131" s="4"/>
      <c r="PKE131" s="4"/>
      <c r="PKF131" s="4"/>
      <c r="PKG131" s="4"/>
      <c r="PKH131" s="4"/>
      <c r="PKI131" s="4"/>
      <c r="PKJ131" s="4"/>
      <c r="PKK131" s="4"/>
      <c r="PKL131" s="4"/>
      <c r="PKM131" s="4"/>
      <c r="PKN131" s="4"/>
      <c r="PKO131" s="4"/>
      <c r="PKP131" s="4"/>
      <c r="PKQ131" s="4"/>
      <c r="PKR131" s="4"/>
      <c r="PKS131" s="4"/>
      <c r="PKT131" s="4"/>
      <c r="PKU131" s="4"/>
      <c r="PKV131" s="4"/>
      <c r="PKW131" s="4"/>
      <c r="PKX131" s="4"/>
      <c r="PKY131" s="4"/>
      <c r="PKZ131" s="4"/>
      <c r="PLA131" s="4"/>
      <c r="PLB131" s="4"/>
      <c r="PLC131" s="4"/>
      <c r="PLD131" s="4"/>
      <c r="PLE131" s="4"/>
      <c r="PLF131" s="4"/>
      <c r="PLG131" s="4"/>
      <c r="PLH131" s="4"/>
      <c r="PLI131" s="4"/>
      <c r="PLJ131" s="4"/>
      <c r="PLK131" s="4"/>
      <c r="PLL131" s="4"/>
      <c r="PLM131" s="4"/>
      <c r="PLN131" s="4"/>
      <c r="PLO131" s="4"/>
      <c r="PLP131" s="4"/>
      <c r="PLQ131" s="4"/>
      <c r="PLR131" s="4"/>
      <c r="PLS131" s="4"/>
      <c r="PLT131" s="4"/>
      <c r="PLU131" s="4"/>
      <c r="PLV131" s="4"/>
      <c r="PLW131" s="4"/>
      <c r="PLX131" s="4"/>
      <c r="PLY131" s="4"/>
      <c r="PLZ131" s="4"/>
      <c r="PMA131" s="4"/>
      <c r="PMB131" s="4"/>
      <c r="PMC131" s="4"/>
      <c r="PMD131" s="4"/>
      <c r="PME131" s="4"/>
      <c r="PMF131" s="4"/>
      <c r="PMG131" s="4"/>
      <c r="PMH131" s="4"/>
      <c r="PMI131" s="4"/>
      <c r="PMJ131" s="4"/>
      <c r="PMK131" s="4"/>
      <c r="PML131" s="4"/>
      <c r="PMM131" s="4"/>
      <c r="PMN131" s="4"/>
      <c r="PMO131" s="4"/>
      <c r="PMP131" s="4"/>
      <c r="PMQ131" s="4"/>
      <c r="PMR131" s="4"/>
      <c r="PMS131" s="4"/>
      <c r="PMT131" s="4"/>
      <c r="PMU131" s="4"/>
      <c r="PMV131" s="4"/>
      <c r="PMW131" s="4"/>
      <c r="PMX131" s="4"/>
      <c r="PMY131" s="4"/>
      <c r="PMZ131" s="4"/>
      <c r="PNA131" s="4"/>
      <c r="PNB131" s="4"/>
      <c r="PNC131" s="4"/>
      <c r="PND131" s="4"/>
      <c r="PNE131" s="4"/>
      <c r="PNF131" s="4"/>
      <c r="PNG131" s="4"/>
      <c r="PNH131" s="4"/>
      <c r="PNI131" s="4"/>
      <c r="PNJ131" s="4"/>
      <c r="PNK131" s="4"/>
      <c r="PNL131" s="4"/>
      <c r="PNM131" s="4"/>
      <c r="PNN131" s="4"/>
      <c r="PNO131" s="4"/>
      <c r="PNP131" s="4"/>
      <c r="PNQ131" s="4"/>
      <c r="PNR131" s="4"/>
      <c r="PNS131" s="4"/>
      <c r="PNT131" s="4"/>
      <c r="PNU131" s="4"/>
      <c r="PNV131" s="4"/>
      <c r="PNW131" s="4"/>
      <c r="PNX131" s="4"/>
      <c r="PNY131" s="4"/>
      <c r="PNZ131" s="4"/>
      <c r="POA131" s="4"/>
      <c r="POB131" s="4"/>
      <c r="POC131" s="4"/>
      <c r="POD131" s="4"/>
      <c r="POE131" s="4"/>
      <c r="POF131" s="4"/>
      <c r="POG131" s="4"/>
      <c r="POH131" s="4"/>
      <c r="POI131" s="4"/>
      <c r="POJ131" s="4"/>
      <c r="POK131" s="4"/>
      <c r="POL131" s="4"/>
      <c r="POS131" s="4"/>
      <c r="POT131" s="4"/>
      <c r="POU131" s="4"/>
      <c r="POV131" s="4"/>
      <c r="POW131" s="4"/>
      <c r="POX131" s="4"/>
      <c r="POY131" s="4"/>
      <c r="POZ131" s="4"/>
      <c r="PPA131" s="4"/>
      <c r="PPB131" s="4"/>
      <c r="PPC131" s="4"/>
      <c r="PPD131" s="4"/>
      <c r="PPE131" s="4"/>
      <c r="PPF131" s="4"/>
      <c r="PPG131" s="4"/>
      <c r="PPH131" s="4"/>
      <c r="PPI131" s="4"/>
      <c r="PPJ131" s="4"/>
      <c r="PPK131" s="4"/>
      <c r="PPL131" s="4"/>
      <c r="PPM131" s="4"/>
      <c r="PPN131" s="4"/>
      <c r="PPO131" s="4"/>
      <c r="PPP131" s="4"/>
      <c r="PPQ131" s="4"/>
      <c r="PPR131" s="4"/>
      <c r="PPS131" s="4"/>
      <c r="PPT131" s="4"/>
      <c r="PPU131" s="4"/>
      <c r="PPV131" s="4"/>
      <c r="PPW131" s="4"/>
      <c r="PPX131" s="4"/>
      <c r="PPY131" s="4"/>
      <c r="PPZ131" s="4"/>
      <c r="PQA131" s="4"/>
      <c r="PQB131" s="4"/>
      <c r="PQC131" s="4"/>
      <c r="PQD131" s="4"/>
      <c r="PQE131" s="4"/>
      <c r="PQF131" s="4"/>
      <c r="PQG131" s="4"/>
      <c r="PQH131" s="4"/>
      <c r="PQI131" s="4"/>
      <c r="PQJ131" s="4"/>
      <c r="PQK131" s="4"/>
      <c r="PQL131" s="4"/>
      <c r="PQM131" s="4"/>
      <c r="PQN131" s="4"/>
      <c r="PQO131" s="4"/>
      <c r="PQP131" s="4"/>
      <c r="PQQ131" s="4"/>
      <c r="PQR131" s="4"/>
      <c r="PQS131" s="4"/>
      <c r="PQT131" s="4"/>
      <c r="PQU131" s="4"/>
      <c r="PQV131" s="4"/>
      <c r="PQW131" s="4"/>
      <c r="PQX131" s="4"/>
      <c r="PQY131" s="4"/>
      <c r="PQZ131" s="4"/>
      <c r="PRA131" s="4"/>
      <c r="PRB131" s="4"/>
      <c r="PRC131" s="4"/>
      <c r="PRD131" s="4"/>
      <c r="PRE131" s="4"/>
      <c r="PRF131" s="4"/>
      <c r="PRG131" s="4"/>
      <c r="PRH131" s="4"/>
      <c r="PRI131" s="4"/>
      <c r="PRJ131" s="4"/>
      <c r="PRK131" s="4"/>
      <c r="PRL131" s="4"/>
      <c r="PRM131" s="4"/>
      <c r="PRN131" s="4"/>
      <c r="PRO131" s="4"/>
      <c r="PRP131" s="4"/>
      <c r="PRQ131" s="4"/>
      <c r="PRR131" s="4"/>
      <c r="PRS131" s="4"/>
      <c r="PRT131" s="4"/>
      <c r="PRU131" s="4"/>
      <c r="PRV131" s="4"/>
      <c r="PRW131" s="4"/>
      <c r="PRX131" s="4"/>
      <c r="PRY131" s="4"/>
      <c r="PRZ131" s="4"/>
      <c r="PSA131" s="4"/>
      <c r="PSB131" s="4"/>
      <c r="PSC131" s="4"/>
      <c r="PSD131" s="4"/>
      <c r="PSE131" s="4"/>
      <c r="PSF131" s="4"/>
      <c r="PSG131" s="4"/>
      <c r="PSH131" s="4"/>
      <c r="PSI131" s="4"/>
      <c r="PSJ131" s="4"/>
      <c r="PSK131" s="4"/>
      <c r="PSL131" s="4"/>
      <c r="PSM131" s="4"/>
      <c r="PSN131" s="4"/>
      <c r="PSO131" s="4"/>
      <c r="PSP131" s="4"/>
      <c r="PSQ131" s="4"/>
      <c r="PSR131" s="4"/>
      <c r="PSS131" s="4"/>
      <c r="PST131" s="4"/>
      <c r="PSU131" s="4"/>
      <c r="PSV131" s="4"/>
      <c r="PSW131" s="4"/>
      <c r="PSX131" s="4"/>
      <c r="PSY131" s="4"/>
      <c r="PSZ131" s="4"/>
      <c r="PTA131" s="4"/>
      <c r="PTB131" s="4"/>
      <c r="PTC131" s="4"/>
      <c r="PTD131" s="4"/>
      <c r="PTE131" s="4"/>
      <c r="PTF131" s="4"/>
      <c r="PTG131" s="4"/>
      <c r="PTH131" s="4"/>
      <c r="PTI131" s="4"/>
      <c r="PTJ131" s="4"/>
      <c r="PTK131" s="4"/>
      <c r="PTL131" s="4"/>
      <c r="PTM131" s="4"/>
      <c r="PTN131" s="4"/>
      <c r="PTO131" s="4"/>
      <c r="PTP131" s="4"/>
      <c r="PTQ131" s="4"/>
      <c r="PTR131" s="4"/>
      <c r="PTS131" s="4"/>
      <c r="PTT131" s="4"/>
      <c r="PTU131" s="4"/>
      <c r="PTV131" s="4"/>
      <c r="PTW131" s="4"/>
      <c r="PTX131" s="4"/>
      <c r="PTY131" s="4"/>
      <c r="PTZ131" s="4"/>
      <c r="PUA131" s="4"/>
      <c r="PUB131" s="4"/>
      <c r="PUC131" s="4"/>
      <c r="PUD131" s="4"/>
      <c r="PUE131" s="4"/>
      <c r="PUF131" s="4"/>
      <c r="PUG131" s="4"/>
      <c r="PUH131" s="4"/>
      <c r="PUI131" s="4"/>
      <c r="PUJ131" s="4"/>
      <c r="PUK131" s="4"/>
      <c r="PUL131" s="4"/>
      <c r="PUM131" s="4"/>
      <c r="PUN131" s="4"/>
      <c r="PUO131" s="4"/>
      <c r="PUP131" s="4"/>
      <c r="PUQ131" s="4"/>
      <c r="PUR131" s="4"/>
      <c r="PUS131" s="4"/>
      <c r="PUT131" s="4"/>
      <c r="PUU131" s="4"/>
      <c r="PUV131" s="4"/>
      <c r="PUW131" s="4"/>
      <c r="PUX131" s="4"/>
      <c r="PUY131" s="4"/>
      <c r="PUZ131" s="4"/>
      <c r="PVA131" s="4"/>
      <c r="PVB131" s="4"/>
      <c r="PVC131" s="4"/>
      <c r="PVD131" s="4"/>
      <c r="PVE131" s="4"/>
      <c r="PVF131" s="4"/>
      <c r="PVG131" s="4"/>
      <c r="PVH131" s="4"/>
      <c r="PVI131" s="4"/>
      <c r="PVJ131" s="4"/>
      <c r="PVK131" s="4"/>
      <c r="PVL131" s="4"/>
      <c r="PVM131" s="4"/>
      <c r="PVN131" s="4"/>
      <c r="PVO131" s="4"/>
      <c r="PVP131" s="4"/>
      <c r="PVQ131" s="4"/>
      <c r="PVR131" s="4"/>
      <c r="PVS131" s="4"/>
      <c r="PVT131" s="4"/>
      <c r="PVU131" s="4"/>
      <c r="PVV131" s="4"/>
      <c r="PVW131" s="4"/>
      <c r="PVX131" s="4"/>
      <c r="PVY131" s="4"/>
      <c r="PVZ131" s="4"/>
      <c r="PWA131" s="4"/>
      <c r="PWB131" s="4"/>
      <c r="PWC131" s="4"/>
      <c r="PWD131" s="4"/>
      <c r="PWE131" s="4"/>
      <c r="PWF131" s="4"/>
      <c r="PWG131" s="4"/>
      <c r="PWH131" s="4"/>
      <c r="PWI131" s="4"/>
      <c r="PWJ131" s="4"/>
      <c r="PWK131" s="4"/>
      <c r="PWL131" s="4"/>
      <c r="PWM131" s="4"/>
      <c r="PWN131" s="4"/>
      <c r="PWO131" s="4"/>
      <c r="PWP131" s="4"/>
      <c r="PWQ131" s="4"/>
      <c r="PWR131" s="4"/>
      <c r="PWS131" s="4"/>
      <c r="PWT131" s="4"/>
      <c r="PWU131" s="4"/>
      <c r="PWV131" s="4"/>
      <c r="PWW131" s="4"/>
      <c r="PWX131" s="4"/>
      <c r="PWY131" s="4"/>
      <c r="PWZ131" s="4"/>
      <c r="PXA131" s="4"/>
      <c r="PXB131" s="4"/>
      <c r="PXC131" s="4"/>
      <c r="PXD131" s="4"/>
      <c r="PXE131" s="4"/>
      <c r="PXF131" s="4"/>
      <c r="PXG131" s="4"/>
      <c r="PXH131" s="4"/>
      <c r="PXI131" s="4"/>
      <c r="PXJ131" s="4"/>
      <c r="PXK131" s="4"/>
      <c r="PXL131" s="4"/>
      <c r="PXM131" s="4"/>
      <c r="PXN131" s="4"/>
      <c r="PXO131" s="4"/>
      <c r="PXP131" s="4"/>
      <c r="PXQ131" s="4"/>
      <c r="PXR131" s="4"/>
      <c r="PXS131" s="4"/>
      <c r="PXT131" s="4"/>
      <c r="PXU131" s="4"/>
      <c r="PXV131" s="4"/>
      <c r="PXW131" s="4"/>
      <c r="PXX131" s="4"/>
      <c r="PXY131" s="4"/>
      <c r="PXZ131" s="4"/>
      <c r="PYA131" s="4"/>
      <c r="PYB131" s="4"/>
      <c r="PYC131" s="4"/>
      <c r="PYD131" s="4"/>
      <c r="PYE131" s="4"/>
      <c r="PYF131" s="4"/>
      <c r="PYG131" s="4"/>
      <c r="PYH131" s="4"/>
      <c r="PYO131" s="4"/>
      <c r="PYP131" s="4"/>
      <c r="PYQ131" s="4"/>
      <c r="PYR131" s="4"/>
      <c r="PYS131" s="4"/>
      <c r="PYT131" s="4"/>
      <c r="PYU131" s="4"/>
      <c r="PYV131" s="4"/>
      <c r="PYW131" s="4"/>
      <c r="PYX131" s="4"/>
      <c r="PYY131" s="4"/>
      <c r="PYZ131" s="4"/>
      <c r="PZA131" s="4"/>
      <c r="PZB131" s="4"/>
      <c r="PZC131" s="4"/>
      <c r="PZD131" s="4"/>
      <c r="PZE131" s="4"/>
      <c r="PZF131" s="4"/>
      <c r="PZG131" s="4"/>
      <c r="PZH131" s="4"/>
      <c r="PZI131" s="4"/>
      <c r="PZJ131" s="4"/>
      <c r="PZK131" s="4"/>
      <c r="PZL131" s="4"/>
      <c r="PZM131" s="4"/>
      <c r="PZN131" s="4"/>
      <c r="PZO131" s="4"/>
      <c r="PZP131" s="4"/>
      <c r="PZQ131" s="4"/>
      <c r="PZR131" s="4"/>
      <c r="PZS131" s="4"/>
      <c r="PZT131" s="4"/>
      <c r="PZU131" s="4"/>
      <c r="PZV131" s="4"/>
      <c r="PZW131" s="4"/>
      <c r="PZX131" s="4"/>
      <c r="PZY131" s="4"/>
      <c r="PZZ131" s="4"/>
      <c r="QAA131" s="4"/>
      <c r="QAB131" s="4"/>
      <c r="QAC131" s="4"/>
      <c r="QAD131" s="4"/>
      <c r="QAE131" s="4"/>
      <c r="QAF131" s="4"/>
      <c r="QAG131" s="4"/>
      <c r="QAH131" s="4"/>
      <c r="QAI131" s="4"/>
      <c r="QAJ131" s="4"/>
      <c r="QAK131" s="4"/>
      <c r="QAL131" s="4"/>
      <c r="QAM131" s="4"/>
      <c r="QAN131" s="4"/>
      <c r="QAO131" s="4"/>
      <c r="QAP131" s="4"/>
      <c r="QAQ131" s="4"/>
      <c r="QAR131" s="4"/>
      <c r="QAS131" s="4"/>
      <c r="QAT131" s="4"/>
      <c r="QAU131" s="4"/>
      <c r="QAV131" s="4"/>
      <c r="QAW131" s="4"/>
      <c r="QAX131" s="4"/>
      <c r="QAY131" s="4"/>
      <c r="QAZ131" s="4"/>
      <c r="QBA131" s="4"/>
      <c r="QBB131" s="4"/>
      <c r="QBC131" s="4"/>
      <c r="QBD131" s="4"/>
      <c r="QBE131" s="4"/>
      <c r="QBF131" s="4"/>
      <c r="QBG131" s="4"/>
      <c r="QBH131" s="4"/>
      <c r="QBI131" s="4"/>
      <c r="QBJ131" s="4"/>
      <c r="QBK131" s="4"/>
      <c r="QBL131" s="4"/>
      <c r="QBM131" s="4"/>
      <c r="QBN131" s="4"/>
      <c r="QBO131" s="4"/>
      <c r="QBP131" s="4"/>
      <c r="QBQ131" s="4"/>
      <c r="QBR131" s="4"/>
      <c r="QBS131" s="4"/>
      <c r="QBT131" s="4"/>
      <c r="QBU131" s="4"/>
      <c r="QBV131" s="4"/>
      <c r="QBW131" s="4"/>
      <c r="QBX131" s="4"/>
      <c r="QBY131" s="4"/>
      <c r="QBZ131" s="4"/>
      <c r="QCA131" s="4"/>
      <c r="QCB131" s="4"/>
      <c r="QCC131" s="4"/>
      <c r="QCD131" s="4"/>
      <c r="QCE131" s="4"/>
      <c r="QCF131" s="4"/>
      <c r="QCG131" s="4"/>
      <c r="QCH131" s="4"/>
      <c r="QCI131" s="4"/>
      <c r="QCJ131" s="4"/>
      <c r="QCK131" s="4"/>
      <c r="QCL131" s="4"/>
      <c r="QCM131" s="4"/>
      <c r="QCN131" s="4"/>
      <c r="QCO131" s="4"/>
      <c r="QCP131" s="4"/>
      <c r="QCQ131" s="4"/>
      <c r="QCR131" s="4"/>
      <c r="QCS131" s="4"/>
      <c r="QCT131" s="4"/>
      <c r="QCU131" s="4"/>
      <c r="QCV131" s="4"/>
      <c r="QCW131" s="4"/>
      <c r="QCX131" s="4"/>
      <c r="QCY131" s="4"/>
      <c r="QCZ131" s="4"/>
      <c r="QDA131" s="4"/>
      <c r="QDB131" s="4"/>
      <c r="QDC131" s="4"/>
      <c r="QDD131" s="4"/>
      <c r="QDE131" s="4"/>
      <c r="QDF131" s="4"/>
      <c r="QDG131" s="4"/>
      <c r="QDH131" s="4"/>
      <c r="QDI131" s="4"/>
      <c r="QDJ131" s="4"/>
      <c r="QDK131" s="4"/>
      <c r="QDL131" s="4"/>
      <c r="QDM131" s="4"/>
      <c r="QDN131" s="4"/>
      <c r="QDO131" s="4"/>
      <c r="QDP131" s="4"/>
      <c r="QDQ131" s="4"/>
      <c r="QDR131" s="4"/>
      <c r="QDS131" s="4"/>
      <c r="QDT131" s="4"/>
      <c r="QDU131" s="4"/>
      <c r="QDV131" s="4"/>
      <c r="QDW131" s="4"/>
      <c r="QDX131" s="4"/>
      <c r="QDY131" s="4"/>
      <c r="QDZ131" s="4"/>
      <c r="QEA131" s="4"/>
      <c r="QEB131" s="4"/>
      <c r="QEC131" s="4"/>
      <c r="QED131" s="4"/>
      <c r="QEE131" s="4"/>
      <c r="QEF131" s="4"/>
      <c r="QEG131" s="4"/>
      <c r="QEH131" s="4"/>
      <c r="QEI131" s="4"/>
      <c r="QEJ131" s="4"/>
      <c r="QEK131" s="4"/>
      <c r="QEL131" s="4"/>
      <c r="QEM131" s="4"/>
      <c r="QEN131" s="4"/>
      <c r="QEO131" s="4"/>
      <c r="QEP131" s="4"/>
      <c r="QEQ131" s="4"/>
      <c r="QER131" s="4"/>
      <c r="QES131" s="4"/>
      <c r="QET131" s="4"/>
      <c r="QEU131" s="4"/>
      <c r="QEV131" s="4"/>
      <c r="QEW131" s="4"/>
      <c r="QEX131" s="4"/>
      <c r="QEY131" s="4"/>
      <c r="QEZ131" s="4"/>
      <c r="QFA131" s="4"/>
      <c r="QFB131" s="4"/>
      <c r="QFC131" s="4"/>
      <c r="QFD131" s="4"/>
      <c r="QFE131" s="4"/>
      <c r="QFF131" s="4"/>
      <c r="QFG131" s="4"/>
      <c r="QFH131" s="4"/>
      <c r="QFI131" s="4"/>
      <c r="QFJ131" s="4"/>
      <c r="QFK131" s="4"/>
      <c r="QFL131" s="4"/>
      <c r="QFM131" s="4"/>
      <c r="QFN131" s="4"/>
      <c r="QFO131" s="4"/>
      <c r="QFP131" s="4"/>
      <c r="QFQ131" s="4"/>
      <c r="QFR131" s="4"/>
      <c r="QFS131" s="4"/>
      <c r="QFT131" s="4"/>
      <c r="QFU131" s="4"/>
      <c r="QFV131" s="4"/>
      <c r="QFW131" s="4"/>
      <c r="QFX131" s="4"/>
      <c r="QFY131" s="4"/>
      <c r="QFZ131" s="4"/>
      <c r="QGA131" s="4"/>
      <c r="QGB131" s="4"/>
      <c r="QGC131" s="4"/>
      <c r="QGD131" s="4"/>
      <c r="QGE131" s="4"/>
      <c r="QGF131" s="4"/>
      <c r="QGG131" s="4"/>
      <c r="QGH131" s="4"/>
      <c r="QGI131" s="4"/>
      <c r="QGJ131" s="4"/>
      <c r="QGK131" s="4"/>
      <c r="QGL131" s="4"/>
      <c r="QGM131" s="4"/>
      <c r="QGN131" s="4"/>
      <c r="QGO131" s="4"/>
      <c r="QGP131" s="4"/>
      <c r="QGQ131" s="4"/>
      <c r="QGR131" s="4"/>
      <c r="QGS131" s="4"/>
      <c r="QGT131" s="4"/>
      <c r="QGU131" s="4"/>
      <c r="QGV131" s="4"/>
      <c r="QGW131" s="4"/>
      <c r="QGX131" s="4"/>
      <c r="QGY131" s="4"/>
      <c r="QGZ131" s="4"/>
      <c r="QHA131" s="4"/>
      <c r="QHB131" s="4"/>
      <c r="QHC131" s="4"/>
      <c r="QHD131" s="4"/>
      <c r="QHE131" s="4"/>
      <c r="QHF131" s="4"/>
      <c r="QHG131" s="4"/>
      <c r="QHH131" s="4"/>
      <c r="QHI131" s="4"/>
      <c r="QHJ131" s="4"/>
      <c r="QHK131" s="4"/>
      <c r="QHL131" s="4"/>
      <c r="QHM131" s="4"/>
      <c r="QHN131" s="4"/>
      <c r="QHO131" s="4"/>
      <c r="QHP131" s="4"/>
      <c r="QHQ131" s="4"/>
      <c r="QHR131" s="4"/>
      <c r="QHS131" s="4"/>
      <c r="QHT131" s="4"/>
      <c r="QHU131" s="4"/>
      <c r="QHV131" s="4"/>
      <c r="QHW131" s="4"/>
      <c r="QHX131" s="4"/>
      <c r="QHY131" s="4"/>
      <c r="QHZ131" s="4"/>
      <c r="QIA131" s="4"/>
      <c r="QIB131" s="4"/>
      <c r="QIC131" s="4"/>
      <c r="QID131" s="4"/>
      <c r="QIK131" s="4"/>
      <c r="QIL131" s="4"/>
      <c r="QIM131" s="4"/>
      <c r="QIN131" s="4"/>
      <c r="QIO131" s="4"/>
      <c r="QIP131" s="4"/>
      <c r="QIQ131" s="4"/>
      <c r="QIR131" s="4"/>
      <c r="QIS131" s="4"/>
      <c r="QIT131" s="4"/>
      <c r="QIU131" s="4"/>
      <c r="QIV131" s="4"/>
      <c r="QIW131" s="4"/>
      <c r="QIX131" s="4"/>
      <c r="QIY131" s="4"/>
      <c r="QIZ131" s="4"/>
      <c r="QJA131" s="4"/>
      <c r="QJB131" s="4"/>
      <c r="QJC131" s="4"/>
      <c r="QJD131" s="4"/>
      <c r="QJE131" s="4"/>
      <c r="QJF131" s="4"/>
      <c r="QJG131" s="4"/>
      <c r="QJH131" s="4"/>
      <c r="QJI131" s="4"/>
      <c r="QJJ131" s="4"/>
      <c r="QJK131" s="4"/>
      <c r="QJL131" s="4"/>
      <c r="QJM131" s="4"/>
      <c r="QJN131" s="4"/>
      <c r="QJO131" s="4"/>
      <c r="QJP131" s="4"/>
      <c r="QJQ131" s="4"/>
      <c r="QJR131" s="4"/>
      <c r="QJS131" s="4"/>
      <c r="QJT131" s="4"/>
      <c r="QJU131" s="4"/>
      <c r="QJV131" s="4"/>
      <c r="QJW131" s="4"/>
      <c r="QJX131" s="4"/>
      <c r="QJY131" s="4"/>
      <c r="QJZ131" s="4"/>
      <c r="QKA131" s="4"/>
      <c r="QKB131" s="4"/>
      <c r="QKC131" s="4"/>
      <c r="QKD131" s="4"/>
      <c r="QKE131" s="4"/>
      <c r="QKF131" s="4"/>
      <c r="QKG131" s="4"/>
      <c r="QKH131" s="4"/>
      <c r="QKI131" s="4"/>
      <c r="QKJ131" s="4"/>
      <c r="QKK131" s="4"/>
      <c r="QKL131" s="4"/>
      <c r="QKM131" s="4"/>
      <c r="QKN131" s="4"/>
      <c r="QKO131" s="4"/>
      <c r="QKP131" s="4"/>
      <c r="QKQ131" s="4"/>
      <c r="QKR131" s="4"/>
      <c r="QKS131" s="4"/>
      <c r="QKT131" s="4"/>
      <c r="QKU131" s="4"/>
      <c r="QKV131" s="4"/>
      <c r="QKW131" s="4"/>
      <c r="QKX131" s="4"/>
      <c r="QKY131" s="4"/>
      <c r="QKZ131" s="4"/>
      <c r="QLA131" s="4"/>
      <c r="QLB131" s="4"/>
      <c r="QLC131" s="4"/>
      <c r="QLD131" s="4"/>
      <c r="QLE131" s="4"/>
      <c r="QLF131" s="4"/>
      <c r="QLG131" s="4"/>
      <c r="QLH131" s="4"/>
      <c r="QLI131" s="4"/>
      <c r="QLJ131" s="4"/>
      <c r="QLK131" s="4"/>
      <c r="QLL131" s="4"/>
      <c r="QLM131" s="4"/>
      <c r="QLN131" s="4"/>
      <c r="QLO131" s="4"/>
      <c r="QLP131" s="4"/>
      <c r="QLQ131" s="4"/>
      <c r="QLR131" s="4"/>
      <c r="QLS131" s="4"/>
      <c r="QLT131" s="4"/>
      <c r="QLU131" s="4"/>
      <c r="QLV131" s="4"/>
      <c r="QLW131" s="4"/>
      <c r="QLX131" s="4"/>
      <c r="QLY131" s="4"/>
      <c r="QLZ131" s="4"/>
      <c r="QMA131" s="4"/>
      <c r="QMB131" s="4"/>
      <c r="QMC131" s="4"/>
      <c r="QMD131" s="4"/>
      <c r="QME131" s="4"/>
      <c r="QMF131" s="4"/>
      <c r="QMG131" s="4"/>
      <c r="QMH131" s="4"/>
      <c r="QMI131" s="4"/>
      <c r="QMJ131" s="4"/>
      <c r="QMK131" s="4"/>
      <c r="QML131" s="4"/>
      <c r="QMM131" s="4"/>
      <c r="QMN131" s="4"/>
      <c r="QMO131" s="4"/>
      <c r="QMP131" s="4"/>
      <c r="QMQ131" s="4"/>
      <c r="QMR131" s="4"/>
      <c r="QMS131" s="4"/>
      <c r="QMT131" s="4"/>
      <c r="QMU131" s="4"/>
      <c r="QMV131" s="4"/>
      <c r="QMW131" s="4"/>
      <c r="QMX131" s="4"/>
      <c r="QMY131" s="4"/>
      <c r="QMZ131" s="4"/>
      <c r="QNA131" s="4"/>
      <c r="QNB131" s="4"/>
      <c r="QNC131" s="4"/>
      <c r="QND131" s="4"/>
      <c r="QNE131" s="4"/>
      <c r="QNF131" s="4"/>
      <c r="QNG131" s="4"/>
      <c r="QNH131" s="4"/>
      <c r="QNI131" s="4"/>
      <c r="QNJ131" s="4"/>
      <c r="QNK131" s="4"/>
      <c r="QNL131" s="4"/>
      <c r="QNM131" s="4"/>
      <c r="QNN131" s="4"/>
      <c r="QNO131" s="4"/>
      <c r="QNP131" s="4"/>
      <c r="QNQ131" s="4"/>
      <c r="QNR131" s="4"/>
      <c r="QNS131" s="4"/>
      <c r="QNT131" s="4"/>
      <c r="QNU131" s="4"/>
      <c r="QNV131" s="4"/>
      <c r="QNW131" s="4"/>
      <c r="QNX131" s="4"/>
      <c r="QNY131" s="4"/>
      <c r="QNZ131" s="4"/>
      <c r="QOA131" s="4"/>
      <c r="QOB131" s="4"/>
      <c r="QOC131" s="4"/>
      <c r="QOD131" s="4"/>
      <c r="QOE131" s="4"/>
      <c r="QOF131" s="4"/>
      <c r="QOG131" s="4"/>
      <c r="QOH131" s="4"/>
      <c r="QOI131" s="4"/>
      <c r="QOJ131" s="4"/>
      <c r="QOK131" s="4"/>
      <c r="QOL131" s="4"/>
      <c r="QOM131" s="4"/>
      <c r="QON131" s="4"/>
      <c r="QOO131" s="4"/>
      <c r="QOP131" s="4"/>
      <c r="QOQ131" s="4"/>
      <c r="QOR131" s="4"/>
      <c r="QOS131" s="4"/>
      <c r="QOT131" s="4"/>
      <c r="QOU131" s="4"/>
      <c r="QOV131" s="4"/>
      <c r="QOW131" s="4"/>
      <c r="QOX131" s="4"/>
      <c r="QOY131" s="4"/>
      <c r="QOZ131" s="4"/>
      <c r="QPA131" s="4"/>
      <c r="QPB131" s="4"/>
      <c r="QPC131" s="4"/>
      <c r="QPD131" s="4"/>
      <c r="QPE131" s="4"/>
      <c r="QPF131" s="4"/>
      <c r="QPG131" s="4"/>
      <c r="QPH131" s="4"/>
      <c r="QPI131" s="4"/>
      <c r="QPJ131" s="4"/>
      <c r="QPK131" s="4"/>
      <c r="QPL131" s="4"/>
      <c r="QPM131" s="4"/>
      <c r="QPN131" s="4"/>
      <c r="QPO131" s="4"/>
      <c r="QPP131" s="4"/>
      <c r="QPQ131" s="4"/>
      <c r="QPR131" s="4"/>
      <c r="QPS131" s="4"/>
      <c r="QPT131" s="4"/>
      <c r="QPU131" s="4"/>
      <c r="QPV131" s="4"/>
      <c r="QPW131" s="4"/>
      <c r="QPX131" s="4"/>
      <c r="QPY131" s="4"/>
      <c r="QPZ131" s="4"/>
      <c r="QQA131" s="4"/>
      <c r="QQB131" s="4"/>
      <c r="QQC131" s="4"/>
      <c r="QQD131" s="4"/>
      <c r="QQE131" s="4"/>
      <c r="QQF131" s="4"/>
      <c r="QQG131" s="4"/>
      <c r="QQH131" s="4"/>
      <c r="QQI131" s="4"/>
      <c r="QQJ131" s="4"/>
      <c r="QQK131" s="4"/>
      <c r="QQL131" s="4"/>
      <c r="QQM131" s="4"/>
      <c r="QQN131" s="4"/>
      <c r="QQO131" s="4"/>
      <c r="QQP131" s="4"/>
      <c r="QQQ131" s="4"/>
      <c r="QQR131" s="4"/>
      <c r="QQS131" s="4"/>
      <c r="QQT131" s="4"/>
      <c r="QQU131" s="4"/>
      <c r="QQV131" s="4"/>
      <c r="QQW131" s="4"/>
      <c r="QQX131" s="4"/>
      <c r="QQY131" s="4"/>
      <c r="QQZ131" s="4"/>
      <c r="QRA131" s="4"/>
      <c r="QRB131" s="4"/>
      <c r="QRC131" s="4"/>
      <c r="QRD131" s="4"/>
      <c r="QRE131" s="4"/>
      <c r="QRF131" s="4"/>
      <c r="QRG131" s="4"/>
      <c r="QRH131" s="4"/>
      <c r="QRI131" s="4"/>
      <c r="QRJ131" s="4"/>
      <c r="QRK131" s="4"/>
      <c r="QRL131" s="4"/>
      <c r="QRM131" s="4"/>
      <c r="QRN131" s="4"/>
      <c r="QRO131" s="4"/>
      <c r="QRP131" s="4"/>
      <c r="QRQ131" s="4"/>
      <c r="QRR131" s="4"/>
      <c r="QRS131" s="4"/>
      <c r="QRT131" s="4"/>
      <c r="QRU131" s="4"/>
      <c r="QRV131" s="4"/>
      <c r="QRW131" s="4"/>
      <c r="QRX131" s="4"/>
      <c r="QRY131" s="4"/>
      <c r="QRZ131" s="4"/>
      <c r="QSG131" s="4"/>
      <c r="QSH131" s="4"/>
      <c r="QSI131" s="4"/>
      <c r="QSJ131" s="4"/>
      <c r="QSK131" s="4"/>
      <c r="QSL131" s="4"/>
      <c r="QSM131" s="4"/>
      <c r="QSN131" s="4"/>
      <c r="QSO131" s="4"/>
      <c r="QSP131" s="4"/>
      <c r="QSQ131" s="4"/>
      <c r="QSR131" s="4"/>
      <c r="QSS131" s="4"/>
      <c r="QST131" s="4"/>
      <c r="QSU131" s="4"/>
      <c r="QSV131" s="4"/>
      <c r="QSW131" s="4"/>
      <c r="QSX131" s="4"/>
      <c r="QSY131" s="4"/>
      <c r="QSZ131" s="4"/>
      <c r="QTA131" s="4"/>
      <c r="QTB131" s="4"/>
      <c r="QTC131" s="4"/>
      <c r="QTD131" s="4"/>
      <c r="QTE131" s="4"/>
      <c r="QTF131" s="4"/>
      <c r="QTG131" s="4"/>
      <c r="QTH131" s="4"/>
      <c r="QTI131" s="4"/>
      <c r="QTJ131" s="4"/>
      <c r="QTK131" s="4"/>
      <c r="QTL131" s="4"/>
      <c r="QTM131" s="4"/>
      <c r="QTN131" s="4"/>
      <c r="QTO131" s="4"/>
      <c r="QTP131" s="4"/>
      <c r="QTQ131" s="4"/>
      <c r="QTR131" s="4"/>
      <c r="QTS131" s="4"/>
      <c r="QTT131" s="4"/>
      <c r="QTU131" s="4"/>
      <c r="QTV131" s="4"/>
      <c r="QTW131" s="4"/>
      <c r="QTX131" s="4"/>
      <c r="QTY131" s="4"/>
      <c r="QTZ131" s="4"/>
      <c r="QUA131" s="4"/>
      <c r="QUB131" s="4"/>
      <c r="QUC131" s="4"/>
      <c r="QUD131" s="4"/>
      <c r="QUE131" s="4"/>
      <c r="QUF131" s="4"/>
      <c r="QUG131" s="4"/>
      <c r="QUH131" s="4"/>
      <c r="QUI131" s="4"/>
      <c r="QUJ131" s="4"/>
      <c r="QUK131" s="4"/>
      <c r="QUL131" s="4"/>
      <c r="QUM131" s="4"/>
      <c r="QUN131" s="4"/>
      <c r="QUO131" s="4"/>
      <c r="QUP131" s="4"/>
      <c r="QUQ131" s="4"/>
      <c r="QUR131" s="4"/>
      <c r="QUS131" s="4"/>
      <c r="QUT131" s="4"/>
      <c r="QUU131" s="4"/>
      <c r="QUV131" s="4"/>
      <c r="QUW131" s="4"/>
      <c r="QUX131" s="4"/>
      <c r="QUY131" s="4"/>
      <c r="QUZ131" s="4"/>
      <c r="QVA131" s="4"/>
      <c r="QVB131" s="4"/>
      <c r="QVC131" s="4"/>
      <c r="QVD131" s="4"/>
      <c r="QVE131" s="4"/>
      <c r="QVF131" s="4"/>
      <c r="QVG131" s="4"/>
      <c r="QVH131" s="4"/>
      <c r="QVI131" s="4"/>
      <c r="QVJ131" s="4"/>
      <c r="QVK131" s="4"/>
      <c r="QVL131" s="4"/>
      <c r="QVM131" s="4"/>
      <c r="QVN131" s="4"/>
      <c r="QVO131" s="4"/>
      <c r="QVP131" s="4"/>
      <c r="QVQ131" s="4"/>
      <c r="QVR131" s="4"/>
      <c r="QVS131" s="4"/>
      <c r="QVT131" s="4"/>
      <c r="QVU131" s="4"/>
      <c r="QVV131" s="4"/>
      <c r="QVW131" s="4"/>
      <c r="QVX131" s="4"/>
      <c r="QVY131" s="4"/>
      <c r="QVZ131" s="4"/>
      <c r="QWA131" s="4"/>
      <c r="QWB131" s="4"/>
      <c r="QWC131" s="4"/>
      <c r="QWD131" s="4"/>
      <c r="QWE131" s="4"/>
      <c r="QWF131" s="4"/>
      <c r="QWG131" s="4"/>
      <c r="QWH131" s="4"/>
      <c r="QWI131" s="4"/>
      <c r="QWJ131" s="4"/>
      <c r="QWK131" s="4"/>
      <c r="QWL131" s="4"/>
      <c r="QWM131" s="4"/>
      <c r="QWN131" s="4"/>
      <c r="QWO131" s="4"/>
      <c r="QWP131" s="4"/>
      <c r="QWQ131" s="4"/>
      <c r="QWR131" s="4"/>
      <c r="QWS131" s="4"/>
      <c r="QWT131" s="4"/>
      <c r="QWU131" s="4"/>
      <c r="QWV131" s="4"/>
      <c r="QWW131" s="4"/>
      <c r="QWX131" s="4"/>
      <c r="QWY131" s="4"/>
      <c r="QWZ131" s="4"/>
      <c r="QXA131" s="4"/>
      <c r="QXB131" s="4"/>
      <c r="QXC131" s="4"/>
      <c r="QXD131" s="4"/>
      <c r="QXE131" s="4"/>
      <c r="QXF131" s="4"/>
      <c r="QXG131" s="4"/>
      <c r="QXH131" s="4"/>
      <c r="QXI131" s="4"/>
      <c r="QXJ131" s="4"/>
      <c r="QXK131" s="4"/>
      <c r="QXL131" s="4"/>
      <c r="QXM131" s="4"/>
      <c r="QXN131" s="4"/>
      <c r="QXO131" s="4"/>
      <c r="QXP131" s="4"/>
      <c r="QXQ131" s="4"/>
      <c r="QXR131" s="4"/>
      <c r="QXS131" s="4"/>
      <c r="QXT131" s="4"/>
      <c r="QXU131" s="4"/>
      <c r="QXV131" s="4"/>
      <c r="QXW131" s="4"/>
      <c r="QXX131" s="4"/>
      <c r="QXY131" s="4"/>
      <c r="QXZ131" s="4"/>
      <c r="QYA131" s="4"/>
      <c r="QYB131" s="4"/>
      <c r="QYC131" s="4"/>
      <c r="QYD131" s="4"/>
      <c r="QYE131" s="4"/>
      <c r="QYF131" s="4"/>
      <c r="QYG131" s="4"/>
      <c r="QYH131" s="4"/>
      <c r="QYI131" s="4"/>
      <c r="QYJ131" s="4"/>
      <c r="QYK131" s="4"/>
      <c r="QYL131" s="4"/>
      <c r="QYM131" s="4"/>
      <c r="QYN131" s="4"/>
      <c r="QYO131" s="4"/>
      <c r="QYP131" s="4"/>
      <c r="QYQ131" s="4"/>
      <c r="QYR131" s="4"/>
      <c r="QYS131" s="4"/>
      <c r="QYT131" s="4"/>
      <c r="QYU131" s="4"/>
      <c r="QYV131" s="4"/>
      <c r="QYW131" s="4"/>
      <c r="QYX131" s="4"/>
      <c r="QYY131" s="4"/>
      <c r="QYZ131" s="4"/>
      <c r="QZA131" s="4"/>
      <c r="QZB131" s="4"/>
      <c r="QZC131" s="4"/>
      <c r="QZD131" s="4"/>
      <c r="QZE131" s="4"/>
      <c r="QZF131" s="4"/>
      <c r="QZG131" s="4"/>
      <c r="QZH131" s="4"/>
      <c r="QZI131" s="4"/>
      <c r="QZJ131" s="4"/>
      <c r="QZK131" s="4"/>
      <c r="QZL131" s="4"/>
      <c r="QZM131" s="4"/>
      <c r="QZN131" s="4"/>
      <c r="QZO131" s="4"/>
      <c r="QZP131" s="4"/>
      <c r="QZQ131" s="4"/>
      <c r="QZR131" s="4"/>
      <c r="QZS131" s="4"/>
      <c r="QZT131" s="4"/>
      <c r="QZU131" s="4"/>
      <c r="QZV131" s="4"/>
      <c r="QZW131" s="4"/>
      <c r="QZX131" s="4"/>
      <c r="QZY131" s="4"/>
      <c r="QZZ131" s="4"/>
      <c r="RAA131" s="4"/>
      <c r="RAB131" s="4"/>
      <c r="RAC131" s="4"/>
      <c r="RAD131" s="4"/>
      <c r="RAE131" s="4"/>
      <c r="RAF131" s="4"/>
      <c r="RAG131" s="4"/>
      <c r="RAH131" s="4"/>
      <c r="RAI131" s="4"/>
      <c r="RAJ131" s="4"/>
      <c r="RAK131" s="4"/>
      <c r="RAL131" s="4"/>
      <c r="RAM131" s="4"/>
      <c r="RAN131" s="4"/>
      <c r="RAO131" s="4"/>
      <c r="RAP131" s="4"/>
      <c r="RAQ131" s="4"/>
      <c r="RAR131" s="4"/>
      <c r="RAS131" s="4"/>
      <c r="RAT131" s="4"/>
      <c r="RAU131" s="4"/>
      <c r="RAV131" s="4"/>
      <c r="RAW131" s="4"/>
      <c r="RAX131" s="4"/>
      <c r="RAY131" s="4"/>
      <c r="RAZ131" s="4"/>
      <c r="RBA131" s="4"/>
      <c r="RBB131" s="4"/>
      <c r="RBC131" s="4"/>
      <c r="RBD131" s="4"/>
      <c r="RBE131" s="4"/>
      <c r="RBF131" s="4"/>
      <c r="RBG131" s="4"/>
      <c r="RBH131" s="4"/>
      <c r="RBI131" s="4"/>
      <c r="RBJ131" s="4"/>
      <c r="RBK131" s="4"/>
      <c r="RBL131" s="4"/>
      <c r="RBM131" s="4"/>
      <c r="RBN131" s="4"/>
      <c r="RBO131" s="4"/>
      <c r="RBP131" s="4"/>
      <c r="RBQ131" s="4"/>
      <c r="RBR131" s="4"/>
      <c r="RBS131" s="4"/>
      <c r="RBT131" s="4"/>
      <c r="RBU131" s="4"/>
      <c r="RBV131" s="4"/>
      <c r="RCC131" s="4"/>
      <c r="RCD131" s="4"/>
      <c r="RCE131" s="4"/>
      <c r="RCF131" s="4"/>
      <c r="RCG131" s="4"/>
      <c r="RCH131" s="4"/>
      <c r="RCI131" s="4"/>
      <c r="RCJ131" s="4"/>
      <c r="RCK131" s="4"/>
      <c r="RCL131" s="4"/>
      <c r="RCM131" s="4"/>
      <c r="RCN131" s="4"/>
      <c r="RCO131" s="4"/>
      <c r="RCP131" s="4"/>
      <c r="RCQ131" s="4"/>
      <c r="RCR131" s="4"/>
      <c r="RCS131" s="4"/>
      <c r="RCT131" s="4"/>
      <c r="RCU131" s="4"/>
      <c r="RCV131" s="4"/>
      <c r="RCW131" s="4"/>
      <c r="RCX131" s="4"/>
      <c r="RCY131" s="4"/>
      <c r="RCZ131" s="4"/>
      <c r="RDA131" s="4"/>
      <c r="RDB131" s="4"/>
      <c r="RDC131" s="4"/>
      <c r="RDD131" s="4"/>
      <c r="RDE131" s="4"/>
      <c r="RDF131" s="4"/>
      <c r="RDG131" s="4"/>
      <c r="RDH131" s="4"/>
      <c r="RDI131" s="4"/>
      <c r="RDJ131" s="4"/>
      <c r="RDK131" s="4"/>
      <c r="RDL131" s="4"/>
      <c r="RDM131" s="4"/>
      <c r="RDN131" s="4"/>
      <c r="RDO131" s="4"/>
      <c r="RDP131" s="4"/>
      <c r="RDQ131" s="4"/>
      <c r="RDR131" s="4"/>
      <c r="RDS131" s="4"/>
      <c r="RDT131" s="4"/>
      <c r="RDU131" s="4"/>
      <c r="RDV131" s="4"/>
      <c r="RDW131" s="4"/>
      <c r="RDX131" s="4"/>
      <c r="RDY131" s="4"/>
      <c r="RDZ131" s="4"/>
      <c r="REA131" s="4"/>
      <c r="REB131" s="4"/>
      <c r="REC131" s="4"/>
      <c r="RED131" s="4"/>
      <c r="REE131" s="4"/>
      <c r="REF131" s="4"/>
      <c r="REG131" s="4"/>
      <c r="REH131" s="4"/>
      <c r="REI131" s="4"/>
      <c r="REJ131" s="4"/>
      <c r="REK131" s="4"/>
      <c r="REL131" s="4"/>
      <c r="REM131" s="4"/>
      <c r="REN131" s="4"/>
      <c r="REO131" s="4"/>
      <c r="REP131" s="4"/>
      <c r="REQ131" s="4"/>
      <c r="RER131" s="4"/>
      <c r="RES131" s="4"/>
      <c r="RET131" s="4"/>
      <c r="REU131" s="4"/>
      <c r="REV131" s="4"/>
      <c r="REW131" s="4"/>
      <c r="REX131" s="4"/>
      <c r="REY131" s="4"/>
      <c r="REZ131" s="4"/>
      <c r="RFA131" s="4"/>
      <c r="RFB131" s="4"/>
      <c r="RFC131" s="4"/>
      <c r="RFD131" s="4"/>
      <c r="RFE131" s="4"/>
      <c r="RFF131" s="4"/>
      <c r="RFG131" s="4"/>
      <c r="RFH131" s="4"/>
      <c r="RFI131" s="4"/>
      <c r="RFJ131" s="4"/>
      <c r="RFK131" s="4"/>
      <c r="RFL131" s="4"/>
      <c r="RFM131" s="4"/>
      <c r="RFN131" s="4"/>
      <c r="RFO131" s="4"/>
      <c r="RFP131" s="4"/>
      <c r="RFQ131" s="4"/>
      <c r="RFR131" s="4"/>
      <c r="RFS131" s="4"/>
      <c r="RFT131" s="4"/>
      <c r="RFU131" s="4"/>
      <c r="RFV131" s="4"/>
      <c r="RFW131" s="4"/>
      <c r="RFX131" s="4"/>
      <c r="RFY131" s="4"/>
      <c r="RFZ131" s="4"/>
      <c r="RGA131" s="4"/>
      <c r="RGB131" s="4"/>
      <c r="RGC131" s="4"/>
      <c r="RGD131" s="4"/>
      <c r="RGE131" s="4"/>
      <c r="RGF131" s="4"/>
      <c r="RGG131" s="4"/>
      <c r="RGH131" s="4"/>
      <c r="RGI131" s="4"/>
      <c r="RGJ131" s="4"/>
      <c r="RGK131" s="4"/>
      <c r="RGL131" s="4"/>
      <c r="RGM131" s="4"/>
      <c r="RGN131" s="4"/>
      <c r="RGO131" s="4"/>
      <c r="RGP131" s="4"/>
      <c r="RGQ131" s="4"/>
      <c r="RGR131" s="4"/>
      <c r="RGS131" s="4"/>
      <c r="RGT131" s="4"/>
      <c r="RGU131" s="4"/>
      <c r="RGV131" s="4"/>
      <c r="RGW131" s="4"/>
      <c r="RGX131" s="4"/>
      <c r="RGY131" s="4"/>
      <c r="RGZ131" s="4"/>
      <c r="RHA131" s="4"/>
      <c r="RHB131" s="4"/>
      <c r="RHC131" s="4"/>
      <c r="RHD131" s="4"/>
      <c r="RHE131" s="4"/>
      <c r="RHF131" s="4"/>
      <c r="RHG131" s="4"/>
      <c r="RHH131" s="4"/>
      <c r="RHI131" s="4"/>
      <c r="RHJ131" s="4"/>
      <c r="RHK131" s="4"/>
      <c r="RHL131" s="4"/>
      <c r="RHM131" s="4"/>
      <c r="RHN131" s="4"/>
      <c r="RHO131" s="4"/>
      <c r="RHP131" s="4"/>
      <c r="RHQ131" s="4"/>
      <c r="RHR131" s="4"/>
      <c r="RHS131" s="4"/>
      <c r="RHT131" s="4"/>
      <c r="RHU131" s="4"/>
      <c r="RHV131" s="4"/>
      <c r="RHW131" s="4"/>
      <c r="RHX131" s="4"/>
      <c r="RHY131" s="4"/>
      <c r="RHZ131" s="4"/>
      <c r="RIA131" s="4"/>
      <c r="RIB131" s="4"/>
      <c r="RIC131" s="4"/>
      <c r="RID131" s="4"/>
      <c r="RIE131" s="4"/>
      <c r="RIF131" s="4"/>
      <c r="RIG131" s="4"/>
      <c r="RIH131" s="4"/>
      <c r="RII131" s="4"/>
      <c r="RIJ131" s="4"/>
      <c r="RIK131" s="4"/>
      <c r="RIL131" s="4"/>
      <c r="RIM131" s="4"/>
      <c r="RIN131" s="4"/>
      <c r="RIO131" s="4"/>
      <c r="RIP131" s="4"/>
      <c r="RIQ131" s="4"/>
      <c r="RIR131" s="4"/>
      <c r="RIS131" s="4"/>
      <c r="RIT131" s="4"/>
      <c r="RIU131" s="4"/>
      <c r="RIV131" s="4"/>
      <c r="RIW131" s="4"/>
      <c r="RIX131" s="4"/>
      <c r="RIY131" s="4"/>
      <c r="RIZ131" s="4"/>
      <c r="RJA131" s="4"/>
      <c r="RJB131" s="4"/>
      <c r="RJC131" s="4"/>
      <c r="RJD131" s="4"/>
      <c r="RJE131" s="4"/>
      <c r="RJF131" s="4"/>
      <c r="RJG131" s="4"/>
      <c r="RJH131" s="4"/>
      <c r="RJI131" s="4"/>
      <c r="RJJ131" s="4"/>
      <c r="RJK131" s="4"/>
      <c r="RJL131" s="4"/>
      <c r="RJM131" s="4"/>
      <c r="RJN131" s="4"/>
      <c r="RJO131" s="4"/>
      <c r="RJP131" s="4"/>
      <c r="RJQ131" s="4"/>
      <c r="RJR131" s="4"/>
      <c r="RJS131" s="4"/>
      <c r="RJT131" s="4"/>
      <c r="RJU131" s="4"/>
      <c r="RJV131" s="4"/>
      <c r="RJW131" s="4"/>
      <c r="RJX131" s="4"/>
      <c r="RJY131" s="4"/>
      <c r="RJZ131" s="4"/>
      <c r="RKA131" s="4"/>
      <c r="RKB131" s="4"/>
      <c r="RKC131" s="4"/>
      <c r="RKD131" s="4"/>
      <c r="RKE131" s="4"/>
      <c r="RKF131" s="4"/>
      <c r="RKG131" s="4"/>
      <c r="RKH131" s="4"/>
      <c r="RKI131" s="4"/>
      <c r="RKJ131" s="4"/>
      <c r="RKK131" s="4"/>
      <c r="RKL131" s="4"/>
      <c r="RKM131" s="4"/>
      <c r="RKN131" s="4"/>
      <c r="RKO131" s="4"/>
      <c r="RKP131" s="4"/>
      <c r="RKQ131" s="4"/>
      <c r="RKR131" s="4"/>
      <c r="RKS131" s="4"/>
      <c r="RKT131" s="4"/>
      <c r="RKU131" s="4"/>
      <c r="RKV131" s="4"/>
      <c r="RKW131" s="4"/>
      <c r="RKX131" s="4"/>
      <c r="RKY131" s="4"/>
      <c r="RKZ131" s="4"/>
      <c r="RLA131" s="4"/>
      <c r="RLB131" s="4"/>
      <c r="RLC131" s="4"/>
      <c r="RLD131" s="4"/>
      <c r="RLE131" s="4"/>
      <c r="RLF131" s="4"/>
      <c r="RLG131" s="4"/>
      <c r="RLH131" s="4"/>
      <c r="RLI131" s="4"/>
      <c r="RLJ131" s="4"/>
      <c r="RLK131" s="4"/>
      <c r="RLL131" s="4"/>
      <c r="RLM131" s="4"/>
      <c r="RLN131" s="4"/>
      <c r="RLO131" s="4"/>
      <c r="RLP131" s="4"/>
      <c r="RLQ131" s="4"/>
      <c r="RLR131" s="4"/>
      <c r="RLY131" s="4"/>
      <c r="RLZ131" s="4"/>
      <c r="RMA131" s="4"/>
      <c r="RMB131" s="4"/>
      <c r="RMC131" s="4"/>
      <c r="RMD131" s="4"/>
      <c r="RME131" s="4"/>
      <c r="RMF131" s="4"/>
      <c r="RMG131" s="4"/>
      <c r="RMH131" s="4"/>
      <c r="RMI131" s="4"/>
      <c r="RMJ131" s="4"/>
      <c r="RMK131" s="4"/>
      <c r="RML131" s="4"/>
      <c r="RMM131" s="4"/>
      <c r="RMN131" s="4"/>
      <c r="RMO131" s="4"/>
      <c r="RMP131" s="4"/>
      <c r="RMQ131" s="4"/>
      <c r="RMR131" s="4"/>
      <c r="RMS131" s="4"/>
      <c r="RMT131" s="4"/>
      <c r="RMU131" s="4"/>
      <c r="RMV131" s="4"/>
      <c r="RMW131" s="4"/>
      <c r="RMX131" s="4"/>
      <c r="RMY131" s="4"/>
      <c r="RMZ131" s="4"/>
      <c r="RNA131" s="4"/>
      <c r="RNB131" s="4"/>
      <c r="RNC131" s="4"/>
      <c r="RND131" s="4"/>
      <c r="RNE131" s="4"/>
      <c r="RNF131" s="4"/>
      <c r="RNG131" s="4"/>
      <c r="RNH131" s="4"/>
      <c r="RNI131" s="4"/>
      <c r="RNJ131" s="4"/>
      <c r="RNK131" s="4"/>
      <c r="RNL131" s="4"/>
      <c r="RNM131" s="4"/>
      <c r="RNN131" s="4"/>
      <c r="RNO131" s="4"/>
      <c r="RNP131" s="4"/>
      <c r="RNQ131" s="4"/>
      <c r="RNR131" s="4"/>
      <c r="RNS131" s="4"/>
      <c r="RNT131" s="4"/>
      <c r="RNU131" s="4"/>
      <c r="RNV131" s="4"/>
      <c r="RNW131" s="4"/>
      <c r="RNX131" s="4"/>
      <c r="RNY131" s="4"/>
      <c r="RNZ131" s="4"/>
      <c r="ROA131" s="4"/>
      <c r="ROB131" s="4"/>
      <c r="ROC131" s="4"/>
      <c r="ROD131" s="4"/>
      <c r="ROE131" s="4"/>
      <c r="ROF131" s="4"/>
      <c r="ROG131" s="4"/>
      <c r="ROH131" s="4"/>
      <c r="ROI131" s="4"/>
      <c r="ROJ131" s="4"/>
      <c r="ROK131" s="4"/>
      <c r="ROL131" s="4"/>
      <c r="ROM131" s="4"/>
      <c r="RON131" s="4"/>
      <c r="ROO131" s="4"/>
      <c r="ROP131" s="4"/>
      <c r="ROQ131" s="4"/>
      <c r="ROR131" s="4"/>
      <c r="ROS131" s="4"/>
      <c r="ROT131" s="4"/>
      <c r="ROU131" s="4"/>
      <c r="ROV131" s="4"/>
      <c r="ROW131" s="4"/>
      <c r="ROX131" s="4"/>
      <c r="ROY131" s="4"/>
      <c r="ROZ131" s="4"/>
      <c r="RPA131" s="4"/>
      <c r="RPB131" s="4"/>
      <c r="RPC131" s="4"/>
      <c r="RPD131" s="4"/>
      <c r="RPE131" s="4"/>
      <c r="RPF131" s="4"/>
      <c r="RPG131" s="4"/>
      <c r="RPH131" s="4"/>
      <c r="RPI131" s="4"/>
      <c r="RPJ131" s="4"/>
      <c r="RPK131" s="4"/>
      <c r="RPL131" s="4"/>
      <c r="RPM131" s="4"/>
      <c r="RPN131" s="4"/>
      <c r="RPO131" s="4"/>
      <c r="RPP131" s="4"/>
      <c r="RPQ131" s="4"/>
      <c r="RPR131" s="4"/>
      <c r="RPS131" s="4"/>
      <c r="RPT131" s="4"/>
      <c r="RPU131" s="4"/>
      <c r="RPV131" s="4"/>
      <c r="RPW131" s="4"/>
      <c r="RPX131" s="4"/>
      <c r="RPY131" s="4"/>
      <c r="RPZ131" s="4"/>
      <c r="RQA131" s="4"/>
      <c r="RQB131" s="4"/>
      <c r="RQC131" s="4"/>
      <c r="RQD131" s="4"/>
      <c r="RQE131" s="4"/>
      <c r="RQF131" s="4"/>
      <c r="RQG131" s="4"/>
      <c r="RQH131" s="4"/>
      <c r="RQI131" s="4"/>
      <c r="RQJ131" s="4"/>
      <c r="RQK131" s="4"/>
      <c r="RQL131" s="4"/>
      <c r="RQM131" s="4"/>
      <c r="RQN131" s="4"/>
      <c r="RQO131" s="4"/>
      <c r="RQP131" s="4"/>
      <c r="RQQ131" s="4"/>
      <c r="RQR131" s="4"/>
      <c r="RQS131" s="4"/>
      <c r="RQT131" s="4"/>
      <c r="RQU131" s="4"/>
      <c r="RQV131" s="4"/>
      <c r="RQW131" s="4"/>
      <c r="RQX131" s="4"/>
      <c r="RQY131" s="4"/>
      <c r="RQZ131" s="4"/>
      <c r="RRA131" s="4"/>
      <c r="RRB131" s="4"/>
      <c r="RRC131" s="4"/>
      <c r="RRD131" s="4"/>
      <c r="RRE131" s="4"/>
      <c r="RRF131" s="4"/>
      <c r="RRG131" s="4"/>
      <c r="RRH131" s="4"/>
      <c r="RRI131" s="4"/>
      <c r="RRJ131" s="4"/>
      <c r="RRK131" s="4"/>
      <c r="RRL131" s="4"/>
      <c r="RRM131" s="4"/>
      <c r="RRN131" s="4"/>
      <c r="RRO131" s="4"/>
      <c r="RRP131" s="4"/>
      <c r="RRQ131" s="4"/>
      <c r="RRR131" s="4"/>
      <c r="RRS131" s="4"/>
      <c r="RRT131" s="4"/>
      <c r="RRU131" s="4"/>
      <c r="RRV131" s="4"/>
      <c r="RRW131" s="4"/>
      <c r="RRX131" s="4"/>
      <c r="RRY131" s="4"/>
      <c r="RRZ131" s="4"/>
      <c r="RSA131" s="4"/>
      <c r="RSB131" s="4"/>
      <c r="RSC131" s="4"/>
      <c r="RSD131" s="4"/>
      <c r="RSE131" s="4"/>
      <c r="RSF131" s="4"/>
      <c r="RSG131" s="4"/>
      <c r="RSH131" s="4"/>
      <c r="RSI131" s="4"/>
      <c r="RSJ131" s="4"/>
      <c r="RSK131" s="4"/>
      <c r="RSL131" s="4"/>
      <c r="RSM131" s="4"/>
      <c r="RSN131" s="4"/>
      <c r="RSO131" s="4"/>
      <c r="RSP131" s="4"/>
      <c r="RSQ131" s="4"/>
      <c r="RSR131" s="4"/>
      <c r="RSS131" s="4"/>
      <c r="RST131" s="4"/>
      <c r="RSU131" s="4"/>
      <c r="RSV131" s="4"/>
      <c r="RSW131" s="4"/>
      <c r="RSX131" s="4"/>
      <c r="RSY131" s="4"/>
      <c r="RSZ131" s="4"/>
      <c r="RTA131" s="4"/>
      <c r="RTB131" s="4"/>
      <c r="RTC131" s="4"/>
      <c r="RTD131" s="4"/>
      <c r="RTE131" s="4"/>
      <c r="RTF131" s="4"/>
      <c r="RTG131" s="4"/>
      <c r="RTH131" s="4"/>
      <c r="RTI131" s="4"/>
      <c r="RTJ131" s="4"/>
      <c r="RTK131" s="4"/>
      <c r="RTL131" s="4"/>
      <c r="RTM131" s="4"/>
      <c r="RTN131" s="4"/>
      <c r="RTO131" s="4"/>
      <c r="RTP131" s="4"/>
      <c r="RTQ131" s="4"/>
      <c r="RTR131" s="4"/>
      <c r="RTS131" s="4"/>
      <c r="RTT131" s="4"/>
      <c r="RTU131" s="4"/>
      <c r="RTV131" s="4"/>
      <c r="RTW131" s="4"/>
      <c r="RTX131" s="4"/>
      <c r="RTY131" s="4"/>
      <c r="RTZ131" s="4"/>
      <c r="RUA131" s="4"/>
      <c r="RUB131" s="4"/>
      <c r="RUC131" s="4"/>
      <c r="RUD131" s="4"/>
      <c r="RUE131" s="4"/>
      <c r="RUF131" s="4"/>
      <c r="RUG131" s="4"/>
      <c r="RUH131" s="4"/>
      <c r="RUI131" s="4"/>
      <c r="RUJ131" s="4"/>
      <c r="RUK131" s="4"/>
      <c r="RUL131" s="4"/>
      <c r="RUM131" s="4"/>
      <c r="RUN131" s="4"/>
      <c r="RUO131" s="4"/>
      <c r="RUP131" s="4"/>
      <c r="RUQ131" s="4"/>
      <c r="RUR131" s="4"/>
      <c r="RUS131" s="4"/>
      <c r="RUT131" s="4"/>
      <c r="RUU131" s="4"/>
      <c r="RUV131" s="4"/>
      <c r="RUW131" s="4"/>
      <c r="RUX131" s="4"/>
      <c r="RUY131" s="4"/>
      <c r="RUZ131" s="4"/>
      <c r="RVA131" s="4"/>
      <c r="RVB131" s="4"/>
      <c r="RVC131" s="4"/>
      <c r="RVD131" s="4"/>
      <c r="RVE131" s="4"/>
      <c r="RVF131" s="4"/>
      <c r="RVG131" s="4"/>
      <c r="RVH131" s="4"/>
      <c r="RVI131" s="4"/>
      <c r="RVJ131" s="4"/>
      <c r="RVK131" s="4"/>
      <c r="RVL131" s="4"/>
      <c r="RVM131" s="4"/>
      <c r="RVN131" s="4"/>
      <c r="RVU131" s="4"/>
      <c r="RVV131" s="4"/>
      <c r="RVW131" s="4"/>
      <c r="RVX131" s="4"/>
      <c r="RVY131" s="4"/>
      <c r="RVZ131" s="4"/>
      <c r="RWA131" s="4"/>
      <c r="RWB131" s="4"/>
      <c r="RWC131" s="4"/>
      <c r="RWD131" s="4"/>
      <c r="RWE131" s="4"/>
      <c r="RWF131" s="4"/>
      <c r="RWG131" s="4"/>
      <c r="RWH131" s="4"/>
      <c r="RWI131" s="4"/>
      <c r="RWJ131" s="4"/>
      <c r="RWK131" s="4"/>
      <c r="RWL131" s="4"/>
      <c r="RWM131" s="4"/>
      <c r="RWN131" s="4"/>
      <c r="RWO131" s="4"/>
      <c r="RWP131" s="4"/>
      <c r="RWQ131" s="4"/>
      <c r="RWR131" s="4"/>
      <c r="RWS131" s="4"/>
      <c r="RWT131" s="4"/>
      <c r="RWU131" s="4"/>
      <c r="RWV131" s="4"/>
      <c r="RWW131" s="4"/>
      <c r="RWX131" s="4"/>
      <c r="RWY131" s="4"/>
      <c r="RWZ131" s="4"/>
      <c r="RXA131" s="4"/>
      <c r="RXB131" s="4"/>
      <c r="RXC131" s="4"/>
      <c r="RXD131" s="4"/>
      <c r="RXE131" s="4"/>
      <c r="RXF131" s="4"/>
      <c r="RXG131" s="4"/>
      <c r="RXH131" s="4"/>
      <c r="RXI131" s="4"/>
      <c r="RXJ131" s="4"/>
      <c r="RXK131" s="4"/>
      <c r="RXL131" s="4"/>
      <c r="RXM131" s="4"/>
      <c r="RXN131" s="4"/>
      <c r="RXO131" s="4"/>
      <c r="RXP131" s="4"/>
      <c r="RXQ131" s="4"/>
      <c r="RXR131" s="4"/>
      <c r="RXS131" s="4"/>
      <c r="RXT131" s="4"/>
      <c r="RXU131" s="4"/>
      <c r="RXV131" s="4"/>
      <c r="RXW131" s="4"/>
      <c r="RXX131" s="4"/>
      <c r="RXY131" s="4"/>
      <c r="RXZ131" s="4"/>
      <c r="RYA131" s="4"/>
      <c r="RYB131" s="4"/>
      <c r="RYC131" s="4"/>
      <c r="RYD131" s="4"/>
      <c r="RYE131" s="4"/>
      <c r="RYF131" s="4"/>
      <c r="RYG131" s="4"/>
      <c r="RYH131" s="4"/>
      <c r="RYI131" s="4"/>
      <c r="RYJ131" s="4"/>
      <c r="RYK131" s="4"/>
      <c r="RYL131" s="4"/>
      <c r="RYM131" s="4"/>
      <c r="RYN131" s="4"/>
      <c r="RYO131" s="4"/>
      <c r="RYP131" s="4"/>
      <c r="RYQ131" s="4"/>
      <c r="RYR131" s="4"/>
      <c r="RYS131" s="4"/>
      <c r="RYT131" s="4"/>
      <c r="RYU131" s="4"/>
      <c r="RYV131" s="4"/>
      <c r="RYW131" s="4"/>
      <c r="RYX131" s="4"/>
      <c r="RYY131" s="4"/>
      <c r="RYZ131" s="4"/>
      <c r="RZA131" s="4"/>
      <c r="RZB131" s="4"/>
      <c r="RZC131" s="4"/>
      <c r="RZD131" s="4"/>
      <c r="RZE131" s="4"/>
      <c r="RZF131" s="4"/>
      <c r="RZG131" s="4"/>
      <c r="RZH131" s="4"/>
      <c r="RZI131" s="4"/>
      <c r="RZJ131" s="4"/>
      <c r="RZK131" s="4"/>
      <c r="RZL131" s="4"/>
      <c r="RZM131" s="4"/>
      <c r="RZN131" s="4"/>
      <c r="RZO131" s="4"/>
      <c r="RZP131" s="4"/>
      <c r="RZQ131" s="4"/>
      <c r="RZR131" s="4"/>
      <c r="RZS131" s="4"/>
      <c r="RZT131" s="4"/>
      <c r="RZU131" s="4"/>
      <c r="RZV131" s="4"/>
      <c r="RZW131" s="4"/>
      <c r="RZX131" s="4"/>
      <c r="RZY131" s="4"/>
      <c r="RZZ131" s="4"/>
      <c r="SAA131" s="4"/>
      <c r="SAB131" s="4"/>
      <c r="SAC131" s="4"/>
      <c r="SAD131" s="4"/>
      <c r="SAE131" s="4"/>
      <c r="SAF131" s="4"/>
      <c r="SAG131" s="4"/>
      <c r="SAH131" s="4"/>
      <c r="SAI131" s="4"/>
      <c r="SAJ131" s="4"/>
      <c r="SAK131" s="4"/>
      <c r="SAL131" s="4"/>
      <c r="SAM131" s="4"/>
      <c r="SAN131" s="4"/>
      <c r="SAO131" s="4"/>
      <c r="SAP131" s="4"/>
      <c r="SAQ131" s="4"/>
      <c r="SAR131" s="4"/>
      <c r="SAS131" s="4"/>
      <c r="SAT131" s="4"/>
      <c r="SAU131" s="4"/>
      <c r="SAV131" s="4"/>
      <c r="SAW131" s="4"/>
      <c r="SAX131" s="4"/>
      <c r="SAY131" s="4"/>
      <c r="SAZ131" s="4"/>
      <c r="SBA131" s="4"/>
      <c r="SBB131" s="4"/>
      <c r="SBC131" s="4"/>
      <c r="SBD131" s="4"/>
      <c r="SBE131" s="4"/>
      <c r="SBF131" s="4"/>
      <c r="SBG131" s="4"/>
      <c r="SBH131" s="4"/>
      <c r="SBI131" s="4"/>
      <c r="SBJ131" s="4"/>
      <c r="SBK131" s="4"/>
      <c r="SBL131" s="4"/>
      <c r="SBM131" s="4"/>
      <c r="SBN131" s="4"/>
      <c r="SBO131" s="4"/>
      <c r="SBP131" s="4"/>
      <c r="SBQ131" s="4"/>
      <c r="SBR131" s="4"/>
      <c r="SBS131" s="4"/>
      <c r="SBT131" s="4"/>
      <c r="SBU131" s="4"/>
      <c r="SBV131" s="4"/>
      <c r="SBW131" s="4"/>
      <c r="SBX131" s="4"/>
      <c r="SBY131" s="4"/>
      <c r="SBZ131" s="4"/>
      <c r="SCA131" s="4"/>
      <c r="SCB131" s="4"/>
      <c r="SCC131" s="4"/>
      <c r="SCD131" s="4"/>
      <c r="SCE131" s="4"/>
      <c r="SCF131" s="4"/>
      <c r="SCG131" s="4"/>
      <c r="SCH131" s="4"/>
      <c r="SCI131" s="4"/>
      <c r="SCJ131" s="4"/>
      <c r="SCK131" s="4"/>
      <c r="SCL131" s="4"/>
      <c r="SCM131" s="4"/>
      <c r="SCN131" s="4"/>
      <c r="SCO131" s="4"/>
      <c r="SCP131" s="4"/>
      <c r="SCQ131" s="4"/>
      <c r="SCR131" s="4"/>
      <c r="SCS131" s="4"/>
      <c r="SCT131" s="4"/>
      <c r="SCU131" s="4"/>
      <c r="SCV131" s="4"/>
      <c r="SCW131" s="4"/>
      <c r="SCX131" s="4"/>
      <c r="SCY131" s="4"/>
      <c r="SCZ131" s="4"/>
      <c r="SDA131" s="4"/>
      <c r="SDB131" s="4"/>
      <c r="SDC131" s="4"/>
      <c r="SDD131" s="4"/>
      <c r="SDE131" s="4"/>
      <c r="SDF131" s="4"/>
      <c r="SDG131" s="4"/>
      <c r="SDH131" s="4"/>
      <c r="SDI131" s="4"/>
      <c r="SDJ131" s="4"/>
      <c r="SDK131" s="4"/>
      <c r="SDL131" s="4"/>
      <c r="SDM131" s="4"/>
      <c r="SDN131" s="4"/>
      <c r="SDO131" s="4"/>
      <c r="SDP131" s="4"/>
      <c r="SDQ131" s="4"/>
      <c r="SDR131" s="4"/>
      <c r="SDS131" s="4"/>
      <c r="SDT131" s="4"/>
      <c r="SDU131" s="4"/>
      <c r="SDV131" s="4"/>
      <c r="SDW131" s="4"/>
      <c r="SDX131" s="4"/>
      <c r="SDY131" s="4"/>
      <c r="SDZ131" s="4"/>
      <c r="SEA131" s="4"/>
      <c r="SEB131" s="4"/>
      <c r="SEC131" s="4"/>
      <c r="SED131" s="4"/>
      <c r="SEE131" s="4"/>
      <c r="SEF131" s="4"/>
      <c r="SEG131" s="4"/>
      <c r="SEH131" s="4"/>
      <c r="SEI131" s="4"/>
      <c r="SEJ131" s="4"/>
      <c r="SEK131" s="4"/>
      <c r="SEL131" s="4"/>
      <c r="SEM131" s="4"/>
      <c r="SEN131" s="4"/>
      <c r="SEO131" s="4"/>
      <c r="SEP131" s="4"/>
      <c r="SEQ131" s="4"/>
      <c r="SER131" s="4"/>
      <c r="SES131" s="4"/>
      <c r="SET131" s="4"/>
      <c r="SEU131" s="4"/>
      <c r="SEV131" s="4"/>
      <c r="SEW131" s="4"/>
      <c r="SEX131" s="4"/>
      <c r="SEY131" s="4"/>
      <c r="SEZ131" s="4"/>
      <c r="SFA131" s="4"/>
      <c r="SFB131" s="4"/>
      <c r="SFC131" s="4"/>
      <c r="SFD131" s="4"/>
      <c r="SFE131" s="4"/>
      <c r="SFF131" s="4"/>
      <c r="SFG131" s="4"/>
      <c r="SFH131" s="4"/>
      <c r="SFI131" s="4"/>
      <c r="SFJ131" s="4"/>
      <c r="SFQ131" s="4"/>
      <c r="SFR131" s="4"/>
      <c r="SFS131" s="4"/>
      <c r="SFT131" s="4"/>
      <c r="SFU131" s="4"/>
      <c r="SFV131" s="4"/>
      <c r="SFW131" s="4"/>
      <c r="SFX131" s="4"/>
      <c r="SFY131" s="4"/>
      <c r="SFZ131" s="4"/>
      <c r="SGA131" s="4"/>
      <c r="SGB131" s="4"/>
      <c r="SGC131" s="4"/>
      <c r="SGD131" s="4"/>
      <c r="SGE131" s="4"/>
      <c r="SGF131" s="4"/>
      <c r="SGG131" s="4"/>
      <c r="SGH131" s="4"/>
      <c r="SGI131" s="4"/>
      <c r="SGJ131" s="4"/>
      <c r="SGK131" s="4"/>
      <c r="SGL131" s="4"/>
      <c r="SGM131" s="4"/>
      <c r="SGN131" s="4"/>
      <c r="SGO131" s="4"/>
      <c r="SGP131" s="4"/>
      <c r="SGQ131" s="4"/>
      <c r="SGR131" s="4"/>
      <c r="SGS131" s="4"/>
      <c r="SGT131" s="4"/>
      <c r="SGU131" s="4"/>
      <c r="SGV131" s="4"/>
      <c r="SGW131" s="4"/>
      <c r="SGX131" s="4"/>
      <c r="SGY131" s="4"/>
      <c r="SGZ131" s="4"/>
      <c r="SHA131" s="4"/>
      <c r="SHB131" s="4"/>
      <c r="SHC131" s="4"/>
      <c r="SHD131" s="4"/>
      <c r="SHE131" s="4"/>
      <c r="SHF131" s="4"/>
      <c r="SHG131" s="4"/>
      <c r="SHH131" s="4"/>
      <c r="SHI131" s="4"/>
      <c r="SHJ131" s="4"/>
      <c r="SHK131" s="4"/>
      <c r="SHL131" s="4"/>
      <c r="SHM131" s="4"/>
      <c r="SHN131" s="4"/>
      <c r="SHO131" s="4"/>
      <c r="SHP131" s="4"/>
      <c r="SHQ131" s="4"/>
      <c r="SHR131" s="4"/>
      <c r="SHS131" s="4"/>
      <c r="SHT131" s="4"/>
      <c r="SHU131" s="4"/>
      <c r="SHV131" s="4"/>
      <c r="SHW131" s="4"/>
      <c r="SHX131" s="4"/>
      <c r="SHY131" s="4"/>
      <c r="SHZ131" s="4"/>
      <c r="SIA131" s="4"/>
      <c r="SIB131" s="4"/>
      <c r="SIC131" s="4"/>
      <c r="SID131" s="4"/>
      <c r="SIE131" s="4"/>
      <c r="SIF131" s="4"/>
      <c r="SIG131" s="4"/>
      <c r="SIH131" s="4"/>
      <c r="SII131" s="4"/>
      <c r="SIJ131" s="4"/>
      <c r="SIK131" s="4"/>
      <c r="SIL131" s="4"/>
      <c r="SIM131" s="4"/>
      <c r="SIN131" s="4"/>
      <c r="SIO131" s="4"/>
      <c r="SIP131" s="4"/>
      <c r="SIQ131" s="4"/>
      <c r="SIR131" s="4"/>
      <c r="SIS131" s="4"/>
      <c r="SIT131" s="4"/>
      <c r="SIU131" s="4"/>
      <c r="SIV131" s="4"/>
      <c r="SIW131" s="4"/>
      <c r="SIX131" s="4"/>
      <c r="SIY131" s="4"/>
      <c r="SIZ131" s="4"/>
      <c r="SJA131" s="4"/>
      <c r="SJB131" s="4"/>
      <c r="SJC131" s="4"/>
      <c r="SJD131" s="4"/>
      <c r="SJE131" s="4"/>
      <c r="SJF131" s="4"/>
      <c r="SJG131" s="4"/>
      <c r="SJH131" s="4"/>
      <c r="SJI131" s="4"/>
      <c r="SJJ131" s="4"/>
      <c r="SJK131" s="4"/>
      <c r="SJL131" s="4"/>
      <c r="SJM131" s="4"/>
      <c r="SJN131" s="4"/>
      <c r="SJO131" s="4"/>
      <c r="SJP131" s="4"/>
      <c r="SJQ131" s="4"/>
      <c r="SJR131" s="4"/>
      <c r="SJS131" s="4"/>
      <c r="SJT131" s="4"/>
      <c r="SJU131" s="4"/>
      <c r="SJV131" s="4"/>
      <c r="SJW131" s="4"/>
      <c r="SJX131" s="4"/>
      <c r="SJY131" s="4"/>
      <c r="SJZ131" s="4"/>
      <c r="SKA131" s="4"/>
      <c r="SKB131" s="4"/>
      <c r="SKC131" s="4"/>
      <c r="SKD131" s="4"/>
      <c r="SKE131" s="4"/>
      <c r="SKF131" s="4"/>
      <c r="SKG131" s="4"/>
      <c r="SKH131" s="4"/>
      <c r="SKI131" s="4"/>
      <c r="SKJ131" s="4"/>
      <c r="SKK131" s="4"/>
      <c r="SKL131" s="4"/>
      <c r="SKM131" s="4"/>
      <c r="SKN131" s="4"/>
      <c r="SKO131" s="4"/>
      <c r="SKP131" s="4"/>
      <c r="SKQ131" s="4"/>
      <c r="SKR131" s="4"/>
      <c r="SKS131" s="4"/>
      <c r="SKT131" s="4"/>
      <c r="SKU131" s="4"/>
      <c r="SKV131" s="4"/>
      <c r="SKW131" s="4"/>
      <c r="SKX131" s="4"/>
      <c r="SKY131" s="4"/>
      <c r="SKZ131" s="4"/>
      <c r="SLA131" s="4"/>
      <c r="SLB131" s="4"/>
      <c r="SLC131" s="4"/>
      <c r="SLD131" s="4"/>
      <c r="SLE131" s="4"/>
      <c r="SLF131" s="4"/>
      <c r="SLG131" s="4"/>
      <c r="SLH131" s="4"/>
      <c r="SLI131" s="4"/>
      <c r="SLJ131" s="4"/>
      <c r="SLK131" s="4"/>
      <c r="SLL131" s="4"/>
      <c r="SLM131" s="4"/>
      <c r="SLN131" s="4"/>
      <c r="SLO131" s="4"/>
      <c r="SLP131" s="4"/>
      <c r="SLQ131" s="4"/>
      <c r="SLR131" s="4"/>
      <c r="SLS131" s="4"/>
      <c r="SLT131" s="4"/>
      <c r="SLU131" s="4"/>
      <c r="SLV131" s="4"/>
      <c r="SLW131" s="4"/>
      <c r="SLX131" s="4"/>
      <c r="SLY131" s="4"/>
      <c r="SLZ131" s="4"/>
      <c r="SMA131" s="4"/>
      <c r="SMB131" s="4"/>
      <c r="SMC131" s="4"/>
      <c r="SMD131" s="4"/>
      <c r="SME131" s="4"/>
      <c r="SMF131" s="4"/>
      <c r="SMG131" s="4"/>
      <c r="SMH131" s="4"/>
      <c r="SMI131" s="4"/>
      <c r="SMJ131" s="4"/>
      <c r="SMK131" s="4"/>
      <c r="SML131" s="4"/>
      <c r="SMM131" s="4"/>
      <c r="SMN131" s="4"/>
      <c r="SMO131" s="4"/>
      <c r="SMP131" s="4"/>
      <c r="SMQ131" s="4"/>
      <c r="SMR131" s="4"/>
      <c r="SMS131" s="4"/>
      <c r="SMT131" s="4"/>
      <c r="SMU131" s="4"/>
      <c r="SMV131" s="4"/>
      <c r="SMW131" s="4"/>
      <c r="SMX131" s="4"/>
      <c r="SMY131" s="4"/>
      <c r="SMZ131" s="4"/>
      <c r="SNA131" s="4"/>
      <c r="SNB131" s="4"/>
      <c r="SNC131" s="4"/>
      <c r="SND131" s="4"/>
      <c r="SNE131" s="4"/>
      <c r="SNF131" s="4"/>
      <c r="SNG131" s="4"/>
      <c r="SNH131" s="4"/>
      <c r="SNI131" s="4"/>
      <c r="SNJ131" s="4"/>
      <c r="SNK131" s="4"/>
      <c r="SNL131" s="4"/>
      <c r="SNM131" s="4"/>
      <c r="SNN131" s="4"/>
      <c r="SNO131" s="4"/>
      <c r="SNP131" s="4"/>
      <c r="SNQ131" s="4"/>
      <c r="SNR131" s="4"/>
      <c r="SNS131" s="4"/>
      <c r="SNT131" s="4"/>
      <c r="SNU131" s="4"/>
      <c r="SNV131" s="4"/>
      <c r="SNW131" s="4"/>
      <c r="SNX131" s="4"/>
      <c r="SNY131" s="4"/>
      <c r="SNZ131" s="4"/>
      <c r="SOA131" s="4"/>
      <c r="SOB131" s="4"/>
      <c r="SOC131" s="4"/>
      <c r="SOD131" s="4"/>
      <c r="SOE131" s="4"/>
      <c r="SOF131" s="4"/>
      <c r="SOG131" s="4"/>
      <c r="SOH131" s="4"/>
      <c r="SOI131" s="4"/>
      <c r="SOJ131" s="4"/>
      <c r="SOK131" s="4"/>
      <c r="SOL131" s="4"/>
      <c r="SOM131" s="4"/>
      <c r="SON131" s="4"/>
      <c r="SOO131" s="4"/>
      <c r="SOP131" s="4"/>
      <c r="SOQ131" s="4"/>
      <c r="SOR131" s="4"/>
      <c r="SOS131" s="4"/>
      <c r="SOT131" s="4"/>
      <c r="SOU131" s="4"/>
      <c r="SOV131" s="4"/>
      <c r="SOW131" s="4"/>
      <c r="SOX131" s="4"/>
      <c r="SOY131" s="4"/>
      <c r="SOZ131" s="4"/>
      <c r="SPA131" s="4"/>
      <c r="SPB131" s="4"/>
      <c r="SPC131" s="4"/>
      <c r="SPD131" s="4"/>
      <c r="SPE131" s="4"/>
      <c r="SPF131" s="4"/>
      <c r="SPM131" s="4"/>
      <c r="SPN131" s="4"/>
      <c r="SPO131" s="4"/>
      <c r="SPP131" s="4"/>
      <c r="SPQ131" s="4"/>
      <c r="SPR131" s="4"/>
      <c r="SPS131" s="4"/>
      <c r="SPT131" s="4"/>
      <c r="SPU131" s="4"/>
      <c r="SPV131" s="4"/>
      <c r="SPW131" s="4"/>
      <c r="SPX131" s="4"/>
      <c r="SPY131" s="4"/>
      <c r="SPZ131" s="4"/>
      <c r="SQA131" s="4"/>
      <c r="SQB131" s="4"/>
      <c r="SQC131" s="4"/>
      <c r="SQD131" s="4"/>
      <c r="SQE131" s="4"/>
      <c r="SQF131" s="4"/>
      <c r="SQG131" s="4"/>
      <c r="SQH131" s="4"/>
      <c r="SQI131" s="4"/>
      <c r="SQJ131" s="4"/>
      <c r="SQK131" s="4"/>
      <c r="SQL131" s="4"/>
      <c r="SQM131" s="4"/>
      <c r="SQN131" s="4"/>
      <c r="SQO131" s="4"/>
      <c r="SQP131" s="4"/>
      <c r="SQQ131" s="4"/>
      <c r="SQR131" s="4"/>
      <c r="SQS131" s="4"/>
      <c r="SQT131" s="4"/>
      <c r="SQU131" s="4"/>
      <c r="SQV131" s="4"/>
      <c r="SQW131" s="4"/>
      <c r="SQX131" s="4"/>
      <c r="SQY131" s="4"/>
      <c r="SQZ131" s="4"/>
      <c r="SRA131" s="4"/>
      <c r="SRB131" s="4"/>
      <c r="SRC131" s="4"/>
      <c r="SRD131" s="4"/>
      <c r="SRE131" s="4"/>
      <c r="SRF131" s="4"/>
      <c r="SRG131" s="4"/>
      <c r="SRH131" s="4"/>
      <c r="SRI131" s="4"/>
      <c r="SRJ131" s="4"/>
      <c r="SRK131" s="4"/>
      <c r="SRL131" s="4"/>
      <c r="SRM131" s="4"/>
      <c r="SRN131" s="4"/>
      <c r="SRO131" s="4"/>
      <c r="SRP131" s="4"/>
      <c r="SRQ131" s="4"/>
      <c r="SRR131" s="4"/>
      <c r="SRS131" s="4"/>
      <c r="SRT131" s="4"/>
      <c r="SRU131" s="4"/>
      <c r="SRV131" s="4"/>
      <c r="SRW131" s="4"/>
      <c r="SRX131" s="4"/>
      <c r="SRY131" s="4"/>
      <c r="SRZ131" s="4"/>
      <c r="SSA131" s="4"/>
      <c r="SSB131" s="4"/>
      <c r="SSC131" s="4"/>
      <c r="SSD131" s="4"/>
      <c r="SSE131" s="4"/>
      <c r="SSF131" s="4"/>
      <c r="SSG131" s="4"/>
      <c r="SSH131" s="4"/>
      <c r="SSI131" s="4"/>
      <c r="SSJ131" s="4"/>
      <c r="SSK131" s="4"/>
      <c r="SSL131" s="4"/>
      <c r="SSM131" s="4"/>
      <c r="SSN131" s="4"/>
      <c r="SSO131" s="4"/>
      <c r="SSP131" s="4"/>
      <c r="SSQ131" s="4"/>
      <c r="SSR131" s="4"/>
      <c r="SSS131" s="4"/>
      <c r="SST131" s="4"/>
      <c r="SSU131" s="4"/>
      <c r="SSV131" s="4"/>
      <c r="SSW131" s="4"/>
      <c r="SSX131" s="4"/>
      <c r="SSY131" s="4"/>
      <c r="SSZ131" s="4"/>
      <c r="STA131" s="4"/>
      <c r="STB131" s="4"/>
      <c r="STC131" s="4"/>
      <c r="STD131" s="4"/>
      <c r="STE131" s="4"/>
      <c r="STF131" s="4"/>
      <c r="STG131" s="4"/>
      <c r="STH131" s="4"/>
      <c r="STI131" s="4"/>
      <c r="STJ131" s="4"/>
      <c r="STK131" s="4"/>
      <c r="STL131" s="4"/>
      <c r="STM131" s="4"/>
      <c r="STN131" s="4"/>
      <c r="STO131" s="4"/>
      <c r="STP131" s="4"/>
      <c r="STQ131" s="4"/>
      <c r="STR131" s="4"/>
      <c r="STS131" s="4"/>
      <c r="STT131" s="4"/>
      <c r="STU131" s="4"/>
      <c r="STV131" s="4"/>
      <c r="STW131" s="4"/>
      <c r="STX131" s="4"/>
      <c r="STY131" s="4"/>
      <c r="STZ131" s="4"/>
      <c r="SUA131" s="4"/>
      <c r="SUB131" s="4"/>
      <c r="SUC131" s="4"/>
      <c r="SUD131" s="4"/>
      <c r="SUE131" s="4"/>
      <c r="SUF131" s="4"/>
      <c r="SUG131" s="4"/>
      <c r="SUH131" s="4"/>
      <c r="SUI131" s="4"/>
      <c r="SUJ131" s="4"/>
      <c r="SUK131" s="4"/>
      <c r="SUL131" s="4"/>
      <c r="SUM131" s="4"/>
      <c r="SUN131" s="4"/>
      <c r="SUO131" s="4"/>
      <c r="SUP131" s="4"/>
      <c r="SUQ131" s="4"/>
      <c r="SUR131" s="4"/>
      <c r="SUS131" s="4"/>
      <c r="SUT131" s="4"/>
      <c r="SUU131" s="4"/>
      <c r="SUV131" s="4"/>
      <c r="SUW131" s="4"/>
      <c r="SUX131" s="4"/>
      <c r="SUY131" s="4"/>
      <c r="SUZ131" s="4"/>
      <c r="SVA131" s="4"/>
      <c r="SVB131" s="4"/>
      <c r="SVC131" s="4"/>
      <c r="SVD131" s="4"/>
      <c r="SVE131" s="4"/>
      <c r="SVF131" s="4"/>
      <c r="SVG131" s="4"/>
      <c r="SVH131" s="4"/>
      <c r="SVI131" s="4"/>
      <c r="SVJ131" s="4"/>
      <c r="SVK131" s="4"/>
      <c r="SVL131" s="4"/>
      <c r="SVM131" s="4"/>
      <c r="SVN131" s="4"/>
      <c r="SVO131" s="4"/>
      <c r="SVP131" s="4"/>
      <c r="SVQ131" s="4"/>
      <c r="SVR131" s="4"/>
      <c r="SVS131" s="4"/>
      <c r="SVT131" s="4"/>
      <c r="SVU131" s="4"/>
      <c r="SVV131" s="4"/>
      <c r="SVW131" s="4"/>
      <c r="SVX131" s="4"/>
      <c r="SVY131" s="4"/>
      <c r="SVZ131" s="4"/>
      <c r="SWA131" s="4"/>
      <c r="SWB131" s="4"/>
      <c r="SWC131" s="4"/>
      <c r="SWD131" s="4"/>
      <c r="SWE131" s="4"/>
      <c r="SWF131" s="4"/>
      <c r="SWG131" s="4"/>
      <c r="SWH131" s="4"/>
      <c r="SWI131" s="4"/>
      <c r="SWJ131" s="4"/>
      <c r="SWK131" s="4"/>
      <c r="SWL131" s="4"/>
      <c r="SWM131" s="4"/>
      <c r="SWN131" s="4"/>
      <c r="SWO131" s="4"/>
      <c r="SWP131" s="4"/>
      <c r="SWQ131" s="4"/>
      <c r="SWR131" s="4"/>
      <c r="SWS131" s="4"/>
      <c r="SWT131" s="4"/>
      <c r="SWU131" s="4"/>
      <c r="SWV131" s="4"/>
      <c r="SWW131" s="4"/>
      <c r="SWX131" s="4"/>
      <c r="SWY131" s="4"/>
      <c r="SWZ131" s="4"/>
      <c r="SXA131" s="4"/>
      <c r="SXB131" s="4"/>
      <c r="SXC131" s="4"/>
      <c r="SXD131" s="4"/>
      <c r="SXE131" s="4"/>
      <c r="SXF131" s="4"/>
      <c r="SXG131" s="4"/>
      <c r="SXH131" s="4"/>
      <c r="SXI131" s="4"/>
      <c r="SXJ131" s="4"/>
      <c r="SXK131" s="4"/>
      <c r="SXL131" s="4"/>
      <c r="SXM131" s="4"/>
      <c r="SXN131" s="4"/>
      <c r="SXO131" s="4"/>
      <c r="SXP131" s="4"/>
      <c r="SXQ131" s="4"/>
      <c r="SXR131" s="4"/>
      <c r="SXS131" s="4"/>
      <c r="SXT131" s="4"/>
      <c r="SXU131" s="4"/>
      <c r="SXV131" s="4"/>
      <c r="SXW131" s="4"/>
      <c r="SXX131" s="4"/>
      <c r="SXY131" s="4"/>
      <c r="SXZ131" s="4"/>
      <c r="SYA131" s="4"/>
      <c r="SYB131" s="4"/>
      <c r="SYC131" s="4"/>
      <c r="SYD131" s="4"/>
      <c r="SYE131" s="4"/>
      <c r="SYF131" s="4"/>
      <c r="SYG131" s="4"/>
      <c r="SYH131" s="4"/>
      <c r="SYI131" s="4"/>
      <c r="SYJ131" s="4"/>
      <c r="SYK131" s="4"/>
      <c r="SYL131" s="4"/>
      <c r="SYM131" s="4"/>
      <c r="SYN131" s="4"/>
      <c r="SYO131" s="4"/>
      <c r="SYP131" s="4"/>
      <c r="SYQ131" s="4"/>
      <c r="SYR131" s="4"/>
      <c r="SYS131" s="4"/>
      <c r="SYT131" s="4"/>
      <c r="SYU131" s="4"/>
      <c r="SYV131" s="4"/>
      <c r="SYW131" s="4"/>
      <c r="SYX131" s="4"/>
      <c r="SYY131" s="4"/>
      <c r="SYZ131" s="4"/>
      <c r="SZA131" s="4"/>
      <c r="SZB131" s="4"/>
      <c r="SZI131" s="4"/>
      <c r="SZJ131" s="4"/>
      <c r="SZK131" s="4"/>
      <c r="SZL131" s="4"/>
      <c r="SZM131" s="4"/>
      <c r="SZN131" s="4"/>
      <c r="SZO131" s="4"/>
      <c r="SZP131" s="4"/>
      <c r="SZQ131" s="4"/>
      <c r="SZR131" s="4"/>
      <c r="SZS131" s="4"/>
      <c r="SZT131" s="4"/>
      <c r="SZU131" s="4"/>
      <c r="SZV131" s="4"/>
      <c r="SZW131" s="4"/>
      <c r="SZX131" s="4"/>
      <c r="SZY131" s="4"/>
      <c r="SZZ131" s="4"/>
      <c r="TAA131" s="4"/>
      <c r="TAB131" s="4"/>
      <c r="TAC131" s="4"/>
      <c r="TAD131" s="4"/>
      <c r="TAE131" s="4"/>
      <c r="TAF131" s="4"/>
      <c r="TAG131" s="4"/>
      <c r="TAH131" s="4"/>
      <c r="TAI131" s="4"/>
      <c r="TAJ131" s="4"/>
      <c r="TAK131" s="4"/>
      <c r="TAL131" s="4"/>
      <c r="TAM131" s="4"/>
      <c r="TAN131" s="4"/>
      <c r="TAO131" s="4"/>
      <c r="TAP131" s="4"/>
      <c r="TAQ131" s="4"/>
      <c r="TAR131" s="4"/>
      <c r="TAS131" s="4"/>
      <c r="TAT131" s="4"/>
      <c r="TAU131" s="4"/>
      <c r="TAV131" s="4"/>
      <c r="TAW131" s="4"/>
      <c r="TAX131" s="4"/>
      <c r="TAY131" s="4"/>
      <c r="TAZ131" s="4"/>
      <c r="TBA131" s="4"/>
      <c r="TBB131" s="4"/>
      <c r="TBC131" s="4"/>
      <c r="TBD131" s="4"/>
      <c r="TBE131" s="4"/>
      <c r="TBF131" s="4"/>
      <c r="TBG131" s="4"/>
      <c r="TBH131" s="4"/>
      <c r="TBI131" s="4"/>
      <c r="TBJ131" s="4"/>
      <c r="TBK131" s="4"/>
      <c r="TBL131" s="4"/>
      <c r="TBM131" s="4"/>
      <c r="TBN131" s="4"/>
      <c r="TBO131" s="4"/>
      <c r="TBP131" s="4"/>
      <c r="TBQ131" s="4"/>
      <c r="TBR131" s="4"/>
      <c r="TBS131" s="4"/>
      <c r="TBT131" s="4"/>
      <c r="TBU131" s="4"/>
      <c r="TBV131" s="4"/>
      <c r="TBW131" s="4"/>
      <c r="TBX131" s="4"/>
      <c r="TBY131" s="4"/>
      <c r="TBZ131" s="4"/>
      <c r="TCA131" s="4"/>
      <c r="TCB131" s="4"/>
      <c r="TCC131" s="4"/>
      <c r="TCD131" s="4"/>
      <c r="TCE131" s="4"/>
      <c r="TCF131" s="4"/>
      <c r="TCG131" s="4"/>
      <c r="TCH131" s="4"/>
      <c r="TCI131" s="4"/>
      <c r="TCJ131" s="4"/>
      <c r="TCK131" s="4"/>
      <c r="TCL131" s="4"/>
      <c r="TCM131" s="4"/>
      <c r="TCN131" s="4"/>
      <c r="TCO131" s="4"/>
      <c r="TCP131" s="4"/>
      <c r="TCQ131" s="4"/>
      <c r="TCR131" s="4"/>
      <c r="TCS131" s="4"/>
      <c r="TCT131" s="4"/>
      <c r="TCU131" s="4"/>
      <c r="TCV131" s="4"/>
      <c r="TCW131" s="4"/>
      <c r="TCX131" s="4"/>
      <c r="TCY131" s="4"/>
      <c r="TCZ131" s="4"/>
      <c r="TDA131" s="4"/>
      <c r="TDB131" s="4"/>
      <c r="TDC131" s="4"/>
      <c r="TDD131" s="4"/>
      <c r="TDE131" s="4"/>
      <c r="TDF131" s="4"/>
      <c r="TDG131" s="4"/>
      <c r="TDH131" s="4"/>
      <c r="TDI131" s="4"/>
      <c r="TDJ131" s="4"/>
      <c r="TDK131" s="4"/>
      <c r="TDL131" s="4"/>
      <c r="TDM131" s="4"/>
      <c r="TDN131" s="4"/>
      <c r="TDO131" s="4"/>
      <c r="TDP131" s="4"/>
      <c r="TDQ131" s="4"/>
      <c r="TDR131" s="4"/>
      <c r="TDS131" s="4"/>
      <c r="TDT131" s="4"/>
      <c r="TDU131" s="4"/>
      <c r="TDV131" s="4"/>
      <c r="TDW131" s="4"/>
      <c r="TDX131" s="4"/>
      <c r="TDY131" s="4"/>
      <c r="TDZ131" s="4"/>
      <c r="TEA131" s="4"/>
      <c r="TEB131" s="4"/>
      <c r="TEC131" s="4"/>
      <c r="TED131" s="4"/>
      <c r="TEE131" s="4"/>
      <c r="TEF131" s="4"/>
      <c r="TEG131" s="4"/>
      <c r="TEH131" s="4"/>
      <c r="TEI131" s="4"/>
      <c r="TEJ131" s="4"/>
      <c r="TEK131" s="4"/>
      <c r="TEL131" s="4"/>
      <c r="TEM131" s="4"/>
      <c r="TEN131" s="4"/>
      <c r="TEO131" s="4"/>
      <c r="TEP131" s="4"/>
      <c r="TEQ131" s="4"/>
      <c r="TER131" s="4"/>
      <c r="TES131" s="4"/>
      <c r="TET131" s="4"/>
      <c r="TEU131" s="4"/>
      <c r="TEV131" s="4"/>
      <c r="TEW131" s="4"/>
      <c r="TEX131" s="4"/>
      <c r="TEY131" s="4"/>
      <c r="TEZ131" s="4"/>
      <c r="TFA131" s="4"/>
      <c r="TFB131" s="4"/>
      <c r="TFC131" s="4"/>
      <c r="TFD131" s="4"/>
      <c r="TFE131" s="4"/>
      <c r="TFF131" s="4"/>
      <c r="TFG131" s="4"/>
      <c r="TFH131" s="4"/>
      <c r="TFI131" s="4"/>
      <c r="TFJ131" s="4"/>
      <c r="TFK131" s="4"/>
      <c r="TFL131" s="4"/>
      <c r="TFM131" s="4"/>
      <c r="TFN131" s="4"/>
      <c r="TFO131" s="4"/>
      <c r="TFP131" s="4"/>
      <c r="TFQ131" s="4"/>
      <c r="TFR131" s="4"/>
      <c r="TFS131" s="4"/>
      <c r="TFT131" s="4"/>
      <c r="TFU131" s="4"/>
      <c r="TFV131" s="4"/>
      <c r="TFW131" s="4"/>
      <c r="TFX131" s="4"/>
      <c r="TFY131" s="4"/>
      <c r="TFZ131" s="4"/>
      <c r="TGA131" s="4"/>
      <c r="TGB131" s="4"/>
      <c r="TGC131" s="4"/>
      <c r="TGD131" s="4"/>
      <c r="TGE131" s="4"/>
      <c r="TGF131" s="4"/>
      <c r="TGG131" s="4"/>
      <c r="TGH131" s="4"/>
      <c r="TGI131" s="4"/>
      <c r="TGJ131" s="4"/>
      <c r="TGK131" s="4"/>
      <c r="TGL131" s="4"/>
      <c r="TGM131" s="4"/>
      <c r="TGN131" s="4"/>
      <c r="TGO131" s="4"/>
      <c r="TGP131" s="4"/>
      <c r="TGQ131" s="4"/>
      <c r="TGR131" s="4"/>
      <c r="TGS131" s="4"/>
      <c r="TGT131" s="4"/>
      <c r="TGU131" s="4"/>
      <c r="TGV131" s="4"/>
      <c r="TGW131" s="4"/>
      <c r="TGX131" s="4"/>
      <c r="TGY131" s="4"/>
      <c r="TGZ131" s="4"/>
      <c r="THA131" s="4"/>
      <c r="THB131" s="4"/>
      <c r="THC131" s="4"/>
      <c r="THD131" s="4"/>
      <c r="THE131" s="4"/>
      <c r="THF131" s="4"/>
      <c r="THG131" s="4"/>
      <c r="THH131" s="4"/>
      <c r="THI131" s="4"/>
      <c r="THJ131" s="4"/>
      <c r="THK131" s="4"/>
      <c r="THL131" s="4"/>
      <c r="THM131" s="4"/>
      <c r="THN131" s="4"/>
      <c r="THO131" s="4"/>
      <c r="THP131" s="4"/>
      <c r="THQ131" s="4"/>
      <c r="THR131" s="4"/>
      <c r="THS131" s="4"/>
      <c r="THT131" s="4"/>
      <c r="THU131" s="4"/>
      <c r="THV131" s="4"/>
      <c r="THW131" s="4"/>
      <c r="THX131" s="4"/>
      <c r="THY131" s="4"/>
      <c r="THZ131" s="4"/>
      <c r="TIA131" s="4"/>
      <c r="TIB131" s="4"/>
      <c r="TIC131" s="4"/>
      <c r="TID131" s="4"/>
      <c r="TIE131" s="4"/>
      <c r="TIF131" s="4"/>
      <c r="TIG131" s="4"/>
      <c r="TIH131" s="4"/>
      <c r="TII131" s="4"/>
      <c r="TIJ131" s="4"/>
      <c r="TIK131" s="4"/>
      <c r="TIL131" s="4"/>
      <c r="TIM131" s="4"/>
      <c r="TIN131" s="4"/>
      <c r="TIO131" s="4"/>
      <c r="TIP131" s="4"/>
      <c r="TIQ131" s="4"/>
      <c r="TIR131" s="4"/>
      <c r="TIS131" s="4"/>
      <c r="TIT131" s="4"/>
      <c r="TIU131" s="4"/>
      <c r="TIV131" s="4"/>
      <c r="TIW131" s="4"/>
      <c r="TIX131" s="4"/>
      <c r="TJE131" s="4"/>
      <c r="TJF131" s="4"/>
      <c r="TJG131" s="4"/>
      <c r="TJH131" s="4"/>
      <c r="TJI131" s="4"/>
      <c r="TJJ131" s="4"/>
      <c r="TJK131" s="4"/>
      <c r="TJL131" s="4"/>
      <c r="TJM131" s="4"/>
      <c r="TJN131" s="4"/>
      <c r="TJO131" s="4"/>
      <c r="TJP131" s="4"/>
      <c r="TJQ131" s="4"/>
      <c r="TJR131" s="4"/>
      <c r="TJS131" s="4"/>
      <c r="TJT131" s="4"/>
      <c r="TJU131" s="4"/>
      <c r="TJV131" s="4"/>
      <c r="TJW131" s="4"/>
      <c r="TJX131" s="4"/>
      <c r="TJY131" s="4"/>
      <c r="TJZ131" s="4"/>
      <c r="TKA131" s="4"/>
      <c r="TKB131" s="4"/>
      <c r="TKC131" s="4"/>
      <c r="TKD131" s="4"/>
      <c r="TKE131" s="4"/>
      <c r="TKF131" s="4"/>
      <c r="TKG131" s="4"/>
      <c r="TKH131" s="4"/>
      <c r="TKI131" s="4"/>
      <c r="TKJ131" s="4"/>
      <c r="TKK131" s="4"/>
      <c r="TKL131" s="4"/>
      <c r="TKM131" s="4"/>
      <c r="TKN131" s="4"/>
      <c r="TKO131" s="4"/>
      <c r="TKP131" s="4"/>
      <c r="TKQ131" s="4"/>
      <c r="TKR131" s="4"/>
      <c r="TKS131" s="4"/>
      <c r="TKT131" s="4"/>
      <c r="TKU131" s="4"/>
      <c r="TKV131" s="4"/>
      <c r="TKW131" s="4"/>
      <c r="TKX131" s="4"/>
      <c r="TKY131" s="4"/>
      <c r="TKZ131" s="4"/>
      <c r="TLA131" s="4"/>
      <c r="TLB131" s="4"/>
      <c r="TLC131" s="4"/>
      <c r="TLD131" s="4"/>
      <c r="TLE131" s="4"/>
      <c r="TLF131" s="4"/>
      <c r="TLG131" s="4"/>
      <c r="TLH131" s="4"/>
      <c r="TLI131" s="4"/>
      <c r="TLJ131" s="4"/>
      <c r="TLK131" s="4"/>
      <c r="TLL131" s="4"/>
      <c r="TLM131" s="4"/>
      <c r="TLN131" s="4"/>
      <c r="TLO131" s="4"/>
      <c r="TLP131" s="4"/>
      <c r="TLQ131" s="4"/>
      <c r="TLR131" s="4"/>
      <c r="TLS131" s="4"/>
      <c r="TLT131" s="4"/>
      <c r="TLU131" s="4"/>
      <c r="TLV131" s="4"/>
      <c r="TLW131" s="4"/>
      <c r="TLX131" s="4"/>
      <c r="TLY131" s="4"/>
      <c r="TLZ131" s="4"/>
      <c r="TMA131" s="4"/>
      <c r="TMB131" s="4"/>
      <c r="TMC131" s="4"/>
      <c r="TMD131" s="4"/>
      <c r="TME131" s="4"/>
      <c r="TMF131" s="4"/>
      <c r="TMG131" s="4"/>
      <c r="TMH131" s="4"/>
      <c r="TMI131" s="4"/>
      <c r="TMJ131" s="4"/>
      <c r="TMK131" s="4"/>
      <c r="TML131" s="4"/>
      <c r="TMM131" s="4"/>
      <c r="TMN131" s="4"/>
      <c r="TMO131" s="4"/>
      <c r="TMP131" s="4"/>
      <c r="TMQ131" s="4"/>
      <c r="TMR131" s="4"/>
      <c r="TMS131" s="4"/>
      <c r="TMT131" s="4"/>
      <c r="TMU131" s="4"/>
      <c r="TMV131" s="4"/>
      <c r="TMW131" s="4"/>
      <c r="TMX131" s="4"/>
      <c r="TMY131" s="4"/>
      <c r="TMZ131" s="4"/>
      <c r="TNA131" s="4"/>
      <c r="TNB131" s="4"/>
      <c r="TNC131" s="4"/>
      <c r="TND131" s="4"/>
      <c r="TNE131" s="4"/>
      <c r="TNF131" s="4"/>
      <c r="TNG131" s="4"/>
      <c r="TNH131" s="4"/>
      <c r="TNI131" s="4"/>
      <c r="TNJ131" s="4"/>
      <c r="TNK131" s="4"/>
      <c r="TNL131" s="4"/>
      <c r="TNM131" s="4"/>
      <c r="TNN131" s="4"/>
      <c r="TNO131" s="4"/>
      <c r="TNP131" s="4"/>
      <c r="TNQ131" s="4"/>
      <c r="TNR131" s="4"/>
      <c r="TNS131" s="4"/>
      <c r="TNT131" s="4"/>
      <c r="TNU131" s="4"/>
      <c r="TNV131" s="4"/>
      <c r="TNW131" s="4"/>
      <c r="TNX131" s="4"/>
      <c r="TNY131" s="4"/>
      <c r="TNZ131" s="4"/>
      <c r="TOA131" s="4"/>
      <c r="TOB131" s="4"/>
      <c r="TOC131" s="4"/>
      <c r="TOD131" s="4"/>
      <c r="TOE131" s="4"/>
      <c r="TOF131" s="4"/>
      <c r="TOG131" s="4"/>
      <c r="TOH131" s="4"/>
      <c r="TOI131" s="4"/>
      <c r="TOJ131" s="4"/>
      <c r="TOK131" s="4"/>
      <c r="TOL131" s="4"/>
      <c r="TOM131" s="4"/>
      <c r="TON131" s="4"/>
      <c r="TOO131" s="4"/>
      <c r="TOP131" s="4"/>
      <c r="TOQ131" s="4"/>
      <c r="TOR131" s="4"/>
      <c r="TOS131" s="4"/>
      <c r="TOT131" s="4"/>
      <c r="TOU131" s="4"/>
      <c r="TOV131" s="4"/>
      <c r="TOW131" s="4"/>
      <c r="TOX131" s="4"/>
      <c r="TOY131" s="4"/>
      <c r="TOZ131" s="4"/>
      <c r="TPA131" s="4"/>
      <c r="TPB131" s="4"/>
      <c r="TPC131" s="4"/>
      <c r="TPD131" s="4"/>
      <c r="TPE131" s="4"/>
      <c r="TPF131" s="4"/>
      <c r="TPG131" s="4"/>
      <c r="TPH131" s="4"/>
      <c r="TPI131" s="4"/>
      <c r="TPJ131" s="4"/>
      <c r="TPK131" s="4"/>
      <c r="TPL131" s="4"/>
      <c r="TPM131" s="4"/>
      <c r="TPN131" s="4"/>
      <c r="TPO131" s="4"/>
      <c r="TPP131" s="4"/>
      <c r="TPQ131" s="4"/>
      <c r="TPR131" s="4"/>
      <c r="TPS131" s="4"/>
      <c r="TPT131" s="4"/>
      <c r="TPU131" s="4"/>
      <c r="TPV131" s="4"/>
      <c r="TPW131" s="4"/>
      <c r="TPX131" s="4"/>
      <c r="TPY131" s="4"/>
      <c r="TPZ131" s="4"/>
      <c r="TQA131" s="4"/>
      <c r="TQB131" s="4"/>
      <c r="TQC131" s="4"/>
      <c r="TQD131" s="4"/>
      <c r="TQE131" s="4"/>
      <c r="TQF131" s="4"/>
      <c r="TQG131" s="4"/>
      <c r="TQH131" s="4"/>
      <c r="TQI131" s="4"/>
      <c r="TQJ131" s="4"/>
      <c r="TQK131" s="4"/>
      <c r="TQL131" s="4"/>
      <c r="TQM131" s="4"/>
      <c r="TQN131" s="4"/>
      <c r="TQO131" s="4"/>
      <c r="TQP131" s="4"/>
      <c r="TQQ131" s="4"/>
      <c r="TQR131" s="4"/>
      <c r="TQS131" s="4"/>
      <c r="TQT131" s="4"/>
      <c r="TQU131" s="4"/>
      <c r="TQV131" s="4"/>
      <c r="TQW131" s="4"/>
      <c r="TQX131" s="4"/>
      <c r="TQY131" s="4"/>
      <c r="TQZ131" s="4"/>
      <c r="TRA131" s="4"/>
      <c r="TRB131" s="4"/>
      <c r="TRC131" s="4"/>
      <c r="TRD131" s="4"/>
      <c r="TRE131" s="4"/>
      <c r="TRF131" s="4"/>
      <c r="TRG131" s="4"/>
      <c r="TRH131" s="4"/>
      <c r="TRI131" s="4"/>
      <c r="TRJ131" s="4"/>
      <c r="TRK131" s="4"/>
      <c r="TRL131" s="4"/>
      <c r="TRM131" s="4"/>
      <c r="TRN131" s="4"/>
      <c r="TRO131" s="4"/>
      <c r="TRP131" s="4"/>
      <c r="TRQ131" s="4"/>
      <c r="TRR131" s="4"/>
      <c r="TRS131" s="4"/>
      <c r="TRT131" s="4"/>
      <c r="TRU131" s="4"/>
      <c r="TRV131" s="4"/>
      <c r="TRW131" s="4"/>
      <c r="TRX131" s="4"/>
      <c r="TRY131" s="4"/>
      <c r="TRZ131" s="4"/>
      <c r="TSA131" s="4"/>
      <c r="TSB131" s="4"/>
      <c r="TSC131" s="4"/>
      <c r="TSD131" s="4"/>
      <c r="TSE131" s="4"/>
      <c r="TSF131" s="4"/>
      <c r="TSG131" s="4"/>
      <c r="TSH131" s="4"/>
      <c r="TSI131" s="4"/>
      <c r="TSJ131" s="4"/>
      <c r="TSK131" s="4"/>
      <c r="TSL131" s="4"/>
      <c r="TSM131" s="4"/>
      <c r="TSN131" s="4"/>
      <c r="TSO131" s="4"/>
      <c r="TSP131" s="4"/>
      <c r="TSQ131" s="4"/>
      <c r="TSR131" s="4"/>
      <c r="TSS131" s="4"/>
      <c r="TST131" s="4"/>
      <c r="TTA131" s="4"/>
      <c r="TTB131" s="4"/>
      <c r="TTC131" s="4"/>
      <c r="TTD131" s="4"/>
      <c r="TTE131" s="4"/>
      <c r="TTF131" s="4"/>
      <c r="TTG131" s="4"/>
      <c r="TTH131" s="4"/>
      <c r="TTI131" s="4"/>
      <c r="TTJ131" s="4"/>
      <c r="TTK131" s="4"/>
      <c r="TTL131" s="4"/>
      <c r="TTM131" s="4"/>
      <c r="TTN131" s="4"/>
      <c r="TTO131" s="4"/>
      <c r="TTP131" s="4"/>
      <c r="TTQ131" s="4"/>
      <c r="TTR131" s="4"/>
      <c r="TTS131" s="4"/>
      <c r="TTT131" s="4"/>
      <c r="TTU131" s="4"/>
      <c r="TTV131" s="4"/>
      <c r="TTW131" s="4"/>
      <c r="TTX131" s="4"/>
      <c r="TTY131" s="4"/>
      <c r="TTZ131" s="4"/>
      <c r="TUA131" s="4"/>
      <c r="TUB131" s="4"/>
      <c r="TUC131" s="4"/>
      <c r="TUD131" s="4"/>
      <c r="TUE131" s="4"/>
      <c r="TUF131" s="4"/>
      <c r="TUG131" s="4"/>
      <c r="TUH131" s="4"/>
      <c r="TUI131" s="4"/>
      <c r="TUJ131" s="4"/>
      <c r="TUK131" s="4"/>
      <c r="TUL131" s="4"/>
      <c r="TUM131" s="4"/>
      <c r="TUN131" s="4"/>
      <c r="TUO131" s="4"/>
      <c r="TUP131" s="4"/>
      <c r="TUQ131" s="4"/>
      <c r="TUR131" s="4"/>
      <c r="TUS131" s="4"/>
      <c r="TUT131" s="4"/>
      <c r="TUU131" s="4"/>
      <c r="TUV131" s="4"/>
      <c r="TUW131" s="4"/>
      <c r="TUX131" s="4"/>
      <c r="TUY131" s="4"/>
      <c r="TUZ131" s="4"/>
      <c r="TVA131" s="4"/>
      <c r="TVB131" s="4"/>
      <c r="TVC131" s="4"/>
      <c r="TVD131" s="4"/>
      <c r="TVE131" s="4"/>
      <c r="TVF131" s="4"/>
      <c r="TVG131" s="4"/>
      <c r="TVH131" s="4"/>
      <c r="TVI131" s="4"/>
      <c r="TVJ131" s="4"/>
      <c r="TVK131" s="4"/>
      <c r="TVL131" s="4"/>
      <c r="TVM131" s="4"/>
      <c r="TVN131" s="4"/>
      <c r="TVO131" s="4"/>
      <c r="TVP131" s="4"/>
      <c r="TVQ131" s="4"/>
      <c r="TVR131" s="4"/>
      <c r="TVS131" s="4"/>
      <c r="TVT131" s="4"/>
      <c r="TVU131" s="4"/>
      <c r="TVV131" s="4"/>
      <c r="TVW131" s="4"/>
      <c r="TVX131" s="4"/>
      <c r="TVY131" s="4"/>
      <c r="TVZ131" s="4"/>
      <c r="TWA131" s="4"/>
      <c r="TWB131" s="4"/>
      <c r="TWC131" s="4"/>
      <c r="TWD131" s="4"/>
      <c r="TWE131" s="4"/>
      <c r="TWF131" s="4"/>
      <c r="TWG131" s="4"/>
      <c r="TWH131" s="4"/>
      <c r="TWI131" s="4"/>
      <c r="TWJ131" s="4"/>
      <c r="TWK131" s="4"/>
      <c r="TWL131" s="4"/>
      <c r="TWM131" s="4"/>
      <c r="TWN131" s="4"/>
      <c r="TWO131" s="4"/>
      <c r="TWP131" s="4"/>
      <c r="TWQ131" s="4"/>
      <c r="TWR131" s="4"/>
      <c r="TWS131" s="4"/>
      <c r="TWT131" s="4"/>
      <c r="TWU131" s="4"/>
      <c r="TWV131" s="4"/>
      <c r="TWW131" s="4"/>
      <c r="TWX131" s="4"/>
      <c r="TWY131" s="4"/>
      <c r="TWZ131" s="4"/>
      <c r="TXA131" s="4"/>
      <c r="TXB131" s="4"/>
      <c r="TXC131" s="4"/>
      <c r="TXD131" s="4"/>
      <c r="TXE131" s="4"/>
      <c r="TXF131" s="4"/>
      <c r="TXG131" s="4"/>
      <c r="TXH131" s="4"/>
      <c r="TXI131" s="4"/>
      <c r="TXJ131" s="4"/>
      <c r="TXK131" s="4"/>
      <c r="TXL131" s="4"/>
      <c r="TXM131" s="4"/>
      <c r="TXN131" s="4"/>
      <c r="TXO131" s="4"/>
      <c r="TXP131" s="4"/>
      <c r="TXQ131" s="4"/>
      <c r="TXR131" s="4"/>
      <c r="TXS131" s="4"/>
      <c r="TXT131" s="4"/>
      <c r="TXU131" s="4"/>
      <c r="TXV131" s="4"/>
      <c r="TXW131" s="4"/>
      <c r="TXX131" s="4"/>
      <c r="TXY131" s="4"/>
      <c r="TXZ131" s="4"/>
      <c r="TYA131" s="4"/>
      <c r="TYB131" s="4"/>
      <c r="TYC131" s="4"/>
      <c r="TYD131" s="4"/>
      <c r="TYE131" s="4"/>
      <c r="TYF131" s="4"/>
      <c r="TYG131" s="4"/>
      <c r="TYH131" s="4"/>
      <c r="TYI131" s="4"/>
      <c r="TYJ131" s="4"/>
      <c r="TYK131" s="4"/>
      <c r="TYL131" s="4"/>
      <c r="TYM131" s="4"/>
      <c r="TYN131" s="4"/>
      <c r="TYO131" s="4"/>
      <c r="TYP131" s="4"/>
      <c r="TYQ131" s="4"/>
      <c r="TYR131" s="4"/>
      <c r="TYS131" s="4"/>
      <c r="TYT131" s="4"/>
      <c r="TYU131" s="4"/>
      <c r="TYV131" s="4"/>
      <c r="TYW131" s="4"/>
      <c r="TYX131" s="4"/>
      <c r="TYY131" s="4"/>
      <c r="TYZ131" s="4"/>
      <c r="TZA131" s="4"/>
      <c r="TZB131" s="4"/>
      <c r="TZC131" s="4"/>
      <c r="TZD131" s="4"/>
      <c r="TZE131" s="4"/>
      <c r="TZF131" s="4"/>
      <c r="TZG131" s="4"/>
      <c r="TZH131" s="4"/>
      <c r="TZI131" s="4"/>
      <c r="TZJ131" s="4"/>
      <c r="TZK131" s="4"/>
      <c r="TZL131" s="4"/>
      <c r="TZM131" s="4"/>
      <c r="TZN131" s="4"/>
      <c r="TZO131" s="4"/>
      <c r="TZP131" s="4"/>
      <c r="TZQ131" s="4"/>
      <c r="TZR131" s="4"/>
      <c r="TZS131" s="4"/>
      <c r="TZT131" s="4"/>
      <c r="TZU131" s="4"/>
      <c r="TZV131" s="4"/>
      <c r="TZW131" s="4"/>
      <c r="TZX131" s="4"/>
      <c r="TZY131" s="4"/>
      <c r="TZZ131" s="4"/>
      <c r="UAA131" s="4"/>
      <c r="UAB131" s="4"/>
      <c r="UAC131" s="4"/>
      <c r="UAD131" s="4"/>
      <c r="UAE131" s="4"/>
      <c r="UAF131" s="4"/>
      <c r="UAG131" s="4"/>
      <c r="UAH131" s="4"/>
      <c r="UAI131" s="4"/>
      <c r="UAJ131" s="4"/>
      <c r="UAK131" s="4"/>
      <c r="UAL131" s="4"/>
      <c r="UAM131" s="4"/>
      <c r="UAN131" s="4"/>
      <c r="UAO131" s="4"/>
      <c r="UAP131" s="4"/>
      <c r="UAQ131" s="4"/>
      <c r="UAR131" s="4"/>
      <c r="UAS131" s="4"/>
      <c r="UAT131" s="4"/>
      <c r="UAU131" s="4"/>
      <c r="UAV131" s="4"/>
      <c r="UAW131" s="4"/>
      <c r="UAX131" s="4"/>
      <c r="UAY131" s="4"/>
      <c r="UAZ131" s="4"/>
      <c r="UBA131" s="4"/>
      <c r="UBB131" s="4"/>
      <c r="UBC131" s="4"/>
      <c r="UBD131" s="4"/>
      <c r="UBE131" s="4"/>
      <c r="UBF131" s="4"/>
      <c r="UBG131" s="4"/>
      <c r="UBH131" s="4"/>
      <c r="UBI131" s="4"/>
      <c r="UBJ131" s="4"/>
      <c r="UBK131" s="4"/>
      <c r="UBL131" s="4"/>
      <c r="UBM131" s="4"/>
      <c r="UBN131" s="4"/>
      <c r="UBO131" s="4"/>
      <c r="UBP131" s="4"/>
      <c r="UBQ131" s="4"/>
      <c r="UBR131" s="4"/>
      <c r="UBS131" s="4"/>
      <c r="UBT131" s="4"/>
      <c r="UBU131" s="4"/>
      <c r="UBV131" s="4"/>
      <c r="UBW131" s="4"/>
      <c r="UBX131" s="4"/>
      <c r="UBY131" s="4"/>
      <c r="UBZ131" s="4"/>
      <c r="UCA131" s="4"/>
      <c r="UCB131" s="4"/>
      <c r="UCC131" s="4"/>
      <c r="UCD131" s="4"/>
      <c r="UCE131" s="4"/>
      <c r="UCF131" s="4"/>
      <c r="UCG131" s="4"/>
      <c r="UCH131" s="4"/>
      <c r="UCI131" s="4"/>
      <c r="UCJ131" s="4"/>
      <c r="UCK131" s="4"/>
      <c r="UCL131" s="4"/>
      <c r="UCM131" s="4"/>
      <c r="UCN131" s="4"/>
      <c r="UCO131" s="4"/>
      <c r="UCP131" s="4"/>
      <c r="UCW131" s="4"/>
      <c r="UCX131" s="4"/>
      <c r="UCY131" s="4"/>
      <c r="UCZ131" s="4"/>
      <c r="UDA131" s="4"/>
      <c r="UDB131" s="4"/>
      <c r="UDC131" s="4"/>
      <c r="UDD131" s="4"/>
      <c r="UDE131" s="4"/>
      <c r="UDF131" s="4"/>
      <c r="UDG131" s="4"/>
      <c r="UDH131" s="4"/>
      <c r="UDI131" s="4"/>
      <c r="UDJ131" s="4"/>
      <c r="UDK131" s="4"/>
      <c r="UDL131" s="4"/>
      <c r="UDM131" s="4"/>
      <c r="UDN131" s="4"/>
      <c r="UDO131" s="4"/>
      <c r="UDP131" s="4"/>
      <c r="UDQ131" s="4"/>
      <c r="UDR131" s="4"/>
      <c r="UDS131" s="4"/>
      <c r="UDT131" s="4"/>
      <c r="UDU131" s="4"/>
      <c r="UDV131" s="4"/>
      <c r="UDW131" s="4"/>
      <c r="UDX131" s="4"/>
      <c r="UDY131" s="4"/>
      <c r="UDZ131" s="4"/>
      <c r="UEA131" s="4"/>
      <c r="UEB131" s="4"/>
      <c r="UEC131" s="4"/>
      <c r="UED131" s="4"/>
      <c r="UEE131" s="4"/>
      <c r="UEF131" s="4"/>
      <c r="UEG131" s="4"/>
      <c r="UEH131" s="4"/>
      <c r="UEI131" s="4"/>
      <c r="UEJ131" s="4"/>
      <c r="UEK131" s="4"/>
      <c r="UEL131" s="4"/>
      <c r="UEM131" s="4"/>
      <c r="UEN131" s="4"/>
      <c r="UEO131" s="4"/>
      <c r="UEP131" s="4"/>
      <c r="UEQ131" s="4"/>
      <c r="UER131" s="4"/>
      <c r="UES131" s="4"/>
      <c r="UET131" s="4"/>
      <c r="UEU131" s="4"/>
      <c r="UEV131" s="4"/>
      <c r="UEW131" s="4"/>
      <c r="UEX131" s="4"/>
      <c r="UEY131" s="4"/>
      <c r="UEZ131" s="4"/>
      <c r="UFA131" s="4"/>
      <c r="UFB131" s="4"/>
      <c r="UFC131" s="4"/>
      <c r="UFD131" s="4"/>
      <c r="UFE131" s="4"/>
      <c r="UFF131" s="4"/>
      <c r="UFG131" s="4"/>
      <c r="UFH131" s="4"/>
      <c r="UFI131" s="4"/>
      <c r="UFJ131" s="4"/>
      <c r="UFK131" s="4"/>
      <c r="UFL131" s="4"/>
      <c r="UFM131" s="4"/>
      <c r="UFN131" s="4"/>
      <c r="UFO131" s="4"/>
      <c r="UFP131" s="4"/>
      <c r="UFQ131" s="4"/>
      <c r="UFR131" s="4"/>
      <c r="UFS131" s="4"/>
      <c r="UFT131" s="4"/>
      <c r="UFU131" s="4"/>
      <c r="UFV131" s="4"/>
      <c r="UFW131" s="4"/>
      <c r="UFX131" s="4"/>
      <c r="UFY131" s="4"/>
      <c r="UFZ131" s="4"/>
      <c r="UGA131" s="4"/>
      <c r="UGB131" s="4"/>
      <c r="UGC131" s="4"/>
      <c r="UGD131" s="4"/>
      <c r="UGE131" s="4"/>
      <c r="UGF131" s="4"/>
      <c r="UGG131" s="4"/>
      <c r="UGH131" s="4"/>
      <c r="UGI131" s="4"/>
      <c r="UGJ131" s="4"/>
      <c r="UGK131" s="4"/>
      <c r="UGL131" s="4"/>
      <c r="UGM131" s="4"/>
      <c r="UGN131" s="4"/>
      <c r="UGO131" s="4"/>
      <c r="UGP131" s="4"/>
      <c r="UGQ131" s="4"/>
      <c r="UGR131" s="4"/>
      <c r="UGS131" s="4"/>
      <c r="UGT131" s="4"/>
      <c r="UGU131" s="4"/>
      <c r="UGV131" s="4"/>
      <c r="UGW131" s="4"/>
      <c r="UGX131" s="4"/>
      <c r="UGY131" s="4"/>
      <c r="UGZ131" s="4"/>
      <c r="UHA131" s="4"/>
      <c r="UHB131" s="4"/>
      <c r="UHC131" s="4"/>
      <c r="UHD131" s="4"/>
      <c r="UHE131" s="4"/>
      <c r="UHF131" s="4"/>
      <c r="UHG131" s="4"/>
      <c r="UHH131" s="4"/>
      <c r="UHI131" s="4"/>
      <c r="UHJ131" s="4"/>
      <c r="UHK131" s="4"/>
      <c r="UHL131" s="4"/>
      <c r="UHM131" s="4"/>
      <c r="UHN131" s="4"/>
      <c r="UHO131" s="4"/>
      <c r="UHP131" s="4"/>
      <c r="UHQ131" s="4"/>
      <c r="UHR131" s="4"/>
      <c r="UHS131" s="4"/>
      <c r="UHT131" s="4"/>
      <c r="UHU131" s="4"/>
      <c r="UHV131" s="4"/>
      <c r="UHW131" s="4"/>
      <c r="UHX131" s="4"/>
      <c r="UHY131" s="4"/>
      <c r="UHZ131" s="4"/>
      <c r="UIA131" s="4"/>
      <c r="UIB131" s="4"/>
      <c r="UIC131" s="4"/>
      <c r="UID131" s="4"/>
      <c r="UIE131" s="4"/>
      <c r="UIF131" s="4"/>
      <c r="UIG131" s="4"/>
      <c r="UIH131" s="4"/>
      <c r="UII131" s="4"/>
      <c r="UIJ131" s="4"/>
      <c r="UIK131" s="4"/>
      <c r="UIL131" s="4"/>
      <c r="UIM131" s="4"/>
      <c r="UIN131" s="4"/>
      <c r="UIO131" s="4"/>
      <c r="UIP131" s="4"/>
      <c r="UIQ131" s="4"/>
      <c r="UIR131" s="4"/>
      <c r="UIS131" s="4"/>
      <c r="UIT131" s="4"/>
      <c r="UIU131" s="4"/>
      <c r="UIV131" s="4"/>
      <c r="UIW131" s="4"/>
      <c r="UIX131" s="4"/>
      <c r="UIY131" s="4"/>
      <c r="UIZ131" s="4"/>
      <c r="UJA131" s="4"/>
      <c r="UJB131" s="4"/>
      <c r="UJC131" s="4"/>
      <c r="UJD131" s="4"/>
      <c r="UJE131" s="4"/>
      <c r="UJF131" s="4"/>
      <c r="UJG131" s="4"/>
      <c r="UJH131" s="4"/>
      <c r="UJI131" s="4"/>
      <c r="UJJ131" s="4"/>
      <c r="UJK131" s="4"/>
      <c r="UJL131" s="4"/>
      <c r="UJM131" s="4"/>
      <c r="UJN131" s="4"/>
      <c r="UJO131" s="4"/>
      <c r="UJP131" s="4"/>
      <c r="UJQ131" s="4"/>
      <c r="UJR131" s="4"/>
      <c r="UJS131" s="4"/>
      <c r="UJT131" s="4"/>
      <c r="UJU131" s="4"/>
      <c r="UJV131" s="4"/>
      <c r="UJW131" s="4"/>
      <c r="UJX131" s="4"/>
      <c r="UJY131" s="4"/>
      <c r="UJZ131" s="4"/>
      <c r="UKA131" s="4"/>
      <c r="UKB131" s="4"/>
      <c r="UKC131" s="4"/>
      <c r="UKD131" s="4"/>
      <c r="UKE131" s="4"/>
      <c r="UKF131" s="4"/>
      <c r="UKG131" s="4"/>
      <c r="UKH131" s="4"/>
      <c r="UKI131" s="4"/>
      <c r="UKJ131" s="4"/>
      <c r="UKK131" s="4"/>
      <c r="UKL131" s="4"/>
      <c r="UKM131" s="4"/>
      <c r="UKN131" s="4"/>
      <c r="UKO131" s="4"/>
      <c r="UKP131" s="4"/>
      <c r="UKQ131" s="4"/>
      <c r="UKR131" s="4"/>
      <c r="UKS131" s="4"/>
      <c r="UKT131" s="4"/>
      <c r="UKU131" s="4"/>
      <c r="UKV131" s="4"/>
      <c r="UKW131" s="4"/>
      <c r="UKX131" s="4"/>
      <c r="UKY131" s="4"/>
      <c r="UKZ131" s="4"/>
      <c r="ULA131" s="4"/>
      <c r="ULB131" s="4"/>
      <c r="ULC131" s="4"/>
      <c r="ULD131" s="4"/>
      <c r="ULE131" s="4"/>
      <c r="ULF131" s="4"/>
      <c r="ULG131" s="4"/>
      <c r="ULH131" s="4"/>
      <c r="ULI131" s="4"/>
      <c r="ULJ131" s="4"/>
      <c r="ULK131" s="4"/>
      <c r="ULL131" s="4"/>
      <c r="ULM131" s="4"/>
      <c r="ULN131" s="4"/>
      <c r="ULO131" s="4"/>
      <c r="ULP131" s="4"/>
      <c r="ULQ131" s="4"/>
      <c r="ULR131" s="4"/>
      <c r="ULS131" s="4"/>
      <c r="ULT131" s="4"/>
      <c r="ULU131" s="4"/>
      <c r="ULV131" s="4"/>
      <c r="ULW131" s="4"/>
      <c r="ULX131" s="4"/>
      <c r="ULY131" s="4"/>
      <c r="ULZ131" s="4"/>
      <c r="UMA131" s="4"/>
      <c r="UMB131" s="4"/>
      <c r="UMC131" s="4"/>
      <c r="UMD131" s="4"/>
      <c r="UME131" s="4"/>
      <c r="UMF131" s="4"/>
      <c r="UMG131" s="4"/>
      <c r="UMH131" s="4"/>
      <c r="UMI131" s="4"/>
      <c r="UMJ131" s="4"/>
      <c r="UMK131" s="4"/>
      <c r="UML131" s="4"/>
      <c r="UMS131" s="4"/>
      <c r="UMT131" s="4"/>
      <c r="UMU131" s="4"/>
      <c r="UMV131" s="4"/>
      <c r="UMW131" s="4"/>
      <c r="UMX131" s="4"/>
      <c r="UMY131" s="4"/>
      <c r="UMZ131" s="4"/>
      <c r="UNA131" s="4"/>
      <c r="UNB131" s="4"/>
      <c r="UNC131" s="4"/>
      <c r="UND131" s="4"/>
      <c r="UNE131" s="4"/>
      <c r="UNF131" s="4"/>
      <c r="UNG131" s="4"/>
      <c r="UNH131" s="4"/>
      <c r="UNI131" s="4"/>
      <c r="UNJ131" s="4"/>
      <c r="UNK131" s="4"/>
      <c r="UNL131" s="4"/>
      <c r="UNM131" s="4"/>
      <c r="UNN131" s="4"/>
      <c r="UNO131" s="4"/>
      <c r="UNP131" s="4"/>
      <c r="UNQ131" s="4"/>
      <c r="UNR131" s="4"/>
      <c r="UNS131" s="4"/>
      <c r="UNT131" s="4"/>
      <c r="UNU131" s="4"/>
      <c r="UNV131" s="4"/>
      <c r="UNW131" s="4"/>
      <c r="UNX131" s="4"/>
      <c r="UNY131" s="4"/>
      <c r="UNZ131" s="4"/>
      <c r="UOA131" s="4"/>
      <c r="UOB131" s="4"/>
      <c r="UOC131" s="4"/>
      <c r="UOD131" s="4"/>
      <c r="UOE131" s="4"/>
      <c r="UOF131" s="4"/>
      <c r="UOG131" s="4"/>
      <c r="UOH131" s="4"/>
      <c r="UOI131" s="4"/>
      <c r="UOJ131" s="4"/>
      <c r="UOK131" s="4"/>
      <c r="UOL131" s="4"/>
      <c r="UOM131" s="4"/>
      <c r="UON131" s="4"/>
      <c r="UOO131" s="4"/>
      <c r="UOP131" s="4"/>
      <c r="UOQ131" s="4"/>
      <c r="UOR131" s="4"/>
      <c r="UOS131" s="4"/>
      <c r="UOT131" s="4"/>
      <c r="UOU131" s="4"/>
      <c r="UOV131" s="4"/>
      <c r="UOW131" s="4"/>
      <c r="UOX131" s="4"/>
      <c r="UOY131" s="4"/>
      <c r="UOZ131" s="4"/>
      <c r="UPA131" s="4"/>
      <c r="UPB131" s="4"/>
      <c r="UPC131" s="4"/>
      <c r="UPD131" s="4"/>
      <c r="UPE131" s="4"/>
      <c r="UPF131" s="4"/>
      <c r="UPG131" s="4"/>
      <c r="UPH131" s="4"/>
      <c r="UPI131" s="4"/>
      <c r="UPJ131" s="4"/>
      <c r="UPK131" s="4"/>
      <c r="UPL131" s="4"/>
      <c r="UPM131" s="4"/>
      <c r="UPN131" s="4"/>
      <c r="UPO131" s="4"/>
      <c r="UPP131" s="4"/>
      <c r="UPQ131" s="4"/>
      <c r="UPR131" s="4"/>
      <c r="UPS131" s="4"/>
      <c r="UPT131" s="4"/>
      <c r="UPU131" s="4"/>
      <c r="UPV131" s="4"/>
      <c r="UPW131" s="4"/>
      <c r="UPX131" s="4"/>
      <c r="UPY131" s="4"/>
      <c r="UPZ131" s="4"/>
      <c r="UQA131" s="4"/>
      <c r="UQB131" s="4"/>
      <c r="UQC131" s="4"/>
      <c r="UQD131" s="4"/>
      <c r="UQE131" s="4"/>
      <c r="UQF131" s="4"/>
      <c r="UQG131" s="4"/>
      <c r="UQH131" s="4"/>
      <c r="UQI131" s="4"/>
      <c r="UQJ131" s="4"/>
      <c r="UQK131" s="4"/>
      <c r="UQL131" s="4"/>
      <c r="UQM131" s="4"/>
      <c r="UQN131" s="4"/>
      <c r="UQO131" s="4"/>
      <c r="UQP131" s="4"/>
      <c r="UQQ131" s="4"/>
      <c r="UQR131" s="4"/>
      <c r="UQS131" s="4"/>
      <c r="UQT131" s="4"/>
      <c r="UQU131" s="4"/>
      <c r="UQV131" s="4"/>
      <c r="UQW131" s="4"/>
      <c r="UQX131" s="4"/>
      <c r="UQY131" s="4"/>
      <c r="UQZ131" s="4"/>
      <c r="URA131" s="4"/>
      <c r="URB131" s="4"/>
      <c r="URC131" s="4"/>
      <c r="URD131" s="4"/>
      <c r="URE131" s="4"/>
      <c r="URF131" s="4"/>
      <c r="URG131" s="4"/>
      <c r="URH131" s="4"/>
      <c r="URI131" s="4"/>
      <c r="URJ131" s="4"/>
      <c r="URK131" s="4"/>
      <c r="URL131" s="4"/>
      <c r="URM131" s="4"/>
      <c r="URN131" s="4"/>
      <c r="URO131" s="4"/>
      <c r="URP131" s="4"/>
      <c r="URQ131" s="4"/>
      <c r="URR131" s="4"/>
      <c r="URS131" s="4"/>
      <c r="URT131" s="4"/>
      <c r="URU131" s="4"/>
      <c r="URV131" s="4"/>
      <c r="URW131" s="4"/>
      <c r="URX131" s="4"/>
      <c r="URY131" s="4"/>
      <c r="URZ131" s="4"/>
      <c r="USA131" s="4"/>
      <c r="USB131" s="4"/>
      <c r="USC131" s="4"/>
      <c r="USD131" s="4"/>
      <c r="USE131" s="4"/>
      <c r="USF131" s="4"/>
      <c r="USG131" s="4"/>
      <c r="USH131" s="4"/>
      <c r="USI131" s="4"/>
      <c r="USJ131" s="4"/>
      <c r="USK131" s="4"/>
      <c r="USL131" s="4"/>
      <c r="USM131" s="4"/>
      <c r="USN131" s="4"/>
      <c r="USO131" s="4"/>
      <c r="USP131" s="4"/>
      <c r="USQ131" s="4"/>
      <c r="USR131" s="4"/>
      <c r="USS131" s="4"/>
      <c r="UST131" s="4"/>
      <c r="USU131" s="4"/>
      <c r="USV131" s="4"/>
      <c r="USW131" s="4"/>
      <c r="USX131" s="4"/>
      <c r="USY131" s="4"/>
      <c r="USZ131" s="4"/>
      <c r="UTA131" s="4"/>
      <c r="UTB131" s="4"/>
      <c r="UTC131" s="4"/>
      <c r="UTD131" s="4"/>
      <c r="UTE131" s="4"/>
      <c r="UTF131" s="4"/>
      <c r="UTG131" s="4"/>
      <c r="UTH131" s="4"/>
      <c r="UTI131" s="4"/>
      <c r="UTJ131" s="4"/>
      <c r="UTK131" s="4"/>
      <c r="UTL131" s="4"/>
      <c r="UTM131" s="4"/>
      <c r="UTN131" s="4"/>
      <c r="UTO131" s="4"/>
      <c r="UTP131" s="4"/>
      <c r="UTQ131" s="4"/>
      <c r="UTR131" s="4"/>
      <c r="UTS131" s="4"/>
      <c r="UTT131" s="4"/>
      <c r="UTU131" s="4"/>
      <c r="UTV131" s="4"/>
      <c r="UTW131" s="4"/>
      <c r="UTX131" s="4"/>
      <c r="UTY131" s="4"/>
      <c r="UTZ131" s="4"/>
      <c r="UUA131" s="4"/>
      <c r="UUB131" s="4"/>
      <c r="UUC131" s="4"/>
      <c r="UUD131" s="4"/>
      <c r="UUE131" s="4"/>
      <c r="UUF131" s="4"/>
      <c r="UUG131" s="4"/>
      <c r="UUH131" s="4"/>
      <c r="UUI131" s="4"/>
      <c r="UUJ131" s="4"/>
      <c r="UUK131" s="4"/>
      <c r="UUL131" s="4"/>
      <c r="UUM131" s="4"/>
      <c r="UUN131" s="4"/>
      <c r="UUO131" s="4"/>
      <c r="UUP131" s="4"/>
      <c r="UUQ131" s="4"/>
      <c r="UUR131" s="4"/>
      <c r="UUS131" s="4"/>
      <c r="UUT131" s="4"/>
      <c r="UUU131" s="4"/>
      <c r="UUV131" s="4"/>
      <c r="UUW131" s="4"/>
      <c r="UUX131" s="4"/>
      <c r="UUY131" s="4"/>
      <c r="UUZ131" s="4"/>
      <c r="UVA131" s="4"/>
      <c r="UVB131" s="4"/>
      <c r="UVC131" s="4"/>
      <c r="UVD131" s="4"/>
      <c r="UVE131" s="4"/>
      <c r="UVF131" s="4"/>
      <c r="UVG131" s="4"/>
      <c r="UVH131" s="4"/>
      <c r="UVI131" s="4"/>
      <c r="UVJ131" s="4"/>
      <c r="UVK131" s="4"/>
      <c r="UVL131" s="4"/>
      <c r="UVM131" s="4"/>
      <c r="UVN131" s="4"/>
      <c r="UVO131" s="4"/>
      <c r="UVP131" s="4"/>
      <c r="UVQ131" s="4"/>
      <c r="UVR131" s="4"/>
      <c r="UVS131" s="4"/>
      <c r="UVT131" s="4"/>
      <c r="UVU131" s="4"/>
      <c r="UVV131" s="4"/>
      <c r="UVW131" s="4"/>
      <c r="UVX131" s="4"/>
      <c r="UVY131" s="4"/>
      <c r="UVZ131" s="4"/>
      <c r="UWA131" s="4"/>
      <c r="UWB131" s="4"/>
      <c r="UWC131" s="4"/>
      <c r="UWD131" s="4"/>
      <c r="UWE131" s="4"/>
      <c r="UWF131" s="4"/>
      <c r="UWG131" s="4"/>
      <c r="UWH131" s="4"/>
      <c r="UWO131" s="4"/>
      <c r="UWP131" s="4"/>
      <c r="UWQ131" s="4"/>
      <c r="UWR131" s="4"/>
      <c r="UWS131" s="4"/>
      <c r="UWT131" s="4"/>
      <c r="UWU131" s="4"/>
      <c r="UWV131" s="4"/>
      <c r="UWW131" s="4"/>
      <c r="UWX131" s="4"/>
      <c r="UWY131" s="4"/>
      <c r="UWZ131" s="4"/>
      <c r="UXA131" s="4"/>
      <c r="UXB131" s="4"/>
      <c r="UXC131" s="4"/>
      <c r="UXD131" s="4"/>
      <c r="UXE131" s="4"/>
      <c r="UXF131" s="4"/>
      <c r="UXG131" s="4"/>
      <c r="UXH131" s="4"/>
      <c r="UXI131" s="4"/>
      <c r="UXJ131" s="4"/>
      <c r="UXK131" s="4"/>
      <c r="UXL131" s="4"/>
      <c r="UXM131" s="4"/>
      <c r="UXN131" s="4"/>
      <c r="UXO131" s="4"/>
      <c r="UXP131" s="4"/>
      <c r="UXQ131" s="4"/>
      <c r="UXR131" s="4"/>
      <c r="UXS131" s="4"/>
      <c r="UXT131" s="4"/>
      <c r="UXU131" s="4"/>
      <c r="UXV131" s="4"/>
      <c r="UXW131" s="4"/>
      <c r="UXX131" s="4"/>
      <c r="UXY131" s="4"/>
      <c r="UXZ131" s="4"/>
      <c r="UYA131" s="4"/>
      <c r="UYB131" s="4"/>
      <c r="UYC131" s="4"/>
      <c r="UYD131" s="4"/>
      <c r="UYE131" s="4"/>
      <c r="UYF131" s="4"/>
      <c r="UYG131" s="4"/>
      <c r="UYH131" s="4"/>
      <c r="UYI131" s="4"/>
      <c r="UYJ131" s="4"/>
      <c r="UYK131" s="4"/>
      <c r="UYL131" s="4"/>
      <c r="UYM131" s="4"/>
      <c r="UYN131" s="4"/>
      <c r="UYO131" s="4"/>
      <c r="UYP131" s="4"/>
      <c r="UYQ131" s="4"/>
      <c r="UYR131" s="4"/>
      <c r="UYS131" s="4"/>
      <c r="UYT131" s="4"/>
      <c r="UYU131" s="4"/>
      <c r="UYV131" s="4"/>
      <c r="UYW131" s="4"/>
      <c r="UYX131" s="4"/>
      <c r="UYY131" s="4"/>
      <c r="UYZ131" s="4"/>
      <c r="UZA131" s="4"/>
      <c r="UZB131" s="4"/>
      <c r="UZC131" s="4"/>
      <c r="UZD131" s="4"/>
      <c r="UZE131" s="4"/>
      <c r="UZF131" s="4"/>
      <c r="UZG131" s="4"/>
      <c r="UZH131" s="4"/>
      <c r="UZI131" s="4"/>
      <c r="UZJ131" s="4"/>
      <c r="UZK131" s="4"/>
      <c r="UZL131" s="4"/>
      <c r="UZM131" s="4"/>
      <c r="UZN131" s="4"/>
      <c r="UZO131" s="4"/>
      <c r="UZP131" s="4"/>
      <c r="UZQ131" s="4"/>
      <c r="UZR131" s="4"/>
      <c r="UZS131" s="4"/>
      <c r="UZT131" s="4"/>
      <c r="UZU131" s="4"/>
      <c r="UZV131" s="4"/>
      <c r="UZW131" s="4"/>
      <c r="UZX131" s="4"/>
      <c r="UZY131" s="4"/>
      <c r="UZZ131" s="4"/>
      <c r="VAA131" s="4"/>
      <c r="VAB131" s="4"/>
      <c r="VAC131" s="4"/>
      <c r="VAD131" s="4"/>
      <c r="VAE131" s="4"/>
      <c r="VAF131" s="4"/>
      <c r="VAG131" s="4"/>
      <c r="VAH131" s="4"/>
      <c r="VAI131" s="4"/>
      <c r="VAJ131" s="4"/>
      <c r="VAK131" s="4"/>
      <c r="VAL131" s="4"/>
      <c r="VAM131" s="4"/>
      <c r="VAN131" s="4"/>
      <c r="VAO131" s="4"/>
      <c r="VAP131" s="4"/>
      <c r="VAQ131" s="4"/>
      <c r="VAR131" s="4"/>
      <c r="VAS131" s="4"/>
      <c r="VAT131" s="4"/>
      <c r="VAU131" s="4"/>
      <c r="VAV131" s="4"/>
      <c r="VAW131" s="4"/>
      <c r="VAX131" s="4"/>
      <c r="VAY131" s="4"/>
      <c r="VAZ131" s="4"/>
      <c r="VBA131" s="4"/>
      <c r="VBB131" s="4"/>
      <c r="VBC131" s="4"/>
      <c r="VBD131" s="4"/>
      <c r="VBE131" s="4"/>
      <c r="VBF131" s="4"/>
      <c r="VBG131" s="4"/>
      <c r="VBH131" s="4"/>
      <c r="VBI131" s="4"/>
      <c r="VBJ131" s="4"/>
      <c r="VBK131" s="4"/>
      <c r="VBL131" s="4"/>
      <c r="VBM131" s="4"/>
      <c r="VBN131" s="4"/>
      <c r="VBO131" s="4"/>
      <c r="VBP131" s="4"/>
      <c r="VBQ131" s="4"/>
      <c r="VBR131" s="4"/>
      <c r="VBS131" s="4"/>
      <c r="VBT131" s="4"/>
      <c r="VBU131" s="4"/>
      <c r="VBV131" s="4"/>
      <c r="VBW131" s="4"/>
      <c r="VBX131" s="4"/>
      <c r="VBY131" s="4"/>
      <c r="VBZ131" s="4"/>
      <c r="VCA131" s="4"/>
      <c r="VCB131" s="4"/>
      <c r="VCC131" s="4"/>
      <c r="VCD131" s="4"/>
      <c r="VCE131" s="4"/>
      <c r="VCF131" s="4"/>
      <c r="VCG131" s="4"/>
      <c r="VCH131" s="4"/>
      <c r="VCI131" s="4"/>
      <c r="VCJ131" s="4"/>
      <c r="VCK131" s="4"/>
      <c r="VCL131" s="4"/>
      <c r="VCM131" s="4"/>
      <c r="VCN131" s="4"/>
      <c r="VCO131" s="4"/>
      <c r="VCP131" s="4"/>
      <c r="VCQ131" s="4"/>
      <c r="VCR131" s="4"/>
      <c r="VCS131" s="4"/>
      <c r="VCT131" s="4"/>
      <c r="VCU131" s="4"/>
      <c r="VCV131" s="4"/>
      <c r="VCW131" s="4"/>
      <c r="VCX131" s="4"/>
      <c r="VCY131" s="4"/>
      <c r="VCZ131" s="4"/>
      <c r="VDA131" s="4"/>
      <c r="VDB131" s="4"/>
      <c r="VDC131" s="4"/>
      <c r="VDD131" s="4"/>
      <c r="VDE131" s="4"/>
      <c r="VDF131" s="4"/>
      <c r="VDG131" s="4"/>
      <c r="VDH131" s="4"/>
      <c r="VDI131" s="4"/>
      <c r="VDJ131" s="4"/>
      <c r="VDK131" s="4"/>
      <c r="VDL131" s="4"/>
      <c r="VDM131" s="4"/>
      <c r="VDN131" s="4"/>
      <c r="VDO131" s="4"/>
      <c r="VDP131" s="4"/>
      <c r="VDQ131" s="4"/>
      <c r="VDR131" s="4"/>
      <c r="VDS131" s="4"/>
      <c r="VDT131" s="4"/>
      <c r="VDU131" s="4"/>
      <c r="VDV131" s="4"/>
      <c r="VDW131" s="4"/>
      <c r="VDX131" s="4"/>
      <c r="VDY131" s="4"/>
      <c r="VDZ131" s="4"/>
      <c r="VEA131" s="4"/>
      <c r="VEB131" s="4"/>
      <c r="VEC131" s="4"/>
      <c r="VED131" s="4"/>
      <c r="VEE131" s="4"/>
      <c r="VEF131" s="4"/>
      <c r="VEG131" s="4"/>
      <c r="VEH131" s="4"/>
      <c r="VEI131" s="4"/>
      <c r="VEJ131" s="4"/>
      <c r="VEK131" s="4"/>
      <c r="VEL131" s="4"/>
      <c r="VEM131" s="4"/>
      <c r="VEN131" s="4"/>
      <c r="VEO131" s="4"/>
      <c r="VEP131" s="4"/>
      <c r="VEQ131" s="4"/>
      <c r="VER131" s="4"/>
      <c r="VES131" s="4"/>
      <c r="VET131" s="4"/>
      <c r="VEU131" s="4"/>
      <c r="VEV131" s="4"/>
      <c r="VEW131" s="4"/>
      <c r="VEX131" s="4"/>
      <c r="VEY131" s="4"/>
      <c r="VEZ131" s="4"/>
      <c r="VFA131" s="4"/>
      <c r="VFB131" s="4"/>
      <c r="VFC131" s="4"/>
      <c r="VFD131" s="4"/>
      <c r="VFE131" s="4"/>
      <c r="VFF131" s="4"/>
      <c r="VFG131" s="4"/>
      <c r="VFH131" s="4"/>
      <c r="VFI131" s="4"/>
      <c r="VFJ131" s="4"/>
      <c r="VFK131" s="4"/>
      <c r="VFL131" s="4"/>
      <c r="VFM131" s="4"/>
      <c r="VFN131" s="4"/>
      <c r="VFO131" s="4"/>
      <c r="VFP131" s="4"/>
      <c r="VFQ131" s="4"/>
      <c r="VFR131" s="4"/>
      <c r="VFS131" s="4"/>
      <c r="VFT131" s="4"/>
      <c r="VFU131" s="4"/>
      <c r="VFV131" s="4"/>
      <c r="VFW131" s="4"/>
      <c r="VFX131" s="4"/>
      <c r="VFY131" s="4"/>
      <c r="VFZ131" s="4"/>
      <c r="VGA131" s="4"/>
      <c r="VGB131" s="4"/>
      <c r="VGC131" s="4"/>
      <c r="VGD131" s="4"/>
      <c r="VGK131" s="4"/>
      <c r="VGL131" s="4"/>
      <c r="VGM131" s="4"/>
      <c r="VGN131" s="4"/>
      <c r="VGO131" s="4"/>
      <c r="VGP131" s="4"/>
      <c r="VGQ131" s="4"/>
      <c r="VGR131" s="4"/>
      <c r="VGS131" s="4"/>
      <c r="VGT131" s="4"/>
      <c r="VGU131" s="4"/>
      <c r="VGV131" s="4"/>
      <c r="VGW131" s="4"/>
      <c r="VGX131" s="4"/>
      <c r="VGY131" s="4"/>
      <c r="VGZ131" s="4"/>
      <c r="VHA131" s="4"/>
      <c r="VHB131" s="4"/>
      <c r="VHC131" s="4"/>
      <c r="VHD131" s="4"/>
      <c r="VHE131" s="4"/>
      <c r="VHF131" s="4"/>
      <c r="VHG131" s="4"/>
      <c r="VHH131" s="4"/>
      <c r="VHI131" s="4"/>
      <c r="VHJ131" s="4"/>
      <c r="VHK131" s="4"/>
      <c r="VHL131" s="4"/>
      <c r="VHM131" s="4"/>
      <c r="VHN131" s="4"/>
      <c r="VHO131" s="4"/>
      <c r="VHP131" s="4"/>
      <c r="VHQ131" s="4"/>
      <c r="VHR131" s="4"/>
      <c r="VHS131" s="4"/>
      <c r="VHT131" s="4"/>
      <c r="VHU131" s="4"/>
      <c r="VHV131" s="4"/>
      <c r="VHW131" s="4"/>
      <c r="VHX131" s="4"/>
      <c r="VHY131" s="4"/>
      <c r="VHZ131" s="4"/>
      <c r="VIA131" s="4"/>
      <c r="VIB131" s="4"/>
      <c r="VIC131" s="4"/>
      <c r="VID131" s="4"/>
      <c r="VIE131" s="4"/>
      <c r="VIF131" s="4"/>
      <c r="VIG131" s="4"/>
      <c r="VIH131" s="4"/>
      <c r="VII131" s="4"/>
      <c r="VIJ131" s="4"/>
      <c r="VIK131" s="4"/>
      <c r="VIL131" s="4"/>
      <c r="VIM131" s="4"/>
      <c r="VIN131" s="4"/>
      <c r="VIO131" s="4"/>
      <c r="VIP131" s="4"/>
      <c r="VIQ131" s="4"/>
      <c r="VIR131" s="4"/>
      <c r="VIS131" s="4"/>
      <c r="VIT131" s="4"/>
      <c r="VIU131" s="4"/>
      <c r="VIV131" s="4"/>
      <c r="VIW131" s="4"/>
      <c r="VIX131" s="4"/>
      <c r="VIY131" s="4"/>
      <c r="VIZ131" s="4"/>
      <c r="VJA131" s="4"/>
      <c r="VJB131" s="4"/>
      <c r="VJC131" s="4"/>
      <c r="VJD131" s="4"/>
      <c r="VJE131" s="4"/>
      <c r="VJF131" s="4"/>
      <c r="VJG131" s="4"/>
      <c r="VJH131" s="4"/>
      <c r="VJI131" s="4"/>
      <c r="VJJ131" s="4"/>
      <c r="VJK131" s="4"/>
      <c r="VJL131" s="4"/>
      <c r="VJM131" s="4"/>
      <c r="VJN131" s="4"/>
      <c r="VJO131" s="4"/>
      <c r="VJP131" s="4"/>
      <c r="VJQ131" s="4"/>
      <c r="VJR131" s="4"/>
      <c r="VJS131" s="4"/>
      <c r="VJT131" s="4"/>
      <c r="VJU131" s="4"/>
      <c r="VJV131" s="4"/>
      <c r="VJW131" s="4"/>
      <c r="VJX131" s="4"/>
      <c r="VJY131" s="4"/>
      <c r="VJZ131" s="4"/>
      <c r="VKA131" s="4"/>
      <c r="VKB131" s="4"/>
      <c r="VKC131" s="4"/>
      <c r="VKD131" s="4"/>
      <c r="VKE131" s="4"/>
      <c r="VKF131" s="4"/>
      <c r="VKG131" s="4"/>
      <c r="VKH131" s="4"/>
      <c r="VKI131" s="4"/>
      <c r="VKJ131" s="4"/>
      <c r="VKK131" s="4"/>
      <c r="VKL131" s="4"/>
      <c r="VKM131" s="4"/>
      <c r="VKN131" s="4"/>
      <c r="VKO131" s="4"/>
      <c r="VKP131" s="4"/>
      <c r="VKQ131" s="4"/>
      <c r="VKR131" s="4"/>
      <c r="VKS131" s="4"/>
      <c r="VKT131" s="4"/>
      <c r="VKU131" s="4"/>
      <c r="VKV131" s="4"/>
      <c r="VKW131" s="4"/>
      <c r="VKX131" s="4"/>
      <c r="VKY131" s="4"/>
      <c r="VKZ131" s="4"/>
      <c r="VLA131" s="4"/>
      <c r="VLB131" s="4"/>
      <c r="VLC131" s="4"/>
      <c r="VLD131" s="4"/>
      <c r="VLE131" s="4"/>
      <c r="VLF131" s="4"/>
      <c r="VLG131" s="4"/>
      <c r="VLH131" s="4"/>
      <c r="VLI131" s="4"/>
      <c r="VLJ131" s="4"/>
      <c r="VLK131" s="4"/>
      <c r="VLL131" s="4"/>
      <c r="VLM131" s="4"/>
      <c r="VLN131" s="4"/>
      <c r="VLO131" s="4"/>
      <c r="VLP131" s="4"/>
      <c r="VLQ131" s="4"/>
      <c r="VLR131" s="4"/>
      <c r="VLS131" s="4"/>
      <c r="VLT131" s="4"/>
      <c r="VLU131" s="4"/>
      <c r="VLV131" s="4"/>
      <c r="VLW131" s="4"/>
      <c r="VLX131" s="4"/>
      <c r="VLY131" s="4"/>
      <c r="VLZ131" s="4"/>
      <c r="VMA131" s="4"/>
      <c r="VMB131" s="4"/>
      <c r="VMC131" s="4"/>
      <c r="VMD131" s="4"/>
      <c r="VME131" s="4"/>
      <c r="VMF131" s="4"/>
      <c r="VMG131" s="4"/>
      <c r="VMH131" s="4"/>
      <c r="VMI131" s="4"/>
      <c r="VMJ131" s="4"/>
      <c r="VMK131" s="4"/>
      <c r="VML131" s="4"/>
      <c r="VMM131" s="4"/>
      <c r="VMN131" s="4"/>
      <c r="VMO131" s="4"/>
      <c r="VMP131" s="4"/>
      <c r="VMQ131" s="4"/>
      <c r="VMR131" s="4"/>
      <c r="VMS131" s="4"/>
      <c r="VMT131" s="4"/>
      <c r="VMU131" s="4"/>
      <c r="VMV131" s="4"/>
      <c r="VMW131" s="4"/>
      <c r="VMX131" s="4"/>
      <c r="VMY131" s="4"/>
      <c r="VMZ131" s="4"/>
      <c r="VNA131" s="4"/>
      <c r="VNB131" s="4"/>
      <c r="VNC131" s="4"/>
      <c r="VND131" s="4"/>
      <c r="VNE131" s="4"/>
      <c r="VNF131" s="4"/>
      <c r="VNG131" s="4"/>
      <c r="VNH131" s="4"/>
      <c r="VNI131" s="4"/>
      <c r="VNJ131" s="4"/>
      <c r="VNK131" s="4"/>
      <c r="VNL131" s="4"/>
      <c r="VNM131" s="4"/>
      <c r="VNN131" s="4"/>
      <c r="VNO131" s="4"/>
      <c r="VNP131" s="4"/>
      <c r="VNQ131" s="4"/>
      <c r="VNR131" s="4"/>
      <c r="VNS131" s="4"/>
      <c r="VNT131" s="4"/>
      <c r="VNU131" s="4"/>
      <c r="VNV131" s="4"/>
      <c r="VNW131" s="4"/>
      <c r="VNX131" s="4"/>
      <c r="VNY131" s="4"/>
      <c r="VNZ131" s="4"/>
      <c r="VOA131" s="4"/>
      <c r="VOB131" s="4"/>
      <c r="VOC131" s="4"/>
      <c r="VOD131" s="4"/>
      <c r="VOE131" s="4"/>
      <c r="VOF131" s="4"/>
      <c r="VOG131" s="4"/>
      <c r="VOH131" s="4"/>
      <c r="VOI131" s="4"/>
      <c r="VOJ131" s="4"/>
      <c r="VOK131" s="4"/>
      <c r="VOL131" s="4"/>
      <c r="VOM131" s="4"/>
      <c r="VON131" s="4"/>
      <c r="VOO131" s="4"/>
      <c r="VOP131" s="4"/>
      <c r="VOQ131" s="4"/>
      <c r="VOR131" s="4"/>
      <c r="VOS131" s="4"/>
      <c r="VOT131" s="4"/>
      <c r="VOU131" s="4"/>
      <c r="VOV131" s="4"/>
      <c r="VOW131" s="4"/>
      <c r="VOX131" s="4"/>
      <c r="VOY131" s="4"/>
      <c r="VOZ131" s="4"/>
      <c r="VPA131" s="4"/>
      <c r="VPB131" s="4"/>
      <c r="VPC131" s="4"/>
      <c r="VPD131" s="4"/>
      <c r="VPE131" s="4"/>
      <c r="VPF131" s="4"/>
      <c r="VPG131" s="4"/>
      <c r="VPH131" s="4"/>
      <c r="VPI131" s="4"/>
      <c r="VPJ131" s="4"/>
      <c r="VPK131" s="4"/>
      <c r="VPL131" s="4"/>
      <c r="VPM131" s="4"/>
      <c r="VPN131" s="4"/>
      <c r="VPO131" s="4"/>
      <c r="VPP131" s="4"/>
      <c r="VPQ131" s="4"/>
      <c r="VPR131" s="4"/>
      <c r="VPS131" s="4"/>
      <c r="VPT131" s="4"/>
      <c r="VPU131" s="4"/>
      <c r="VPV131" s="4"/>
      <c r="VPW131" s="4"/>
      <c r="VPX131" s="4"/>
      <c r="VPY131" s="4"/>
      <c r="VPZ131" s="4"/>
      <c r="VQG131" s="4"/>
      <c r="VQH131" s="4"/>
      <c r="VQI131" s="4"/>
      <c r="VQJ131" s="4"/>
      <c r="VQK131" s="4"/>
      <c r="VQL131" s="4"/>
      <c r="VQM131" s="4"/>
      <c r="VQN131" s="4"/>
      <c r="VQO131" s="4"/>
      <c r="VQP131" s="4"/>
      <c r="VQQ131" s="4"/>
      <c r="VQR131" s="4"/>
      <c r="VQS131" s="4"/>
      <c r="VQT131" s="4"/>
      <c r="VQU131" s="4"/>
      <c r="VQV131" s="4"/>
      <c r="VQW131" s="4"/>
      <c r="VQX131" s="4"/>
      <c r="VQY131" s="4"/>
      <c r="VQZ131" s="4"/>
      <c r="VRA131" s="4"/>
      <c r="VRB131" s="4"/>
      <c r="VRC131" s="4"/>
      <c r="VRD131" s="4"/>
      <c r="VRE131" s="4"/>
      <c r="VRF131" s="4"/>
      <c r="VRG131" s="4"/>
      <c r="VRH131" s="4"/>
      <c r="VRI131" s="4"/>
      <c r="VRJ131" s="4"/>
      <c r="VRK131" s="4"/>
      <c r="VRL131" s="4"/>
      <c r="VRM131" s="4"/>
      <c r="VRN131" s="4"/>
      <c r="VRO131" s="4"/>
      <c r="VRP131" s="4"/>
      <c r="VRQ131" s="4"/>
      <c r="VRR131" s="4"/>
      <c r="VRS131" s="4"/>
      <c r="VRT131" s="4"/>
      <c r="VRU131" s="4"/>
      <c r="VRV131" s="4"/>
      <c r="VRW131" s="4"/>
      <c r="VRX131" s="4"/>
      <c r="VRY131" s="4"/>
      <c r="VRZ131" s="4"/>
      <c r="VSA131" s="4"/>
      <c r="VSB131" s="4"/>
      <c r="VSC131" s="4"/>
      <c r="VSD131" s="4"/>
      <c r="VSE131" s="4"/>
      <c r="VSF131" s="4"/>
      <c r="VSG131" s="4"/>
      <c r="VSH131" s="4"/>
      <c r="VSI131" s="4"/>
      <c r="VSJ131" s="4"/>
      <c r="VSK131" s="4"/>
      <c r="VSL131" s="4"/>
      <c r="VSM131" s="4"/>
      <c r="VSN131" s="4"/>
      <c r="VSO131" s="4"/>
      <c r="VSP131" s="4"/>
      <c r="VSQ131" s="4"/>
      <c r="VSR131" s="4"/>
      <c r="VSS131" s="4"/>
      <c r="VST131" s="4"/>
      <c r="VSU131" s="4"/>
      <c r="VSV131" s="4"/>
      <c r="VSW131" s="4"/>
      <c r="VSX131" s="4"/>
      <c r="VSY131" s="4"/>
      <c r="VSZ131" s="4"/>
      <c r="VTA131" s="4"/>
      <c r="VTB131" s="4"/>
      <c r="VTC131" s="4"/>
      <c r="VTD131" s="4"/>
      <c r="VTE131" s="4"/>
      <c r="VTF131" s="4"/>
      <c r="VTG131" s="4"/>
      <c r="VTH131" s="4"/>
      <c r="VTI131" s="4"/>
      <c r="VTJ131" s="4"/>
      <c r="VTK131" s="4"/>
      <c r="VTL131" s="4"/>
      <c r="VTM131" s="4"/>
      <c r="VTN131" s="4"/>
      <c r="VTO131" s="4"/>
      <c r="VTP131" s="4"/>
      <c r="VTQ131" s="4"/>
      <c r="VTR131" s="4"/>
      <c r="VTS131" s="4"/>
      <c r="VTT131" s="4"/>
      <c r="VTU131" s="4"/>
      <c r="VTV131" s="4"/>
      <c r="VTW131" s="4"/>
      <c r="VTX131" s="4"/>
      <c r="VTY131" s="4"/>
      <c r="VTZ131" s="4"/>
      <c r="VUA131" s="4"/>
      <c r="VUB131" s="4"/>
      <c r="VUC131" s="4"/>
      <c r="VUD131" s="4"/>
      <c r="VUE131" s="4"/>
      <c r="VUF131" s="4"/>
      <c r="VUG131" s="4"/>
      <c r="VUH131" s="4"/>
      <c r="VUI131" s="4"/>
      <c r="VUJ131" s="4"/>
      <c r="VUK131" s="4"/>
      <c r="VUL131" s="4"/>
      <c r="VUM131" s="4"/>
      <c r="VUN131" s="4"/>
      <c r="VUO131" s="4"/>
      <c r="VUP131" s="4"/>
      <c r="VUQ131" s="4"/>
      <c r="VUR131" s="4"/>
      <c r="VUS131" s="4"/>
      <c r="VUT131" s="4"/>
      <c r="VUU131" s="4"/>
      <c r="VUV131" s="4"/>
      <c r="VUW131" s="4"/>
      <c r="VUX131" s="4"/>
      <c r="VUY131" s="4"/>
      <c r="VUZ131" s="4"/>
      <c r="VVA131" s="4"/>
      <c r="VVB131" s="4"/>
      <c r="VVC131" s="4"/>
      <c r="VVD131" s="4"/>
      <c r="VVE131" s="4"/>
      <c r="VVF131" s="4"/>
      <c r="VVG131" s="4"/>
      <c r="VVH131" s="4"/>
      <c r="VVI131" s="4"/>
      <c r="VVJ131" s="4"/>
      <c r="VVK131" s="4"/>
      <c r="VVL131" s="4"/>
      <c r="VVM131" s="4"/>
      <c r="VVN131" s="4"/>
      <c r="VVO131" s="4"/>
      <c r="VVP131" s="4"/>
      <c r="VVQ131" s="4"/>
      <c r="VVR131" s="4"/>
      <c r="VVS131" s="4"/>
      <c r="VVT131" s="4"/>
      <c r="VVU131" s="4"/>
      <c r="VVV131" s="4"/>
      <c r="VVW131" s="4"/>
      <c r="VVX131" s="4"/>
      <c r="VVY131" s="4"/>
      <c r="VVZ131" s="4"/>
      <c r="VWA131" s="4"/>
      <c r="VWB131" s="4"/>
      <c r="VWC131" s="4"/>
      <c r="VWD131" s="4"/>
      <c r="VWE131" s="4"/>
      <c r="VWF131" s="4"/>
      <c r="VWG131" s="4"/>
      <c r="VWH131" s="4"/>
      <c r="VWI131" s="4"/>
      <c r="VWJ131" s="4"/>
      <c r="VWK131" s="4"/>
      <c r="VWL131" s="4"/>
      <c r="VWM131" s="4"/>
      <c r="VWN131" s="4"/>
      <c r="VWO131" s="4"/>
      <c r="VWP131" s="4"/>
      <c r="VWQ131" s="4"/>
      <c r="VWR131" s="4"/>
      <c r="VWS131" s="4"/>
      <c r="VWT131" s="4"/>
      <c r="VWU131" s="4"/>
      <c r="VWV131" s="4"/>
      <c r="VWW131" s="4"/>
      <c r="VWX131" s="4"/>
      <c r="VWY131" s="4"/>
      <c r="VWZ131" s="4"/>
      <c r="VXA131" s="4"/>
      <c r="VXB131" s="4"/>
      <c r="VXC131" s="4"/>
      <c r="VXD131" s="4"/>
      <c r="VXE131" s="4"/>
      <c r="VXF131" s="4"/>
      <c r="VXG131" s="4"/>
      <c r="VXH131" s="4"/>
      <c r="VXI131" s="4"/>
      <c r="VXJ131" s="4"/>
      <c r="VXK131" s="4"/>
      <c r="VXL131" s="4"/>
      <c r="VXM131" s="4"/>
      <c r="VXN131" s="4"/>
      <c r="VXO131" s="4"/>
      <c r="VXP131" s="4"/>
      <c r="VXQ131" s="4"/>
      <c r="VXR131" s="4"/>
      <c r="VXS131" s="4"/>
      <c r="VXT131" s="4"/>
      <c r="VXU131" s="4"/>
      <c r="VXV131" s="4"/>
      <c r="VXW131" s="4"/>
      <c r="VXX131" s="4"/>
      <c r="VXY131" s="4"/>
      <c r="VXZ131" s="4"/>
      <c r="VYA131" s="4"/>
      <c r="VYB131" s="4"/>
      <c r="VYC131" s="4"/>
      <c r="VYD131" s="4"/>
      <c r="VYE131" s="4"/>
      <c r="VYF131" s="4"/>
      <c r="VYG131" s="4"/>
      <c r="VYH131" s="4"/>
      <c r="VYI131" s="4"/>
      <c r="VYJ131" s="4"/>
      <c r="VYK131" s="4"/>
      <c r="VYL131" s="4"/>
      <c r="VYM131" s="4"/>
      <c r="VYN131" s="4"/>
      <c r="VYO131" s="4"/>
      <c r="VYP131" s="4"/>
      <c r="VYQ131" s="4"/>
      <c r="VYR131" s="4"/>
      <c r="VYS131" s="4"/>
      <c r="VYT131" s="4"/>
      <c r="VYU131" s="4"/>
      <c r="VYV131" s="4"/>
      <c r="VYW131" s="4"/>
      <c r="VYX131" s="4"/>
      <c r="VYY131" s="4"/>
      <c r="VYZ131" s="4"/>
      <c r="VZA131" s="4"/>
      <c r="VZB131" s="4"/>
      <c r="VZC131" s="4"/>
      <c r="VZD131" s="4"/>
      <c r="VZE131" s="4"/>
      <c r="VZF131" s="4"/>
      <c r="VZG131" s="4"/>
      <c r="VZH131" s="4"/>
      <c r="VZI131" s="4"/>
      <c r="VZJ131" s="4"/>
      <c r="VZK131" s="4"/>
      <c r="VZL131" s="4"/>
      <c r="VZM131" s="4"/>
      <c r="VZN131" s="4"/>
      <c r="VZO131" s="4"/>
      <c r="VZP131" s="4"/>
      <c r="VZQ131" s="4"/>
      <c r="VZR131" s="4"/>
      <c r="VZS131" s="4"/>
      <c r="VZT131" s="4"/>
      <c r="VZU131" s="4"/>
      <c r="VZV131" s="4"/>
      <c r="WAC131" s="4"/>
      <c r="WAD131" s="4"/>
      <c r="WAE131" s="4"/>
      <c r="WAF131" s="4"/>
      <c r="WAG131" s="4"/>
      <c r="WAH131" s="4"/>
      <c r="WAI131" s="4"/>
      <c r="WAJ131" s="4"/>
      <c r="WAK131" s="4"/>
      <c r="WAL131" s="4"/>
      <c r="WAM131" s="4"/>
      <c r="WAN131" s="4"/>
      <c r="WAO131" s="4"/>
      <c r="WAP131" s="4"/>
      <c r="WAQ131" s="4"/>
      <c r="WAR131" s="4"/>
      <c r="WAS131" s="4"/>
      <c r="WAT131" s="4"/>
      <c r="WAU131" s="4"/>
      <c r="WAV131" s="4"/>
      <c r="WAW131" s="4"/>
      <c r="WAX131" s="4"/>
      <c r="WAY131" s="4"/>
      <c r="WAZ131" s="4"/>
      <c r="WBA131" s="4"/>
      <c r="WBB131" s="4"/>
      <c r="WBC131" s="4"/>
      <c r="WBD131" s="4"/>
      <c r="WBE131" s="4"/>
      <c r="WBF131" s="4"/>
      <c r="WBG131" s="4"/>
      <c r="WBH131" s="4"/>
      <c r="WBI131" s="4"/>
      <c r="WBJ131" s="4"/>
      <c r="WBK131" s="4"/>
      <c r="WBL131" s="4"/>
      <c r="WBM131" s="4"/>
      <c r="WBN131" s="4"/>
      <c r="WBO131" s="4"/>
      <c r="WBP131" s="4"/>
      <c r="WBQ131" s="4"/>
      <c r="WBR131" s="4"/>
      <c r="WBS131" s="4"/>
      <c r="WBT131" s="4"/>
      <c r="WBU131" s="4"/>
      <c r="WBV131" s="4"/>
      <c r="WBW131" s="4"/>
      <c r="WBX131" s="4"/>
      <c r="WBY131" s="4"/>
      <c r="WBZ131" s="4"/>
      <c r="WCA131" s="4"/>
      <c r="WCB131" s="4"/>
      <c r="WCC131" s="4"/>
      <c r="WCD131" s="4"/>
      <c r="WCE131" s="4"/>
      <c r="WCF131" s="4"/>
      <c r="WCG131" s="4"/>
      <c r="WCH131" s="4"/>
      <c r="WCI131" s="4"/>
      <c r="WCJ131" s="4"/>
      <c r="WCK131" s="4"/>
      <c r="WCL131" s="4"/>
      <c r="WCM131" s="4"/>
      <c r="WCN131" s="4"/>
      <c r="WCO131" s="4"/>
      <c r="WCP131" s="4"/>
      <c r="WCQ131" s="4"/>
      <c r="WCR131" s="4"/>
      <c r="WCS131" s="4"/>
      <c r="WCT131" s="4"/>
      <c r="WCU131" s="4"/>
      <c r="WCV131" s="4"/>
      <c r="WCW131" s="4"/>
      <c r="WCX131" s="4"/>
      <c r="WCY131" s="4"/>
      <c r="WCZ131" s="4"/>
      <c r="WDA131" s="4"/>
      <c r="WDB131" s="4"/>
      <c r="WDC131" s="4"/>
      <c r="WDD131" s="4"/>
      <c r="WDE131" s="4"/>
      <c r="WDF131" s="4"/>
      <c r="WDG131" s="4"/>
      <c r="WDH131" s="4"/>
      <c r="WDI131" s="4"/>
      <c r="WDJ131" s="4"/>
      <c r="WDK131" s="4"/>
      <c r="WDL131" s="4"/>
      <c r="WDM131" s="4"/>
      <c r="WDN131" s="4"/>
      <c r="WDO131" s="4"/>
      <c r="WDP131" s="4"/>
      <c r="WDQ131" s="4"/>
      <c r="WDR131" s="4"/>
      <c r="WDS131" s="4"/>
      <c r="WDT131" s="4"/>
      <c r="WDU131" s="4"/>
      <c r="WDV131" s="4"/>
      <c r="WDW131" s="4"/>
      <c r="WDX131" s="4"/>
      <c r="WDY131" s="4"/>
      <c r="WDZ131" s="4"/>
      <c r="WEA131" s="4"/>
      <c r="WEB131" s="4"/>
      <c r="WEC131" s="4"/>
      <c r="WED131" s="4"/>
      <c r="WEE131" s="4"/>
      <c r="WEF131" s="4"/>
      <c r="WEG131" s="4"/>
      <c r="WEH131" s="4"/>
      <c r="WEI131" s="4"/>
      <c r="WEJ131" s="4"/>
      <c r="WEK131" s="4"/>
      <c r="WEL131" s="4"/>
      <c r="WEM131" s="4"/>
      <c r="WEN131" s="4"/>
      <c r="WEO131" s="4"/>
      <c r="WEP131" s="4"/>
      <c r="WEQ131" s="4"/>
      <c r="WER131" s="4"/>
      <c r="WES131" s="4"/>
      <c r="WET131" s="4"/>
      <c r="WEU131" s="4"/>
      <c r="WEV131" s="4"/>
      <c r="WEW131" s="4"/>
      <c r="WEX131" s="4"/>
      <c r="WEY131" s="4"/>
      <c r="WEZ131" s="4"/>
      <c r="WFA131" s="4"/>
      <c r="WFB131" s="4"/>
      <c r="WFC131" s="4"/>
      <c r="WFD131" s="4"/>
      <c r="WFE131" s="4"/>
      <c r="WFF131" s="4"/>
      <c r="WFG131" s="4"/>
      <c r="WFH131" s="4"/>
      <c r="WFI131" s="4"/>
      <c r="WFJ131" s="4"/>
      <c r="WFK131" s="4"/>
      <c r="WFL131" s="4"/>
      <c r="WFM131" s="4"/>
      <c r="WFN131" s="4"/>
      <c r="WFO131" s="4"/>
      <c r="WFP131" s="4"/>
      <c r="WFQ131" s="4"/>
      <c r="WFR131" s="4"/>
      <c r="WFS131" s="4"/>
      <c r="WFT131" s="4"/>
      <c r="WFU131" s="4"/>
      <c r="WFV131" s="4"/>
      <c r="WFW131" s="4"/>
      <c r="WFX131" s="4"/>
      <c r="WFY131" s="4"/>
      <c r="WFZ131" s="4"/>
      <c r="WGA131" s="4"/>
      <c r="WGB131" s="4"/>
      <c r="WGC131" s="4"/>
      <c r="WGD131" s="4"/>
      <c r="WGE131" s="4"/>
      <c r="WGF131" s="4"/>
      <c r="WGG131" s="4"/>
      <c r="WGH131" s="4"/>
      <c r="WGI131" s="4"/>
      <c r="WGJ131" s="4"/>
      <c r="WGK131" s="4"/>
      <c r="WGL131" s="4"/>
      <c r="WGM131" s="4"/>
      <c r="WGN131" s="4"/>
      <c r="WGO131" s="4"/>
      <c r="WGP131" s="4"/>
      <c r="WGQ131" s="4"/>
      <c r="WGR131" s="4"/>
      <c r="WGS131" s="4"/>
      <c r="WGT131" s="4"/>
      <c r="WGU131" s="4"/>
      <c r="WGV131" s="4"/>
      <c r="WGW131" s="4"/>
      <c r="WGX131" s="4"/>
      <c r="WGY131" s="4"/>
      <c r="WGZ131" s="4"/>
      <c r="WHA131" s="4"/>
      <c r="WHB131" s="4"/>
      <c r="WHC131" s="4"/>
      <c r="WHD131" s="4"/>
      <c r="WHE131" s="4"/>
      <c r="WHF131" s="4"/>
      <c r="WHG131" s="4"/>
      <c r="WHH131" s="4"/>
      <c r="WHI131" s="4"/>
      <c r="WHJ131" s="4"/>
      <c r="WHK131" s="4"/>
      <c r="WHL131" s="4"/>
      <c r="WHM131" s="4"/>
      <c r="WHN131" s="4"/>
      <c r="WHO131" s="4"/>
      <c r="WHP131" s="4"/>
      <c r="WHQ131" s="4"/>
      <c r="WHR131" s="4"/>
      <c r="WHS131" s="4"/>
      <c r="WHT131" s="4"/>
      <c r="WHU131" s="4"/>
      <c r="WHV131" s="4"/>
      <c r="WHW131" s="4"/>
      <c r="WHX131" s="4"/>
      <c r="WHY131" s="4"/>
      <c r="WHZ131" s="4"/>
      <c r="WIA131" s="4"/>
      <c r="WIB131" s="4"/>
      <c r="WIC131" s="4"/>
      <c r="WID131" s="4"/>
      <c r="WIE131" s="4"/>
      <c r="WIF131" s="4"/>
      <c r="WIG131" s="4"/>
      <c r="WIH131" s="4"/>
      <c r="WII131" s="4"/>
      <c r="WIJ131" s="4"/>
      <c r="WIK131" s="4"/>
      <c r="WIL131" s="4"/>
      <c r="WIM131" s="4"/>
      <c r="WIN131" s="4"/>
      <c r="WIO131" s="4"/>
      <c r="WIP131" s="4"/>
      <c r="WIQ131" s="4"/>
      <c r="WIR131" s="4"/>
      <c r="WIS131" s="4"/>
      <c r="WIT131" s="4"/>
      <c r="WIU131" s="4"/>
      <c r="WIV131" s="4"/>
      <c r="WIW131" s="4"/>
      <c r="WIX131" s="4"/>
      <c r="WIY131" s="4"/>
      <c r="WIZ131" s="4"/>
      <c r="WJA131" s="4"/>
      <c r="WJB131" s="4"/>
      <c r="WJC131" s="4"/>
      <c r="WJD131" s="4"/>
      <c r="WJE131" s="4"/>
      <c r="WJF131" s="4"/>
      <c r="WJG131" s="4"/>
      <c r="WJH131" s="4"/>
      <c r="WJI131" s="4"/>
      <c r="WJJ131" s="4"/>
      <c r="WJK131" s="4"/>
      <c r="WJL131" s="4"/>
      <c r="WJM131" s="4"/>
      <c r="WJN131" s="4"/>
      <c r="WJO131" s="4"/>
      <c r="WJP131" s="4"/>
      <c r="WJQ131" s="4"/>
      <c r="WJR131" s="4"/>
      <c r="WJY131" s="4"/>
      <c r="WJZ131" s="4"/>
      <c r="WKA131" s="4"/>
      <c r="WKB131" s="4"/>
      <c r="WKC131" s="4"/>
      <c r="WKD131" s="4"/>
      <c r="WKE131" s="4"/>
      <c r="WKF131" s="4"/>
      <c r="WKG131" s="4"/>
      <c r="WKH131" s="4"/>
      <c r="WKI131" s="4"/>
      <c r="WKJ131" s="4"/>
      <c r="WKK131" s="4"/>
      <c r="WKL131" s="4"/>
      <c r="WKM131" s="4"/>
      <c r="WKN131" s="4"/>
      <c r="WKO131" s="4"/>
      <c r="WKP131" s="4"/>
      <c r="WKQ131" s="4"/>
      <c r="WKR131" s="4"/>
      <c r="WKS131" s="4"/>
      <c r="WKT131" s="4"/>
      <c r="WKU131" s="4"/>
      <c r="WKV131" s="4"/>
      <c r="WKW131" s="4"/>
      <c r="WKX131" s="4"/>
      <c r="WKY131" s="4"/>
      <c r="WKZ131" s="4"/>
      <c r="WLA131" s="4"/>
      <c r="WLB131" s="4"/>
      <c r="WLC131" s="4"/>
      <c r="WLD131" s="4"/>
      <c r="WLE131" s="4"/>
      <c r="WLF131" s="4"/>
      <c r="WLG131" s="4"/>
      <c r="WLH131" s="4"/>
      <c r="WLI131" s="4"/>
      <c r="WLJ131" s="4"/>
      <c r="WLK131" s="4"/>
      <c r="WLL131" s="4"/>
      <c r="WLM131" s="4"/>
      <c r="WLN131" s="4"/>
      <c r="WLO131" s="4"/>
      <c r="WLP131" s="4"/>
      <c r="WLQ131" s="4"/>
      <c r="WLR131" s="4"/>
      <c r="WLS131" s="4"/>
      <c r="WLT131" s="4"/>
      <c r="WLU131" s="4"/>
      <c r="WLV131" s="4"/>
      <c r="WLW131" s="4"/>
      <c r="WLX131" s="4"/>
      <c r="WLY131" s="4"/>
      <c r="WLZ131" s="4"/>
      <c r="WMA131" s="4"/>
      <c r="WMB131" s="4"/>
      <c r="WMC131" s="4"/>
      <c r="WMD131" s="4"/>
      <c r="WME131" s="4"/>
      <c r="WMF131" s="4"/>
      <c r="WMG131" s="4"/>
      <c r="WMH131" s="4"/>
      <c r="WMI131" s="4"/>
      <c r="WMJ131" s="4"/>
      <c r="WMK131" s="4"/>
      <c r="WML131" s="4"/>
      <c r="WMM131" s="4"/>
      <c r="WMN131" s="4"/>
      <c r="WMO131" s="4"/>
      <c r="WMP131" s="4"/>
      <c r="WMQ131" s="4"/>
      <c r="WMR131" s="4"/>
      <c r="WMS131" s="4"/>
      <c r="WMT131" s="4"/>
      <c r="WMU131" s="4"/>
      <c r="WMV131" s="4"/>
      <c r="WMW131" s="4"/>
      <c r="WMX131" s="4"/>
      <c r="WMY131" s="4"/>
      <c r="WMZ131" s="4"/>
      <c r="WNA131" s="4"/>
      <c r="WNB131" s="4"/>
      <c r="WNC131" s="4"/>
      <c r="WND131" s="4"/>
      <c r="WNE131" s="4"/>
      <c r="WNF131" s="4"/>
      <c r="WNG131" s="4"/>
      <c r="WNH131" s="4"/>
      <c r="WNI131" s="4"/>
      <c r="WNJ131" s="4"/>
      <c r="WNK131" s="4"/>
      <c r="WNL131" s="4"/>
      <c r="WNM131" s="4"/>
      <c r="WNN131" s="4"/>
      <c r="WNO131" s="4"/>
      <c r="WNP131" s="4"/>
      <c r="WNQ131" s="4"/>
      <c r="WNR131" s="4"/>
      <c r="WNS131" s="4"/>
      <c r="WNT131" s="4"/>
      <c r="WNU131" s="4"/>
      <c r="WNV131" s="4"/>
      <c r="WNW131" s="4"/>
      <c r="WNX131" s="4"/>
      <c r="WNY131" s="4"/>
      <c r="WNZ131" s="4"/>
      <c r="WOA131" s="4"/>
      <c r="WOB131" s="4"/>
      <c r="WOC131" s="4"/>
      <c r="WOD131" s="4"/>
      <c r="WOE131" s="4"/>
      <c r="WOF131" s="4"/>
      <c r="WOG131" s="4"/>
      <c r="WOH131" s="4"/>
      <c r="WOI131" s="4"/>
      <c r="WOJ131" s="4"/>
      <c r="WOK131" s="4"/>
      <c r="WOL131" s="4"/>
      <c r="WOM131" s="4"/>
      <c r="WON131" s="4"/>
      <c r="WOO131" s="4"/>
      <c r="WOP131" s="4"/>
      <c r="WOQ131" s="4"/>
      <c r="WOR131" s="4"/>
      <c r="WOS131" s="4"/>
      <c r="WOT131" s="4"/>
      <c r="WOU131" s="4"/>
      <c r="WOV131" s="4"/>
      <c r="WOW131" s="4"/>
      <c r="WOX131" s="4"/>
      <c r="WOY131" s="4"/>
      <c r="WOZ131" s="4"/>
      <c r="WPA131" s="4"/>
      <c r="WPB131" s="4"/>
      <c r="WPC131" s="4"/>
      <c r="WPD131" s="4"/>
      <c r="WPE131" s="4"/>
      <c r="WPF131" s="4"/>
      <c r="WPG131" s="4"/>
      <c r="WPH131" s="4"/>
      <c r="WPI131" s="4"/>
      <c r="WPJ131" s="4"/>
      <c r="WPK131" s="4"/>
      <c r="WPL131" s="4"/>
      <c r="WPM131" s="4"/>
      <c r="WPN131" s="4"/>
      <c r="WPO131" s="4"/>
      <c r="WPP131" s="4"/>
      <c r="WPQ131" s="4"/>
      <c r="WPR131" s="4"/>
      <c r="WPS131" s="4"/>
      <c r="WPT131" s="4"/>
      <c r="WPU131" s="4"/>
      <c r="WPV131" s="4"/>
      <c r="WPW131" s="4"/>
      <c r="WPX131" s="4"/>
      <c r="WPY131" s="4"/>
      <c r="WPZ131" s="4"/>
      <c r="WQA131" s="4"/>
      <c r="WQB131" s="4"/>
      <c r="WQC131" s="4"/>
      <c r="WQD131" s="4"/>
      <c r="WQE131" s="4"/>
      <c r="WQF131" s="4"/>
      <c r="WQG131" s="4"/>
      <c r="WQH131" s="4"/>
      <c r="WQI131" s="4"/>
      <c r="WQJ131" s="4"/>
      <c r="WQK131" s="4"/>
      <c r="WQL131" s="4"/>
      <c r="WQM131" s="4"/>
      <c r="WQN131" s="4"/>
      <c r="WQO131" s="4"/>
      <c r="WQP131" s="4"/>
      <c r="WQQ131" s="4"/>
      <c r="WQR131" s="4"/>
      <c r="WQS131" s="4"/>
      <c r="WQT131" s="4"/>
      <c r="WQU131" s="4"/>
      <c r="WQV131" s="4"/>
      <c r="WQW131" s="4"/>
      <c r="WQX131" s="4"/>
      <c r="WQY131" s="4"/>
      <c r="WQZ131" s="4"/>
      <c r="WRA131" s="4"/>
      <c r="WRB131" s="4"/>
      <c r="WRC131" s="4"/>
      <c r="WRD131" s="4"/>
      <c r="WRE131" s="4"/>
      <c r="WRF131" s="4"/>
      <c r="WRG131" s="4"/>
      <c r="WRH131" s="4"/>
      <c r="WRI131" s="4"/>
      <c r="WRJ131" s="4"/>
      <c r="WRK131" s="4"/>
      <c r="WRL131" s="4"/>
      <c r="WRM131" s="4"/>
      <c r="WRN131" s="4"/>
      <c r="WRO131" s="4"/>
      <c r="WRP131" s="4"/>
      <c r="WRQ131" s="4"/>
      <c r="WRR131" s="4"/>
      <c r="WRS131" s="4"/>
      <c r="WRT131" s="4"/>
      <c r="WRU131" s="4"/>
      <c r="WRV131" s="4"/>
      <c r="WRW131" s="4"/>
      <c r="WRX131" s="4"/>
      <c r="WRY131" s="4"/>
      <c r="WRZ131" s="4"/>
      <c r="WSA131" s="4"/>
      <c r="WSB131" s="4"/>
      <c r="WSC131" s="4"/>
      <c r="WSD131" s="4"/>
      <c r="WSE131" s="4"/>
      <c r="WSF131" s="4"/>
      <c r="WSG131" s="4"/>
      <c r="WSH131" s="4"/>
      <c r="WSI131" s="4"/>
      <c r="WSJ131" s="4"/>
      <c r="WSK131" s="4"/>
      <c r="WSL131" s="4"/>
      <c r="WSM131" s="4"/>
      <c r="WSN131" s="4"/>
      <c r="WSO131" s="4"/>
      <c r="WSP131" s="4"/>
      <c r="WSQ131" s="4"/>
      <c r="WSR131" s="4"/>
      <c r="WSS131" s="4"/>
      <c r="WST131" s="4"/>
      <c r="WSU131" s="4"/>
      <c r="WSV131" s="4"/>
      <c r="WSW131" s="4"/>
      <c r="WSX131" s="4"/>
      <c r="WSY131" s="4"/>
      <c r="WSZ131" s="4"/>
      <c r="WTA131" s="4"/>
      <c r="WTB131" s="4"/>
      <c r="WTC131" s="4"/>
      <c r="WTD131" s="4"/>
      <c r="WTE131" s="4"/>
      <c r="WTF131" s="4"/>
      <c r="WTG131" s="4"/>
      <c r="WTH131" s="4"/>
      <c r="WTI131" s="4"/>
      <c r="WTJ131" s="4"/>
      <c r="WTK131" s="4"/>
      <c r="WTL131" s="4"/>
      <c r="WTM131" s="4"/>
      <c r="WTN131" s="4"/>
      <c r="WTU131" s="4"/>
      <c r="WTV131" s="4"/>
      <c r="WTW131" s="4"/>
      <c r="WTX131" s="4"/>
      <c r="WTY131" s="4"/>
      <c r="WTZ131" s="4"/>
      <c r="WUA131" s="4"/>
      <c r="WUB131" s="4"/>
      <c r="WUC131" s="4"/>
      <c r="WUD131" s="4"/>
      <c r="WUE131" s="4"/>
      <c r="WUF131" s="4"/>
      <c r="WUG131" s="4"/>
      <c r="WUH131" s="4"/>
      <c r="WUI131" s="4"/>
      <c r="WUJ131" s="4"/>
      <c r="WUK131" s="4"/>
      <c r="WUL131" s="4"/>
      <c r="WUM131" s="4"/>
      <c r="WUN131" s="4"/>
      <c r="WUO131" s="4"/>
      <c r="WUP131" s="4"/>
      <c r="WUQ131" s="4"/>
      <c r="WUR131" s="4"/>
      <c r="WUS131" s="4"/>
      <c r="WUT131" s="4"/>
      <c r="WUU131" s="4"/>
      <c r="WUV131" s="4"/>
      <c r="WUW131" s="4"/>
      <c r="WUX131" s="4"/>
      <c r="WUY131" s="4"/>
      <c r="WUZ131" s="4"/>
      <c r="WVA131" s="4"/>
      <c r="WVB131" s="4"/>
      <c r="WVC131" s="4"/>
      <c r="WVD131" s="4"/>
      <c r="WVE131" s="4"/>
      <c r="WVF131" s="4"/>
      <c r="WVG131" s="4"/>
      <c r="WVH131" s="4"/>
      <c r="WVI131" s="4"/>
      <c r="WVJ131" s="4"/>
      <c r="WVK131" s="4"/>
      <c r="WVL131" s="4"/>
      <c r="WVM131" s="4"/>
      <c r="WVN131" s="4"/>
      <c r="WVO131" s="4"/>
      <c r="WVP131" s="4"/>
      <c r="WVQ131" s="4"/>
      <c r="WVR131" s="4"/>
      <c r="WVS131" s="4"/>
      <c r="WVT131" s="4"/>
      <c r="WVU131" s="4"/>
      <c r="WVV131" s="4"/>
      <c r="WVW131" s="4"/>
      <c r="WVX131" s="4"/>
      <c r="WVY131" s="4"/>
      <c r="WVZ131" s="4"/>
      <c r="WWA131" s="4"/>
      <c r="WWB131" s="4"/>
      <c r="WWC131" s="4"/>
      <c r="WWD131" s="4"/>
      <c r="WWE131" s="4"/>
      <c r="WWF131" s="4"/>
      <c r="WWG131" s="4"/>
      <c r="WWH131" s="4"/>
      <c r="WWI131" s="4"/>
      <c r="WWJ131" s="4"/>
      <c r="WWK131" s="4"/>
      <c r="WWL131" s="4"/>
      <c r="WWM131" s="4"/>
      <c r="WWN131" s="4"/>
      <c r="WWO131" s="4"/>
      <c r="WWP131" s="4"/>
      <c r="WWQ131" s="4"/>
      <c r="WWR131" s="4"/>
      <c r="WWS131" s="4"/>
      <c r="WWT131" s="4"/>
      <c r="WWU131" s="4"/>
      <c r="WWV131" s="4"/>
      <c r="WWW131" s="4"/>
      <c r="WWX131" s="4"/>
      <c r="WWY131" s="4"/>
      <c r="WWZ131" s="4"/>
      <c r="WXA131" s="4"/>
      <c r="WXB131" s="4"/>
      <c r="WXC131" s="4"/>
      <c r="WXD131" s="4"/>
      <c r="WXE131" s="4"/>
      <c r="WXF131" s="4"/>
      <c r="WXG131" s="4"/>
      <c r="WXH131" s="4"/>
      <c r="WXI131" s="4"/>
      <c r="WXJ131" s="4"/>
      <c r="WXK131" s="4"/>
      <c r="WXL131" s="4"/>
      <c r="WXM131" s="4"/>
      <c r="WXN131" s="4"/>
      <c r="WXO131" s="4"/>
      <c r="WXP131" s="4"/>
      <c r="WXQ131" s="4"/>
      <c r="WXR131" s="4"/>
      <c r="WXS131" s="4"/>
      <c r="WXT131" s="4"/>
      <c r="WXU131" s="4"/>
      <c r="WXV131" s="4"/>
      <c r="WXW131" s="4"/>
      <c r="WXX131" s="4"/>
      <c r="WXY131" s="4"/>
      <c r="WXZ131" s="4"/>
      <c r="WYA131" s="4"/>
      <c r="WYB131" s="4"/>
      <c r="WYC131" s="4"/>
      <c r="WYD131" s="4"/>
      <c r="WYE131" s="4"/>
      <c r="WYF131" s="4"/>
      <c r="WYG131" s="4"/>
      <c r="WYH131" s="4"/>
      <c r="WYI131" s="4"/>
      <c r="WYJ131" s="4"/>
      <c r="WYK131" s="4"/>
      <c r="WYL131" s="4"/>
      <c r="WYM131" s="4"/>
      <c r="WYN131" s="4"/>
      <c r="WYO131" s="4"/>
      <c r="WYP131" s="4"/>
      <c r="WYQ131" s="4"/>
      <c r="WYR131" s="4"/>
      <c r="WYS131" s="4"/>
      <c r="WYT131" s="4"/>
      <c r="WYU131" s="4"/>
      <c r="WYV131" s="4"/>
      <c r="WYW131" s="4"/>
      <c r="WYX131" s="4"/>
      <c r="WYY131" s="4"/>
      <c r="WYZ131" s="4"/>
      <c r="WZA131" s="4"/>
      <c r="WZB131" s="4"/>
      <c r="WZC131" s="4"/>
      <c r="WZD131" s="4"/>
      <c r="WZE131" s="4"/>
      <c r="WZF131" s="4"/>
      <c r="WZG131" s="4"/>
      <c r="WZH131" s="4"/>
      <c r="WZI131" s="4"/>
      <c r="WZJ131" s="4"/>
      <c r="WZK131" s="4"/>
      <c r="WZL131" s="4"/>
      <c r="WZM131" s="4"/>
      <c r="WZN131" s="4"/>
      <c r="WZO131" s="4"/>
      <c r="WZP131" s="4"/>
      <c r="WZQ131" s="4"/>
      <c r="WZR131" s="4"/>
      <c r="WZS131" s="4"/>
      <c r="WZT131" s="4"/>
      <c r="WZU131" s="4"/>
      <c r="WZV131" s="4"/>
      <c r="WZW131" s="4"/>
      <c r="WZX131" s="4"/>
      <c r="WZY131" s="4"/>
      <c r="WZZ131" s="4"/>
      <c r="XAA131" s="4"/>
      <c r="XAB131" s="4"/>
      <c r="XAC131" s="4"/>
      <c r="XAD131" s="4"/>
      <c r="XAE131" s="4"/>
      <c r="XAF131" s="4"/>
      <c r="XAG131" s="4"/>
      <c r="XAH131" s="4"/>
      <c r="XAI131" s="4"/>
      <c r="XAJ131" s="4"/>
      <c r="XAK131" s="4"/>
      <c r="XAL131" s="4"/>
      <c r="XAM131" s="4"/>
      <c r="XAN131" s="4"/>
      <c r="XAO131" s="4"/>
      <c r="XAP131" s="4"/>
      <c r="XAQ131" s="4"/>
      <c r="XAR131" s="4"/>
      <c r="XAS131" s="4"/>
      <c r="XAT131" s="4"/>
      <c r="XAU131" s="4"/>
      <c r="XAV131" s="4"/>
      <c r="XAW131" s="4"/>
      <c r="XAX131" s="4"/>
      <c r="XAY131" s="4"/>
      <c r="XAZ131" s="4"/>
      <c r="XBA131" s="4"/>
      <c r="XBB131" s="4"/>
      <c r="XBC131" s="4"/>
      <c r="XBD131" s="4"/>
      <c r="XBE131" s="4"/>
      <c r="XBF131" s="4"/>
      <c r="XBG131" s="4"/>
      <c r="XBH131" s="4"/>
      <c r="XBI131" s="4"/>
      <c r="XBJ131" s="4"/>
      <c r="XBK131" s="4"/>
      <c r="XBL131" s="4"/>
      <c r="XBM131" s="4"/>
      <c r="XBN131" s="4"/>
      <c r="XBO131" s="4"/>
      <c r="XBP131" s="4"/>
      <c r="XBQ131" s="4"/>
      <c r="XBR131" s="4"/>
      <c r="XBS131" s="4"/>
      <c r="XBT131" s="4"/>
      <c r="XBU131" s="4"/>
      <c r="XBV131" s="4"/>
      <c r="XBW131" s="4"/>
      <c r="XBX131" s="4"/>
      <c r="XBY131" s="4"/>
      <c r="XBZ131" s="4"/>
      <c r="XCA131" s="4"/>
      <c r="XCB131" s="4"/>
      <c r="XCC131" s="4"/>
      <c r="XCD131" s="4"/>
      <c r="XCE131" s="4"/>
      <c r="XCF131" s="4"/>
      <c r="XCG131" s="4"/>
      <c r="XCH131" s="4"/>
      <c r="XCI131" s="4"/>
      <c r="XCJ131" s="4"/>
      <c r="XCK131" s="4"/>
      <c r="XCL131" s="4"/>
      <c r="XCM131" s="4"/>
      <c r="XCN131" s="4"/>
      <c r="XCO131" s="4"/>
      <c r="XCP131" s="4"/>
      <c r="XCQ131" s="4"/>
      <c r="XCR131" s="4"/>
      <c r="XCS131" s="4"/>
      <c r="XCT131" s="4"/>
      <c r="XCU131" s="4"/>
      <c r="XCV131" s="4"/>
      <c r="XCW131" s="4"/>
      <c r="XCX131" s="4"/>
      <c r="XCY131" s="4"/>
      <c r="XCZ131" s="4"/>
      <c r="XDA131" s="4"/>
      <c r="XDB131" s="4"/>
      <c r="XDC131" s="4"/>
      <c r="XDD131" s="4"/>
      <c r="XDE131" s="4"/>
    </row>
    <row r="132" spans="1:16333" s="88" customFormat="1" ht="15.75" x14ac:dyDescent="0.25">
      <c r="A132" s="34" t="s">
        <v>48</v>
      </c>
      <c r="B132" s="86" t="s">
        <v>579</v>
      </c>
      <c r="C132" s="78"/>
      <c r="D132" s="220">
        <f>SUM(D133:D135)</f>
        <v>15997554</v>
      </c>
      <c r="E132" s="220">
        <f>SUM(E133:E135)</f>
        <v>14707064</v>
      </c>
      <c r="F132" s="220">
        <f>SUM(F133:F135)</f>
        <v>15184205.219999999</v>
      </c>
      <c r="G132" s="80"/>
      <c r="H132" s="99"/>
      <c r="I132" s="99"/>
      <c r="J132" s="99"/>
      <c r="K132" s="99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  <c r="LV132" s="27"/>
      <c r="LW132" s="27"/>
      <c r="LX132" s="27"/>
      <c r="LY132" s="27"/>
      <c r="LZ132" s="27"/>
      <c r="MA132" s="27"/>
      <c r="MB132" s="27"/>
      <c r="MC132" s="27"/>
      <c r="MD132" s="27"/>
      <c r="ME132" s="27"/>
      <c r="MF132" s="27"/>
      <c r="MG132" s="27"/>
      <c r="MH132" s="27"/>
      <c r="MI132" s="27"/>
      <c r="MJ132" s="27"/>
      <c r="MK132" s="27"/>
      <c r="ML132" s="27"/>
      <c r="MM132" s="27"/>
      <c r="MN132" s="27"/>
      <c r="MO132" s="27"/>
      <c r="MP132" s="27"/>
      <c r="MQ132" s="27"/>
      <c r="MR132" s="27"/>
      <c r="MS132" s="27"/>
      <c r="MT132" s="27"/>
      <c r="MU132" s="27"/>
      <c r="MV132" s="27"/>
      <c r="MW132" s="27"/>
      <c r="MX132" s="27"/>
      <c r="MY132" s="27"/>
      <c r="MZ132" s="27"/>
      <c r="NA132" s="27"/>
      <c r="NB132" s="27"/>
      <c r="NC132" s="27"/>
      <c r="ND132" s="27"/>
      <c r="NE132" s="27"/>
      <c r="NF132" s="27"/>
      <c r="NG132" s="27"/>
      <c r="NH132" s="27"/>
      <c r="NI132" s="27"/>
      <c r="NJ132" s="27"/>
      <c r="NK132" s="27"/>
      <c r="NL132" s="27"/>
      <c r="NM132" s="27"/>
      <c r="NN132" s="27"/>
      <c r="NO132" s="27"/>
      <c r="NP132" s="27"/>
      <c r="NQ132" s="27"/>
      <c r="NR132" s="27"/>
      <c r="NS132" s="27"/>
      <c r="NT132" s="27"/>
      <c r="NU132" s="27"/>
      <c r="NV132" s="27"/>
      <c r="NW132" s="27"/>
      <c r="NX132" s="27"/>
      <c r="NY132" s="27"/>
      <c r="NZ132" s="27"/>
      <c r="OA132" s="27"/>
      <c r="OB132" s="27"/>
      <c r="OC132" s="27"/>
      <c r="OD132" s="27"/>
      <c r="OE132" s="27"/>
      <c r="OF132" s="27"/>
      <c r="OG132" s="27"/>
      <c r="OH132" s="27"/>
      <c r="OI132" s="27"/>
      <c r="OJ132" s="27"/>
      <c r="OK132" s="27"/>
      <c r="OL132" s="27"/>
      <c r="OM132" s="27"/>
      <c r="ON132" s="27"/>
      <c r="OO132" s="27"/>
      <c r="OP132" s="27"/>
      <c r="OQ132" s="27"/>
      <c r="OR132" s="27"/>
      <c r="OS132" s="27"/>
      <c r="OT132" s="27"/>
      <c r="OU132" s="27"/>
      <c r="OV132" s="27"/>
      <c r="OW132" s="27"/>
      <c r="OX132" s="27"/>
      <c r="OY132" s="27"/>
      <c r="OZ132" s="27"/>
      <c r="PA132" s="27"/>
      <c r="PB132" s="27"/>
      <c r="PC132" s="27"/>
      <c r="PD132" s="27"/>
      <c r="PE132" s="27"/>
      <c r="PF132" s="27"/>
      <c r="PG132" s="27"/>
      <c r="PH132" s="27"/>
      <c r="PI132" s="27"/>
      <c r="PJ132" s="27"/>
      <c r="PK132" s="27"/>
      <c r="PL132" s="27"/>
      <c r="PM132" s="27"/>
      <c r="PN132" s="27"/>
      <c r="PO132" s="27"/>
      <c r="PP132" s="27"/>
      <c r="PQ132" s="27"/>
      <c r="PR132" s="27"/>
      <c r="PS132" s="27"/>
      <c r="PT132" s="27"/>
      <c r="PU132" s="27"/>
      <c r="PV132" s="27"/>
      <c r="PW132" s="27"/>
      <c r="PX132" s="27"/>
      <c r="PY132" s="27"/>
      <c r="PZ132" s="27"/>
      <c r="QA132" s="27"/>
      <c r="QB132" s="27"/>
      <c r="QC132" s="27"/>
      <c r="QD132" s="27"/>
      <c r="QE132" s="27"/>
      <c r="QF132" s="27"/>
      <c r="QG132" s="27"/>
      <c r="QH132" s="27"/>
      <c r="QI132" s="27"/>
      <c r="QJ132" s="27"/>
      <c r="QK132" s="27"/>
      <c r="QL132" s="27"/>
      <c r="QM132" s="27"/>
      <c r="QN132" s="27"/>
      <c r="QO132" s="27"/>
      <c r="QP132" s="27"/>
      <c r="QQ132" s="27"/>
      <c r="QR132" s="27"/>
      <c r="QS132" s="27"/>
      <c r="QT132" s="27"/>
      <c r="QU132" s="27"/>
      <c r="QV132" s="27"/>
      <c r="QW132" s="27"/>
      <c r="QX132" s="27"/>
      <c r="RE132" s="27"/>
      <c r="RF132" s="27"/>
      <c r="RG132" s="27"/>
      <c r="RH132" s="27"/>
      <c r="RI132" s="27"/>
      <c r="RJ132" s="27"/>
      <c r="RK132" s="27"/>
      <c r="RL132" s="27"/>
      <c r="RM132" s="27"/>
      <c r="RN132" s="27"/>
      <c r="RO132" s="27"/>
      <c r="RP132" s="27"/>
      <c r="RQ132" s="27"/>
      <c r="RR132" s="27"/>
      <c r="RS132" s="27"/>
      <c r="RT132" s="27"/>
      <c r="RU132" s="27"/>
      <c r="RV132" s="27"/>
      <c r="RW132" s="27"/>
      <c r="RX132" s="27"/>
      <c r="RY132" s="27"/>
      <c r="RZ132" s="27"/>
      <c r="SA132" s="27"/>
      <c r="SB132" s="27"/>
      <c r="SC132" s="27"/>
      <c r="SD132" s="27"/>
      <c r="SE132" s="27"/>
      <c r="SF132" s="27"/>
      <c r="SG132" s="27"/>
      <c r="SH132" s="27"/>
      <c r="SI132" s="27"/>
      <c r="SJ132" s="27"/>
      <c r="SK132" s="27"/>
      <c r="SL132" s="27"/>
      <c r="SM132" s="27"/>
      <c r="SN132" s="27"/>
      <c r="SO132" s="27"/>
      <c r="SP132" s="27"/>
      <c r="SQ132" s="27"/>
      <c r="SR132" s="27"/>
      <c r="SS132" s="27"/>
      <c r="ST132" s="27"/>
      <c r="SU132" s="27"/>
      <c r="SV132" s="27"/>
      <c r="SW132" s="27"/>
      <c r="SX132" s="27"/>
      <c r="SY132" s="27"/>
      <c r="SZ132" s="27"/>
      <c r="TA132" s="27"/>
      <c r="TB132" s="27"/>
      <c r="TC132" s="27"/>
      <c r="TD132" s="27"/>
      <c r="TE132" s="27"/>
      <c r="TF132" s="27"/>
      <c r="TG132" s="27"/>
      <c r="TH132" s="27"/>
      <c r="TI132" s="27"/>
      <c r="TJ132" s="27"/>
      <c r="TK132" s="27"/>
      <c r="TL132" s="27"/>
      <c r="TM132" s="27"/>
      <c r="TN132" s="27"/>
      <c r="TO132" s="27"/>
      <c r="TP132" s="27"/>
      <c r="TQ132" s="27"/>
      <c r="TR132" s="27"/>
      <c r="TS132" s="27"/>
      <c r="TT132" s="27"/>
      <c r="TU132" s="27"/>
      <c r="TV132" s="27"/>
      <c r="TW132" s="27"/>
      <c r="TX132" s="27"/>
      <c r="TY132" s="27"/>
      <c r="TZ132" s="27"/>
      <c r="UA132" s="27"/>
      <c r="UB132" s="27"/>
      <c r="UC132" s="27"/>
      <c r="UD132" s="27"/>
      <c r="UE132" s="27"/>
      <c r="UF132" s="27"/>
      <c r="UG132" s="27"/>
      <c r="UH132" s="27"/>
      <c r="UI132" s="27"/>
      <c r="UJ132" s="27"/>
      <c r="UK132" s="27"/>
      <c r="UL132" s="27"/>
      <c r="UM132" s="27"/>
      <c r="UN132" s="27"/>
      <c r="UO132" s="27"/>
      <c r="UP132" s="27"/>
      <c r="UQ132" s="27"/>
      <c r="UR132" s="27"/>
      <c r="US132" s="27"/>
      <c r="UT132" s="27"/>
      <c r="UU132" s="27"/>
      <c r="UV132" s="27"/>
      <c r="UW132" s="27"/>
      <c r="UX132" s="27"/>
      <c r="UY132" s="27"/>
      <c r="UZ132" s="27"/>
      <c r="VA132" s="27"/>
      <c r="VB132" s="27"/>
      <c r="VC132" s="27"/>
      <c r="VD132" s="27"/>
      <c r="VE132" s="27"/>
      <c r="VF132" s="27"/>
      <c r="VG132" s="27"/>
      <c r="VH132" s="27"/>
      <c r="VI132" s="27"/>
      <c r="VJ132" s="27"/>
      <c r="VK132" s="27"/>
      <c r="VL132" s="27"/>
      <c r="VM132" s="27"/>
      <c r="VN132" s="27"/>
      <c r="VO132" s="27"/>
      <c r="VP132" s="27"/>
      <c r="VQ132" s="27"/>
      <c r="VR132" s="27"/>
      <c r="VS132" s="27"/>
      <c r="VT132" s="27"/>
      <c r="VU132" s="27"/>
      <c r="VV132" s="27"/>
      <c r="VW132" s="27"/>
      <c r="VX132" s="27"/>
      <c r="VY132" s="27"/>
      <c r="VZ132" s="27"/>
      <c r="WA132" s="27"/>
      <c r="WB132" s="27"/>
      <c r="WC132" s="27"/>
      <c r="WD132" s="27"/>
      <c r="WE132" s="27"/>
      <c r="WF132" s="27"/>
      <c r="WG132" s="27"/>
      <c r="WH132" s="27"/>
      <c r="WI132" s="27"/>
      <c r="WJ132" s="27"/>
      <c r="WK132" s="27"/>
      <c r="WL132" s="27"/>
      <c r="WM132" s="27"/>
      <c r="WN132" s="27"/>
      <c r="WO132" s="27"/>
      <c r="WP132" s="27"/>
      <c r="WQ132" s="27"/>
      <c r="WR132" s="27"/>
      <c r="WS132" s="27"/>
      <c r="WT132" s="27"/>
      <c r="WU132" s="27"/>
      <c r="WV132" s="27"/>
      <c r="WW132" s="27"/>
      <c r="WX132" s="27"/>
      <c r="WY132" s="27"/>
      <c r="WZ132" s="27"/>
      <c r="XA132" s="27"/>
      <c r="XB132" s="27"/>
      <c r="XC132" s="27"/>
      <c r="XD132" s="27"/>
      <c r="XE132" s="27"/>
      <c r="XF132" s="27"/>
      <c r="XG132" s="27"/>
      <c r="XH132" s="27"/>
      <c r="XI132" s="27"/>
      <c r="XJ132" s="27"/>
      <c r="XK132" s="27"/>
      <c r="XL132" s="27"/>
      <c r="XM132" s="27"/>
      <c r="XN132" s="27"/>
      <c r="XO132" s="27"/>
      <c r="XP132" s="27"/>
      <c r="XQ132" s="27"/>
      <c r="XR132" s="27"/>
      <c r="XS132" s="27"/>
      <c r="XT132" s="27"/>
      <c r="XU132" s="27"/>
      <c r="XV132" s="27"/>
      <c r="XW132" s="27"/>
      <c r="XX132" s="27"/>
      <c r="XY132" s="27"/>
      <c r="XZ132" s="27"/>
      <c r="YA132" s="27"/>
      <c r="YB132" s="27"/>
      <c r="YC132" s="27"/>
      <c r="YD132" s="27"/>
      <c r="YE132" s="27"/>
      <c r="YF132" s="27"/>
      <c r="YG132" s="27"/>
      <c r="YH132" s="27"/>
      <c r="YI132" s="27"/>
      <c r="YJ132" s="27"/>
      <c r="YK132" s="27"/>
      <c r="YL132" s="27"/>
      <c r="YM132" s="27"/>
      <c r="YN132" s="27"/>
      <c r="YO132" s="27"/>
      <c r="YP132" s="27"/>
      <c r="YQ132" s="27"/>
      <c r="YR132" s="27"/>
      <c r="YS132" s="27"/>
      <c r="YT132" s="27"/>
      <c r="YU132" s="27"/>
      <c r="YV132" s="27"/>
      <c r="YW132" s="27"/>
      <c r="YX132" s="27"/>
      <c r="YY132" s="27"/>
      <c r="YZ132" s="27"/>
      <c r="ZA132" s="27"/>
      <c r="ZB132" s="27"/>
      <c r="ZC132" s="27"/>
      <c r="ZD132" s="27"/>
      <c r="ZE132" s="27"/>
      <c r="ZF132" s="27"/>
      <c r="ZG132" s="27"/>
      <c r="ZH132" s="27"/>
      <c r="ZI132" s="27"/>
      <c r="ZJ132" s="27"/>
      <c r="ZK132" s="27"/>
      <c r="ZL132" s="27"/>
      <c r="ZM132" s="27"/>
      <c r="ZN132" s="27"/>
      <c r="ZO132" s="27"/>
      <c r="ZP132" s="27"/>
      <c r="ZQ132" s="27"/>
      <c r="ZR132" s="27"/>
      <c r="ZS132" s="27"/>
      <c r="ZT132" s="27"/>
      <c r="ZU132" s="27"/>
      <c r="ZV132" s="27"/>
      <c r="ZW132" s="27"/>
      <c r="ZX132" s="27"/>
      <c r="ZY132" s="27"/>
      <c r="ZZ132" s="27"/>
      <c r="AAA132" s="27"/>
      <c r="AAB132" s="27"/>
      <c r="AAC132" s="27"/>
      <c r="AAD132" s="27"/>
      <c r="AAE132" s="27"/>
      <c r="AAF132" s="27"/>
      <c r="AAG132" s="27"/>
      <c r="AAH132" s="27"/>
      <c r="AAI132" s="27"/>
      <c r="AAJ132" s="27"/>
      <c r="AAK132" s="27"/>
      <c r="AAL132" s="27"/>
      <c r="AAM132" s="27"/>
      <c r="AAN132" s="27"/>
      <c r="AAO132" s="27"/>
      <c r="AAP132" s="27"/>
      <c r="AAQ132" s="27"/>
      <c r="AAR132" s="27"/>
      <c r="AAS132" s="27"/>
      <c r="AAT132" s="27"/>
      <c r="ABA132" s="27"/>
      <c r="ABB132" s="27"/>
      <c r="ABC132" s="27"/>
      <c r="ABD132" s="27"/>
      <c r="ABE132" s="27"/>
      <c r="ABF132" s="27"/>
      <c r="ABG132" s="27"/>
      <c r="ABH132" s="27"/>
      <c r="ABI132" s="27"/>
      <c r="ABJ132" s="27"/>
      <c r="ABK132" s="27"/>
      <c r="ABL132" s="27"/>
      <c r="ABM132" s="27"/>
      <c r="ABN132" s="27"/>
      <c r="ABO132" s="27"/>
      <c r="ABP132" s="27"/>
      <c r="ABQ132" s="27"/>
      <c r="ABR132" s="27"/>
      <c r="ABS132" s="27"/>
      <c r="ABT132" s="27"/>
      <c r="ABU132" s="27"/>
      <c r="ABV132" s="27"/>
      <c r="ABW132" s="27"/>
      <c r="ABX132" s="27"/>
      <c r="ABY132" s="27"/>
      <c r="ABZ132" s="27"/>
      <c r="ACA132" s="27"/>
      <c r="ACB132" s="27"/>
      <c r="ACC132" s="27"/>
      <c r="ACD132" s="27"/>
      <c r="ACE132" s="27"/>
      <c r="ACF132" s="27"/>
      <c r="ACG132" s="27"/>
      <c r="ACH132" s="27"/>
      <c r="ACI132" s="27"/>
      <c r="ACJ132" s="27"/>
      <c r="ACK132" s="27"/>
      <c r="ACL132" s="27"/>
      <c r="ACM132" s="27"/>
      <c r="ACN132" s="27"/>
      <c r="ACO132" s="27"/>
      <c r="ACP132" s="27"/>
      <c r="ACQ132" s="27"/>
      <c r="ACR132" s="27"/>
      <c r="ACS132" s="27"/>
      <c r="ACT132" s="27"/>
      <c r="ACU132" s="27"/>
      <c r="ACV132" s="27"/>
      <c r="ACW132" s="27"/>
      <c r="ACX132" s="27"/>
      <c r="ACY132" s="27"/>
      <c r="ACZ132" s="27"/>
      <c r="ADA132" s="27"/>
      <c r="ADB132" s="27"/>
      <c r="ADC132" s="27"/>
      <c r="ADD132" s="27"/>
      <c r="ADE132" s="27"/>
      <c r="ADF132" s="27"/>
      <c r="ADG132" s="27"/>
      <c r="ADH132" s="27"/>
      <c r="ADI132" s="27"/>
      <c r="ADJ132" s="27"/>
      <c r="ADK132" s="27"/>
      <c r="ADL132" s="27"/>
      <c r="ADM132" s="27"/>
      <c r="ADN132" s="27"/>
      <c r="ADO132" s="27"/>
      <c r="ADP132" s="27"/>
      <c r="ADQ132" s="27"/>
      <c r="ADR132" s="27"/>
      <c r="ADS132" s="27"/>
      <c r="ADT132" s="27"/>
      <c r="ADU132" s="27"/>
      <c r="ADV132" s="27"/>
      <c r="ADW132" s="27"/>
      <c r="ADX132" s="27"/>
      <c r="ADY132" s="27"/>
      <c r="ADZ132" s="27"/>
      <c r="AEA132" s="27"/>
      <c r="AEB132" s="27"/>
      <c r="AEC132" s="27"/>
      <c r="AED132" s="27"/>
      <c r="AEE132" s="27"/>
      <c r="AEF132" s="27"/>
      <c r="AEG132" s="27"/>
      <c r="AEH132" s="27"/>
      <c r="AEI132" s="27"/>
      <c r="AEJ132" s="27"/>
      <c r="AEK132" s="27"/>
      <c r="AEL132" s="27"/>
      <c r="AEM132" s="27"/>
      <c r="AEN132" s="27"/>
      <c r="AEO132" s="27"/>
      <c r="AEP132" s="27"/>
      <c r="AEQ132" s="27"/>
      <c r="AER132" s="27"/>
      <c r="AES132" s="27"/>
      <c r="AET132" s="27"/>
      <c r="AEU132" s="27"/>
      <c r="AEV132" s="27"/>
      <c r="AEW132" s="27"/>
      <c r="AEX132" s="27"/>
      <c r="AEY132" s="27"/>
      <c r="AEZ132" s="27"/>
      <c r="AFA132" s="27"/>
      <c r="AFB132" s="27"/>
      <c r="AFC132" s="27"/>
      <c r="AFD132" s="27"/>
      <c r="AFE132" s="27"/>
      <c r="AFF132" s="27"/>
      <c r="AFG132" s="27"/>
      <c r="AFH132" s="27"/>
      <c r="AFI132" s="27"/>
      <c r="AFJ132" s="27"/>
      <c r="AFK132" s="27"/>
      <c r="AFL132" s="27"/>
      <c r="AFM132" s="27"/>
      <c r="AFN132" s="27"/>
      <c r="AFO132" s="27"/>
      <c r="AFP132" s="27"/>
      <c r="AFQ132" s="27"/>
      <c r="AFR132" s="27"/>
      <c r="AFS132" s="27"/>
      <c r="AFT132" s="27"/>
      <c r="AFU132" s="27"/>
      <c r="AFV132" s="27"/>
      <c r="AFW132" s="27"/>
      <c r="AFX132" s="27"/>
      <c r="AFY132" s="27"/>
      <c r="AFZ132" s="27"/>
      <c r="AGA132" s="27"/>
      <c r="AGB132" s="27"/>
      <c r="AGC132" s="27"/>
      <c r="AGD132" s="27"/>
      <c r="AGE132" s="27"/>
      <c r="AGF132" s="27"/>
      <c r="AGG132" s="27"/>
      <c r="AGH132" s="27"/>
      <c r="AGI132" s="27"/>
      <c r="AGJ132" s="27"/>
      <c r="AGK132" s="27"/>
      <c r="AGL132" s="27"/>
      <c r="AGM132" s="27"/>
      <c r="AGN132" s="27"/>
      <c r="AGO132" s="27"/>
      <c r="AGP132" s="27"/>
      <c r="AGQ132" s="27"/>
      <c r="AGR132" s="27"/>
      <c r="AGS132" s="27"/>
      <c r="AGT132" s="27"/>
      <c r="AGU132" s="27"/>
      <c r="AGV132" s="27"/>
      <c r="AGW132" s="27"/>
      <c r="AGX132" s="27"/>
      <c r="AGY132" s="27"/>
      <c r="AGZ132" s="27"/>
      <c r="AHA132" s="27"/>
      <c r="AHB132" s="27"/>
      <c r="AHC132" s="27"/>
      <c r="AHD132" s="27"/>
      <c r="AHE132" s="27"/>
      <c r="AHF132" s="27"/>
      <c r="AHG132" s="27"/>
      <c r="AHH132" s="27"/>
      <c r="AHI132" s="27"/>
      <c r="AHJ132" s="27"/>
      <c r="AHK132" s="27"/>
      <c r="AHL132" s="27"/>
      <c r="AHM132" s="27"/>
      <c r="AHN132" s="27"/>
      <c r="AHO132" s="27"/>
      <c r="AHP132" s="27"/>
      <c r="AHQ132" s="27"/>
      <c r="AHR132" s="27"/>
      <c r="AHS132" s="27"/>
      <c r="AHT132" s="27"/>
      <c r="AHU132" s="27"/>
      <c r="AHV132" s="27"/>
      <c r="AHW132" s="27"/>
      <c r="AHX132" s="27"/>
      <c r="AHY132" s="27"/>
      <c r="AHZ132" s="27"/>
      <c r="AIA132" s="27"/>
      <c r="AIB132" s="27"/>
      <c r="AIC132" s="27"/>
      <c r="AID132" s="27"/>
      <c r="AIE132" s="27"/>
      <c r="AIF132" s="27"/>
      <c r="AIG132" s="27"/>
      <c r="AIH132" s="27"/>
      <c r="AII132" s="27"/>
      <c r="AIJ132" s="27"/>
      <c r="AIK132" s="27"/>
      <c r="AIL132" s="27"/>
      <c r="AIM132" s="27"/>
      <c r="AIN132" s="27"/>
      <c r="AIO132" s="27"/>
      <c r="AIP132" s="27"/>
      <c r="AIQ132" s="27"/>
      <c r="AIR132" s="27"/>
      <c r="AIS132" s="27"/>
      <c r="AIT132" s="27"/>
      <c r="AIU132" s="27"/>
      <c r="AIV132" s="27"/>
      <c r="AIW132" s="27"/>
      <c r="AIX132" s="27"/>
      <c r="AIY132" s="27"/>
      <c r="AIZ132" s="27"/>
      <c r="AJA132" s="27"/>
      <c r="AJB132" s="27"/>
      <c r="AJC132" s="27"/>
      <c r="AJD132" s="27"/>
      <c r="AJE132" s="27"/>
      <c r="AJF132" s="27"/>
      <c r="AJG132" s="27"/>
      <c r="AJH132" s="27"/>
      <c r="AJI132" s="27"/>
      <c r="AJJ132" s="27"/>
      <c r="AJK132" s="27"/>
      <c r="AJL132" s="27"/>
      <c r="AJM132" s="27"/>
      <c r="AJN132" s="27"/>
      <c r="AJO132" s="27"/>
      <c r="AJP132" s="27"/>
      <c r="AJQ132" s="27"/>
      <c r="AJR132" s="27"/>
      <c r="AJS132" s="27"/>
      <c r="AJT132" s="27"/>
      <c r="AJU132" s="27"/>
      <c r="AJV132" s="27"/>
      <c r="AJW132" s="27"/>
      <c r="AJX132" s="27"/>
      <c r="AJY132" s="27"/>
      <c r="AJZ132" s="27"/>
      <c r="AKA132" s="27"/>
      <c r="AKB132" s="27"/>
      <c r="AKC132" s="27"/>
      <c r="AKD132" s="27"/>
      <c r="AKE132" s="27"/>
      <c r="AKF132" s="27"/>
      <c r="AKG132" s="27"/>
      <c r="AKH132" s="27"/>
      <c r="AKI132" s="27"/>
      <c r="AKJ132" s="27"/>
      <c r="AKK132" s="27"/>
      <c r="AKL132" s="27"/>
      <c r="AKM132" s="27"/>
      <c r="AKN132" s="27"/>
      <c r="AKO132" s="27"/>
      <c r="AKP132" s="27"/>
      <c r="AKW132" s="27"/>
      <c r="AKX132" s="27"/>
      <c r="AKY132" s="27"/>
      <c r="AKZ132" s="27"/>
      <c r="ALA132" s="27"/>
      <c r="ALB132" s="27"/>
      <c r="ALC132" s="27"/>
      <c r="ALD132" s="27"/>
      <c r="ALE132" s="27"/>
      <c r="ALF132" s="27"/>
      <c r="ALG132" s="27"/>
      <c r="ALH132" s="27"/>
      <c r="ALI132" s="27"/>
      <c r="ALJ132" s="27"/>
      <c r="ALK132" s="27"/>
      <c r="ALL132" s="27"/>
      <c r="ALM132" s="27"/>
      <c r="ALN132" s="27"/>
      <c r="ALO132" s="27"/>
      <c r="ALP132" s="27"/>
      <c r="ALQ132" s="27"/>
      <c r="ALR132" s="27"/>
      <c r="ALS132" s="27"/>
      <c r="ALT132" s="27"/>
      <c r="ALU132" s="27"/>
      <c r="ALV132" s="27"/>
      <c r="ALW132" s="27"/>
      <c r="ALX132" s="27"/>
      <c r="ALY132" s="27"/>
      <c r="ALZ132" s="27"/>
      <c r="AMA132" s="27"/>
      <c r="AMB132" s="27"/>
      <c r="AMC132" s="27"/>
      <c r="AMD132" s="27"/>
      <c r="AME132" s="27"/>
      <c r="AMF132" s="27"/>
      <c r="AMG132" s="27"/>
      <c r="AMH132" s="27"/>
      <c r="AMI132" s="27"/>
      <c r="AMJ132" s="27"/>
      <c r="AMK132" s="27"/>
      <c r="AML132" s="27"/>
      <c r="AMM132" s="27"/>
      <c r="AMN132" s="27"/>
      <c r="AMO132" s="27"/>
      <c r="AMP132" s="27"/>
      <c r="AMQ132" s="27"/>
      <c r="AMR132" s="27"/>
      <c r="AMS132" s="27"/>
      <c r="AMT132" s="27"/>
      <c r="AMU132" s="27"/>
      <c r="AMV132" s="27"/>
      <c r="AMW132" s="27"/>
      <c r="AMX132" s="27"/>
      <c r="AMY132" s="27"/>
      <c r="AMZ132" s="27"/>
      <c r="ANA132" s="27"/>
      <c r="ANB132" s="27"/>
      <c r="ANC132" s="27"/>
      <c r="AND132" s="27"/>
      <c r="ANE132" s="27"/>
      <c r="ANF132" s="27"/>
      <c r="ANG132" s="27"/>
      <c r="ANH132" s="27"/>
      <c r="ANI132" s="27"/>
      <c r="ANJ132" s="27"/>
      <c r="ANK132" s="27"/>
      <c r="ANL132" s="27"/>
      <c r="ANM132" s="27"/>
      <c r="ANN132" s="27"/>
      <c r="ANO132" s="27"/>
      <c r="ANP132" s="27"/>
      <c r="ANQ132" s="27"/>
      <c r="ANR132" s="27"/>
      <c r="ANS132" s="27"/>
      <c r="ANT132" s="27"/>
      <c r="ANU132" s="27"/>
      <c r="ANV132" s="27"/>
      <c r="ANW132" s="27"/>
      <c r="ANX132" s="27"/>
      <c r="ANY132" s="27"/>
      <c r="ANZ132" s="27"/>
      <c r="AOA132" s="27"/>
      <c r="AOB132" s="27"/>
      <c r="AOC132" s="27"/>
      <c r="AOD132" s="27"/>
      <c r="AOE132" s="27"/>
      <c r="AOF132" s="27"/>
      <c r="AOG132" s="27"/>
      <c r="AOH132" s="27"/>
      <c r="AOI132" s="27"/>
      <c r="AOJ132" s="27"/>
      <c r="AOK132" s="27"/>
      <c r="AOL132" s="27"/>
      <c r="AOM132" s="27"/>
      <c r="AON132" s="27"/>
      <c r="AOO132" s="27"/>
      <c r="AOP132" s="27"/>
      <c r="AOQ132" s="27"/>
      <c r="AOR132" s="27"/>
      <c r="AOS132" s="27"/>
      <c r="AOT132" s="27"/>
      <c r="AOU132" s="27"/>
      <c r="AOV132" s="27"/>
      <c r="AOW132" s="27"/>
      <c r="AOX132" s="27"/>
      <c r="AOY132" s="27"/>
      <c r="AOZ132" s="27"/>
      <c r="APA132" s="27"/>
      <c r="APB132" s="27"/>
      <c r="APC132" s="27"/>
      <c r="APD132" s="27"/>
      <c r="APE132" s="27"/>
      <c r="APF132" s="27"/>
      <c r="APG132" s="27"/>
      <c r="APH132" s="27"/>
      <c r="API132" s="27"/>
      <c r="APJ132" s="27"/>
      <c r="APK132" s="27"/>
      <c r="APL132" s="27"/>
      <c r="APM132" s="27"/>
      <c r="APN132" s="27"/>
      <c r="APO132" s="27"/>
      <c r="APP132" s="27"/>
      <c r="APQ132" s="27"/>
      <c r="APR132" s="27"/>
      <c r="APS132" s="27"/>
      <c r="APT132" s="27"/>
      <c r="APU132" s="27"/>
      <c r="APV132" s="27"/>
      <c r="APW132" s="27"/>
      <c r="APX132" s="27"/>
      <c r="APY132" s="27"/>
      <c r="APZ132" s="27"/>
      <c r="AQA132" s="27"/>
      <c r="AQB132" s="27"/>
      <c r="AQC132" s="27"/>
      <c r="AQD132" s="27"/>
      <c r="AQE132" s="27"/>
      <c r="AQF132" s="27"/>
      <c r="AQG132" s="27"/>
      <c r="AQH132" s="27"/>
      <c r="AQI132" s="27"/>
      <c r="AQJ132" s="27"/>
      <c r="AQK132" s="27"/>
      <c r="AQL132" s="27"/>
      <c r="AQM132" s="27"/>
      <c r="AQN132" s="27"/>
      <c r="AQO132" s="27"/>
      <c r="AQP132" s="27"/>
      <c r="AQQ132" s="27"/>
      <c r="AQR132" s="27"/>
      <c r="AQS132" s="27"/>
      <c r="AQT132" s="27"/>
      <c r="AQU132" s="27"/>
      <c r="AQV132" s="27"/>
      <c r="AQW132" s="27"/>
      <c r="AQX132" s="27"/>
      <c r="AQY132" s="27"/>
      <c r="AQZ132" s="27"/>
      <c r="ARA132" s="27"/>
      <c r="ARB132" s="27"/>
      <c r="ARC132" s="27"/>
      <c r="ARD132" s="27"/>
      <c r="ARE132" s="27"/>
      <c r="ARF132" s="27"/>
      <c r="ARG132" s="27"/>
      <c r="ARH132" s="27"/>
      <c r="ARI132" s="27"/>
      <c r="ARJ132" s="27"/>
      <c r="ARK132" s="27"/>
      <c r="ARL132" s="27"/>
      <c r="ARM132" s="27"/>
      <c r="ARN132" s="27"/>
      <c r="ARO132" s="27"/>
      <c r="ARP132" s="27"/>
      <c r="ARQ132" s="27"/>
      <c r="ARR132" s="27"/>
      <c r="ARS132" s="27"/>
      <c r="ART132" s="27"/>
      <c r="ARU132" s="27"/>
      <c r="ARV132" s="27"/>
      <c r="ARW132" s="27"/>
      <c r="ARX132" s="27"/>
      <c r="ARY132" s="27"/>
      <c r="ARZ132" s="27"/>
      <c r="ASA132" s="27"/>
      <c r="ASB132" s="27"/>
      <c r="ASC132" s="27"/>
      <c r="ASD132" s="27"/>
      <c r="ASE132" s="27"/>
      <c r="ASF132" s="27"/>
      <c r="ASG132" s="27"/>
      <c r="ASH132" s="27"/>
      <c r="ASI132" s="27"/>
      <c r="ASJ132" s="27"/>
      <c r="ASK132" s="27"/>
      <c r="ASL132" s="27"/>
      <c r="ASM132" s="27"/>
      <c r="ASN132" s="27"/>
      <c r="ASO132" s="27"/>
      <c r="ASP132" s="27"/>
      <c r="ASQ132" s="27"/>
      <c r="ASR132" s="27"/>
      <c r="ASS132" s="27"/>
      <c r="AST132" s="27"/>
      <c r="ASU132" s="27"/>
      <c r="ASV132" s="27"/>
      <c r="ASW132" s="27"/>
      <c r="ASX132" s="27"/>
      <c r="ASY132" s="27"/>
      <c r="ASZ132" s="27"/>
      <c r="ATA132" s="27"/>
      <c r="ATB132" s="27"/>
      <c r="ATC132" s="27"/>
      <c r="ATD132" s="27"/>
      <c r="ATE132" s="27"/>
      <c r="ATF132" s="27"/>
      <c r="ATG132" s="27"/>
      <c r="ATH132" s="27"/>
      <c r="ATI132" s="27"/>
      <c r="ATJ132" s="27"/>
      <c r="ATK132" s="27"/>
      <c r="ATL132" s="27"/>
      <c r="ATM132" s="27"/>
      <c r="ATN132" s="27"/>
      <c r="ATO132" s="27"/>
      <c r="ATP132" s="27"/>
      <c r="ATQ132" s="27"/>
      <c r="ATR132" s="27"/>
      <c r="ATS132" s="27"/>
      <c r="ATT132" s="27"/>
      <c r="ATU132" s="27"/>
      <c r="ATV132" s="27"/>
      <c r="ATW132" s="27"/>
      <c r="ATX132" s="27"/>
      <c r="ATY132" s="27"/>
      <c r="ATZ132" s="27"/>
      <c r="AUA132" s="27"/>
      <c r="AUB132" s="27"/>
      <c r="AUC132" s="27"/>
      <c r="AUD132" s="27"/>
      <c r="AUE132" s="27"/>
      <c r="AUF132" s="27"/>
      <c r="AUG132" s="27"/>
      <c r="AUH132" s="27"/>
      <c r="AUI132" s="27"/>
      <c r="AUJ132" s="27"/>
      <c r="AUK132" s="27"/>
      <c r="AUL132" s="27"/>
      <c r="AUS132" s="27"/>
      <c r="AUT132" s="27"/>
      <c r="AUU132" s="27"/>
      <c r="AUV132" s="27"/>
      <c r="AUW132" s="27"/>
      <c r="AUX132" s="27"/>
      <c r="AUY132" s="27"/>
      <c r="AUZ132" s="27"/>
      <c r="AVA132" s="27"/>
      <c r="AVB132" s="27"/>
      <c r="AVC132" s="27"/>
      <c r="AVD132" s="27"/>
      <c r="AVE132" s="27"/>
      <c r="AVF132" s="27"/>
      <c r="AVG132" s="27"/>
      <c r="AVH132" s="27"/>
      <c r="AVI132" s="27"/>
      <c r="AVJ132" s="27"/>
      <c r="AVK132" s="27"/>
      <c r="AVL132" s="27"/>
      <c r="AVM132" s="27"/>
      <c r="AVN132" s="27"/>
      <c r="AVO132" s="27"/>
      <c r="AVP132" s="27"/>
      <c r="AVQ132" s="27"/>
      <c r="AVR132" s="27"/>
      <c r="AVS132" s="27"/>
      <c r="AVT132" s="27"/>
      <c r="AVU132" s="27"/>
      <c r="AVV132" s="27"/>
      <c r="AVW132" s="27"/>
      <c r="AVX132" s="27"/>
      <c r="AVY132" s="27"/>
      <c r="AVZ132" s="27"/>
      <c r="AWA132" s="27"/>
      <c r="AWB132" s="27"/>
      <c r="AWC132" s="27"/>
      <c r="AWD132" s="27"/>
      <c r="AWE132" s="27"/>
      <c r="AWF132" s="27"/>
      <c r="AWG132" s="27"/>
      <c r="AWH132" s="27"/>
      <c r="AWI132" s="27"/>
      <c r="AWJ132" s="27"/>
      <c r="AWK132" s="27"/>
      <c r="AWL132" s="27"/>
      <c r="AWM132" s="27"/>
      <c r="AWN132" s="27"/>
      <c r="AWO132" s="27"/>
      <c r="AWP132" s="27"/>
      <c r="AWQ132" s="27"/>
      <c r="AWR132" s="27"/>
      <c r="AWS132" s="27"/>
      <c r="AWT132" s="27"/>
      <c r="AWU132" s="27"/>
      <c r="AWV132" s="27"/>
      <c r="AWW132" s="27"/>
      <c r="AWX132" s="27"/>
      <c r="AWY132" s="27"/>
      <c r="AWZ132" s="27"/>
      <c r="AXA132" s="27"/>
      <c r="AXB132" s="27"/>
      <c r="AXC132" s="27"/>
      <c r="AXD132" s="27"/>
      <c r="AXE132" s="27"/>
      <c r="AXF132" s="27"/>
      <c r="AXG132" s="27"/>
      <c r="AXH132" s="27"/>
      <c r="AXI132" s="27"/>
      <c r="AXJ132" s="27"/>
      <c r="AXK132" s="27"/>
      <c r="AXL132" s="27"/>
      <c r="AXM132" s="27"/>
      <c r="AXN132" s="27"/>
      <c r="AXO132" s="27"/>
      <c r="AXP132" s="27"/>
      <c r="AXQ132" s="27"/>
      <c r="AXR132" s="27"/>
      <c r="AXS132" s="27"/>
      <c r="AXT132" s="27"/>
      <c r="AXU132" s="27"/>
      <c r="AXV132" s="27"/>
      <c r="AXW132" s="27"/>
      <c r="AXX132" s="27"/>
      <c r="AXY132" s="27"/>
      <c r="AXZ132" s="27"/>
      <c r="AYA132" s="27"/>
      <c r="AYB132" s="27"/>
      <c r="AYC132" s="27"/>
      <c r="AYD132" s="27"/>
      <c r="AYE132" s="27"/>
      <c r="AYF132" s="27"/>
      <c r="AYG132" s="27"/>
      <c r="AYH132" s="27"/>
      <c r="AYI132" s="27"/>
      <c r="AYJ132" s="27"/>
      <c r="AYK132" s="27"/>
      <c r="AYL132" s="27"/>
      <c r="AYM132" s="27"/>
      <c r="AYN132" s="27"/>
      <c r="AYO132" s="27"/>
      <c r="AYP132" s="27"/>
      <c r="AYQ132" s="27"/>
      <c r="AYR132" s="27"/>
      <c r="AYS132" s="27"/>
      <c r="AYT132" s="27"/>
      <c r="AYU132" s="27"/>
      <c r="AYV132" s="27"/>
      <c r="AYW132" s="27"/>
      <c r="AYX132" s="27"/>
      <c r="AYY132" s="27"/>
      <c r="AYZ132" s="27"/>
      <c r="AZA132" s="27"/>
      <c r="AZB132" s="27"/>
      <c r="AZC132" s="27"/>
      <c r="AZD132" s="27"/>
      <c r="AZE132" s="27"/>
      <c r="AZF132" s="27"/>
      <c r="AZG132" s="27"/>
      <c r="AZH132" s="27"/>
      <c r="AZI132" s="27"/>
      <c r="AZJ132" s="27"/>
      <c r="AZK132" s="27"/>
      <c r="AZL132" s="27"/>
      <c r="AZM132" s="27"/>
      <c r="AZN132" s="27"/>
      <c r="AZO132" s="27"/>
      <c r="AZP132" s="27"/>
      <c r="AZQ132" s="27"/>
      <c r="AZR132" s="27"/>
      <c r="AZS132" s="27"/>
      <c r="AZT132" s="27"/>
      <c r="AZU132" s="27"/>
      <c r="AZV132" s="27"/>
      <c r="AZW132" s="27"/>
      <c r="AZX132" s="27"/>
      <c r="AZY132" s="27"/>
      <c r="AZZ132" s="27"/>
      <c r="BAA132" s="27"/>
      <c r="BAB132" s="27"/>
      <c r="BAC132" s="27"/>
      <c r="BAD132" s="27"/>
      <c r="BAE132" s="27"/>
      <c r="BAF132" s="27"/>
      <c r="BAG132" s="27"/>
      <c r="BAH132" s="27"/>
      <c r="BAI132" s="27"/>
      <c r="BAJ132" s="27"/>
      <c r="BAK132" s="27"/>
      <c r="BAL132" s="27"/>
      <c r="BAM132" s="27"/>
      <c r="BAN132" s="27"/>
      <c r="BAO132" s="27"/>
      <c r="BAP132" s="27"/>
      <c r="BAQ132" s="27"/>
      <c r="BAR132" s="27"/>
      <c r="BAS132" s="27"/>
      <c r="BAT132" s="27"/>
      <c r="BAU132" s="27"/>
      <c r="BAV132" s="27"/>
      <c r="BAW132" s="27"/>
      <c r="BAX132" s="27"/>
      <c r="BAY132" s="27"/>
      <c r="BAZ132" s="27"/>
      <c r="BBA132" s="27"/>
      <c r="BBB132" s="27"/>
      <c r="BBC132" s="27"/>
      <c r="BBD132" s="27"/>
      <c r="BBE132" s="27"/>
      <c r="BBF132" s="27"/>
      <c r="BBG132" s="27"/>
      <c r="BBH132" s="27"/>
      <c r="BBI132" s="27"/>
      <c r="BBJ132" s="27"/>
      <c r="BBK132" s="27"/>
      <c r="BBL132" s="27"/>
      <c r="BBM132" s="27"/>
      <c r="BBN132" s="27"/>
      <c r="BBO132" s="27"/>
      <c r="BBP132" s="27"/>
      <c r="BBQ132" s="27"/>
      <c r="BBR132" s="27"/>
      <c r="BBS132" s="27"/>
      <c r="BBT132" s="27"/>
      <c r="BBU132" s="27"/>
      <c r="BBV132" s="27"/>
      <c r="BBW132" s="27"/>
      <c r="BBX132" s="27"/>
      <c r="BBY132" s="27"/>
      <c r="BBZ132" s="27"/>
      <c r="BCA132" s="27"/>
      <c r="BCB132" s="27"/>
      <c r="BCC132" s="27"/>
      <c r="BCD132" s="27"/>
      <c r="BCE132" s="27"/>
      <c r="BCF132" s="27"/>
      <c r="BCG132" s="27"/>
      <c r="BCH132" s="27"/>
      <c r="BCI132" s="27"/>
      <c r="BCJ132" s="27"/>
      <c r="BCK132" s="27"/>
      <c r="BCL132" s="27"/>
      <c r="BCM132" s="27"/>
      <c r="BCN132" s="27"/>
      <c r="BCO132" s="27"/>
      <c r="BCP132" s="27"/>
      <c r="BCQ132" s="27"/>
      <c r="BCR132" s="27"/>
      <c r="BCS132" s="27"/>
      <c r="BCT132" s="27"/>
      <c r="BCU132" s="27"/>
      <c r="BCV132" s="27"/>
      <c r="BCW132" s="27"/>
      <c r="BCX132" s="27"/>
      <c r="BCY132" s="27"/>
      <c r="BCZ132" s="27"/>
      <c r="BDA132" s="27"/>
      <c r="BDB132" s="27"/>
      <c r="BDC132" s="27"/>
      <c r="BDD132" s="27"/>
      <c r="BDE132" s="27"/>
      <c r="BDF132" s="27"/>
      <c r="BDG132" s="27"/>
      <c r="BDH132" s="27"/>
      <c r="BDI132" s="27"/>
      <c r="BDJ132" s="27"/>
      <c r="BDK132" s="27"/>
      <c r="BDL132" s="27"/>
      <c r="BDM132" s="27"/>
      <c r="BDN132" s="27"/>
      <c r="BDO132" s="27"/>
      <c r="BDP132" s="27"/>
      <c r="BDQ132" s="27"/>
      <c r="BDR132" s="27"/>
      <c r="BDS132" s="27"/>
      <c r="BDT132" s="27"/>
      <c r="BDU132" s="27"/>
      <c r="BDV132" s="27"/>
      <c r="BDW132" s="27"/>
      <c r="BDX132" s="27"/>
      <c r="BDY132" s="27"/>
      <c r="BDZ132" s="27"/>
      <c r="BEA132" s="27"/>
      <c r="BEB132" s="27"/>
      <c r="BEC132" s="27"/>
      <c r="BED132" s="27"/>
      <c r="BEE132" s="27"/>
      <c r="BEF132" s="27"/>
      <c r="BEG132" s="27"/>
      <c r="BEH132" s="27"/>
      <c r="BEO132" s="27"/>
      <c r="BEP132" s="27"/>
      <c r="BEQ132" s="27"/>
      <c r="BER132" s="27"/>
      <c r="BES132" s="27"/>
      <c r="BET132" s="27"/>
      <c r="BEU132" s="27"/>
      <c r="BEV132" s="27"/>
      <c r="BEW132" s="27"/>
      <c r="BEX132" s="27"/>
      <c r="BEY132" s="27"/>
      <c r="BEZ132" s="27"/>
      <c r="BFA132" s="27"/>
      <c r="BFB132" s="27"/>
      <c r="BFC132" s="27"/>
      <c r="BFD132" s="27"/>
      <c r="BFE132" s="27"/>
      <c r="BFF132" s="27"/>
      <c r="BFG132" s="27"/>
      <c r="BFH132" s="27"/>
      <c r="BFI132" s="27"/>
      <c r="BFJ132" s="27"/>
      <c r="BFK132" s="27"/>
      <c r="BFL132" s="27"/>
      <c r="BFM132" s="27"/>
      <c r="BFN132" s="27"/>
      <c r="BFO132" s="27"/>
      <c r="BFP132" s="27"/>
      <c r="BFQ132" s="27"/>
      <c r="BFR132" s="27"/>
      <c r="BFS132" s="27"/>
      <c r="BFT132" s="27"/>
      <c r="BFU132" s="27"/>
      <c r="BFV132" s="27"/>
      <c r="BFW132" s="27"/>
      <c r="BFX132" s="27"/>
      <c r="BFY132" s="27"/>
      <c r="BFZ132" s="27"/>
      <c r="BGA132" s="27"/>
      <c r="BGB132" s="27"/>
      <c r="BGC132" s="27"/>
      <c r="BGD132" s="27"/>
      <c r="BGE132" s="27"/>
      <c r="BGF132" s="27"/>
      <c r="BGG132" s="27"/>
      <c r="BGH132" s="27"/>
      <c r="BGI132" s="27"/>
      <c r="BGJ132" s="27"/>
      <c r="BGK132" s="27"/>
      <c r="BGL132" s="27"/>
      <c r="BGM132" s="27"/>
      <c r="BGN132" s="27"/>
      <c r="BGO132" s="27"/>
      <c r="BGP132" s="27"/>
      <c r="BGQ132" s="27"/>
      <c r="BGR132" s="27"/>
      <c r="BGS132" s="27"/>
      <c r="BGT132" s="27"/>
      <c r="BGU132" s="27"/>
      <c r="BGV132" s="27"/>
      <c r="BGW132" s="27"/>
      <c r="BGX132" s="27"/>
      <c r="BGY132" s="27"/>
      <c r="BGZ132" s="27"/>
      <c r="BHA132" s="27"/>
      <c r="BHB132" s="27"/>
      <c r="BHC132" s="27"/>
      <c r="BHD132" s="27"/>
      <c r="BHE132" s="27"/>
      <c r="BHF132" s="27"/>
      <c r="BHG132" s="27"/>
      <c r="BHH132" s="27"/>
      <c r="BHI132" s="27"/>
      <c r="BHJ132" s="27"/>
      <c r="BHK132" s="27"/>
      <c r="BHL132" s="27"/>
      <c r="BHM132" s="27"/>
      <c r="BHN132" s="27"/>
      <c r="BHO132" s="27"/>
      <c r="BHP132" s="27"/>
      <c r="BHQ132" s="27"/>
      <c r="BHR132" s="27"/>
      <c r="BHS132" s="27"/>
      <c r="BHT132" s="27"/>
      <c r="BHU132" s="27"/>
      <c r="BHV132" s="27"/>
      <c r="BHW132" s="27"/>
      <c r="BHX132" s="27"/>
      <c r="BHY132" s="27"/>
      <c r="BHZ132" s="27"/>
      <c r="BIA132" s="27"/>
      <c r="BIB132" s="27"/>
      <c r="BIC132" s="27"/>
      <c r="BID132" s="27"/>
      <c r="BIE132" s="27"/>
      <c r="BIF132" s="27"/>
      <c r="BIG132" s="27"/>
      <c r="BIH132" s="27"/>
      <c r="BII132" s="27"/>
      <c r="BIJ132" s="27"/>
      <c r="BIK132" s="27"/>
      <c r="BIL132" s="27"/>
      <c r="BIM132" s="27"/>
      <c r="BIN132" s="27"/>
      <c r="BIO132" s="27"/>
      <c r="BIP132" s="27"/>
      <c r="BIQ132" s="27"/>
      <c r="BIR132" s="27"/>
      <c r="BIS132" s="27"/>
      <c r="BIT132" s="27"/>
      <c r="BIU132" s="27"/>
      <c r="BIV132" s="27"/>
      <c r="BIW132" s="27"/>
      <c r="BIX132" s="27"/>
      <c r="BIY132" s="27"/>
      <c r="BIZ132" s="27"/>
      <c r="BJA132" s="27"/>
      <c r="BJB132" s="27"/>
      <c r="BJC132" s="27"/>
      <c r="BJD132" s="27"/>
      <c r="BJE132" s="27"/>
      <c r="BJF132" s="27"/>
      <c r="BJG132" s="27"/>
      <c r="BJH132" s="27"/>
      <c r="BJI132" s="27"/>
      <c r="BJJ132" s="27"/>
      <c r="BJK132" s="27"/>
      <c r="BJL132" s="27"/>
      <c r="BJM132" s="27"/>
      <c r="BJN132" s="27"/>
      <c r="BJO132" s="27"/>
      <c r="BJP132" s="27"/>
      <c r="BJQ132" s="27"/>
      <c r="BJR132" s="27"/>
      <c r="BJS132" s="27"/>
      <c r="BJT132" s="27"/>
      <c r="BJU132" s="27"/>
      <c r="BJV132" s="27"/>
      <c r="BJW132" s="27"/>
      <c r="BJX132" s="27"/>
      <c r="BJY132" s="27"/>
      <c r="BJZ132" s="27"/>
      <c r="BKA132" s="27"/>
      <c r="BKB132" s="27"/>
      <c r="BKC132" s="27"/>
      <c r="BKD132" s="27"/>
      <c r="BKE132" s="27"/>
      <c r="BKF132" s="27"/>
      <c r="BKG132" s="27"/>
      <c r="BKH132" s="27"/>
      <c r="BKI132" s="27"/>
      <c r="BKJ132" s="27"/>
      <c r="BKK132" s="27"/>
      <c r="BKL132" s="27"/>
      <c r="BKM132" s="27"/>
      <c r="BKN132" s="27"/>
      <c r="BKO132" s="27"/>
      <c r="BKP132" s="27"/>
      <c r="BKQ132" s="27"/>
      <c r="BKR132" s="27"/>
      <c r="BKS132" s="27"/>
      <c r="BKT132" s="27"/>
      <c r="BKU132" s="27"/>
      <c r="BKV132" s="27"/>
      <c r="BKW132" s="27"/>
      <c r="BKX132" s="27"/>
      <c r="BKY132" s="27"/>
      <c r="BKZ132" s="27"/>
      <c r="BLA132" s="27"/>
      <c r="BLB132" s="27"/>
      <c r="BLC132" s="27"/>
      <c r="BLD132" s="27"/>
      <c r="BLE132" s="27"/>
      <c r="BLF132" s="27"/>
      <c r="BLG132" s="27"/>
      <c r="BLH132" s="27"/>
      <c r="BLI132" s="27"/>
      <c r="BLJ132" s="27"/>
      <c r="BLK132" s="27"/>
      <c r="BLL132" s="27"/>
      <c r="BLM132" s="27"/>
      <c r="BLN132" s="27"/>
      <c r="BLO132" s="27"/>
      <c r="BLP132" s="27"/>
      <c r="BLQ132" s="27"/>
      <c r="BLR132" s="27"/>
      <c r="BLS132" s="27"/>
      <c r="BLT132" s="27"/>
      <c r="BLU132" s="27"/>
      <c r="BLV132" s="27"/>
      <c r="BLW132" s="27"/>
      <c r="BLX132" s="27"/>
      <c r="BLY132" s="27"/>
      <c r="BLZ132" s="27"/>
      <c r="BMA132" s="27"/>
      <c r="BMB132" s="27"/>
      <c r="BMC132" s="27"/>
      <c r="BMD132" s="27"/>
      <c r="BME132" s="27"/>
      <c r="BMF132" s="27"/>
      <c r="BMG132" s="27"/>
      <c r="BMH132" s="27"/>
      <c r="BMI132" s="27"/>
      <c r="BMJ132" s="27"/>
      <c r="BMK132" s="27"/>
      <c r="BML132" s="27"/>
      <c r="BMM132" s="27"/>
      <c r="BMN132" s="27"/>
      <c r="BMO132" s="27"/>
      <c r="BMP132" s="27"/>
      <c r="BMQ132" s="27"/>
      <c r="BMR132" s="27"/>
      <c r="BMS132" s="27"/>
      <c r="BMT132" s="27"/>
      <c r="BMU132" s="27"/>
      <c r="BMV132" s="27"/>
      <c r="BMW132" s="27"/>
      <c r="BMX132" s="27"/>
      <c r="BMY132" s="27"/>
      <c r="BMZ132" s="27"/>
      <c r="BNA132" s="27"/>
      <c r="BNB132" s="27"/>
      <c r="BNC132" s="27"/>
      <c r="BND132" s="27"/>
      <c r="BNE132" s="27"/>
      <c r="BNF132" s="27"/>
      <c r="BNG132" s="27"/>
      <c r="BNH132" s="27"/>
      <c r="BNI132" s="27"/>
      <c r="BNJ132" s="27"/>
      <c r="BNK132" s="27"/>
      <c r="BNL132" s="27"/>
      <c r="BNM132" s="27"/>
      <c r="BNN132" s="27"/>
      <c r="BNO132" s="27"/>
      <c r="BNP132" s="27"/>
      <c r="BNQ132" s="27"/>
      <c r="BNR132" s="27"/>
      <c r="BNS132" s="27"/>
      <c r="BNT132" s="27"/>
      <c r="BNU132" s="27"/>
      <c r="BNV132" s="27"/>
      <c r="BNW132" s="27"/>
      <c r="BNX132" s="27"/>
      <c r="BNY132" s="27"/>
      <c r="BNZ132" s="27"/>
      <c r="BOA132" s="27"/>
      <c r="BOB132" s="27"/>
      <c r="BOC132" s="27"/>
      <c r="BOD132" s="27"/>
      <c r="BOK132" s="27"/>
      <c r="BOL132" s="27"/>
      <c r="BOM132" s="27"/>
      <c r="BON132" s="27"/>
      <c r="BOO132" s="27"/>
      <c r="BOP132" s="27"/>
      <c r="BOQ132" s="27"/>
      <c r="BOR132" s="27"/>
      <c r="BOS132" s="27"/>
      <c r="BOT132" s="27"/>
      <c r="BOU132" s="27"/>
      <c r="BOV132" s="27"/>
      <c r="BOW132" s="27"/>
      <c r="BOX132" s="27"/>
      <c r="BOY132" s="27"/>
      <c r="BOZ132" s="27"/>
      <c r="BPA132" s="27"/>
      <c r="BPB132" s="27"/>
      <c r="BPC132" s="27"/>
      <c r="BPD132" s="27"/>
      <c r="BPE132" s="27"/>
      <c r="BPF132" s="27"/>
      <c r="BPG132" s="27"/>
      <c r="BPH132" s="27"/>
      <c r="BPI132" s="27"/>
      <c r="BPJ132" s="27"/>
      <c r="BPK132" s="27"/>
      <c r="BPL132" s="27"/>
      <c r="BPM132" s="27"/>
      <c r="BPN132" s="27"/>
      <c r="BPO132" s="27"/>
      <c r="BPP132" s="27"/>
      <c r="BPQ132" s="27"/>
      <c r="BPR132" s="27"/>
      <c r="BPS132" s="27"/>
      <c r="BPT132" s="27"/>
      <c r="BPU132" s="27"/>
      <c r="BPV132" s="27"/>
      <c r="BPW132" s="27"/>
      <c r="BPX132" s="27"/>
      <c r="BPY132" s="27"/>
      <c r="BPZ132" s="27"/>
      <c r="BQA132" s="27"/>
      <c r="BQB132" s="27"/>
      <c r="BQC132" s="27"/>
      <c r="BQD132" s="27"/>
      <c r="BQE132" s="27"/>
      <c r="BQF132" s="27"/>
      <c r="BQG132" s="27"/>
      <c r="BQH132" s="27"/>
      <c r="BQI132" s="27"/>
      <c r="BQJ132" s="27"/>
      <c r="BQK132" s="27"/>
      <c r="BQL132" s="27"/>
      <c r="BQM132" s="27"/>
      <c r="BQN132" s="27"/>
      <c r="BQO132" s="27"/>
      <c r="BQP132" s="27"/>
      <c r="BQQ132" s="27"/>
      <c r="BQR132" s="27"/>
      <c r="BQS132" s="27"/>
      <c r="BQT132" s="27"/>
      <c r="BQU132" s="27"/>
      <c r="BQV132" s="27"/>
      <c r="BQW132" s="27"/>
      <c r="BQX132" s="27"/>
      <c r="BQY132" s="27"/>
      <c r="BQZ132" s="27"/>
      <c r="BRA132" s="27"/>
      <c r="BRB132" s="27"/>
      <c r="BRC132" s="27"/>
      <c r="BRD132" s="27"/>
      <c r="BRE132" s="27"/>
      <c r="BRF132" s="27"/>
      <c r="BRG132" s="27"/>
      <c r="BRH132" s="27"/>
      <c r="BRI132" s="27"/>
      <c r="BRJ132" s="27"/>
      <c r="BRK132" s="27"/>
      <c r="BRL132" s="27"/>
      <c r="BRM132" s="27"/>
      <c r="BRN132" s="27"/>
      <c r="BRO132" s="27"/>
      <c r="BRP132" s="27"/>
      <c r="BRQ132" s="27"/>
      <c r="BRR132" s="27"/>
      <c r="BRS132" s="27"/>
      <c r="BRT132" s="27"/>
      <c r="BRU132" s="27"/>
      <c r="BRV132" s="27"/>
      <c r="BRW132" s="27"/>
      <c r="BRX132" s="27"/>
      <c r="BRY132" s="27"/>
      <c r="BRZ132" s="27"/>
      <c r="BSA132" s="27"/>
      <c r="BSB132" s="27"/>
      <c r="BSC132" s="27"/>
      <c r="BSD132" s="27"/>
      <c r="BSE132" s="27"/>
      <c r="BSF132" s="27"/>
      <c r="BSG132" s="27"/>
      <c r="BSH132" s="27"/>
      <c r="BSI132" s="27"/>
      <c r="BSJ132" s="27"/>
      <c r="BSK132" s="27"/>
      <c r="BSL132" s="27"/>
      <c r="BSM132" s="27"/>
      <c r="BSN132" s="27"/>
      <c r="BSO132" s="27"/>
      <c r="BSP132" s="27"/>
      <c r="BSQ132" s="27"/>
      <c r="BSR132" s="27"/>
      <c r="BSS132" s="27"/>
      <c r="BST132" s="27"/>
      <c r="BSU132" s="27"/>
      <c r="BSV132" s="27"/>
      <c r="BSW132" s="27"/>
      <c r="BSX132" s="27"/>
      <c r="BSY132" s="27"/>
      <c r="BSZ132" s="27"/>
      <c r="BTA132" s="27"/>
      <c r="BTB132" s="27"/>
      <c r="BTC132" s="27"/>
      <c r="BTD132" s="27"/>
      <c r="BTE132" s="27"/>
      <c r="BTF132" s="27"/>
      <c r="BTG132" s="27"/>
      <c r="BTH132" s="27"/>
      <c r="BTI132" s="27"/>
      <c r="BTJ132" s="27"/>
      <c r="BTK132" s="27"/>
      <c r="BTL132" s="27"/>
      <c r="BTM132" s="27"/>
      <c r="BTN132" s="27"/>
      <c r="BTO132" s="27"/>
      <c r="BTP132" s="27"/>
      <c r="BTQ132" s="27"/>
      <c r="BTR132" s="27"/>
      <c r="BTS132" s="27"/>
      <c r="BTT132" s="27"/>
      <c r="BTU132" s="27"/>
      <c r="BTV132" s="27"/>
      <c r="BTW132" s="27"/>
      <c r="BTX132" s="27"/>
      <c r="BTY132" s="27"/>
      <c r="BTZ132" s="27"/>
      <c r="BUA132" s="27"/>
      <c r="BUB132" s="27"/>
      <c r="BUC132" s="27"/>
      <c r="BUD132" s="27"/>
      <c r="BUE132" s="27"/>
      <c r="BUF132" s="27"/>
      <c r="BUG132" s="27"/>
      <c r="BUH132" s="27"/>
      <c r="BUI132" s="27"/>
      <c r="BUJ132" s="27"/>
      <c r="BUK132" s="27"/>
      <c r="BUL132" s="27"/>
      <c r="BUM132" s="27"/>
      <c r="BUN132" s="27"/>
      <c r="BUO132" s="27"/>
      <c r="BUP132" s="27"/>
      <c r="BUQ132" s="27"/>
      <c r="BUR132" s="27"/>
      <c r="BUS132" s="27"/>
      <c r="BUT132" s="27"/>
      <c r="BUU132" s="27"/>
      <c r="BUV132" s="27"/>
      <c r="BUW132" s="27"/>
      <c r="BUX132" s="27"/>
      <c r="BUY132" s="27"/>
      <c r="BUZ132" s="27"/>
      <c r="BVA132" s="27"/>
      <c r="BVB132" s="27"/>
      <c r="BVC132" s="27"/>
      <c r="BVD132" s="27"/>
      <c r="BVE132" s="27"/>
      <c r="BVF132" s="27"/>
      <c r="BVG132" s="27"/>
      <c r="BVH132" s="27"/>
      <c r="BVI132" s="27"/>
      <c r="BVJ132" s="27"/>
      <c r="BVK132" s="27"/>
      <c r="BVL132" s="27"/>
      <c r="BVM132" s="27"/>
      <c r="BVN132" s="27"/>
      <c r="BVO132" s="27"/>
      <c r="BVP132" s="27"/>
      <c r="BVQ132" s="27"/>
      <c r="BVR132" s="27"/>
      <c r="BVS132" s="27"/>
      <c r="BVT132" s="27"/>
      <c r="BVU132" s="27"/>
      <c r="BVV132" s="27"/>
      <c r="BVW132" s="27"/>
      <c r="BVX132" s="27"/>
      <c r="BVY132" s="27"/>
      <c r="BVZ132" s="27"/>
      <c r="BWA132" s="27"/>
      <c r="BWB132" s="27"/>
      <c r="BWC132" s="27"/>
      <c r="BWD132" s="27"/>
      <c r="BWE132" s="27"/>
      <c r="BWF132" s="27"/>
      <c r="BWG132" s="27"/>
      <c r="BWH132" s="27"/>
      <c r="BWI132" s="27"/>
      <c r="BWJ132" s="27"/>
      <c r="BWK132" s="27"/>
      <c r="BWL132" s="27"/>
      <c r="BWM132" s="27"/>
      <c r="BWN132" s="27"/>
      <c r="BWO132" s="27"/>
      <c r="BWP132" s="27"/>
      <c r="BWQ132" s="27"/>
      <c r="BWR132" s="27"/>
      <c r="BWS132" s="27"/>
      <c r="BWT132" s="27"/>
      <c r="BWU132" s="27"/>
      <c r="BWV132" s="27"/>
      <c r="BWW132" s="27"/>
      <c r="BWX132" s="27"/>
      <c r="BWY132" s="27"/>
      <c r="BWZ132" s="27"/>
      <c r="BXA132" s="27"/>
      <c r="BXB132" s="27"/>
      <c r="BXC132" s="27"/>
      <c r="BXD132" s="27"/>
      <c r="BXE132" s="27"/>
      <c r="BXF132" s="27"/>
      <c r="BXG132" s="27"/>
      <c r="BXH132" s="27"/>
      <c r="BXI132" s="27"/>
      <c r="BXJ132" s="27"/>
      <c r="BXK132" s="27"/>
      <c r="BXL132" s="27"/>
      <c r="BXM132" s="27"/>
      <c r="BXN132" s="27"/>
      <c r="BXO132" s="27"/>
      <c r="BXP132" s="27"/>
      <c r="BXQ132" s="27"/>
      <c r="BXR132" s="27"/>
      <c r="BXS132" s="27"/>
      <c r="BXT132" s="27"/>
      <c r="BXU132" s="27"/>
      <c r="BXV132" s="27"/>
      <c r="BXW132" s="27"/>
      <c r="BXX132" s="27"/>
      <c r="BXY132" s="27"/>
      <c r="BXZ132" s="27"/>
      <c r="BYG132" s="27"/>
      <c r="BYH132" s="27"/>
      <c r="BYI132" s="27"/>
      <c r="BYJ132" s="27"/>
      <c r="BYK132" s="27"/>
      <c r="BYL132" s="27"/>
      <c r="BYM132" s="27"/>
      <c r="BYN132" s="27"/>
      <c r="BYO132" s="27"/>
      <c r="BYP132" s="27"/>
      <c r="BYQ132" s="27"/>
      <c r="BYR132" s="27"/>
      <c r="BYS132" s="27"/>
      <c r="BYT132" s="27"/>
      <c r="BYU132" s="27"/>
      <c r="BYV132" s="27"/>
      <c r="BYW132" s="27"/>
      <c r="BYX132" s="27"/>
      <c r="BYY132" s="27"/>
      <c r="BYZ132" s="27"/>
      <c r="BZA132" s="27"/>
      <c r="BZB132" s="27"/>
      <c r="BZC132" s="27"/>
      <c r="BZD132" s="27"/>
      <c r="BZE132" s="27"/>
      <c r="BZF132" s="27"/>
      <c r="BZG132" s="27"/>
      <c r="BZH132" s="27"/>
      <c r="BZI132" s="27"/>
      <c r="BZJ132" s="27"/>
      <c r="BZK132" s="27"/>
      <c r="BZL132" s="27"/>
      <c r="BZM132" s="27"/>
      <c r="BZN132" s="27"/>
      <c r="BZO132" s="27"/>
      <c r="BZP132" s="27"/>
      <c r="BZQ132" s="27"/>
      <c r="BZR132" s="27"/>
      <c r="BZS132" s="27"/>
      <c r="BZT132" s="27"/>
      <c r="BZU132" s="27"/>
      <c r="BZV132" s="27"/>
      <c r="BZW132" s="27"/>
      <c r="BZX132" s="27"/>
      <c r="BZY132" s="27"/>
      <c r="BZZ132" s="27"/>
      <c r="CAA132" s="27"/>
      <c r="CAB132" s="27"/>
      <c r="CAC132" s="27"/>
      <c r="CAD132" s="27"/>
      <c r="CAE132" s="27"/>
      <c r="CAF132" s="27"/>
      <c r="CAG132" s="27"/>
      <c r="CAH132" s="27"/>
      <c r="CAI132" s="27"/>
      <c r="CAJ132" s="27"/>
      <c r="CAK132" s="27"/>
      <c r="CAL132" s="27"/>
      <c r="CAM132" s="27"/>
      <c r="CAN132" s="27"/>
      <c r="CAO132" s="27"/>
      <c r="CAP132" s="27"/>
      <c r="CAQ132" s="27"/>
      <c r="CAR132" s="27"/>
      <c r="CAS132" s="27"/>
      <c r="CAT132" s="27"/>
      <c r="CAU132" s="27"/>
      <c r="CAV132" s="27"/>
      <c r="CAW132" s="27"/>
      <c r="CAX132" s="27"/>
      <c r="CAY132" s="27"/>
      <c r="CAZ132" s="27"/>
      <c r="CBA132" s="27"/>
      <c r="CBB132" s="27"/>
      <c r="CBC132" s="27"/>
      <c r="CBD132" s="27"/>
      <c r="CBE132" s="27"/>
      <c r="CBF132" s="27"/>
      <c r="CBG132" s="27"/>
      <c r="CBH132" s="27"/>
      <c r="CBI132" s="27"/>
      <c r="CBJ132" s="27"/>
      <c r="CBK132" s="27"/>
      <c r="CBL132" s="27"/>
      <c r="CBM132" s="27"/>
      <c r="CBN132" s="27"/>
      <c r="CBO132" s="27"/>
      <c r="CBP132" s="27"/>
      <c r="CBQ132" s="27"/>
      <c r="CBR132" s="27"/>
      <c r="CBS132" s="27"/>
      <c r="CBT132" s="27"/>
      <c r="CBU132" s="27"/>
      <c r="CBV132" s="27"/>
      <c r="CBW132" s="27"/>
      <c r="CBX132" s="27"/>
      <c r="CBY132" s="27"/>
      <c r="CBZ132" s="27"/>
      <c r="CCA132" s="27"/>
      <c r="CCB132" s="27"/>
      <c r="CCC132" s="27"/>
      <c r="CCD132" s="27"/>
      <c r="CCE132" s="27"/>
      <c r="CCF132" s="27"/>
      <c r="CCG132" s="27"/>
      <c r="CCH132" s="27"/>
      <c r="CCI132" s="27"/>
      <c r="CCJ132" s="27"/>
      <c r="CCK132" s="27"/>
      <c r="CCL132" s="27"/>
      <c r="CCM132" s="27"/>
      <c r="CCN132" s="27"/>
      <c r="CCO132" s="27"/>
      <c r="CCP132" s="27"/>
      <c r="CCQ132" s="27"/>
      <c r="CCR132" s="27"/>
      <c r="CCS132" s="27"/>
      <c r="CCT132" s="27"/>
      <c r="CCU132" s="27"/>
      <c r="CCV132" s="27"/>
      <c r="CCW132" s="27"/>
      <c r="CCX132" s="27"/>
      <c r="CCY132" s="27"/>
      <c r="CCZ132" s="27"/>
      <c r="CDA132" s="27"/>
      <c r="CDB132" s="27"/>
      <c r="CDC132" s="27"/>
      <c r="CDD132" s="27"/>
      <c r="CDE132" s="27"/>
      <c r="CDF132" s="27"/>
      <c r="CDG132" s="27"/>
      <c r="CDH132" s="27"/>
      <c r="CDI132" s="27"/>
      <c r="CDJ132" s="27"/>
      <c r="CDK132" s="27"/>
      <c r="CDL132" s="27"/>
      <c r="CDM132" s="27"/>
      <c r="CDN132" s="27"/>
      <c r="CDO132" s="27"/>
      <c r="CDP132" s="27"/>
      <c r="CDQ132" s="27"/>
      <c r="CDR132" s="27"/>
      <c r="CDS132" s="27"/>
      <c r="CDT132" s="27"/>
      <c r="CDU132" s="27"/>
      <c r="CDV132" s="27"/>
      <c r="CDW132" s="27"/>
      <c r="CDX132" s="27"/>
      <c r="CDY132" s="27"/>
      <c r="CDZ132" s="27"/>
      <c r="CEA132" s="27"/>
      <c r="CEB132" s="27"/>
      <c r="CEC132" s="27"/>
      <c r="CED132" s="27"/>
      <c r="CEE132" s="27"/>
      <c r="CEF132" s="27"/>
      <c r="CEG132" s="27"/>
      <c r="CEH132" s="27"/>
      <c r="CEI132" s="27"/>
      <c r="CEJ132" s="27"/>
      <c r="CEK132" s="27"/>
      <c r="CEL132" s="27"/>
      <c r="CEM132" s="27"/>
      <c r="CEN132" s="27"/>
      <c r="CEO132" s="27"/>
      <c r="CEP132" s="27"/>
      <c r="CEQ132" s="27"/>
      <c r="CER132" s="27"/>
      <c r="CES132" s="27"/>
      <c r="CET132" s="27"/>
      <c r="CEU132" s="27"/>
      <c r="CEV132" s="27"/>
      <c r="CEW132" s="27"/>
      <c r="CEX132" s="27"/>
      <c r="CEY132" s="27"/>
      <c r="CEZ132" s="27"/>
      <c r="CFA132" s="27"/>
      <c r="CFB132" s="27"/>
      <c r="CFC132" s="27"/>
      <c r="CFD132" s="27"/>
      <c r="CFE132" s="27"/>
      <c r="CFF132" s="27"/>
      <c r="CFG132" s="27"/>
      <c r="CFH132" s="27"/>
      <c r="CFI132" s="27"/>
      <c r="CFJ132" s="27"/>
      <c r="CFK132" s="27"/>
      <c r="CFL132" s="27"/>
      <c r="CFM132" s="27"/>
      <c r="CFN132" s="27"/>
      <c r="CFO132" s="27"/>
      <c r="CFP132" s="27"/>
      <c r="CFQ132" s="27"/>
      <c r="CFR132" s="27"/>
      <c r="CFS132" s="27"/>
      <c r="CFT132" s="27"/>
      <c r="CFU132" s="27"/>
      <c r="CFV132" s="27"/>
      <c r="CFW132" s="27"/>
      <c r="CFX132" s="27"/>
      <c r="CFY132" s="27"/>
      <c r="CFZ132" s="27"/>
      <c r="CGA132" s="27"/>
      <c r="CGB132" s="27"/>
      <c r="CGC132" s="27"/>
      <c r="CGD132" s="27"/>
      <c r="CGE132" s="27"/>
      <c r="CGF132" s="27"/>
      <c r="CGG132" s="27"/>
      <c r="CGH132" s="27"/>
      <c r="CGI132" s="27"/>
      <c r="CGJ132" s="27"/>
      <c r="CGK132" s="27"/>
      <c r="CGL132" s="27"/>
      <c r="CGM132" s="27"/>
      <c r="CGN132" s="27"/>
      <c r="CGO132" s="27"/>
      <c r="CGP132" s="27"/>
      <c r="CGQ132" s="27"/>
      <c r="CGR132" s="27"/>
      <c r="CGS132" s="27"/>
      <c r="CGT132" s="27"/>
      <c r="CGU132" s="27"/>
      <c r="CGV132" s="27"/>
      <c r="CGW132" s="27"/>
      <c r="CGX132" s="27"/>
      <c r="CGY132" s="27"/>
      <c r="CGZ132" s="27"/>
      <c r="CHA132" s="27"/>
      <c r="CHB132" s="27"/>
      <c r="CHC132" s="27"/>
      <c r="CHD132" s="27"/>
      <c r="CHE132" s="27"/>
      <c r="CHF132" s="27"/>
      <c r="CHG132" s="27"/>
      <c r="CHH132" s="27"/>
      <c r="CHI132" s="27"/>
      <c r="CHJ132" s="27"/>
      <c r="CHK132" s="27"/>
      <c r="CHL132" s="27"/>
      <c r="CHM132" s="27"/>
      <c r="CHN132" s="27"/>
      <c r="CHO132" s="27"/>
      <c r="CHP132" s="27"/>
      <c r="CHQ132" s="27"/>
      <c r="CHR132" s="27"/>
      <c r="CHS132" s="27"/>
      <c r="CHT132" s="27"/>
      <c r="CHU132" s="27"/>
      <c r="CHV132" s="27"/>
      <c r="CIC132" s="27"/>
      <c r="CID132" s="27"/>
      <c r="CIE132" s="27"/>
      <c r="CIF132" s="27"/>
      <c r="CIG132" s="27"/>
      <c r="CIH132" s="27"/>
      <c r="CII132" s="27"/>
      <c r="CIJ132" s="27"/>
      <c r="CIK132" s="27"/>
      <c r="CIL132" s="27"/>
      <c r="CIM132" s="27"/>
      <c r="CIN132" s="27"/>
      <c r="CIO132" s="27"/>
      <c r="CIP132" s="27"/>
      <c r="CIQ132" s="27"/>
      <c r="CIR132" s="27"/>
      <c r="CIS132" s="27"/>
      <c r="CIT132" s="27"/>
      <c r="CIU132" s="27"/>
      <c r="CIV132" s="27"/>
      <c r="CIW132" s="27"/>
      <c r="CIX132" s="27"/>
      <c r="CIY132" s="27"/>
      <c r="CIZ132" s="27"/>
      <c r="CJA132" s="27"/>
      <c r="CJB132" s="27"/>
      <c r="CJC132" s="27"/>
      <c r="CJD132" s="27"/>
      <c r="CJE132" s="27"/>
      <c r="CJF132" s="27"/>
      <c r="CJG132" s="27"/>
      <c r="CJH132" s="27"/>
      <c r="CJI132" s="27"/>
      <c r="CJJ132" s="27"/>
      <c r="CJK132" s="27"/>
      <c r="CJL132" s="27"/>
      <c r="CJM132" s="27"/>
      <c r="CJN132" s="27"/>
      <c r="CJO132" s="27"/>
      <c r="CJP132" s="27"/>
      <c r="CJQ132" s="27"/>
      <c r="CJR132" s="27"/>
      <c r="CJS132" s="27"/>
      <c r="CJT132" s="27"/>
      <c r="CJU132" s="27"/>
      <c r="CJV132" s="27"/>
      <c r="CJW132" s="27"/>
      <c r="CJX132" s="27"/>
      <c r="CJY132" s="27"/>
      <c r="CJZ132" s="27"/>
      <c r="CKA132" s="27"/>
      <c r="CKB132" s="27"/>
      <c r="CKC132" s="27"/>
      <c r="CKD132" s="27"/>
      <c r="CKE132" s="27"/>
      <c r="CKF132" s="27"/>
      <c r="CKG132" s="27"/>
      <c r="CKH132" s="27"/>
      <c r="CKI132" s="27"/>
      <c r="CKJ132" s="27"/>
      <c r="CKK132" s="27"/>
      <c r="CKL132" s="27"/>
      <c r="CKM132" s="27"/>
      <c r="CKN132" s="27"/>
      <c r="CKO132" s="27"/>
      <c r="CKP132" s="27"/>
      <c r="CKQ132" s="27"/>
      <c r="CKR132" s="27"/>
      <c r="CKS132" s="27"/>
      <c r="CKT132" s="27"/>
      <c r="CKU132" s="27"/>
      <c r="CKV132" s="27"/>
      <c r="CKW132" s="27"/>
      <c r="CKX132" s="27"/>
      <c r="CKY132" s="27"/>
      <c r="CKZ132" s="27"/>
      <c r="CLA132" s="27"/>
      <c r="CLB132" s="27"/>
      <c r="CLC132" s="27"/>
      <c r="CLD132" s="27"/>
      <c r="CLE132" s="27"/>
      <c r="CLF132" s="27"/>
      <c r="CLG132" s="27"/>
      <c r="CLH132" s="27"/>
      <c r="CLI132" s="27"/>
      <c r="CLJ132" s="27"/>
      <c r="CLK132" s="27"/>
      <c r="CLL132" s="27"/>
      <c r="CLM132" s="27"/>
      <c r="CLN132" s="27"/>
      <c r="CLO132" s="27"/>
      <c r="CLP132" s="27"/>
      <c r="CLQ132" s="27"/>
      <c r="CLR132" s="27"/>
      <c r="CLS132" s="27"/>
      <c r="CLT132" s="27"/>
      <c r="CLU132" s="27"/>
      <c r="CLV132" s="27"/>
      <c r="CLW132" s="27"/>
      <c r="CLX132" s="27"/>
      <c r="CLY132" s="27"/>
      <c r="CLZ132" s="27"/>
      <c r="CMA132" s="27"/>
      <c r="CMB132" s="27"/>
      <c r="CMC132" s="27"/>
      <c r="CMD132" s="27"/>
      <c r="CME132" s="27"/>
      <c r="CMF132" s="27"/>
      <c r="CMG132" s="27"/>
      <c r="CMH132" s="27"/>
      <c r="CMI132" s="27"/>
      <c r="CMJ132" s="27"/>
      <c r="CMK132" s="27"/>
      <c r="CML132" s="27"/>
      <c r="CMM132" s="27"/>
      <c r="CMN132" s="27"/>
      <c r="CMO132" s="27"/>
      <c r="CMP132" s="27"/>
      <c r="CMQ132" s="27"/>
      <c r="CMR132" s="27"/>
      <c r="CMS132" s="27"/>
      <c r="CMT132" s="27"/>
      <c r="CMU132" s="27"/>
      <c r="CMV132" s="27"/>
      <c r="CMW132" s="27"/>
      <c r="CMX132" s="27"/>
      <c r="CMY132" s="27"/>
      <c r="CMZ132" s="27"/>
      <c r="CNA132" s="27"/>
      <c r="CNB132" s="27"/>
      <c r="CNC132" s="27"/>
      <c r="CND132" s="27"/>
      <c r="CNE132" s="27"/>
      <c r="CNF132" s="27"/>
      <c r="CNG132" s="27"/>
      <c r="CNH132" s="27"/>
      <c r="CNI132" s="27"/>
      <c r="CNJ132" s="27"/>
      <c r="CNK132" s="27"/>
      <c r="CNL132" s="27"/>
      <c r="CNM132" s="27"/>
      <c r="CNN132" s="27"/>
      <c r="CNO132" s="27"/>
      <c r="CNP132" s="27"/>
      <c r="CNQ132" s="27"/>
      <c r="CNR132" s="27"/>
      <c r="CNS132" s="27"/>
      <c r="CNT132" s="27"/>
      <c r="CNU132" s="27"/>
      <c r="CNV132" s="27"/>
      <c r="CNW132" s="27"/>
      <c r="CNX132" s="27"/>
      <c r="CNY132" s="27"/>
      <c r="CNZ132" s="27"/>
      <c r="COA132" s="27"/>
      <c r="COB132" s="27"/>
      <c r="COC132" s="27"/>
      <c r="COD132" s="27"/>
      <c r="COE132" s="27"/>
      <c r="COF132" s="27"/>
      <c r="COG132" s="27"/>
      <c r="COH132" s="27"/>
      <c r="COI132" s="27"/>
      <c r="COJ132" s="27"/>
      <c r="COK132" s="27"/>
      <c r="COL132" s="27"/>
      <c r="COM132" s="27"/>
      <c r="CON132" s="27"/>
      <c r="COO132" s="27"/>
      <c r="COP132" s="27"/>
      <c r="COQ132" s="27"/>
      <c r="COR132" s="27"/>
      <c r="COS132" s="27"/>
      <c r="COT132" s="27"/>
      <c r="COU132" s="27"/>
      <c r="COV132" s="27"/>
      <c r="COW132" s="27"/>
      <c r="COX132" s="27"/>
      <c r="COY132" s="27"/>
      <c r="COZ132" s="27"/>
      <c r="CPA132" s="27"/>
      <c r="CPB132" s="27"/>
      <c r="CPC132" s="27"/>
      <c r="CPD132" s="27"/>
      <c r="CPE132" s="27"/>
      <c r="CPF132" s="27"/>
      <c r="CPG132" s="27"/>
      <c r="CPH132" s="27"/>
      <c r="CPI132" s="27"/>
      <c r="CPJ132" s="27"/>
      <c r="CPK132" s="27"/>
      <c r="CPL132" s="27"/>
      <c r="CPM132" s="27"/>
      <c r="CPN132" s="27"/>
      <c r="CPO132" s="27"/>
      <c r="CPP132" s="27"/>
      <c r="CPQ132" s="27"/>
      <c r="CPR132" s="27"/>
      <c r="CPS132" s="27"/>
      <c r="CPT132" s="27"/>
      <c r="CPU132" s="27"/>
      <c r="CPV132" s="27"/>
      <c r="CPW132" s="27"/>
      <c r="CPX132" s="27"/>
      <c r="CPY132" s="27"/>
      <c r="CPZ132" s="27"/>
      <c r="CQA132" s="27"/>
      <c r="CQB132" s="27"/>
      <c r="CQC132" s="27"/>
      <c r="CQD132" s="27"/>
      <c r="CQE132" s="27"/>
      <c r="CQF132" s="27"/>
      <c r="CQG132" s="27"/>
      <c r="CQH132" s="27"/>
      <c r="CQI132" s="27"/>
      <c r="CQJ132" s="27"/>
      <c r="CQK132" s="27"/>
      <c r="CQL132" s="27"/>
      <c r="CQM132" s="27"/>
      <c r="CQN132" s="27"/>
      <c r="CQO132" s="27"/>
      <c r="CQP132" s="27"/>
      <c r="CQQ132" s="27"/>
      <c r="CQR132" s="27"/>
      <c r="CQS132" s="27"/>
      <c r="CQT132" s="27"/>
      <c r="CQU132" s="27"/>
      <c r="CQV132" s="27"/>
      <c r="CQW132" s="27"/>
      <c r="CQX132" s="27"/>
      <c r="CQY132" s="27"/>
      <c r="CQZ132" s="27"/>
      <c r="CRA132" s="27"/>
      <c r="CRB132" s="27"/>
      <c r="CRC132" s="27"/>
      <c r="CRD132" s="27"/>
      <c r="CRE132" s="27"/>
      <c r="CRF132" s="27"/>
      <c r="CRG132" s="27"/>
      <c r="CRH132" s="27"/>
      <c r="CRI132" s="27"/>
      <c r="CRJ132" s="27"/>
      <c r="CRK132" s="27"/>
      <c r="CRL132" s="27"/>
      <c r="CRM132" s="27"/>
      <c r="CRN132" s="27"/>
      <c r="CRO132" s="27"/>
      <c r="CRP132" s="27"/>
      <c r="CRQ132" s="27"/>
      <c r="CRR132" s="27"/>
      <c r="CRY132" s="27"/>
      <c r="CRZ132" s="27"/>
      <c r="CSA132" s="27"/>
      <c r="CSB132" s="27"/>
      <c r="CSC132" s="27"/>
      <c r="CSD132" s="27"/>
      <c r="CSE132" s="27"/>
      <c r="CSF132" s="27"/>
      <c r="CSG132" s="27"/>
      <c r="CSH132" s="27"/>
      <c r="CSI132" s="27"/>
      <c r="CSJ132" s="27"/>
      <c r="CSK132" s="27"/>
      <c r="CSL132" s="27"/>
      <c r="CSM132" s="27"/>
      <c r="CSN132" s="27"/>
      <c r="CSO132" s="27"/>
      <c r="CSP132" s="27"/>
      <c r="CSQ132" s="27"/>
      <c r="CSR132" s="27"/>
      <c r="CSS132" s="27"/>
      <c r="CST132" s="27"/>
      <c r="CSU132" s="27"/>
      <c r="CSV132" s="27"/>
      <c r="CSW132" s="27"/>
      <c r="CSX132" s="27"/>
      <c r="CSY132" s="27"/>
      <c r="CSZ132" s="27"/>
      <c r="CTA132" s="27"/>
      <c r="CTB132" s="27"/>
      <c r="CTC132" s="27"/>
      <c r="CTD132" s="27"/>
      <c r="CTE132" s="27"/>
      <c r="CTF132" s="27"/>
      <c r="CTG132" s="27"/>
      <c r="CTH132" s="27"/>
      <c r="CTI132" s="27"/>
      <c r="CTJ132" s="27"/>
      <c r="CTK132" s="27"/>
      <c r="CTL132" s="27"/>
      <c r="CTM132" s="27"/>
      <c r="CTN132" s="27"/>
      <c r="CTO132" s="27"/>
      <c r="CTP132" s="27"/>
      <c r="CTQ132" s="27"/>
      <c r="CTR132" s="27"/>
      <c r="CTS132" s="27"/>
      <c r="CTT132" s="27"/>
      <c r="CTU132" s="27"/>
      <c r="CTV132" s="27"/>
      <c r="CTW132" s="27"/>
      <c r="CTX132" s="27"/>
      <c r="CTY132" s="27"/>
      <c r="CTZ132" s="27"/>
      <c r="CUA132" s="27"/>
      <c r="CUB132" s="27"/>
      <c r="CUC132" s="27"/>
      <c r="CUD132" s="27"/>
      <c r="CUE132" s="27"/>
      <c r="CUF132" s="27"/>
      <c r="CUG132" s="27"/>
      <c r="CUH132" s="27"/>
      <c r="CUI132" s="27"/>
      <c r="CUJ132" s="27"/>
      <c r="CUK132" s="27"/>
      <c r="CUL132" s="27"/>
      <c r="CUM132" s="27"/>
      <c r="CUN132" s="27"/>
      <c r="CUO132" s="27"/>
      <c r="CUP132" s="27"/>
      <c r="CUQ132" s="27"/>
      <c r="CUR132" s="27"/>
      <c r="CUS132" s="27"/>
      <c r="CUT132" s="27"/>
      <c r="CUU132" s="27"/>
      <c r="CUV132" s="27"/>
      <c r="CUW132" s="27"/>
      <c r="CUX132" s="27"/>
      <c r="CUY132" s="27"/>
      <c r="CUZ132" s="27"/>
      <c r="CVA132" s="27"/>
      <c r="CVB132" s="27"/>
      <c r="CVC132" s="27"/>
      <c r="CVD132" s="27"/>
      <c r="CVE132" s="27"/>
      <c r="CVF132" s="27"/>
      <c r="CVG132" s="27"/>
      <c r="CVH132" s="27"/>
      <c r="CVI132" s="27"/>
      <c r="CVJ132" s="27"/>
      <c r="CVK132" s="27"/>
      <c r="CVL132" s="27"/>
      <c r="CVM132" s="27"/>
      <c r="CVN132" s="27"/>
      <c r="CVO132" s="27"/>
      <c r="CVP132" s="27"/>
      <c r="CVQ132" s="27"/>
      <c r="CVR132" s="27"/>
      <c r="CVS132" s="27"/>
      <c r="CVT132" s="27"/>
      <c r="CVU132" s="27"/>
      <c r="CVV132" s="27"/>
      <c r="CVW132" s="27"/>
      <c r="CVX132" s="27"/>
      <c r="CVY132" s="27"/>
      <c r="CVZ132" s="27"/>
      <c r="CWA132" s="27"/>
      <c r="CWB132" s="27"/>
      <c r="CWC132" s="27"/>
      <c r="CWD132" s="27"/>
      <c r="CWE132" s="27"/>
      <c r="CWF132" s="27"/>
      <c r="CWG132" s="27"/>
      <c r="CWH132" s="27"/>
      <c r="CWI132" s="27"/>
      <c r="CWJ132" s="27"/>
      <c r="CWK132" s="27"/>
      <c r="CWL132" s="27"/>
      <c r="CWM132" s="27"/>
      <c r="CWN132" s="27"/>
      <c r="CWO132" s="27"/>
      <c r="CWP132" s="27"/>
      <c r="CWQ132" s="27"/>
      <c r="CWR132" s="27"/>
      <c r="CWS132" s="27"/>
      <c r="CWT132" s="27"/>
      <c r="CWU132" s="27"/>
      <c r="CWV132" s="27"/>
      <c r="CWW132" s="27"/>
      <c r="CWX132" s="27"/>
      <c r="CWY132" s="27"/>
      <c r="CWZ132" s="27"/>
      <c r="CXA132" s="27"/>
      <c r="CXB132" s="27"/>
      <c r="CXC132" s="27"/>
      <c r="CXD132" s="27"/>
      <c r="CXE132" s="27"/>
      <c r="CXF132" s="27"/>
      <c r="CXG132" s="27"/>
      <c r="CXH132" s="27"/>
      <c r="CXI132" s="27"/>
      <c r="CXJ132" s="27"/>
      <c r="CXK132" s="27"/>
      <c r="CXL132" s="27"/>
      <c r="CXM132" s="27"/>
      <c r="CXN132" s="27"/>
      <c r="CXO132" s="27"/>
      <c r="CXP132" s="27"/>
      <c r="CXQ132" s="27"/>
      <c r="CXR132" s="27"/>
      <c r="CXS132" s="27"/>
      <c r="CXT132" s="27"/>
      <c r="CXU132" s="27"/>
      <c r="CXV132" s="27"/>
      <c r="CXW132" s="27"/>
      <c r="CXX132" s="27"/>
      <c r="CXY132" s="27"/>
      <c r="CXZ132" s="27"/>
      <c r="CYA132" s="27"/>
      <c r="CYB132" s="27"/>
      <c r="CYC132" s="27"/>
      <c r="CYD132" s="27"/>
      <c r="CYE132" s="27"/>
      <c r="CYF132" s="27"/>
      <c r="CYG132" s="27"/>
      <c r="CYH132" s="27"/>
      <c r="CYI132" s="27"/>
      <c r="CYJ132" s="27"/>
      <c r="CYK132" s="27"/>
      <c r="CYL132" s="27"/>
      <c r="CYM132" s="27"/>
      <c r="CYN132" s="27"/>
      <c r="CYO132" s="27"/>
      <c r="CYP132" s="27"/>
      <c r="CYQ132" s="27"/>
      <c r="CYR132" s="27"/>
      <c r="CYS132" s="27"/>
      <c r="CYT132" s="27"/>
      <c r="CYU132" s="27"/>
      <c r="CYV132" s="27"/>
      <c r="CYW132" s="27"/>
      <c r="CYX132" s="27"/>
      <c r="CYY132" s="27"/>
      <c r="CYZ132" s="27"/>
      <c r="CZA132" s="27"/>
      <c r="CZB132" s="27"/>
      <c r="CZC132" s="27"/>
      <c r="CZD132" s="27"/>
      <c r="CZE132" s="27"/>
      <c r="CZF132" s="27"/>
      <c r="CZG132" s="27"/>
      <c r="CZH132" s="27"/>
      <c r="CZI132" s="27"/>
      <c r="CZJ132" s="27"/>
      <c r="CZK132" s="27"/>
      <c r="CZL132" s="27"/>
      <c r="CZM132" s="27"/>
      <c r="CZN132" s="27"/>
      <c r="CZO132" s="27"/>
      <c r="CZP132" s="27"/>
      <c r="CZQ132" s="27"/>
      <c r="CZR132" s="27"/>
      <c r="CZS132" s="27"/>
      <c r="CZT132" s="27"/>
      <c r="CZU132" s="27"/>
      <c r="CZV132" s="27"/>
      <c r="CZW132" s="27"/>
      <c r="CZX132" s="27"/>
      <c r="CZY132" s="27"/>
      <c r="CZZ132" s="27"/>
      <c r="DAA132" s="27"/>
      <c r="DAB132" s="27"/>
      <c r="DAC132" s="27"/>
      <c r="DAD132" s="27"/>
      <c r="DAE132" s="27"/>
      <c r="DAF132" s="27"/>
      <c r="DAG132" s="27"/>
      <c r="DAH132" s="27"/>
      <c r="DAI132" s="27"/>
      <c r="DAJ132" s="27"/>
      <c r="DAK132" s="27"/>
      <c r="DAL132" s="27"/>
      <c r="DAM132" s="27"/>
      <c r="DAN132" s="27"/>
      <c r="DAO132" s="27"/>
      <c r="DAP132" s="27"/>
      <c r="DAQ132" s="27"/>
      <c r="DAR132" s="27"/>
      <c r="DAS132" s="27"/>
      <c r="DAT132" s="27"/>
      <c r="DAU132" s="27"/>
      <c r="DAV132" s="27"/>
      <c r="DAW132" s="27"/>
      <c r="DAX132" s="27"/>
      <c r="DAY132" s="27"/>
      <c r="DAZ132" s="27"/>
      <c r="DBA132" s="27"/>
      <c r="DBB132" s="27"/>
      <c r="DBC132" s="27"/>
      <c r="DBD132" s="27"/>
      <c r="DBE132" s="27"/>
      <c r="DBF132" s="27"/>
      <c r="DBG132" s="27"/>
      <c r="DBH132" s="27"/>
      <c r="DBI132" s="27"/>
      <c r="DBJ132" s="27"/>
      <c r="DBK132" s="27"/>
      <c r="DBL132" s="27"/>
      <c r="DBM132" s="27"/>
      <c r="DBN132" s="27"/>
      <c r="DBU132" s="27"/>
      <c r="DBV132" s="27"/>
      <c r="DBW132" s="27"/>
      <c r="DBX132" s="27"/>
      <c r="DBY132" s="27"/>
      <c r="DBZ132" s="27"/>
      <c r="DCA132" s="27"/>
      <c r="DCB132" s="27"/>
      <c r="DCC132" s="27"/>
      <c r="DCD132" s="27"/>
      <c r="DCE132" s="27"/>
      <c r="DCF132" s="27"/>
      <c r="DCG132" s="27"/>
      <c r="DCH132" s="27"/>
      <c r="DCI132" s="27"/>
      <c r="DCJ132" s="27"/>
      <c r="DCK132" s="27"/>
      <c r="DCL132" s="27"/>
      <c r="DCM132" s="27"/>
      <c r="DCN132" s="27"/>
      <c r="DCO132" s="27"/>
      <c r="DCP132" s="27"/>
      <c r="DCQ132" s="27"/>
      <c r="DCR132" s="27"/>
      <c r="DCS132" s="27"/>
      <c r="DCT132" s="27"/>
      <c r="DCU132" s="27"/>
      <c r="DCV132" s="27"/>
      <c r="DCW132" s="27"/>
      <c r="DCX132" s="27"/>
      <c r="DCY132" s="27"/>
      <c r="DCZ132" s="27"/>
      <c r="DDA132" s="27"/>
      <c r="DDB132" s="27"/>
      <c r="DDC132" s="27"/>
      <c r="DDD132" s="27"/>
      <c r="DDE132" s="27"/>
      <c r="DDF132" s="27"/>
      <c r="DDG132" s="27"/>
      <c r="DDH132" s="27"/>
      <c r="DDI132" s="27"/>
      <c r="DDJ132" s="27"/>
      <c r="DDK132" s="27"/>
      <c r="DDL132" s="27"/>
      <c r="DDM132" s="27"/>
      <c r="DDN132" s="27"/>
      <c r="DDO132" s="27"/>
      <c r="DDP132" s="27"/>
      <c r="DDQ132" s="27"/>
      <c r="DDR132" s="27"/>
      <c r="DDS132" s="27"/>
      <c r="DDT132" s="27"/>
      <c r="DDU132" s="27"/>
      <c r="DDV132" s="27"/>
      <c r="DDW132" s="27"/>
      <c r="DDX132" s="27"/>
      <c r="DDY132" s="27"/>
      <c r="DDZ132" s="27"/>
      <c r="DEA132" s="27"/>
      <c r="DEB132" s="27"/>
      <c r="DEC132" s="27"/>
      <c r="DED132" s="27"/>
      <c r="DEE132" s="27"/>
      <c r="DEF132" s="27"/>
      <c r="DEG132" s="27"/>
      <c r="DEH132" s="27"/>
      <c r="DEI132" s="27"/>
      <c r="DEJ132" s="27"/>
      <c r="DEK132" s="27"/>
      <c r="DEL132" s="27"/>
      <c r="DEM132" s="27"/>
      <c r="DEN132" s="27"/>
      <c r="DEO132" s="27"/>
      <c r="DEP132" s="27"/>
      <c r="DEQ132" s="27"/>
      <c r="DER132" s="27"/>
      <c r="DES132" s="27"/>
      <c r="DET132" s="27"/>
      <c r="DEU132" s="27"/>
      <c r="DEV132" s="27"/>
      <c r="DEW132" s="27"/>
      <c r="DEX132" s="27"/>
      <c r="DEY132" s="27"/>
      <c r="DEZ132" s="27"/>
      <c r="DFA132" s="27"/>
      <c r="DFB132" s="27"/>
      <c r="DFC132" s="27"/>
      <c r="DFD132" s="27"/>
      <c r="DFE132" s="27"/>
      <c r="DFF132" s="27"/>
      <c r="DFG132" s="27"/>
      <c r="DFH132" s="27"/>
      <c r="DFI132" s="27"/>
      <c r="DFJ132" s="27"/>
      <c r="DFK132" s="27"/>
      <c r="DFL132" s="27"/>
      <c r="DFM132" s="27"/>
      <c r="DFN132" s="27"/>
      <c r="DFO132" s="27"/>
      <c r="DFP132" s="27"/>
      <c r="DFQ132" s="27"/>
      <c r="DFR132" s="27"/>
      <c r="DFS132" s="27"/>
      <c r="DFT132" s="27"/>
      <c r="DFU132" s="27"/>
      <c r="DFV132" s="27"/>
      <c r="DFW132" s="27"/>
      <c r="DFX132" s="27"/>
      <c r="DFY132" s="27"/>
      <c r="DFZ132" s="27"/>
      <c r="DGA132" s="27"/>
      <c r="DGB132" s="27"/>
      <c r="DGC132" s="27"/>
      <c r="DGD132" s="27"/>
      <c r="DGE132" s="27"/>
      <c r="DGF132" s="27"/>
      <c r="DGG132" s="27"/>
      <c r="DGH132" s="27"/>
      <c r="DGI132" s="27"/>
      <c r="DGJ132" s="27"/>
      <c r="DGK132" s="27"/>
      <c r="DGL132" s="27"/>
      <c r="DGM132" s="27"/>
      <c r="DGN132" s="27"/>
      <c r="DGO132" s="27"/>
      <c r="DGP132" s="27"/>
      <c r="DGQ132" s="27"/>
      <c r="DGR132" s="27"/>
      <c r="DGS132" s="27"/>
      <c r="DGT132" s="27"/>
      <c r="DGU132" s="27"/>
      <c r="DGV132" s="27"/>
      <c r="DGW132" s="27"/>
      <c r="DGX132" s="27"/>
      <c r="DGY132" s="27"/>
      <c r="DGZ132" s="27"/>
      <c r="DHA132" s="27"/>
      <c r="DHB132" s="27"/>
      <c r="DHC132" s="27"/>
      <c r="DHD132" s="27"/>
      <c r="DHE132" s="27"/>
      <c r="DHF132" s="27"/>
      <c r="DHG132" s="27"/>
      <c r="DHH132" s="27"/>
      <c r="DHI132" s="27"/>
      <c r="DHJ132" s="27"/>
      <c r="DHK132" s="27"/>
      <c r="DHL132" s="27"/>
      <c r="DHM132" s="27"/>
      <c r="DHN132" s="27"/>
      <c r="DHO132" s="27"/>
      <c r="DHP132" s="27"/>
      <c r="DHQ132" s="27"/>
      <c r="DHR132" s="27"/>
      <c r="DHS132" s="27"/>
      <c r="DHT132" s="27"/>
      <c r="DHU132" s="27"/>
      <c r="DHV132" s="27"/>
      <c r="DHW132" s="27"/>
      <c r="DHX132" s="27"/>
      <c r="DHY132" s="27"/>
      <c r="DHZ132" s="27"/>
      <c r="DIA132" s="27"/>
      <c r="DIB132" s="27"/>
      <c r="DIC132" s="27"/>
      <c r="DID132" s="27"/>
      <c r="DIE132" s="27"/>
      <c r="DIF132" s="27"/>
      <c r="DIG132" s="27"/>
      <c r="DIH132" s="27"/>
      <c r="DII132" s="27"/>
      <c r="DIJ132" s="27"/>
      <c r="DIK132" s="27"/>
      <c r="DIL132" s="27"/>
      <c r="DIM132" s="27"/>
      <c r="DIN132" s="27"/>
      <c r="DIO132" s="27"/>
      <c r="DIP132" s="27"/>
      <c r="DIQ132" s="27"/>
      <c r="DIR132" s="27"/>
      <c r="DIS132" s="27"/>
      <c r="DIT132" s="27"/>
      <c r="DIU132" s="27"/>
      <c r="DIV132" s="27"/>
      <c r="DIW132" s="27"/>
      <c r="DIX132" s="27"/>
      <c r="DIY132" s="27"/>
      <c r="DIZ132" s="27"/>
      <c r="DJA132" s="27"/>
      <c r="DJB132" s="27"/>
      <c r="DJC132" s="27"/>
      <c r="DJD132" s="27"/>
      <c r="DJE132" s="27"/>
      <c r="DJF132" s="27"/>
      <c r="DJG132" s="27"/>
      <c r="DJH132" s="27"/>
      <c r="DJI132" s="27"/>
      <c r="DJJ132" s="27"/>
      <c r="DJK132" s="27"/>
      <c r="DJL132" s="27"/>
      <c r="DJM132" s="27"/>
      <c r="DJN132" s="27"/>
      <c r="DJO132" s="27"/>
      <c r="DJP132" s="27"/>
      <c r="DJQ132" s="27"/>
      <c r="DJR132" s="27"/>
      <c r="DJS132" s="27"/>
      <c r="DJT132" s="27"/>
      <c r="DJU132" s="27"/>
      <c r="DJV132" s="27"/>
      <c r="DJW132" s="27"/>
      <c r="DJX132" s="27"/>
      <c r="DJY132" s="27"/>
      <c r="DJZ132" s="27"/>
      <c r="DKA132" s="27"/>
      <c r="DKB132" s="27"/>
      <c r="DKC132" s="27"/>
      <c r="DKD132" s="27"/>
      <c r="DKE132" s="27"/>
      <c r="DKF132" s="27"/>
      <c r="DKG132" s="27"/>
      <c r="DKH132" s="27"/>
      <c r="DKI132" s="27"/>
      <c r="DKJ132" s="27"/>
      <c r="DKK132" s="27"/>
      <c r="DKL132" s="27"/>
      <c r="DKM132" s="27"/>
      <c r="DKN132" s="27"/>
      <c r="DKO132" s="27"/>
      <c r="DKP132" s="27"/>
      <c r="DKQ132" s="27"/>
      <c r="DKR132" s="27"/>
      <c r="DKS132" s="27"/>
      <c r="DKT132" s="27"/>
      <c r="DKU132" s="27"/>
      <c r="DKV132" s="27"/>
      <c r="DKW132" s="27"/>
      <c r="DKX132" s="27"/>
      <c r="DKY132" s="27"/>
      <c r="DKZ132" s="27"/>
      <c r="DLA132" s="27"/>
      <c r="DLB132" s="27"/>
      <c r="DLC132" s="27"/>
      <c r="DLD132" s="27"/>
      <c r="DLE132" s="27"/>
      <c r="DLF132" s="27"/>
      <c r="DLG132" s="27"/>
      <c r="DLH132" s="27"/>
      <c r="DLI132" s="27"/>
      <c r="DLJ132" s="27"/>
      <c r="DLQ132" s="27"/>
      <c r="DLR132" s="27"/>
      <c r="DLS132" s="27"/>
      <c r="DLT132" s="27"/>
      <c r="DLU132" s="27"/>
      <c r="DLV132" s="27"/>
      <c r="DLW132" s="27"/>
      <c r="DLX132" s="27"/>
      <c r="DLY132" s="27"/>
      <c r="DLZ132" s="27"/>
      <c r="DMA132" s="27"/>
      <c r="DMB132" s="27"/>
      <c r="DMC132" s="27"/>
      <c r="DMD132" s="27"/>
      <c r="DME132" s="27"/>
      <c r="DMF132" s="27"/>
      <c r="DMG132" s="27"/>
      <c r="DMH132" s="27"/>
      <c r="DMI132" s="27"/>
      <c r="DMJ132" s="27"/>
      <c r="DMK132" s="27"/>
      <c r="DML132" s="27"/>
      <c r="DMM132" s="27"/>
      <c r="DMN132" s="27"/>
      <c r="DMO132" s="27"/>
      <c r="DMP132" s="27"/>
      <c r="DMQ132" s="27"/>
      <c r="DMR132" s="27"/>
      <c r="DMS132" s="27"/>
      <c r="DMT132" s="27"/>
      <c r="DMU132" s="27"/>
      <c r="DMV132" s="27"/>
      <c r="DMW132" s="27"/>
      <c r="DMX132" s="27"/>
      <c r="DMY132" s="27"/>
      <c r="DMZ132" s="27"/>
      <c r="DNA132" s="27"/>
      <c r="DNB132" s="27"/>
      <c r="DNC132" s="27"/>
      <c r="DND132" s="27"/>
      <c r="DNE132" s="27"/>
      <c r="DNF132" s="27"/>
      <c r="DNG132" s="27"/>
      <c r="DNH132" s="27"/>
      <c r="DNI132" s="27"/>
      <c r="DNJ132" s="27"/>
      <c r="DNK132" s="27"/>
      <c r="DNL132" s="27"/>
      <c r="DNM132" s="27"/>
      <c r="DNN132" s="27"/>
      <c r="DNO132" s="27"/>
      <c r="DNP132" s="27"/>
      <c r="DNQ132" s="27"/>
      <c r="DNR132" s="27"/>
      <c r="DNS132" s="27"/>
      <c r="DNT132" s="27"/>
      <c r="DNU132" s="27"/>
      <c r="DNV132" s="27"/>
      <c r="DNW132" s="27"/>
      <c r="DNX132" s="27"/>
      <c r="DNY132" s="27"/>
      <c r="DNZ132" s="27"/>
      <c r="DOA132" s="27"/>
      <c r="DOB132" s="27"/>
      <c r="DOC132" s="27"/>
      <c r="DOD132" s="27"/>
      <c r="DOE132" s="27"/>
      <c r="DOF132" s="27"/>
      <c r="DOG132" s="27"/>
      <c r="DOH132" s="27"/>
      <c r="DOI132" s="27"/>
      <c r="DOJ132" s="27"/>
      <c r="DOK132" s="27"/>
      <c r="DOL132" s="27"/>
      <c r="DOM132" s="27"/>
      <c r="DON132" s="27"/>
      <c r="DOO132" s="27"/>
      <c r="DOP132" s="27"/>
      <c r="DOQ132" s="27"/>
      <c r="DOR132" s="27"/>
      <c r="DOS132" s="27"/>
      <c r="DOT132" s="27"/>
      <c r="DOU132" s="27"/>
      <c r="DOV132" s="27"/>
      <c r="DOW132" s="27"/>
      <c r="DOX132" s="27"/>
      <c r="DOY132" s="27"/>
      <c r="DOZ132" s="27"/>
      <c r="DPA132" s="27"/>
      <c r="DPB132" s="27"/>
      <c r="DPC132" s="27"/>
      <c r="DPD132" s="27"/>
      <c r="DPE132" s="27"/>
      <c r="DPF132" s="27"/>
      <c r="DPG132" s="27"/>
      <c r="DPH132" s="27"/>
      <c r="DPI132" s="27"/>
      <c r="DPJ132" s="27"/>
      <c r="DPK132" s="27"/>
      <c r="DPL132" s="27"/>
      <c r="DPM132" s="27"/>
      <c r="DPN132" s="27"/>
      <c r="DPO132" s="27"/>
      <c r="DPP132" s="27"/>
      <c r="DPQ132" s="27"/>
      <c r="DPR132" s="27"/>
      <c r="DPS132" s="27"/>
      <c r="DPT132" s="27"/>
      <c r="DPU132" s="27"/>
      <c r="DPV132" s="27"/>
      <c r="DPW132" s="27"/>
      <c r="DPX132" s="27"/>
      <c r="DPY132" s="27"/>
      <c r="DPZ132" s="27"/>
      <c r="DQA132" s="27"/>
      <c r="DQB132" s="27"/>
      <c r="DQC132" s="27"/>
      <c r="DQD132" s="27"/>
      <c r="DQE132" s="27"/>
      <c r="DQF132" s="27"/>
      <c r="DQG132" s="27"/>
      <c r="DQH132" s="27"/>
      <c r="DQI132" s="27"/>
      <c r="DQJ132" s="27"/>
      <c r="DQK132" s="27"/>
      <c r="DQL132" s="27"/>
      <c r="DQM132" s="27"/>
      <c r="DQN132" s="27"/>
      <c r="DQO132" s="27"/>
      <c r="DQP132" s="27"/>
      <c r="DQQ132" s="27"/>
      <c r="DQR132" s="27"/>
      <c r="DQS132" s="27"/>
      <c r="DQT132" s="27"/>
      <c r="DQU132" s="27"/>
      <c r="DQV132" s="27"/>
      <c r="DQW132" s="27"/>
      <c r="DQX132" s="27"/>
      <c r="DQY132" s="27"/>
      <c r="DQZ132" s="27"/>
      <c r="DRA132" s="27"/>
      <c r="DRB132" s="27"/>
      <c r="DRC132" s="27"/>
      <c r="DRD132" s="27"/>
      <c r="DRE132" s="27"/>
      <c r="DRF132" s="27"/>
      <c r="DRG132" s="27"/>
      <c r="DRH132" s="27"/>
      <c r="DRI132" s="27"/>
      <c r="DRJ132" s="27"/>
      <c r="DRK132" s="27"/>
      <c r="DRL132" s="27"/>
      <c r="DRM132" s="27"/>
      <c r="DRN132" s="27"/>
      <c r="DRO132" s="27"/>
      <c r="DRP132" s="27"/>
      <c r="DRQ132" s="27"/>
      <c r="DRR132" s="27"/>
      <c r="DRS132" s="27"/>
      <c r="DRT132" s="27"/>
      <c r="DRU132" s="27"/>
      <c r="DRV132" s="27"/>
      <c r="DRW132" s="27"/>
      <c r="DRX132" s="27"/>
      <c r="DRY132" s="27"/>
      <c r="DRZ132" s="27"/>
      <c r="DSA132" s="27"/>
      <c r="DSB132" s="27"/>
      <c r="DSC132" s="27"/>
      <c r="DSD132" s="27"/>
      <c r="DSE132" s="27"/>
      <c r="DSF132" s="27"/>
      <c r="DSG132" s="27"/>
      <c r="DSH132" s="27"/>
      <c r="DSI132" s="27"/>
      <c r="DSJ132" s="27"/>
      <c r="DSK132" s="27"/>
      <c r="DSL132" s="27"/>
      <c r="DSM132" s="27"/>
      <c r="DSN132" s="27"/>
      <c r="DSO132" s="27"/>
      <c r="DSP132" s="27"/>
      <c r="DSQ132" s="27"/>
      <c r="DSR132" s="27"/>
      <c r="DSS132" s="27"/>
      <c r="DST132" s="27"/>
      <c r="DSU132" s="27"/>
      <c r="DSV132" s="27"/>
      <c r="DSW132" s="27"/>
      <c r="DSX132" s="27"/>
      <c r="DSY132" s="27"/>
      <c r="DSZ132" s="27"/>
      <c r="DTA132" s="27"/>
      <c r="DTB132" s="27"/>
      <c r="DTC132" s="27"/>
      <c r="DTD132" s="27"/>
      <c r="DTE132" s="27"/>
      <c r="DTF132" s="27"/>
      <c r="DTG132" s="27"/>
      <c r="DTH132" s="27"/>
      <c r="DTI132" s="27"/>
      <c r="DTJ132" s="27"/>
      <c r="DTK132" s="27"/>
      <c r="DTL132" s="27"/>
      <c r="DTM132" s="27"/>
      <c r="DTN132" s="27"/>
      <c r="DTO132" s="27"/>
      <c r="DTP132" s="27"/>
      <c r="DTQ132" s="27"/>
      <c r="DTR132" s="27"/>
      <c r="DTS132" s="27"/>
      <c r="DTT132" s="27"/>
      <c r="DTU132" s="27"/>
      <c r="DTV132" s="27"/>
      <c r="DTW132" s="27"/>
      <c r="DTX132" s="27"/>
      <c r="DTY132" s="27"/>
      <c r="DTZ132" s="27"/>
      <c r="DUA132" s="27"/>
      <c r="DUB132" s="27"/>
      <c r="DUC132" s="27"/>
      <c r="DUD132" s="27"/>
      <c r="DUE132" s="27"/>
      <c r="DUF132" s="27"/>
      <c r="DUG132" s="27"/>
      <c r="DUH132" s="27"/>
      <c r="DUI132" s="27"/>
      <c r="DUJ132" s="27"/>
      <c r="DUK132" s="27"/>
      <c r="DUL132" s="27"/>
      <c r="DUM132" s="27"/>
      <c r="DUN132" s="27"/>
      <c r="DUO132" s="27"/>
      <c r="DUP132" s="27"/>
      <c r="DUQ132" s="27"/>
      <c r="DUR132" s="27"/>
      <c r="DUS132" s="27"/>
      <c r="DUT132" s="27"/>
      <c r="DUU132" s="27"/>
      <c r="DUV132" s="27"/>
      <c r="DUW132" s="27"/>
      <c r="DUX132" s="27"/>
      <c r="DUY132" s="27"/>
      <c r="DUZ132" s="27"/>
      <c r="DVA132" s="27"/>
      <c r="DVB132" s="27"/>
      <c r="DVC132" s="27"/>
      <c r="DVD132" s="27"/>
      <c r="DVE132" s="27"/>
      <c r="DVF132" s="27"/>
      <c r="DVM132" s="27"/>
      <c r="DVN132" s="27"/>
      <c r="DVO132" s="27"/>
      <c r="DVP132" s="27"/>
      <c r="DVQ132" s="27"/>
      <c r="DVR132" s="27"/>
      <c r="DVS132" s="27"/>
      <c r="DVT132" s="27"/>
      <c r="DVU132" s="27"/>
      <c r="DVV132" s="27"/>
      <c r="DVW132" s="27"/>
      <c r="DVX132" s="27"/>
      <c r="DVY132" s="27"/>
      <c r="DVZ132" s="27"/>
      <c r="DWA132" s="27"/>
      <c r="DWB132" s="27"/>
      <c r="DWC132" s="27"/>
      <c r="DWD132" s="27"/>
      <c r="DWE132" s="27"/>
      <c r="DWF132" s="27"/>
      <c r="DWG132" s="27"/>
      <c r="DWH132" s="27"/>
      <c r="DWI132" s="27"/>
      <c r="DWJ132" s="27"/>
      <c r="DWK132" s="27"/>
      <c r="DWL132" s="27"/>
      <c r="DWM132" s="27"/>
      <c r="DWN132" s="27"/>
      <c r="DWO132" s="27"/>
      <c r="DWP132" s="27"/>
      <c r="DWQ132" s="27"/>
      <c r="DWR132" s="27"/>
      <c r="DWS132" s="27"/>
      <c r="DWT132" s="27"/>
      <c r="DWU132" s="27"/>
      <c r="DWV132" s="27"/>
      <c r="DWW132" s="27"/>
      <c r="DWX132" s="27"/>
      <c r="DWY132" s="27"/>
      <c r="DWZ132" s="27"/>
      <c r="DXA132" s="27"/>
      <c r="DXB132" s="27"/>
      <c r="DXC132" s="27"/>
      <c r="DXD132" s="27"/>
      <c r="DXE132" s="27"/>
      <c r="DXF132" s="27"/>
      <c r="DXG132" s="27"/>
      <c r="DXH132" s="27"/>
      <c r="DXI132" s="27"/>
      <c r="DXJ132" s="27"/>
      <c r="DXK132" s="27"/>
      <c r="DXL132" s="27"/>
      <c r="DXM132" s="27"/>
      <c r="DXN132" s="27"/>
      <c r="DXO132" s="27"/>
      <c r="DXP132" s="27"/>
      <c r="DXQ132" s="27"/>
      <c r="DXR132" s="27"/>
      <c r="DXS132" s="27"/>
      <c r="DXT132" s="27"/>
      <c r="DXU132" s="27"/>
      <c r="DXV132" s="27"/>
      <c r="DXW132" s="27"/>
      <c r="DXX132" s="27"/>
      <c r="DXY132" s="27"/>
      <c r="DXZ132" s="27"/>
      <c r="DYA132" s="27"/>
      <c r="DYB132" s="27"/>
      <c r="DYC132" s="27"/>
      <c r="DYD132" s="27"/>
      <c r="DYE132" s="27"/>
      <c r="DYF132" s="27"/>
      <c r="DYG132" s="27"/>
      <c r="DYH132" s="27"/>
      <c r="DYI132" s="27"/>
      <c r="DYJ132" s="27"/>
      <c r="DYK132" s="27"/>
      <c r="DYL132" s="27"/>
      <c r="DYM132" s="27"/>
      <c r="DYN132" s="27"/>
      <c r="DYO132" s="27"/>
      <c r="DYP132" s="27"/>
      <c r="DYQ132" s="27"/>
      <c r="DYR132" s="27"/>
      <c r="DYS132" s="27"/>
      <c r="DYT132" s="27"/>
      <c r="DYU132" s="27"/>
      <c r="DYV132" s="27"/>
      <c r="DYW132" s="27"/>
      <c r="DYX132" s="27"/>
      <c r="DYY132" s="27"/>
      <c r="DYZ132" s="27"/>
      <c r="DZA132" s="27"/>
      <c r="DZB132" s="27"/>
      <c r="DZC132" s="27"/>
      <c r="DZD132" s="27"/>
      <c r="DZE132" s="27"/>
      <c r="DZF132" s="27"/>
      <c r="DZG132" s="27"/>
      <c r="DZH132" s="27"/>
      <c r="DZI132" s="27"/>
      <c r="DZJ132" s="27"/>
      <c r="DZK132" s="27"/>
      <c r="DZL132" s="27"/>
      <c r="DZM132" s="27"/>
      <c r="DZN132" s="27"/>
      <c r="DZO132" s="27"/>
      <c r="DZP132" s="27"/>
      <c r="DZQ132" s="27"/>
      <c r="DZR132" s="27"/>
      <c r="DZS132" s="27"/>
      <c r="DZT132" s="27"/>
      <c r="DZU132" s="27"/>
      <c r="DZV132" s="27"/>
      <c r="DZW132" s="27"/>
      <c r="DZX132" s="27"/>
      <c r="DZY132" s="27"/>
      <c r="DZZ132" s="27"/>
      <c r="EAA132" s="27"/>
      <c r="EAB132" s="27"/>
      <c r="EAC132" s="27"/>
      <c r="EAD132" s="27"/>
      <c r="EAE132" s="27"/>
      <c r="EAF132" s="27"/>
      <c r="EAG132" s="27"/>
      <c r="EAH132" s="27"/>
      <c r="EAI132" s="27"/>
      <c r="EAJ132" s="27"/>
      <c r="EAK132" s="27"/>
      <c r="EAL132" s="27"/>
      <c r="EAM132" s="27"/>
      <c r="EAN132" s="27"/>
      <c r="EAO132" s="27"/>
      <c r="EAP132" s="27"/>
      <c r="EAQ132" s="27"/>
      <c r="EAR132" s="27"/>
      <c r="EAS132" s="27"/>
      <c r="EAT132" s="27"/>
      <c r="EAU132" s="27"/>
      <c r="EAV132" s="27"/>
      <c r="EAW132" s="27"/>
      <c r="EAX132" s="27"/>
      <c r="EAY132" s="27"/>
      <c r="EAZ132" s="27"/>
      <c r="EBA132" s="27"/>
      <c r="EBB132" s="27"/>
      <c r="EBC132" s="27"/>
      <c r="EBD132" s="27"/>
      <c r="EBE132" s="27"/>
      <c r="EBF132" s="27"/>
      <c r="EBG132" s="27"/>
      <c r="EBH132" s="27"/>
      <c r="EBI132" s="27"/>
      <c r="EBJ132" s="27"/>
      <c r="EBK132" s="27"/>
      <c r="EBL132" s="27"/>
      <c r="EBM132" s="27"/>
      <c r="EBN132" s="27"/>
      <c r="EBO132" s="27"/>
      <c r="EBP132" s="27"/>
      <c r="EBQ132" s="27"/>
      <c r="EBR132" s="27"/>
      <c r="EBS132" s="27"/>
      <c r="EBT132" s="27"/>
      <c r="EBU132" s="27"/>
      <c r="EBV132" s="27"/>
      <c r="EBW132" s="27"/>
      <c r="EBX132" s="27"/>
      <c r="EBY132" s="27"/>
      <c r="EBZ132" s="27"/>
      <c r="ECA132" s="27"/>
      <c r="ECB132" s="27"/>
      <c r="ECC132" s="27"/>
      <c r="ECD132" s="27"/>
      <c r="ECE132" s="27"/>
      <c r="ECF132" s="27"/>
      <c r="ECG132" s="27"/>
      <c r="ECH132" s="27"/>
      <c r="ECI132" s="27"/>
      <c r="ECJ132" s="27"/>
      <c r="ECK132" s="27"/>
      <c r="ECL132" s="27"/>
      <c r="ECM132" s="27"/>
      <c r="ECN132" s="27"/>
      <c r="ECO132" s="27"/>
      <c r="ECP132" s="27"/>
      <c r="ECQ132" s="27"/>
      <c r="ECR132" s="27"/>
      <c r="ECS132" s="27"/>
      <c r="ECT132" s="27"/>
      <c r="ECU132" s="27"/>
      <c r="ECV132" s="27"/>
      <c r="ECW132" s="27"/>
      <c r="ECX132" s="27"/>
      <c r="ECY132" s="27"/>
      <c r="ECZ132" s="27"/>
      <c r="EDA132" s="27"/>
      <c r="EDB132" s="27"/>
      <c r="EDC132" s="27"/>
      <c r="EDD132" s="27"/>
      <c r="EDE132" s="27"/>
      <c r="EDF132" s="27"/>
      <c r="EDG132" s="27"/>
      <c r="EDH132" s="27"/>
      <c r="EDI132" s="27"/>
      <c r="EDJ132" s="27"/>
      <c r="EDK132" s="27"/>
      <c r="EDL132" s="27"/>
      <c r="EDM132" s="27"/>
      <c r="EDN132" s="27"/>
      <c r="EDO132" s="27"/>
      <c r="EDP132" s="27"/>
      <c r="EDQ132" s="27"/>
      <c r="EDR132" s="27"/>
      <c r="EDS132" s="27"/>
      <c r="EDT132" s="27"/>
      <c r="EDU132" s="27"/>
      <c r="EDV132" s="27"/>
      <c r="EDW132" s="27"/>
      <c r="EDX132" s="27"/>
      <c r="EDY132" s="27"/>
      <c r="EDZ132" s="27"/>
      <c r="EEA132" s="27"/>
      <c r="EEB132" s="27"/>
      <c r="EEC132" s="27"/>
      <c r="EED132" s="27"/>
      <c r="EEE132" s="27"/>
      <c r="EEF132" s="27"/>
      <c r="EEG132" s="27"/>
      <c r="EEH132" s="27"/>
      <c r="EEI132" s="27"/>
      <c r="EEJ132" s="27"/>
      <c r="EEK132" s="27"/>
      <c r="EEL132" s="27"/>
      <c r="EEM132" s="27"/>
      <c r="EEN132" s="27"/>
      <c r="EEO132" s="27"/>
      <c r="EEP132" s="27"/>
      <c r="EEQ132" s="27"/>
      <c r="EER132" s="27"/>
      <c r="EES132" s="27"/>
      <c r="EET132" s="27"/>
      <c r="EEU132" s="27"/>
      <c r="EEV132" s="27"/>
      <c r="EEW132" s="27"/>
      <c r="EEX132" s="27"/>
      <c r="EEY132" s="27"/>
      <c r="EEZ132" s="27"/>
      <c r="EFA132" s="27"/>
      <c r="EFB132" s="27"/>
      <c r="EFI132" s="27"/>
      <c r="EFJ132" s="27"/>
      <c r="EFK132" s="27"/>
      <c r="EFL132" s="27"/>
      <c r="EFM132" s="27"/>
      <c r="EFN132" s="27"/>
      <c r="EFO132" s="27"/>
      <c r="EFP132" s="27"/>
      <c r="EFQ132" s="27"/>
      <c r="EFR132" s="27"/>
      <c r="EFS132" s="27"/>
      <c r="EFT132" s="27"/>
      <c r="EFU132" s="27"/>
      <c r="EFV132" s="27"/>
      <c r="EFW132" s="27"/>
      <c r="EFX132" s="27"/>
      <c r="EFY132" s="27"/>
      <c r="EFZ132" s="27"/>
      <c r="EGA132" s="27"/>
      <c r="EGB132" s="27"/>
      <c r="EGC132" s="27"/>
      <c r="EGD132" s="27"/>
      <c r="EGE132" s="27"/>
      <c r="EGF132" s="27"/>
      <c r="EGG132" s="27"/>
      <c r="EGH132" s="27"/>
      <c r="EGI132" s="27"/>
      <c r="EGJ132" s="27"/>
      <c r="EGK132" s="27"/>
      <c r="EGL132" s="27"/>
      <c r="EGM132" s="27"/>
      <c r="EGN132" s="27"/>
      <c r="EGO132" s="27"/>
      <c r="EGP132" s="27"/>
      <c r="EGQ132" s="27"/>
      <c r="EGR132" s="27"/>
      <c r="EGS132" s="27"/>
      <c r="EGT132" s="27"/>
      <c r="EGU132" s="27"/>
      <c r="EGV132" s="27"/>
      <c r="EGW132" s="27"/>
      <c r="EGX132" s="27"/>
      <c r="EGY132" s="27"/>
      <c r="EGZ132" s="27"/>
      <c r="EHA132" s="27"/>
      <c r="EHB132" s="27"/>
      <c r="EHC132" s="27"/>
      <c r="EHD132" s="27"/>
      <c r="EHE132" s="27"/>
      <c r="EHF132" s="27"/>
      <c r="EHG132" s="27"/>
      <c r="EHH132" s="27"/>
      <c r="EHI132" s="27"/>
      <c r="EHJ132" s="27"/>
      <c r="EHK132" s="27"/>
      <c r="EHL132" s="27"/>
      <c r="EHM132" s="27"/>
      <c r="EHN132" s="27"/>
      <c r="EHO132" s="27"/>
      <c r="EHP132" s="27"/>
      <c r="EHQ132" s="27"/>
      <c r="EHR132" s="27"/>
      <c r="EHS132" s="27"/>
      <c r="EHT132" s="27"/>
      <c r="EHU132" s="27"/>
      <c r="EHV132" s="27"/>
      <c r="EHW132" s="27"/>
      <c r="EHX132" s="27"/>
      <c r="EHY132" s="27"/>
      <c r="EHZ132" s="27"/>
      <c r="EIA132" s="27"/>
      <c r="EIB132" s="27"/>
      <c r="EIC132" s="27"/>
      <c r="EID132" s="27"/>
      <c r="EIE132" s="27"/>
      <c r="EIF132" s="27"/>
      <c r="EIG132" s="27"/>
      <c r="EIH132" s="27"/>
      <c r="EII132" s="27"/>
      <c r="EIJ132" s="27"/>
      <c r="EIK132" s="27"/>
      <c r="EIL132" s="27"/>
      <c r="EIM132" s="27"/>
      <c r="EIN132" s="27"/>
      <c r="EIO132" s="27"/>
      <c r="EIP132" s="27"/>
      <c r="EIQ132" s="27"/>
      <c r="EIR132" s="27"/>
      <c r="EIS132" s="27"/>
      <c r="EIT132" s="27"/>
      <c r="EIU132" s="27"/>
      <c r="EIV132" s="27"/>
      <c r="EIW132" s="27"/>
      <c r="EIX132" s="27"/>
      <c r="EIY132" s="27"/>
      <c r="EIZ132" s="27"/>
      <c r="EJA132" s="27"/>
      <c r="EJB132" s="27"/>
      <c r="EJC132" s="27"/>
      <c r="EJD132" s="27"/>
      <c r="EJE132" s="27"/>
      <c r="EJF132" s="27"/>
      <c r="EJG132" s="27"/>
      <c r="EJH132" s="27"/>
      <c r="EJI132" s="27"/>
      <c r="EJJ132" s="27"/>
      <c r="EJK132" s="27"/>
      <c r="EJL132" s="27"/>
      <c r="EJM132" s="27"/>
      <c r="EJN132" s="27"/>
      <c r="EJO132" s="27"/>
      <c r="EJP132" s="27"/>
      <c r="EJQ132" s="27"/>
      <c r="EJR132" s="27"/>
      <c r="EJS132" s="27"/>
      <c r="EJT132" s="27"/>
      <c r="EJU132" s="27"/>
      <c r="EJV132" s="27"/>
      <c r="EJW132" s="27"/>
      <c r="EJX132" s="27"/>
      <c r="EJY132" s="27"/>
      <c r="EJZ132" s="27"/>
      <c r="EKA132" s="27"/>
      <c r="EKB132" s="27"/>
      <c r="EKC132" s="27"/>
      <c r="EKD132" s="27"/>
      <c r="EKE132" s="27"/>
      <c r="EKF132" s="27"/>
      <c r="EKG132" s="27"/>
      <c r="EKH132" s="27"/>
      <c r="EKI132" s="27"/>
      <c r="EKJ132" s="27"/>
      <c r="EKK132" s="27"/>
      <c r="EKL132" s="27"/>
      <c r="EKM132" s="27"/>
      <c r="EKN132" s="27"/>
      <c r="EKO132" s="27"/>
      <c r="EKP132" s="27"/>
      <c r="EKQ132" s="27"/>
      <c r="EKR132" s="27"/>
      <c r="EKS132" s="27"/>
      <c r="EKT132" s="27"/>
      <c r="EKU132" s="27"/>
      <c r="EKV132" s="27"/>
      <c r="EKW132" s="27"/>
      <c r="EKX132" s="27"/>
      <c r="EKY132" s="27"/>
      <c r="EKZ132" s="27"/>
      <c r="ELA132" s="27"/>
      <c r="ELB132" s="27"/>
      <c r="ELC132" s="27"/>
      <c r="ELD132" s="27"/>
      <c r="ELE132" s="27"/>
      <c r="ELF132" s="27"/>
      <c r="ELG132" s="27"/>
      <c r="ELH132" s="27"/>
      <c r="ELI132" s="27"/>
      <c r="ELJ132" s="27"/>
      <c r="ELK132" s="27"/>
      <c r="ELL132" s="27"/>
      <c r="ELM132" s="27"/>
      <c r="ELN132" s="27"/>
      <c r="ELO132" s="27"/>
      <c r="ELP132" s="27"/>
      <c r="ELQ132" s="27"/>
      <c r="ELR132" s="27"/>
      <c r="ELS132" s="27"/>
      <c r="ELT132" s="27"/>
      <c r="ELU132" s="27"/>
      <c r="ELV132" s="27"/>
      <c r="ELW132" s="27"/>
      <c r="ELX132" s="27"/>
      <c r="ELY132" s="27"/>
      <c r="ELZ132" s="27"/>
      <c r="EMA132" s="27"/>
      <c r="EMB132" s="27"/>
      <c r="EMC132" s="27"/>
      <c r="EMD132" s="27"/>
      <c r="EME132" s="27"/>
      <c r="EMF132" s="27"/>
      <c r="EMG132" s="27"/>
      <c r="EMH132" s="27"/>
      <c r="EMI132" s="27"/>
      <c r="EMJ132" s="27"/>
      <c r="EMK132" s="27"/>
      <c r="EML132" s="27"/>
      <c r="EMM132" s="27"/>
      <c r="EMN132" s="27"/>
      <c r="EMO132" s="27"/>
      <c r="EMP132" s="27"/>
      <c r="EMQ132" s="27"/>
      <c r="EMR132" s="27"/>
      <c r="EMS132" s="27"/>
      <c r="EMT132" s="27"/>
      <c r="EMU132" s="27"/>
      <c r="EMV132" s="27"/>
      <c r="EMW132" s="27"/>
      <c r="EMX132" s="27"/>
      <c r="EMY132" s="27"/>
      <c r="EMZ132" s="27"/>
      <c r="ENA132" s="27"/>
      <c r="ENB132" s="27"/>
      <c r="ENC132" s="27"/>
      <c r="END132" s="27"/>
      <c r="ENE132" s="27"/>
      <c r="ENF132" s="27"/>
      <c r="ENG132" s="27"/>
      <c r="ENH132" s="27"/>
      <c r="ENI132" s="27"/>
      <c r="ENJ132" s="27"/>
      <c r="ENK132" s="27"/>
      <c r="ENL132" s="27"/>
      <c r="ENM132" s="27"/>
      <c r="ENN132" s="27"/>
      <c r="ENO132" s="27"/>
      <c r="ENP132" s="27"/>
      <c r="ENQ132" s="27"/>
      <c r="ENR132" s="27"/>
      <c r="ENS132" s="27"/>
      <c r="ENT132" s="27"/>
      <c r="ENU132" s="27"/>
      <c r="ENV132" s="27"/>
      <c r="ENW132" s="27"/>
      <c r="ENX132" s="27"/>
      <c r="ENY132" s="27"/>
      <c r="ENZ132" s="27"/>
      <c r="EOA132" s="27"/>
      <c r="EOB132" s="27"/>
      <c r="EOC132" s="27"/>
      <c r="EOD132" s="27"/>
      <c r="EOE132" s="27"/>
      <c r="EOF132" s="27"/>
      <c r="EOG132" s="27"/>
      <c r="EOH132" s="27"/>
      <c r="EOI132" s="27"/>
      <c r="EOJ132" s="27"/>
      <c r="EOK132" s="27"/>
      <c r="EOL132" s="27"/>
      <c r="EOM132" s="27"/>
      <c r="EON132" s="27"/>
      <c r="EOO132" s="27"/>
      <c r="EOP132" s="27"/>
      <c r="EOQ132" s="27"/>
      <c r="EOR132" s="27"/>
      <c r="EOS132" s="27"/>
      <c r="EOT132" s="27"/>
      <c r="EOU132" s="27"/>
      <c r="EOV132" s="27"/>
      <c r="EOW132" s="27"/>
      <c r="EOX132" s="27"/>
      <c r="EPE132" s="27"/>
      <c r="EPF132" s="27"/>
      <c r="EPG132" s="27"/>
      <c r="EPH132" s="27"/>
      <c r="EPI132" s="27"/>
      <c r="EPJ132" s="27"/>
      <c r="EPK132" s="27"/>
      <c r="EPL132" s="27"/>
      <c r="EPM132" s="27"/>
      <c r="EPN132" s="27"/>
      <c r="EPO132" s="27"/>
      <c r="EPP132" s="27"/>
      <c r="EPQ132" s="27"/>
      <c r="EPR132" s="27"/>
      <c r="EPS132" s="27"/>
      <c r="EPT132" s="27"/>
      <c r="EPU132" s="27"/>
      <c r="EPV132" s="27"/>
      <c r="EPW132" s="27"/>
      <c r="EPX132" s="27"/>
      <c r="EPY132" s="27"/>
      <c r="EPZ132" s="27"/>
      <c r="EQA132" s="27"/>
      <c r="EQB132" s="27"/>
      <c r="EQC132" s="27"/>
      <c r="EQD132" s="27"/>
      <c r="EQE132" s="27"/>
      <c r="EQF132" s="27"/>
      <c r="EQG132" s="27"/>
      <c r="EQH132" s="27"/>
      <c r="EQI132" s="27"/>
      <c r="EQJ132" s="27"/>
      <c r="EQK132" s="27"/>
      <c r="EQL132" s="27"/>
      <c r="EQM132" s="27"/>
      <c r="EQN132" s="27"/>
      <c r="EQO132" s="27"/>
      <c r="EQP132" s="27"/>
      <c r="EQQ132" s="27"/>
      <c r="EQR132" s="27"/>
      <c r="EQS132" s="27"/>
      <c r="EQT132" s="27"/>
      <c r="EQU132" s="27"/>
      <c r="EQV132" s="27"/>
      <c r="EQW132" s="27"/>
      <c r="EQX132" s="27"/>
      <c r="EQY132" s="27"/>
      <c r="EQZ132" s="27"/>
      <c r="ERA132" s="27"/>
      <c r="ERB132" s="27"/>
      <c r="ERC132" s="27"/>
      <c r="ERD132" s="27"/>
      <c r="ERE132" s="27"/>
      <c r="ERF132" s="27"/>
      <c r="ERG132" s="27"/>
      <c r="ERH132" s="27"/>
      <c r="ERI132" s="27"/>
      <c r="ERJ132" s="27"/>
      <c r="ERK132" s="27"/>
      <c r="ERL132" s="27"/>
      <c r="ERM132" s="27"/>
      <c r="ERN132" s="27"/>
      <c r="ERO132" s="27"/>
      <c r="ERP132" s="27"/>
      <c r="ERQ132" s="27"/>
      <c r="ERR132" s="27"/>
      <c r="ERS132" s="27"/>
      <c r="ERT132" s="27"/>
      <c r="ERU132" s="27"/>
      <c r="ERV132" s="27"/>
      <c r="ERW132" s="27"/>
      <c r="ERX132" s="27"/>
      <c r="ERY132" s="27"/>
      <c r="ERZ132" s="27"/>
      <c r="ESA132" s="27"/>
      <c r="ESB132" s="27"/>
      <c r="ESC132" s="27"/>
      <c r="ESD132" s="27"/>
      <c r="ESE132" s="27"/>
      <c r="ESF132" s="27"/>
      <c r="ESG132" s="27"/>
      <c r="ESH132" s="27"/>
      <c r="ESI132" s="27"/>
      <c r="ESJ132" s="27"/>
      <c r="ESK132" s="27"/>
      <c r="ESL132" s="27"/>
      <c r="ESM132" s="27"/>
      <c r="ESN132" s="27"/>
      <c r="ESO132" s="27"/>
      <c r="ESP132" s="27"/>
      <c r="ESQ132" s="27"/>
      <c r="ESR132" s="27"/>
      <c r="ESS132" s="27"/>
      <c r="EST132" s="27"/>
      <c r="ESU132" s="27"/>
      <c r="ESV132" s="27"/>
      <c r="ESW132" s="27"/>
      <c r="ESX132" s="27"/>
      <c r="ESY132" s="27"/>
      <c r="ESZ132" s="27"/>
      <c r="ETA132" s="27"/>
      <c r="ETB132" s="27"/>
      <c r="ETC132" s="27"/>
      <c r="ETD132" s="27"/>
      <c r="ETE132" s="27"/>
      <c r="ETF132" s="27"/>
      <c r="ETG132" s="27"/>
      <c r="ETH132" s="27"/>
      <c r="ETI132" s="27"/>
      <c r="ETJ132" s="27"/>
      <c r="ETK132" s="27"/>
      <c r="ETL132" s="27"/>
      <c r="ETM132" s="27"/>
      <c r="ETN132" s="27"/>
      <c r="ETO132" s="27"/>
      <c r="ETP132" s="27"/>
      <c r="ETQ132" s="27"/>
      <c r="ETR132" s="27"/>
      <c r="ETS132" s="27"/>
      <c r="ETT132" s="27"/>
      <c r="ETU132" s="27"/>
      <c r="ETV132" s="27"/>
      <c r="ETW132" s="27"/>
      <c r="ETX132" s="27"/>
      <c r="ETY132" s="27"/>
      <c r="ETZ132" s="27"/>
      <c r="EUA132" s="27"/>
      <c r="EUB132" s="27"/>
      <c r="EUC132" s="27"/>
      <c r="EUD132" s="27"/>
      <c r="EUE132" s="27"/>
      <c r="EUF132" s="27"/>
      <c r="EUG132" s="27"/>
      <c r="EUH132" s="27"/>
      <c r="EUI132" s="27"/>
      <c r="EUJ132" s="27"/>
      <c r="EUK132" s="27"/>
      <c r="EUL132" s="27"/>
      <c r="EUM132" s="27"/>
      <c r="EUN132" s="27"/>
      <c r="EUO132" s="27"/>
      <c r="EUP132" s="27"/>
      <c r="EUQ132" s="27"/>
      <c r="EUR132" s="27"/>
      <c r="EUS132" s="27"/>
      <c r="EUT132" s="27"/>
      <c r="EUU132" s="27"/>
      <c r="EUV132" s="27"/>
      <c r="EUW132" s="27"/>
      <c r="EUX132" s="27"/>
      <c r="EUY132" s="27"/>
      <c r="EUZ132" s="27"/>
      <c r="EVA132" s="27"/>
      <c r="EVB132" s="27"/>
      <c r="EVC132" s="27"/>
      <c r="EVD132" s="27"/>
      <c r="EVE132" s="27"/>
      <c r="EVF132" s="27"/>
      <c r="EVG132" s="27"/>
      <c r="EVH132" s="27"/>
      <c r="EVI132" s="27"/>
      <c r="EVJ132" s="27"/>
      <c r="EVK132" s="27"/>
      <c r="EVL132" s="27"/>
      <c r="EVM132" s="27"/>
      <c r="EVN132" s="27"/>
      <c r="EVO132" s="27"/>
      <c r="EVP132" s="27"/>
      <c r="EVQ132" s="27"/>
      <c r="EVR132" s="27"/>
      <c r="EVS132" s="27"/>
      <c r="EVT132" s="27"/>
      <c r="EVU132" s="27"/>
      <c r="EVV132" s="27"/>
      <c r="EVW132" s="27"/>
      <c r="EVX132" s="27"/>
      <c r="EVY132" s="27"/>
      <c r="EVZ132" s="27"/>
      <c r="EWA132" s="27"/>
      <c r="EWB132" s="27"/>
      <c r="EWC132" s="27"/>
      <c r="EWD132" s="27"/>
      <c r="EWE132" s="27"/>
      <c r="EWF132" s="27"/>
      <c r="EWG132" s="27"/>
      <c r="EWH132" s="27"/>
      <c r="EWI132" s="27"/>
      <c r="EWJ132" s="27"/>
      <c r="EWK132" s="27"/>
      <c r="EWL132" s="27"/>
      <c r="EWM132" s="27"/>
      <c r="EWN132" s="27"/>
      <c r="EWO132" s="27"/>
      <c r="EWP132" s="27"/>
      <c r="EWQ132" s="27"/>
      <c r="EWR132" s="27"/>
      <c r="EWS132" s="27"/>
      <c r="EWT132" s="27"/>
      <c r="EWU132" s="27"/>
      <c r="EWV132" s="27"/>
      <c r="EWW132" s="27"/>
      <c r="EWX132" s="27"/>
      <c r="EWY132" s="27"/>
      <c r="EWZ132" s="27"/>
      <c r="EXA132" s="27"/>
      <c r="EXB132" s="27"/>
      <c r="EXC132" s="27"/>
      <c r="EXD132" s="27"/>
      <c r="EXE132" s="27"/>
      <c r="EXF132" s="27"/>
      <c r="EXG132" s="27"/>
      <c r="EXH132" s="27"/>
      <c r="EXI132" s="27"/>
      <c r="EXJ132" s="27"/>
      <c r="EXK132" s="27"/>
      <c r="EXL132" s="27"/>
      <c r="EXM132" s="27"/>
      <c r="EXN132" s="27"/>
      <c r="EXO132" s="27"/>
      <c r="EXP132" s="27"/>
      <c r="EXQ132" s="27"/>
      <c r="EXR132" s="27"/>
      <c r="EXS132" s="27"/>
      <c r="EXT132" s="27"/>
      <c r="EXU132" s="27"/>
      <c r="EXV132" s="27"/>
      <c r="EXW132" s="27"/>
      <c r="EXX132" s="27"/>
      <c r="EXY132" s="27"/>
      <c r="EXZ132" s="27"/>
      <c r="EYA132" s="27"/>
      <c r="EYB132" s="27"/>
      <c r="EYC132" s="27"/>
      <c r="EYD132" s="27"/>
      <c r="EYE132" s="27"/>
      <c r="EYF132" s="27"/>
      <c r="EYG132" s="27"/>
      <c r="EYH132" s="27"/>
      <c r="EYI132" s="27"/>
      <c r="EYJ132" s="27"/>
      <c r="EYK132" s="27"/>
      <c r="EYL132" s="27"/>
      <c r="EYM132" s="27"/>
      <c r="EYN132" s="27"/>
      <c r="EYO132" s="27"/>
      <c r="EYP132" s="27"/>
      <c r="EYQ132" s="27"/>
      <c r="EYR132" s="27"/>
      <c r="EYS132" s="27"/>
      <c r="EYT132" s="27"/>
      <c r="EZA132" s="27"/>
      <c r="EZB132" s="27"/>
      <c r="EZC132" s="27"/>
      <c r="EZD132" s="27"/>
      <c r="EZE132" s="27"/>
      <c r="EZF132" s="27"/>
      <c r="EZG132" s="27"/>
      <c r="EZH132" s="27"/>
      <c r="EZI132" s="27"/>
      <c r="EZJ132" s="27"/>
      <c r="EZK132" s="27"/>
      <c r="EZL132" s="27"/>
      <c r="EZM132" s="27"/>
      <c r="EZN132" s="27"/>
      <c r="EZO132" s="27"/>
      <c r="EZP132" s="27"/>
      <c r="EZQ132" s="27"/>
      <c r="EZR132" s="27"/>
      <c r="EZS132" s="27"/>
      <c r="EZT132" s="27"/>
      <c r="EZU132" s="27"/>
      <c r="EZV132" s="27"/>
      <c r="EZW132" s="27"/>
      <c r="EZX132" s="27"/>
      <c r="EZY132" s="27"/>
      <c r="EZZ132" s="27"/>
      <c r="FAA132" s="27"/>
      <c r="FAB132" s="27"/>
      <c r="FAC132" s="27"/>
      <c r="FAD132" s="27"/>
      <c r="FAE132" s="27"/>
      <c r="FAF132" s="27"/>
      <c r="FAG132" s="27"/>
      <c r="FAH132" s="27"/>
      <c r="FAI132" s="27"/>
      <c r="FAJ132" s="27"/>
      <c r="FAK132" s="27"/>
      <c r="FAL132" s="27"/>
      <c r="FAM132" s="27"/>
      <c r="FAN132" s="27"/>
      <c r="FAO132" s="27"/>
      <c r="FAP132" s="27"/>
      <c r="FAQ132" s="27"/>
      <c r="FAR132" s="27"/>
      <c r="FAS132" s="27"/>
      <c r="FAT132" s="27"/>
      <c r="FAU132" s="27"/>
      <c r="FAV132" s="27"/>
      <c r="FAW132" s="27"/>
      <c r="FAX132" s="27"/>
      <c r="FAY132" s="27"/>
      <c r="FAZ132" s="27"/>
      <c r="FBA132" s="27"/>
      <c r="FBB132" s="27"/>
      <c r="FBC132" s="27"/>
      <c r="FBD132" s="27"/>
      <c r="FBE132" s="27"/>
      <c r="FBF132" s="27"/>
      <c r="FBG132" s="27"/>
      <c r="FBH132" s="27"/>
      <c r="FBI132" s="27"/>
      <c r="FBJ132" s="27"/>
      <c r="FBK132" s="27"/>
      <c r="FBL132" s="27"/>
      <c r="FBM132" s="27"/>
      <c r="FBN132" s="27"/>
      <c r="FBO132" s="27"/>
      <c r="FBP132" s="27"/>
      <c r="FBQ132" s="27"/>
      <c r="FBR132" s="27"/>
      <c r="FBS132" s="27"/>
      <c r="FBT132" s="27"/>
      <c r="FBU132" s="27"/>
      <c r="FBV132" s="27"/>
      <c r="FBW132" s="27"/>
      <c r="FBX132" s="27"/>
      <c r="FBY132" s="27"/>
      <c r="FBZ132" s="27"/>
      <c r="FCA132" s="27"/>
      <c r="FCB132" s="27"/>
      <c r="FCC132" s="27"/>
      <c r="FCD132" s="27"/>
      <c r="FCE132" s="27"/>
      <c r="FCF132" s="27"/>
      <c r="FCG132" s="27"/>
      <c r="FCH132" s="27"/>
      <c r="FCI132" s="27"/>
      <c r="FCJ132" s="27"/>
      <c r="FCK132" s="27"/>
      <c r="FCL132" s="27"/>
      <c r="FCM132" s="27"/>
      <c r="FCN132" s="27"/>
      <c r="FCO132" s="27"/>
      <c r="FCP132" s="27"/>
      <c r="FCQ132" s="27"/>
      <c r="FCR132" s="27"/>
      <c r="FCS132" s="27"/>
      <c r="FCT132" s="27"/>
      <c r="FCU132" s="27"/>
      <c r="FCV132" s="27"/>
      <c r="FCW132" s="27"/>
      <c r="FCX132" s="27"/>
      <c r="FCY132" s="27"/>
      <c r="FCZ132" s="27"/>
      <c r="FDA132" s="27"/>
      <c r="FDB132" s="27"/>
      <c r="FDC132" s="27"/>
      <c r="FDD132" s="27"/>
      <c r="FDE132" s="27"/>
      <c r="FDF132" s="27"/>
      <c r="FDG132" s="27"/>
      <c r="FDH132" s="27"/>
      <c r="FDI132" s="27"/>
      <c r="FDJ132" s="27"/>
      <c r="FDK132" s="27"/>
      <c r="FDL132" s="27"/>
      <c r="FDM132" s="27"/>
      <c r="FDN132" s="27"/>
      <c r="FDO132" s="27"/>
      <c r="FDP132" s="27"/>
      <c r="FDQ132" s="27"/>
      <c r="FDR132" s="27"/>
      <c r="FDS132" s="27"/>
      <c r="FDT132" s="27"/>
      <c r="FDU132" s="27"/>
      <c r="FDV132" s="27"/>
      <c r="FDW132" s="27"/>
      <c r="FDX132" s="27"/>
      <c r="FDY132" s="27"/>
      <c r="FDZ132" s="27"/>
      <c r="FEA132" s="27"/>
      <c r="FEB132" s="27"/>
      <c r="FEC132" s="27"/>
      <c r="FED132" s="27"/>
      <c r="FEE132" s="27"/>
      <c r="FEF132" s="27"/>
      <c r="FEG132" s="27"/>
      <c r="FEH132" s="27"/>
      <c r="FEI132" s="27"/>
      <c r="FEJ132" s="27"/>
      <c r="FEK132" s="27"/>
      <c r="FEL132" s="27"/>
      <c r="FEM132" s="27"/>
      <c r="FEN132" s="27"/>
      <c r="FEO132" s="27"/>
      <c r="FEP132" s="27"/>
      <c r="FEQ132" s="27"/>
      <c r="FER132" s="27"/>
      <c r="FES132" s="27"/>
      <c r="FET132" s="27"/>
      <c r="FEU132" s="27"/>
      <c r="FEV132" s="27"/>
      <c r="FEW132" s="27"/>
      <c r="FEX132" s="27"/>
      <c r="FEY132" s="27"/>
      <c r="FEZ132" s="27"/>
      <c r="FFA132" s="27"/>
      <c r="FFB132" s="27"/>
      <c r="FFC132" s="27"/>
      <c r="FFD132" s="27"/>
      <c r="FFE132" s="27"/>
      <c r="FFF132" s="27"/>
      <c r="FFG132" s="27"/>
      <c r="FFH132" s="27"/>
      <c r="FFI132" s="27"/>
      <c r="FFJ132" s="27"/>
      <c r="FFK132" s="27"/>
      <c r="FFL132" s="27"/>
      <c r="FFM132" s="27"/>
      <c r="FFN132" s="27"/>
      <c r="FFO132" s="27"/>
      <c r="FFP132" s="27"/>
      <c r="FFQ132" s="27"/>
      <c r="FFR132" s="27"/>
      <c r="FFS132" s="27"/>
      <c r="FFT132" s="27"/>
      <c r="FFU132" s="27"/>
      <c r="FFV132" s="27"/>
      <c r="FFW132" s="27"/>
      <c r="FFX132" s="27"/>
      <c r="FFY132" s="27"/>
      <c r="FFZ132" s="27"/>
      <c r="FGA132" s="27"/>
      <c r="FGB132" s="27"/>
      <c r="FGC132" s="27"/>
      <c r="FGD132" s="27"/>
      <c r="FGE132" s="27"/>
      <c r="FGF132" s="27"/>
      <c r="FGG132" s="27"/>
      <c r="FGH132" s="27"/>
      <c r="FGI132" s="27"/>
      <c r="FGJ132" s="27"/>
      <c r="FGK132" s="27"/>
      <c r="FGL132" s="27"/>
      <c r="FGM132" s="27"/>
      <c r="FGN132" s="27"/>
      <c r="FGO132" s="27"/>
      <c r="FGP132" s="27"/>
      <c r="FGQ132" s="27"/>
      <c r="FGR132" s="27"/>
      <c r="FGS132" s="27"/>
      <c r="FGT132" s="27"/>
      <c r="FGU132" s="27"/>
      <c r="FGV132" s="27"/>
      <c r="FGW132" s="27"/>
      <c r="FGX132" s="27"/>
      <c r="FGY132" s="27"/>
      <c r="FGZ132" s="27"/>
      <c r="FHA132" s="27"/>
      <c r="FHB132" s="27"/>
      <c r="FHC132" s="27"/>
      <c r="FHD132" s="27"/>
      <c r="FHE132" s="27"/>
      <c r="FHF132" s="27"/>
      <c r="FHG132" s="27"/>
      <c r="FHH132" s="27"/>
      <c r="FHI132" s="27"/>
      <c r="FHJ132" s="27"/>
      <c r="FHK132" s="27"/>
      <c r="FHL132" s="27"/>
      <c r="FHM132" s="27"/>
      <c r="FHN132" s="27"/>
      <c r="FHO132" s="27"/>
      <c r="FHP132" s="27"/>
      <c r="FHQ132" s="27"/>
      <c r="FHR132" s="27"/>
      <c r="FHS132" s="27"/>
      <c r="FHT132" s="27"/>
      <c r="FHU132" s="27"/>
      <c r="FHV132" s="27"/>
      <c r="FHW132" s="27"/>
      <c r="FHX132" s="27"/>
      <c r="FHY132" s="27"/>
      <c r="FHZ132" s="27"/>
      <c r="FIA132" s="27"/>
      <c r="FIB132" s="27"/>
      <c r="FIC132" s="27"/>
      <c r="FID132" s="27"/>
      <c r="FIE132" s="27"/>
      <c r="FIF132" s="27"/>
      <c r="FIG132" s="27"/>
      <c r="FIH132" s="27"/>
      <c r="FII132" s="27"/>
      <c r="FIJ132" s="27"/>
      <c r="FIK132" s="27"/>
      <c r="FIL132" s="27"/>
      <c r="FIM132" s="27"/>
      <c r="FIN132" s="27"/>
      <c r="FIO132" s="27"/>
      <c r="FIP132" s="27"/>
      <c r="FIW132" s="27"/>
      <c r="FIX132" s="27"/>
      <c r="FIY132" s="27"/>
      <c r="FIZ132" s="27"/>
      <c r="FJA132" s="27"/>
      <c r="FJB132" s="27"/>
      <c r="FJC132" s="27"/>
      <c r="FJD132" s="27"/>
      <c r="FJE132" s="27"/>
      <c r="FJF132" s="27"/>
      <c r="FJG132" s="27"/>
      <c r="FJH132" s="27"/>
      <c r="FJI132" s="27"/>
      <c r="FJJ132" s="27"/>
      <c r="FJK132" s="27"/>
      <c r="FJL132" s="27"/>
      <c r="FJM132" s="27"/>
      <c r="FJN132" s="27"/>
      <c r="FJO132" s="27"/>
      <c r="FJP132" s="27"/>
      <c r="FJQ132" s="27"/>
      <c r="FJR132" s="27"/>
      <c r="FJS132" s="27"/>
      <c r="FJT132" s="27"/>
      <c r="FJU132" s="27"/>
      <c r="FJV132" s="27"/>
      <c r="FJW132" s="27"/>
      <c r="FJX132" s="27"/>
      <c r="FJY132" s="27"/>
      <c r="FJZ132" s="27"/>
      <c r="FKA132" s="27"/>
      <c r="FKB132" s="27"/>
      <c r="FKC132" s="27"/>
      <c r="FKD132" s="27"/>
      <c r="FKE132" s="27"/>
      <c r="FKF132" s="27"/>
      <c r="FKG132" s="27"/>
      <c r="FKH132" s="27"/>
      <c r="FKI132" s="27"/>
      <c r="FKJ132" s="27"/>
      <c r="FKK132" s="27"/>
      <c r="FKL132" s="27"/>
      <c r="FKM132" s="27"/>
      <c r="FKN132" s="27"/>
      <c r="FKO132" s="27"/>
      <c r="FKP132" s="27"/>
      <c r="FKQ132" s="27"/>
      <c r="FKR132" s="27"/>
      <c r="FKS132" s="27"/>
      <c r="FKT132" s="27"/>
      <c r="FKU132" s="27"/>
      <c r="FKV132" s="27"/>
      <c r="FKW132" s="27"/>
      <c r="FKX132" s="27"/>
      <c r="FKY132" s="27"/>
      <c r="FKZ132" s="27"/>
      <c r="FLA132" s="27"/>
      <c r="FLB132" s="27"/>
      <c r="FLC132" s="27"/>
      <c r="FLD132" s="27"/>
      <c r="FLE132" s="27"/>
      <c r="FLF132" s="27"/>
      <c r="FLG132" s="27"/>
      <c r="FLH132" s="27"/>
      <c r="FLI132" s="27"/>
      <c r="FLJ132" s="27"/>
      <c r="FLK132" s="27"/>
      <c r="FLL132" s="27"/>
      <c r="FLM132" s="27"/>
      <c r="FLN132" s="27"/>
      <c r="FLO132" s="27"/>
      <c r="FLP132" s="27"/>
      <c r="FLQ132" s="27"/>
      <c r="FLR132" s="27"/>
      <c r="FLS132" s="27"/>
      <c r="FLT132" s="27"/>
      <c r="FLU132" s="27"/>
      <c r="FLV132" s="27"/>
      <c r="FLW132" s="27"/>
      <c r="FLX132" s="27"/>
      <c r="FLY132" s="27"/>
      <c r="FLZ132" s="27"/>
      <c r="FMA132" s="27"/>
      <c r="FMB132" s="27"/>
      <c r="FMC132" s="27"/>
      <c r="FMD132" s="27"/>
      <c r="FME132" s="27"/>
      <c r="FMF132" s="27"/>
      <c r="FMG132" s="27"/>
      <c r="FMH132" s="27"/>
      <c r="FMI132" s="27"/>
      <c r="FMJ132" s="27"/>
      <c r="FMK132" s="27"/>
      <c r="FML132" s="27"/>
      <c r="FMM132" s="27"/>
      <c r="FMN132" s="27"/>
      <c r="FMO132" s="27"/>
      <c r="FMP132" s="27"/>
      <c r="FMQ132" s="27"/>
      <c r="FMR132" s="27"/>
      <c r="FMS132" s="27"/>
      <c r="FMT132" s="27"/>
      <c r="FMU132" s="27"/>
      <c r="FMV132" s="27"/>
      <c r="FMW132" s="27"/>
      <c r="FMX132" s="27"/>
      <c r="FMY132" s="27"/>
      <c r="FMZ132" s="27"/>
      <c r="FNA132" s="27"/>
      <c r="FNB132" s="27"/>
      <c r="FNC132" s="27"/>
      <c r="FND132" s="27"/>
      <c r="FNE132" s="27"/>
      <c r="FNF132" s="27"/>
      <c r="FNG132" s="27"/>
      <c r="FNH132" s="27"/>
      <c r="FNI132" s="27"/>
      <c r="FNJ132" s="27"/>
      <c r="FNK132" s="27"/>
      <c r="FNL132" s="27"/>
      <c r="FNM132" s="27"/>
      <c r="FNN132" s="27"/>
      <c r="FNO132" s="27"/>
      <c r="FNP132" s="27"/>
      <c r="FNQ132" s="27"/>
      <c r="FNR132" s="27"/>
      <c r="FNS132" s="27"/>
      <c r="FNT132" s="27"/>
      <c r="FNU132" s="27"/>
      <c r="FNV132" s="27"/>
      <c r="FNW132" s="27"/>
      <c r="FNX132" s="27"/>
      <c r="FNY132" s="27"/>
      <c r="FNZ132" s="27"/>
      <c r="FOA132" s="27"/>
      <c r="FOB132" s="27"/>
      <c r="FOC132" s="27"/>
      <c r="FOD132" s="27"/>
      <c r="FOE132" s="27"/>
      <c r="FOF132" s="27"/>
      <c r="FOG132" s="27"/>
      <c r="FOH132" s="27"/>
      <c r="FOI132" s="27"/>
      <c r="FOJ132" s="27"/>
      <c r="FOK132" s="27"/>
      <c r="FOL132" s="27"/>
      <c r="FOM132" s="27"/>
      <c r="FON132" s="27"/>
      <c r="FOO132" s="27"/>
      <c r="FOP132" s="27"/>
      <c r="FOQ132" s="27"/>
      <c r="FOR132" s="27"/>
      <c r="FOS132" s="27"/>
      <c r="FOT132" s="27"/>
      <c r="FOU132" s="27"/>
      <c r="FOV132" s="27"/>
      <c r="FOW132" s="27"/>
      <c r="FOX132" s="27"/>
      <c r="FOY132" s="27"/>
      <c r="FOZ132" s="27"/>
      <c r="FPA132" s="27"/>
      <c r="FPB132" s="27"/>
      <c r="FPC132" s="27"/>
      <c r="FPD132" s="27"/>
      <c r="FPE132" s="27"/>
      <c r="FPF132" s="27"/>
      <c r="FPG132" s="27"/>
      <c r="FPH132" s="27"/>
      <c r="FPI132" s="27"/>
      <c r="FPJ132" s="27"/>
      <c r="FPK132" s="27"/>
      <c r="FPL132" s="27"/>
      <c r="FPM132" s="27"/>
      <c r="FPN132" s="27"/>
      <c r="FPO132" s="27"/>
      <c r="FPP132" s="27"/>
      <c r="FPQ132" s="27"/>
      <c r="FPR132" s="27"/>
      <c r="FPS132" s="27"/>
      <c r="FPT132" s="27"/>
      <c r="FPU132" s="27"/>
      <c r="FPV132" s="27"/>
      <c r="FPW132" s="27"/>
      <c r="FPX132" s="27"/>
      <c r="FPY132" s="27"/>
      <c r="FPZ132" s="27"/>
      <c r="FQA132" s="27"/>
      <c r="FQB132" s="27"/>
      <c r="FQC132" s="27"/>
      <c r="FQD132" s="27"/>
      <c r="FQE132" s="27"/>
      <c r="FQF132" s="27"/>
      <c r="FQG132" s="27"/>
      <c r="FQH132" s="27"/>
      <c r="FQI132" s="27"/>
      <c r="FQJ132" s="27"/>
      <c r="FQK132" s="27"/>
      <c r="FQL132" s="27"/>
      <c r="FQM132" s="27"/>
      <c r="FQN132" s="27"/>
      <c r="FQO132" s="27"/>
      <c r="FQP132" s="27"/>
      <c r="FQQ132" s="27"/>
      <c r="FQR132" s="27"/>
      <c r="FQS132" s="27"/>
      <c r="FQT132" s="27"/>
      <c r="FQU132" s="27"/>
      <c r="FQV132" s="27"/>
      <c r="FQW132" s="27"/>
      <c r="FQX132" s="27"/>
      <c r="FQY132" s="27"/>
      <c r="FQZ132" s="27"/>
      <c r="FRA132" s="27"/>
      <c r="FRB132" s="27"/>
      <c r="FRC132" s="27"/>
      <c r="FRD132" s="27"/>
      <c r="FRE132" s="27"/>
      <c r="FRF132" s="27"/>
      <c r="FRG132" s="27"/>
      <c r="FRH132" s="27"/>
      <c r="FRI132" s="27"/>
      <c r="FRJ132" s="27"/>
      <c r="FRK132" s="27"/>
      <c r="FRL132" s="27"/>
      <c r="FRM132" s="27"/>
      <c r="FRN132" s="27"/>
      <c r="FRO132" s="27"/>
      <c r="FRP132" s="27"/>
      <c r="FRQ132" s="27"/>
      <c r="FRR132" s="27"/>
      <c r="FRS132" s="27"/>
      <c r="FRT132" s="27"/>
      <c r="FRU132" s="27"/>
      <c r="FRV132" s="27"/>
      <c r="FRW132" s="27"/>
      <c r="FRX132" s="27"/>
      <c r="FRY132" s="27"/>
      <c r="FRZ132" s="27"/>
      <c r="FSA132" s="27"/>
      <c r="FSB132" s="27"/>
      <c r="FSC132" s="27"/>
      <c r="FSD132" s="27"/>
      <c r="FSE132" s="27"/>
      <c r="FSF132" s="27"/>
      <c r="FSG132" s="27"/>
      <c r="FSH132" s="27"/>
      <c r="FSI132" s="27"/>
      <c r="FSJ132" s="27"/>
      <c r="FSK132" s="27"/>
      <c r="FSL132" s="27"/>
      <c r="FSS132" s="27"/>
      <c r="FST132" s="27"/>
      <c r="FSU132" s="27"/>
      <c r="FSV132" s="27"/>
      <c r="FSW132" s="27"/>
      <c r="FSX132" s="27"/>
      <c r="FSY132" s="27"/>
      <c r="FSZ132" s="27"/>
      <c r="FTA132" s="27"/>
      <c r="FTB132" s="27"/>
      <c r="FTC132" s="27"/>
      <c r="FTD132" s="27"/>
      <c r="FTE132" s="27"/>
      <c r="FTF132" s="27"/>
      <c r="FTG132" s="27"/>
      <c r="FTH132" s="27"/>
      <c r="FTI132" s="27"/>
      <c r="FTJ132" s="27"/>
      <c r="FTK132" s="27"/>
      <c r="FTL132" s="27"/>
      <c r="FTM132" s="27"/>
      <c r="FTN132" s="27"/>
      <c r="FTO132" s="27"/>
      <c r="FTP132" s="27"/>
      <c r="FTQ132" s="27"/>
      <c r="FTR132" s="27"/>
      <c r="FTS132" s="27"/>
      <c r="FTT132" s="27"/>
      <c r="FTU132" s="27"/>
      <c r="FTV132" s="27"/>
      <c r="FTW132" s="27"/>
      <c r="FTX132" s="27"/>
      <c r="FTY132" s="27"/>
      <c r="FTZ132" s="27"/>
      <c r="FUA132" s="27"/>
      <c r="FUB132" s="27"/>
      <c r="FUC132" s="27"/>
      <c r="FUD132" s="27"/>
      <c r="FUE132" s="27"/>
      <c r="FUF132" s="27"/>
      <c r="FUG132" s="27"/>
      <c r="FUH132" s="27"/>
      <c r="FUI132" s="27"/>
      <c r="FUJ132" s="27"/>
      <c r="FUK132" s="27"/>
      <c r="FUL132" s="27"/>
      <c r="FUM132" s="27"/>
      <c r="FUN132" s="27"/>
      <c r="FUO132" s="27"/>
      <c r="FUP132" s="27"/>
      <c r="FUQ132" s="27"/>
      <c r="FUR132" s="27"/>
      <c r="FUS132" s="27"/>
      <c r="FUT132" s="27"/>
      <c r="FUU132" s="27"/>
      <c r="FUV132" s="27"/>
      <c r="FUW132" s="27"/>
      <c r="FUX132" s="27"/>
      <c r="FUY132" s="27"/>
      <c r="FUZ132" s="27"/>
      <c r="FVA132" s="27"/>
      <c r="FVB132" s="27"/>
      <c r="FVC132" s="27"/>
      <c r="FVD132" s="27"/>
      <c r="FVE132" s="27"/>
      <c r="FVF132" s="27"/>
      <c r="FVG132" s="27"/>
      <c r="FVH132" s="27"/>
      <c r="FVI132" s="27"/>
      <c r="FVJ132" s="27"/>
      <c r="FVK132" s="27"/>
      <c r="FVL132" s="27"/>
      <c r="FVM132" s="27"/>
      <c r="FVN132" s="27"/>
      <c r="FVO132" s="27"/>
      <c r="FVP132" s="27"/>
      <c r="FVQ132" s="27"/>
      <c r="FVR132" s="27"/>
      <c r="FVS132" s="27"/>
      <c r="FVT132" s="27"/>
      <c r="FVU132" s="27"/>
      <c r="FVV132" s="27"/>
      <c r="FVW132" s="27"/>
      <c r="FVX132" s="27"/>
      <c r="FVY132" s="27"/>
      <c r="FVZ132" s="27"/>
      <c r="FWA132" s="27"/>
      <c r="FWB132" s="27"/>
      <c r="FWC132" s="27"/>
      <c r="FWD132" s="27"/>
      <c r="FWE132" s="27"/>
      <c r="FWF132" s="27"/>
      <c r="FWG132" s="27"/>
      <c r="FWH132" s="27"/>
      <c r="FWI132" s="27"/>
      <c r="FWJ132" s="27"/>
      <c r="FWK132" s="27"/>
      <c r="FWL132" s="27"/>
      <c r="FWM132" s="27"/>
      <c r="FWN132" s="27"/>
      <c r="FWO132" s="27"/>
      <c r="FWP132" s="27"/>
      <c r="FWQ132" s="27"/>
      <c r="FWR132" s="27"/>
      <c r="FWS132" s="27"/>
      <c r="FWT132" s="27"/>
      <c r="FWU132" s="27"/>
      <c r="FWV132" s="27"/>
      <c r="FWW132" s="27"/>
      <c r="FWX132" s="27"/>
      <c r="FWY132" s="27"/>
      <c r="FWZ132" s="27"/>
      <c r="FXA132" s="27"/>
      <c r="FXB132" s="27"/>
      <c r="FXC132" s="27"/>
      <c r="FXD132" s="27"/>
      <c r="FXE132" s="27"/>
      <c r="FXF132" s="27"/>
      <c r="FXG132" s="27"/>
      <c r="FXH132" s="27"/>
      <c r="FXI132" s="27"/>
      <c r="FXJ132" s="27"/>
      <c r="FXK132" s="27"/>
      <c r="FXL132" s="27"/>
      <c r="FXM132" s="27"/>
      <c r="FXN132" s="27"/>
      <c r="FXO132" s="27"/>
      <c r="FXP132" s="27"/>
      <c r="FXQ132" s="27"/>
      <c r="FXR132" s="27"/>
      <c r="FXS132" s="27"/>
      <c r="FXT132" s="27"/>
      <c r="FXU132" s="27"/>
      <c r="FXV132" s="27"/>
      <c r="FXW132" s="27"/>
      <c r="FXX132" s="27"/>
      <c r="FXY132" s="27"/>
      <c r="FXZ132" s="27"/>
      <c r="FYA132" s="27"/>
      <c r="FYB132" s="27"/>
      <c r="FYC132" s="27"/>
      <c r="FYD132" s="27"/>
      <c r="FYE132" s="27"/>
      <c r="FYF132" s="27"/>
      <c r="FYG132" s="27"/>
      <c r="FYH132" s="27"/>
      <c r="FYI132" s="27"/>
      <c r="FYJ132" s="27"/>
      <c r="FYK132" s="27"/>
      <c r="FYL132" s="27"/>
      <c r="FYM132" s="27"/>
      <c r="FYN132" s="27"/>
      <c r="FYO132" s="27"/>
      <c r="FYP132" s="27"/>
      <c r="FYQ132" s="27"/>
      <c r="FYR132" s="27"/>
      <c r="FYS132" s="27"/>
      <c r="FYT132" s="27"/>
      <c r="FYU132" s="27"/>
      <c r="FYV132" s="27"/>
      <c r="FYW132" s="27"/>
      <c r="FYX132" s="27"/>
      <c r="FYY132" s="27"/>
      <c r="FYZ132" s="27"/>
      <c r="FZA132" s="27"/>
      <c r="FZB132" s="27"/>
      <c r="FZC132" s="27"/>
      <c r="FZD132" s="27"/>
      <c r="FZE132" s="27"/>
      <c r="FZF132" s="27"/>
      <c r="FZG132" s="27"/>
      <c r="FZH132" s="27"/>
      <c r="FZI132" s="27"/>
      <c r="FZJ132" s="27"/>
      <c r="FZK132" s="27"/>
      <c r="FZL132" s="27"/>
      <c r="FZM132" s="27"/>
      <c r="FZN132" s="27"/>
      <c r="FZO132" s="27"/>
      <c r="FZP132" s="27"/>
      <c r="FZQ132" s="27"/>
      <c r="FZR132" s="27"/>
      <c r="FZS132" s="27"/>
      <c r="FZT132" s="27"/>
      <c r="FZU132" s="27"/>
      <c r="FZV132" s="27"/>
      <c r="FZW132" s="27"/>
      <c r="FZX132" s="27"/>
      <c r="FZY132" s="27"/>
      <c r="FZZ132" s="27"/>
      <c r="GAA132" s="27"/>
      <c r="GAB132" s="27"/>
      <c r="GAC132" s="27"/>
      <c r="GAD132" s="27"/>
      <c r="GAE132" s="27"/>
      <c r="GAF132" s="27"/>
      <c r="GAG132" s="27"/>
      <c r="GAH132" s="27"/>
      <c r="GAI132" s="27"/>
      <c r="GAJ132" s="27"/>
      <c r="GAK132" s="27"/>
      <c r="GAL132" s="27"/>
      <c r="GAM132" s="27"/>
      <c r="GAN132" s="27"/>
      <c r="GAO132" s="27"/>
      <c r="GAP132" s="27"/>
      <c r="GAQ132" s="27"/>
      <c r="GAR132" s="27"/>
      <c r="GAS132" s="27"/>
      <c r="GAT132" s="27"/>
      <c r="GAU132" s="27"/>
      <c r="GAV132" s="27"/>
      <c r="GAW132" s="27"/>
      <c r="GAX132" s="27"/>
      <c r="GAY132" s="27"/>
      <c r="GAZ132" s="27"/>
      <c r="GBA132" s="27"/>
      <c r="GBB132" s="27"/>
      <c r="GBC132" s="27"/>
      <c r="GBD132" s="27"/>
      <c r="GBE132" s="27"/>
      <c r="GBF132" s="27"/>
      <c r="GBG132" s="27"/>
      <c r="GBH132" s="27"/>
      <c r="GBI132" s="27"/>
      <c r="GBJ132" s="27"/>
      <c r="GBK132" s="27"/>
      <c r="GBL132" s="27"/>
      <c r="GBM132" s="27"/>
      <c r="GBN132" s="27"/>
      <c r="GBO132" s="27"/>
      <c r="GBP132" s="27"/>
      <c r="GBQ132" s="27"/>
      <c r="GBR132" s="27"/>
      <c r="GBS132" s="27"/>
      <c r="GBT132" s="27"/>
      <c r="GBU132" s="27"/>
      <c r="GBV132" s="27"/>
      <c r="GBW132" s="27"/>
      <c r="GBX132" s="27"/>
      <c r="GBY132" s="27"/>
      <c r="GBZ132" s="27"/>
      <c r="GCA132" s="27"/>
      <c r="GCB132" s="27"/>
      <c r="GCC132" s="27"/>
      <c r="GCD132" s="27"/>
      <c r="GCE132" s="27"/>
      <c r="GCF132" s="27"/>
      <c r="GCG132" s="27"/>
      <c r="GCH132" s="27"/>
      <c r="GCO132" s="27"/>
      <c r="GCP132" s="27"/>
      <c r="GCQ132" s="27"/>
      <c r="GCR132" s="27"/>
      <c r="GCS132" s="27"/>
      <c r="GCT132" s="27"/>
      <c r="GCU132" s="27"/>
      <c r="GCV132" s="27"/>
      <c r="GCW132" s="27"/>
      <c r="GCX132" s="27"/>
      <c r="GCY132" s="27"/>
      <c r="GCZ132" s="27"/>
      <c r="GDA132" s="27"/>
      <c r="GDB132" s="27"/>
      <c r="GDC132" s="27"/>
      <c r="GDD132" s="27"/>
      <c r="GDE132" s="27"/>
      <c r="GDF132" s="27"/>
      <c r="GDG132" s="27"/>
      <c r="GDH132" s="27"/>
      <c r="GDI132" s="27"/>
      <c r="GDJ132" s="27"/>
      <c r="GDK132" s="27"/>
      <c r="GDL132" s="27"/>
      <c r="GDM132" s="27"/>
      <c r="GDN132" s="27"/>
      <c r="GDO132" s="27"/>
      <c r="GDP132" s="27"/>
      <c r="GDQ132" s="27"/>
      <c r="GDR132" s="27"/>
      <c r="GDS132" s="27"/>
      <c r="GDT132" s="27"/>
      <c r="GDU132" s="27"/>
      <c r="GDV132" s="27"/>
      <c r="GDW132" s="27"/>
      <c r="GDX132" s="27"/>
      <c r="GDY132" s="27"/>
      <c r="GDZ132" s="27"/>
      <c r="GEA132" s="27"/>
      <c r="GEB132" s="27"/>
      <c r="GEC132" s="27"/>
      <c r="GED132" s="27"/>
      <c r="GEE132" s="27"/>
      <c r="GEF132" s="27"/>
      <c r="GEG132" s="27"/>
      <c r="GEH132" s="27"/>
      <c r="GEI132" s="27"/>
      <c r="GEJ132" s="27"/>
      <c r="GEK132" s="27"/>
      <c r="GEL132" s="27"/>
      <c r="GEM132" s="27"/>
      <c r="GEN132" s="27"/>
      <c r="GEO132" s="27"/>
      <c r="GEP132" s="27"/>
      <c r="GEQ132" s="27"/>
      <c r="GER132" s="27"/>
      <c r="GES132" s="27"/>
      <c r="GET132" s="27"/>
      <c r="GEU132" s="27"/>
      <c r="GEV132" s="27"/>
      <c r="GEW132" s="27"/>
      <c r="GEX132" s="27"/>
      <c r="GEY132" s="27"/>
      <c r="GEZ132" s="27"/>
      <c r="GFA132" s="27"/>
      <c r="GFB132" s="27"/>
      <c r="GFC132" s="27"/>
      <c r="GFD132" s="27"/>
      <c r="GFE132" s="27"/>
      <c r="GFF132" s="27"/>
      <c r="GFG132" s="27"/>
      <c r="GFH132" s="27"/>
      <c r="GFI132" s="27"/>
      <c r="GFJ132" s="27"/>
      <c r="GFK132" s="27"/>
      <c r="GFL132" s="27"/>
      <c r="GFM132" s="27"/>
      <c r="GFN132" s="27"/>
      <c r="GFO132" s="27"/>
      <c r="GFP132" s="27"/>
      <c r="GFQ132" s="27"/>
      <c r="GFR132" s="27"/>
      <c r="GFS132" s="27"/>
      <c r="GFT132" s="27"/>
      <c r="GFU132" s="27"/>
      <c r="GFV132" s="27"/>
      <c r="GFW132" s="27"/>
      <c r="GFX132" s="27"/>
      <c r="GFY132" s="27"/>
      <c r="GFZ132" s="27"/>
      <c r="GGA132" s="27"/>
      <c r="GGB132" s="27"/>
      <c r="GGC132" s="27"/>
      <c r="GGD132" s="27"/>
      <c r="GGE132" s="27"/>
      <c r="GGF132" s="27"/>
      <c r="GGG132" s="27"/>
      <c r="GGH132" s="27"/>
      <c r="GGI132" s="27"/>
      <c r="GGJ132" s="27"/>
      <c r="GGK132" s="27"/>
      <c r="GGL132" s="27"/>
      <c r="GGM132" s="27"/>
      <c r="GGN132" s="27"/>
      <c r="GGO132" s="27"/>
      <c r="GGP132" s="27"/>
      <c r="GGQ132" s="27"/>
      <c r="GGR132" s="27"/>
      <c r="GGS132" s="27"/>
      <c r="GGT132" s="27"/>
      <c r="GGU132" s="27"/>
      <c r="GGV132" s="27"/>
      <c r="GGW132" s="27"/>
      <c r="GGX132" s="27"/>
      <c r="GGY132" s="27"/>
      <c r="GGZ132" s="27"/>
      <c r="GHA132" s="27"/>
      <c r="GHB132" s="27"/>
      <c r="GHC132" s="27"/>
      <c r="GHD132" s="27"/>
      <c r="GHE132" s="27"/>
      <c r="GHF132" s="27"/>
      <c r="GHG132" s="27"/>
      <c r="GHH132" s="27"/>
      <c r="GHI132" s="27"/>
      <c r="GHJ132" s="27"/>
      <c r="GHK132" s="27"/>
      <c r="GHL132" s="27"/>
      <c r="GHM132" s="27"/>
      <c r="GHN132" s="27"/>
      <c r="GHO132" s="27"/>
      <c r="GHP132" s="27"/>
      <c r="GHQ132" s="27"/>
      <c r="GHR132" s="27"/>
      <c r="GHS132" s="27"/>
      <c r="GHT132" s="27"/>
      <c r="GHU132" s="27"/>
      <c r="GHV132" s="27"/>
      <c r="GHW132" s="27"/>
      <c r="GHX132" s="27"/>
      <c r="GHY132" s="27"/>
      <c r="GHZ132" s="27"/>
      <c r="GIA132" s="27"/>
      <c r="GIB132" s="27"/>
      <c r="GIC132" s="27"/>
      <c r="GID132" s="27"/>
      <c r="GIE132" s="27"/>
      <c r="GIF132" s="27"/>
      <c r="GIG132" s="27"/>
      <c r="GIH132" s="27"/>
      <c r="GII132" s="27"/>
      <c r="GIJ132" s="27"/>
      <c r="GIK132" s="27"/>
      <c r="GIL132" s="27"/>
      <c r="GIM132" s="27"/>
      <c r="GIN132" s="27"/>
      <c r="GIO132" s="27"/>
      <c r="GIP132" s="27"/>
      <c r="GIQ132" s="27"/>
      <c r="GIR132" s="27"/>
      <c r="GIS132" s="27"/>
      <c r="GIT132" s="27"/>
      <c r="GIU132" s="27"/>
      <c r="GIV132" s="27"/>
      <c r="GIW132" s="27"/>
      <c r="GIX132" s="27"/>
      <c r="GIY132" s="27"/>
      <c r="GIZ132" s="27"/>
      <c r="GJA132" s="27"/>
      <c r="GJB132" s="27"/>
      <c r="GJC132" s="27"/>
      <c r="GJD132" s="27"/>
      <c r="GJE132" s="27"/>
      <c r="GJF132" s="27"/>
      <c r="GJG132" s="27"/>
      <c r="GJH132" s="27"/>
      <c r="GJI132" s="27"/>
      <c r="GJJ132" s="27"/>
      <c r="GJK132" s="27"/>
      <c r="GJL132" s="27"/>
      <c r="GJM132" s="27"/>
      <c r="GJN132" s="27"/>
      <c r="GJO132" s="27"/>
      <c r="GJP132" s="27"/>
      <c r="GJQ132" s="27"/>
      <c r="GJR132" s="27"/>
      <c r="GJS132" s="27"/>
      <c r="GJT132" s="27"/>
      <c r="GJU132" s="27"/>
      <c r="GJV132" s="27"/>
      <c r="GJW132" s="27"/>
      <c r="GJX132" s="27"/>
      <c r="GJY132" s="27"/>
      <c r="GJZ132" s="27"/>
      <c r="GKA132" s="27"/>
      <c r="GKB132" s="27"/>
      <c r="GKC132" s="27"/>
      <c r="GKD132" s="27"/>
      <c r="GKE132" s="27"/>
      <c r="GKF132" s="27"/>
      <c r="GKG132" s="27"/>
      <c r="GKH132" s="27"/>
      <c r="GKI132" s="27"/>
      <c r="GKJ132" s="27"/>
      <c r="GKK132" s="27"/>
      <c r="GKL132" s="27"/>
      <c r="GKM132" s="27"/>
      <c r="GKN132" s="27"/>
      <c r="GKO132" s="27"/>
      <c r="GKP132" s="27"/>
      <c r="GKQ132" s="27"/>
      <c r="GKR132" s="27"/>
      <c r="GKS132" s="27"/>
      <c r="GKT132" s="27"/>
      <c r="GKU132" s="27"/>
      <c r="GKV132" s="27"/>
      <c r="GKW132" s="27"/>
      <c r="GKX132" s="27"/>
      <c r="GKY132" s="27"/>
      <c r="GKZ132" s="27"/>
      <c r="GLA132" s="27"/>
      <c r="GLB132" s="27"/>
      <c r="GLC132" s="27"/>
      <c r="GLD132" s="27"/>
      <c r="GLE132" s="27"/>
      <c r="GLF132" s="27"/>
      <c r="GLG132" s="27"/>
      <c r="GLH132" s="27"/>
      <c r="GLI132" s="27"/>
      <c r="GLJ132" s="27"/>
      <c r="GLK132" s="27"/>
      <c r="GLL132" s="27"/>
      <c r="GLM132" s="27"/>
      <c r="GLN132" s="27"/>
      <c r="GLO132" s="27"/>
      <c r="GLP132" s="27"/>
      <c r="GLQ132" s="27"/>
      <c r="GLR132" s="27"/>
      <c r="GLS132" s="27"/>
      <c r="GLT132" s="27"/>
      <c r="GLU132" s="27"/>
      <c r="GLV132" s="27"/>
      <c r="GLW132" s="27"/>
      <c r="GLX132" s="27"/>
      <c r="GLY132" s="27"/>
      <c r="GLZ132" s="27"/>
      <c r="GMA132" s="27"/>
      <c r="GMB132" s="27"/>
      <c r="GMC132" s="27"/>
      <c r="GMD132" s="27"/>
      <c r="GMK132" s="27"/>
      <c r="GML132" s="27"/>
      <c r="GMM132" s="27"/>
      <c r="GMN132" s="27"/>
      <c r="GMO132" s="27"/>
      <c r="GMP132" s="27"/>
      <c r="GMQ132" s="27"/>
      <c r="GMR132" s="27"/>
      <c r="GMS132" s="27"/>
      <c r="GMT132" s="27"/>
      <c r="GMU132" s="27"/>
      <c r="GMV132" s="27"/>
      <c r="GMW132" s="27"/>
      <c r="GMX132" s="27"/>
      <c r="GMY132" s="27"/>
      <c r="GMZ132" s="27"/>
      <c r="GNA132" s="27"/>
      <c r="GNB132" s="27"/>
      <c r="GNC132" s="27"/>
      <c r="GND132" s="27"/>
      <c r="GNE132" s="27"/>
      <c r="GNF132" s="27"/>
      <c r="GNG132" s="27"/>
      <c r="GNH132" s="27"/>
      <c r="GNI132" s="27"/>
      <c r="GNJ132" s="27"/>
      <c r="GNK132" s="27"/>
      <c r="GNL132" s="27"/>
      <c r="GNM132" s="27"/>
      <c r="GNN132" s="27"/>
      <c r="GNO132" s="27"/>
      <c r="GNP132" s="27"/>
      <c r="GNQ132" s="27"/>
      <c r="GNR132" s="27"/>
      <c r="GNS132" s="27"/>
      <c r="GNT132" s="27"/>
      <c r="GNU132" s="27"/>
      <c r="GNV132" s="27"/>
      <c r="GNW132" s="27"/>
      <c r="GNX132" s="27"/>
      <c r="GNY132" s="27"/>
      <c r="GNZ132" s="27"/>
      <c r="GOA132" s="27"/>
      <c r="GOB132" s="27"/>
      <c r="GOC132" s="27"/>
      <c r="GOD132" s="27"/>
      <c r="GOE132" s="27"/>
      <c r="GOF132" s="27"/>
      <c r="GOG132" s="27"/>
      <c r="GOH132" s="27"/>
      <c r="GOI132" s="27"/>
      <c r="GOJ132" s="27"/>
      <c r="GOK132" s="27"/>
      <c r="GOL132" s="27"/>
      <c r="GOM132" s="27"/>
      <c r="GON132" s="27"/>
      <c r="GOO132" s="27"/>
      <c r="GOP132" s="27"/>
      <c r="GOQ132" s="27"/>
      <c r="GOR132" s="27"/>
      <c r="GOS132" s="27"/>
      <c r="GOT132" s="27"/>
      <c r="GOU132" s="27"/>
      <c r="GOV132" s="27"/>
      <c r="GOW132" s="27"/>
      <c r="GOX132" s="27"/>
      <c r="GOY132" s="27"/>
      <c r="GOZ132" s="27"/>
      <c r="GPA132" s="27"/>
      <c r="GPB132" s="27"/>
      <c r="GPC132" s="27"/>
      <c r="GPD132" s="27"/>
      <c r="GPE132" s="27"/>
      <c r="GPF132" s="27"/>
      <c r="GPG132" s="27"/>
      <c r="GPH132" s="27"/>
      <c r="GPI132" s="27"/>
      <c r="GPJ132" s="27"/>
      <c r="GPK132" s="27"/>
      <c r="GPL132" s="27"/>
      <c r="GPM132" s="27"/>
      <c r="GPN132" s="27"/>
      <c r="GPO132" s="27"/>
      <c r="GPP132" s="27"/>
      <c r="GPQ132" s="27"/>
      <c r="GPR132" s="27"/>
      <c r="GPS132" s="27"/>
      <c r="GPT132" s="27"/>
      <c r="GPU132" s="27"/>
      <c r="GPV132" s="27"/>
      <c r="GPW132" s="27"/>
      <c r="GPX132" s="27"/>
      <c r="GPY132" s="27"/>
      <c r="GPZ132" s="27"/>
      <c r="GQA132" s="27"/>
      <c r="GQB132" s="27"/>
      <c r="GQC132" s="27"/>
      <c r="GQD132" s="27"/>
      <c r="GQE132" s="27"/>
      <c r="GQF132" s="27"/>
      <c r="GQG132" s="27"/>
      <c r="GQH132" s="27"/>
      <c r="GQI132" s="27"/>
      <c r="GQJ132" s="27"/>
      <c r="GQK132" s="27"/>
      <c r="GQL132" s="27"/>
      <c r="GQM132" s="27"/>
      <c r="GQN132" s="27"/>
      <c r="GQO132" s="27"/>
      <c r="GQP132" s="27"/>
      <c r="GQQ132" s="27"/>
      <c r="GQR132" s="27"/>
      <c r="GQS132" s="27"/>
      <c r="GQT132" s="27"/>
      <c r="GQU132" s="27"/>
      <c r="GQV132" s="27"/>
      <c r="GQW132" s="27"/>
      <c r="GQX132" s="27"/>
      <c r="GQY132" s="27"/>
      <c r="GQZ132" s="27"/>
      <c r="GRA132" s="27"/>
      <c r="GRB132" s="27"/>
      <c r="GRC132" s="27"/>
      <c r="GRD132" s="27"/>
      <c r="GRE132" s="27"/>
      <c r="GRF132" s="27"/>
      <c r="GRG132" s="27"/>
      <c r="GRH132" s="27"/>
      <c r="GRI132" s="27"/>
      <c r="GRJ132" s="27"/>
      <c r="GRK132" s="27"/>
      <c r="GRL132" s="27"/>
      <c r="GRM132" s="27"/>
      <c r="GRN132" s="27"/>
      <c r="GRO132" s="27"/>
      <c r="GRP132" s="27"/>
      <c r="GRQ132" s="27"/>
      <c r="GRR132" s="27"/>
      <c r="GRS132" s="27"/>
      <c r="GRT132" s="27"/>
      <c r="GRU132" s="27"/>
      <c r="GRV132" s="27"/>
      <c r="GRW132" s="27"/>
      <c r="GRX132" s="27"/>
      <c r="GRY132" s="27"/>
      <c r="GRZ132" s="27"/>
      <c r="GSA132" s="27"/>
      <c r="GSB132" s="27"/>
      <c r="GSC132" s="27"/>
      <c r="GSD132" s="27"/>
      <c r="GSE132" s="27"/>
      <c r="GSF132" s="27"/>
      <c r="GSG132" s="27"/>
      <c r="GSH132" s="27"/>
      <c r="GSI132" s="27"/>
      <c r="GSJ132" s="27"/>
      <c r="GSK132" s="27"/>
      <c r="GSL132" s="27"/>
      <c r="GSM132" s="27"/>
      <c r="GSN132" s="27"/>
      <c r="GSO132" s="27"/>
      <c r="GSP132" s="27"/>
      <c r="GSQ132" s="27"/>
      <c r="GSR132" s="27"/>
      <c r="GSS132" s="27"/>
      <c r="GST132" s="27"/>
      <c r="GSU132" s="27"/>
      <c r="GSV132" s="27"/>
      <c r="GSW132" s="27"/>
      <c r="GSX132" s="27"/>
      <c r="GSY132" s="27"/>
      <c r="GSZ132" s="27"/>
      <c r="GTA132" s="27"/>
      <c r="GTB132" s="27"/>
      <c r="GTC132" s="27"/>
      <c r="GTD132" s="27"/>
      <c r="GTE132" s="27"/>
      <c r="GTF132" s="27"/>
      <c r="GTG132" s="27"/>
      <c r="GTH132" s="27"/>
      <c r="GTI132" s="27"/>
      <c r="GTJ132" s="27"/>
      <c r="GTK132" s="27"/>
      <c r="GTL132" s="27"/>
      <c r="GTM132" s="27"/>
      <c r="GTN132" s="27"/>
      <c r="GTO132" s="27"/>
      <c r="GTP132" s="27"/>
      <c r="GTQ132" s="27"/>
      <c r="GTR132" s="27"/>
      <c r="GTS132" s="27"/>
      <c r="GTT132" s="27"/>
      <c r="GTU132" s="27"/>
      <c r="GTV132" s="27"/>
      <c r="GTW132" s="27"/>
      <c r="GTX132" s="27"/>
      <c r="GTY132" s="27"/>
      <c r="GTZ132" s="27"/>
      <c r="GUA132" s="27"/>
      <c r="GUB132" s="27"/>
      <c r="GUC132" s="27"/>
      <c r="GUD132" s="27"/>
      <c r="GUE132" s="27"/>
      <c r="GUF132" s="27"/>
      <c r="GUG132" s="27"/>
      <c r="GUH132" s="27"/>
      <c r="GUI132" s="27"/>
      <c r="GUJ132" s="27"/>
      <c r="GUK132" s="27"/>
      <c r="GUL132" s="27"/>
      <c r="GUM132" s="27"/>
      <c r="GUN132" s="27"/>
      <c r="GUO132" s="27"/>
      <c r="GUP132" s="27"/>
      <c r="GUQ132" s="27"/>
      <c r="GUR132" s="27"/>
      <c r="GUS132" s="27"/>
      <c r="GUT132" s="27"/>
      <c r="GUU132" s="27"/>
      <c r="GUV132" s="27"/>
      <c r="GUW132" s="27"/>
      <c r="GUX132" s="27"/>
      <c r="GUY132" s="27"/>
      <c r="GUZ132" s="27"/>
      <c r="GVA132" s="27"/>
      <c r="GVB132" s="27"/>
      <c r="GVC132" s="27"/>
      <c r="GVD132" s="27"/>
      <c r="GVE132" s="27"/>
      <c r="GVF132" s="27"/>
      <c r="GVG132" s="27"/>
      <c r="GVH132" s="27"/>
      <c r="GVI132" s="27"/>
      <c r="GVJ132" s="27"/>
      <c r="GVK132" s="27"/>
      <c r="GVL132" s="27"/>
      <c r="GVM132" s="27"/>
      <c r="GVN132" s="27"/>
      <c r="GVO132" s="27"/>
      <c r="GVP132" s="27"/>
      <c r="GVQ132" s="27"/>
      <c r="GVR132" s="27"/>
      <c r="GVS132" s="27"/>
      <c r="GVT132" s="27"/>
      <c r="GVU132" s="27"/>
      <c r="GVV132" s="27"/>
      <c r="GVW132" s="27"/>
      <c r="GVX132" s="27"/>
      <c r="GVY132" s="27"/>
      <c r="GVZ132" s="27"/>
      <c r="GWG132" s="27"/>
      <c r="GWH132" s="27"/>
      <c r="GWI132" s="27"/>
      <c r="GWJ132" s="27"/>
      <c r="GWK132" s="27"/>
      <c r="GWL132" s="27"/>
      <c r="GWM132" s="27"/>
      <c r="GWN132" s="27"/>
      <c r="GWO132" s="27"/>
      <c r="GWP132" s="27"/>
      <c r="GWQ132" s="27"/>
      <c r="GWR132" s="27"/>
      <c r="GWS132" s="27"/>
      <c r="GWT132" s="27"/>
      <c r="GWU132" s="27"/>
      <c r="GWV132" s="27"/>
      <c r="GWW132" s="27"/>
      <c r="GWX132" s="27"/>
      <c r="GWY132" s="27"/>
      <c r="GWZ132" s="27"/>
      <c r="GXA132" s="27"/>
      <c r="GXB132" s="27"/>
      <c r="GXC132" s="27"/>
      <c r="GXD132" s="27"/>
      <c r="GXE132" s="27"/>
      <c r="GXF132" s="27"/>
      <c r="GXG132" s="27"/>
      <c r="GXH132" s="27"/>
      <c r="GXI132" s="27"/>
      <c r="GXJ132" s="27"/>
      <c r="GXK132" s="27"/>
      <c r="GXL132" s="27"/>
      <c r="GXM132" s="27"/>
      <c r="GXN132" s="27"/>
      <c r="GXO132" s="27"/>
      <c r="GXP132" s="27"/>
      <c r="GXQ132" s="27"/>
      <c r="GXR132" s="27"/>
      <c r="GXS132" s="27"/>
      <c r="GXT132" s="27"/>
      <c r="GXU132" s="27"/>
      <c r="GXV132" s="27"/>
      <c r="GXW132" s="27"/>
      <c r="GXX132" s="27"/>
      <c r="GXY132" s="27"/>
      <c r="GXZ132" s="27"/>
      <c r="GYA132" s="27"/>
      <c r="GYB132" s="27"/>
      <c r="GYC132" s="27"/>
      <c r="GYD132" s="27"/>
      <c r="GYE132" s="27"/>
      <c r="GYF132" s="27"/>
      <c r="GYG132" s="27"/>
      <c r="GYH132" s="27"/>
      <c r="GYI132" s="27"/>
      <c r="GYJ132" s="27"/>
      <c r="GYK132" s="27"/>
      <c r="GYL132" s="27"/>
      <c r="GYM132" s="27"/>
      <c r="GYN132" s="27"/>
      <c r="GYO132" s="27"/>
      <c r="GYP132" s="27"/>
      <c r="GYQ132" s="27"/>
      <c r="GYR132" s="27"/>
      <c r="GYS132" s="27"/>
      <c r="GYT132" s="27"/>
      <c r="GYU132" s="27"/>
      <c r="GYV132" s="27"/>
      <c r="GYW132" s="27"/>
      <c r="GYX132" s="27"/>
      <c r="GYY132" s="27"/>
      <c r="GYZ132" s="27"/>
      <c r="GZA132" s="27"/>
      <c r="GZB132" s="27"/>
      <c r="GZC132" s="27"/>
      <c r="GZD132" s="27"/>
      <c r="GZE132" s="27"/>
      <c r="GZF132" s="27"/>
      <c r="GZG132" s="27"/>
      <c r="GZH132" s="27"/>
      <c r="GZI132" s="27"/>
      <c r="GZJ132" s="27"/>
      <c r="GZK132" s="27"/>
      <c r="GZL132" s="27"/>
      <c r="GZM132" s="27"/>
      <c r="GZN132" s="27"/>
      <c r="GZO132" s="27"/>
      <c r="GZP132" s="27"/>
      <c r="GZQ132" s="27"/>
      <c r="GZR132" s="27"/>
      <c r="GZS132" s="27"/>
      <c r="GZT132" s="27"/>
      <c r="GZU132" s="27"/>
      <c r="GZV132" s="27"/>
      <c r="GZW132" s="27"/>
      <c r="GZX132" s="27"/>
      <c r="GZY132" s="27"/>
      <c r="GZZ132" s="27"/>
      <c r="HAA132" s="27"/>
      <c r="HAB132" s="27"/>
      <c r="HAC132" s="27"/>
      <c r="HAD132" s="27"/>
      <c r="HAE132" s="27"/>
      <c r="HAF132" s="27"/>
      <c r="HAG132" s="27"/>
      <c r="HAH132" s="27"/>
      <c r="HAI132" s="27"/>
      <c r="HAJ132" s="27"/>
      <c r="HAK132" s="27"/>
      <c r="HAL132" s="27"/>
      <c r="HAM132" s="27"/>
      <c r="HAN132" s="27"/>
      <c r="HAO132" s="27"/>
      <c r="HAP132" s="27"/>
      <c r="HAQ132" s="27"/>
      <c r="HAR132" s="27"/>
      <c r="HAS132" s="27"/>
      <c r="HAT132" s="27"/>
      <c r="HAU132" s="27"/>
      <c r="HAV132" s="27"/>
      <c r="HAW132" s="27"/>
      <c r="HAX132" s="27"/>
      <c r="HAY132" s="27"/>
      <c r="HAZ132" s="27"/>
      <c r="HBA132" s="27"/>
      <c r="HBB132" s="27"/>
      <c r="HBC132" s="27"/>
      <c r="HBD132" s="27"/>
      <c r="HBE132" s="27"/>
      <c r="HBF132" s="27"/>
      <c r="HBG132" s="27"/>
      <c r="HBH132" s="27"/>
      <c r="HBI132" s="27"/>
      <c r="HBJ132" s="27"/>
      <c r="HBK132" s="27"/>
      <c r="HBL132" s="27"/>
      <c r="HBM132" s="27"/>
      <c r="HBN132" s="27"/>
      <c r="HBO132" s="27"/>
      <c r="HBP132" s="27"/>
      <c r="HBQ132" s="27"/>
      <c r="HBR132" s="27"/>
      <c r="HBS132" s="27"/>
      <c r="HBT132" s="27"/>
      <c r="HBU132" s="27"/>
      <c r="HBV132" s="27"/>
      <c r="HBW132" s="27"/>
      <c r="HBX132" s="27"/>
      <c r="HBY132" s="27"/>
      <c r="HBZ132" s="27"/>
      <c r="HCA132" s="27"/>
      <c r="HCB132" s="27"/>
      <c r="HCC132" s="27"/>
      <c r="HCD132" s="27"/>
      <c r="HCE132" s="27"/>
      <c r="HCF132" s="27"/>
      <c r="HCG132" s="27"/>
      <c r="HCH132" s="27"/>
      <c r="HCI132" s="27"/>
      <c r="HCJ132" s="27"/>
      <c r="HCK132" s="27"/>
      <c r="HCL132" s="27"/>
      <c r="HCM132" s="27"/>
      <c r="HCN132" s="27"/>
      <c r="HCO132" s="27"/>
      <c r="HCP132" s="27"/>
      <c r="HCQ132" s="27"/>
      <c r="HCR132" s="27"/>
      <c r="HCS132" s="27"/>
      <c r="HCT132" s="27"/>
      <c r="HCU132" s="27"/>
      <c r="HCV132" s="27"/>
      <c r="HCW132" s="27"/>
      <c r="HCX132" s="27"/>
      <c r="HCY132" s="27"/>
      <c r="HCZ132" s="27"/>
      <c r="HDA132" s="27"/>
      <c r="HDB132" s="27"/>
      <c r="HDC132" s="27"/>
      <c r="HDD132" s="27"/>
      <c r="HDE132" s="27"/>
      <c r="HDF132" s="27"/>
      <c r="HDG132" s="27"/>
      <c r="HDH132" s="27"/>
      <c r="HDI132" s="27"/>
      <c r="HDJ132" s="27"/>
      <c r="HDK132" s="27"/>
      <c r="HDL132" s="27"/>
      <c r="HDM132" s="27"/>
      <c r="HDN132" s="27"/>
      <c r="HDO132" s="27"/>
      <c r="HDP132" s="27"/>
      <c r="HDQ132" s="27"/>
      <c r="HDR132" s="27"/>
      <c r="HDS132" s="27"/>
      <c r="HDT132" s="27"/>
      <c r="HDU132" s="27"/>
      <c r="HDV132" s="27"/>
      <c r="HDW132" s="27"/>
      <c r="HDX132" s="27"/>
      <c r="HDY132" s="27"/>
      <c r="HDZ132" s="27"/>
      <c r="HEA132" s="27"/>
      <c r="HEB132" s="27"/>
      <c r="HEC132" s="27"/>
      <c r="HED132" s="27"/>
      <c r="HEE132" s="27"/>
      <c r="HEF132" s="27"/>
      <c r="HEG132" s="27"/>
      <c r="HEH132" s="27"/>
      <c r="HEI132" s="27"/>
      <c r="HEJ132" s="27"/>
      <c r="HEK132" s="27"/>
      <c r="HEL132" s="27"/>
      <c r="HEM132" s="27"/>
      <c r="HEN132" s="27"/>
      <c r="HEO132" s="27"/>
      <c r="HEP132" s="27"/>
      <c r="HEQ132" s="27"/>
      <c r="HER132" s="27"/>
      <c r="HES132" s="27"/>
      <c r="HET132" s="27"/>
      <c r="HEU132" s="27"/>
      <c r="HEV132" s="27"/>
      <c r="HEW132" s="27"/>
      <c r="HEX132" s="27"/>
      <c r="HEY132" s="27"/>
      <c r="HEZ132" s="27"/>
      <c r="HFA132" s="27"/>
      <c r="HFB132" s="27"/>
      <c r="HFC132" s="27"/>
      <c r="HFD132" s="27"/>
      <c r="HFE132" s="27"/>
      <c r="HFF132" s="27"/>
      <c r="HFG132" s="27"/>
      <c r="HFH132" s="27"/>
      <c r="HFI132" s="27"/>
      <c r="HFJ132" s="27"/>
      <c r="HFK132" s="27"/>
      <c r="HFL132" s="27"/>
      <c r="HFM132" s="27"/>
      <c r="HFN132" s="27"/>
      <c r="HFO132" s="27"/>
      <c r="HFP132" s="27"/>
      <c r="HFQ132" s="27"/>
      <c r="HFR132" s="27"/>
      <c r="HFS132" s="27"/>
      <c r="HFT132" s="27"/>
      <c r="HFU132" s="27"/>
      <c r="HFV132" s="27"/>
      <c r="HGC132" s="27"/>
      <c r="HGD132" s="27"/>
      <c r="HGE132" s="27"/>
      <c r="HGF132" s="27"/>
      <c r="HGG132" s="27"/>
      <c r="HGH132" s="27"/>
      <c r="HGI132" s="27"/>
      <c r="HGJ132" s="27"/>
      <c r="HGK132" s="27"/>
      <c r="HGL132" s="27"/>
      <c r="HGM132" s="27"/>
      <c r="HGN132" s="27"/>
      <c r="HGO132" s="27"/>
      <c r="HGP132" s="27"/>
      <c r="HGQ132" s="27"/>
      <c r="HGR132" s="27"/>
      <c r="HGS132" s="27"/>
      <c r="HGT132" s="27"/>
      <c r="HGU132" s="27"/>
      <c r="HGV132" s="27"/>
      <c r="HGW132" s="27"/>
      <c r="HGX132" s="27"/>
      <c r="HGY132" s="27"/>
      <c r="HGZ132" s="27"/>
      <c r="HHA132" s="27"/>
      <c r="HHB132" s="27"/>
      <c r="HHC132" s="27"/>
      <c r="HHD132" s="27"/>
      <c r="HHE132" s="27"/>
      <c r="HHF132" s="27"/>
      <c r="HHG132" s="27"/>
      <c r="HHH132" s="27"/>
      <c r="HHI132" s="27"/>
      <c r="HHJ132" s="27"/>
      <c r="HHK132" s="27"/>
      <c r="HHL132" s="27"/>
      <c r="HHM132" s="27"/>
      <c r="HHN132" s="27"/>
      <c r="HHO132" s="27"/>
      <c r="HHP132" s="27"/>
      <c r="HHQ132" s="27"/>
      <c r="HHR132" s="27"/>
      <c r="HHS132" s="27"/>
      <c r="HHT132" s="27"/>
      <c r="HHU132" s="27"/>
      <c r="HHV132" s="27"/>
      <c r="HHW132" s="27"/>
      <c r="HHX132" s="27"/>
      <c r="HHY132" s="27"/>
      <c r="HHZ132" s="27"/>
      <c r="HIA132" s="27"/>
      <c r="HIB132" s="27"/>
      <c r="HIC132" s="27"/>
      <c r="HID132" s="27"/>
      <c r="HIE132" s="27"/>
      <c r="HIF132" s="27"/>
      <c r="HIG132" s="27"/>
      <c r="HIH132" s="27"/>
      <c r="HII132" s="27"/>
      <c r="HIJ132" s="27"/>
      <c r="HIK132" s="27"/>
      <c r="HIL132" s="27"/>
      <c r="HIM132" s="27"/>
      <c r="HIN132" s="27"/>
      <c r="HIO132" s="27"/>
      <c r="HIP132" s="27"/>
      <c r="HIQ132" s="27"/>
      <c r="HIR132" s="27"/>
      <c r="HIS132" s="27"/>
      <c r="HIT132" s="27"/>
      <c r="HIU132" s="27"/>
      <c r="HIV132" s="27"/>
      <c r="HIW132" s="27"/>
      <c r="HIX132" s="27"/>
      <c r="HIY132" s="27"/>
      <c r="HIZ132" s="27"/>
      <c r="HJA132" s="27"/>
      <c r="HJB132" s="27"/>
      <c r="HJC132" s="27"/>
      <c r="HJD132" s="27"/>
      <c r="HJE132" s="27"/>
      <c r="HJF132" s="27"/>
      <c r="HJG132" s="27"/>
      <c r="HJH132" s="27"/>
      <c r="HJI132" s="27"/>
      <c r="HJJ132" s="27"/>
      <c r="HJK132" s="27"/>
      <c r="HJL132" s="27"/>
      <c r="HJM132" s="27"/>
      <c r="HJN132" s="27"/>
      <c r="HJO132" s="27"/>
      <c r="HJP132" s="27"/>
      <c r="HJQ132" s="27"/>
      <c r="HJR132" s="27"/>
      <c r="HJS132" s="27"/>
      <c r="HJT132" s="27"/>
      <c r="HJU132" s="27"/>
      <c r="HJV132" s="27"/>
      <c r="HJW132" s="27"/>
      <c r="HJX132" s="27"/>
      <c r="HJY132" s="27"/>
      <c r="HJZ132" s="27"/>
      <c r="HKA132" s="27"/>
      <c r="HKB132" s="27"/>
      <c r="HKC132" s="27"/>
      <c r="HKD132" s="27"/>
      <c r="HKE132" s="27"/>
      <c r="HKF132" s="27"/>
      <c r="HKG132" s="27"/>
      <c r="HKH132" s="27"/>
      <c r="HKI132" s="27"/>
      <c r="HKJ132" s="27"/>
      <c r="HKK132" s="27"/>
      <c r="HKL132" s="27"/>
      <c r="HKM132" s="27"/>
      <c r="HKN132" s="27"/>
      <c r="HKO132" s="27"/>
      <c r="HKP132" s="27"/>
      <c r="HKQ132" s="27"/>
      <c r="HKR132" s="27"/>
      <c r="HKS132" s="27"/>
      <c r="HKT132" s="27"/>
      <c r="HKU132" s="27"/>
      <c r="HKV132" s="27"/>
      <c r="HKW132" s="27"/>
      <c r="HKX132" s="27"/>
      <c r="HKY132" s="27"/>
      <c r="HKZ132" s="27"/>
      <c r="HLA132" s="27"/>
      <c r="HLB132" s="27"/>
      <c r="HLC132" s="27"/>
      <c r="HLD132" s="27"/>
      <c r="HLE132" s="27"/>
      <c r="HLF132" s="27"/>
      <c r="HLG132" s="27"/>
      <c r="HLH132" s="27"/>
      <c r="HLI132" s="27"/>
      <c r="HLJ132" s="27"/>
      <c r="HLK132" s="27"/>
      <c r="HLL132" s="27"/>
      <c r="HLM132" s="27"/>
      <c r="HLN132" s="27"/>
      <c r="HLO132" s="27"/>
      <c r="HLP132" s="27"/>
      <c r="HLQ132" s="27"/>
      <c r="HLR132" s="27"/>
      <c r="HLS132" s="27"/>
      <c r="HLT132" s="27"/>
      <c r="HLU132" s="27"/>
      <c r="HLV132" s="27"/>
      <c r="HLW132" s="27"/>
      <c r="HLX132" s="27"/>
      <c r="HLY132" s="27"/>
      <c r="HLZ132" s="27"/>
      <c r="HMA132" s="27"/>
      <c r="HMB132" s="27"/>
      <c r="HMC132" s="27"/>
      <c r="HMD132" s="27"/>
      <c r="HME132" s="27"/>
      <c r="HMF132" s="27"/>
      <c r="HMG132" s="27"/>
      <c r="HMH132" s="27"/>
      <c r="HMI132" s="27"/>
      <c r="HMJ132" s="27"/>
      <c r="HMK132" s="27"/>
      <c r="HML132" s="27"/>
      <c r="HMM132" s="27"/>
      <c r="HMN132" s="27"/>
      <c r="HMO132" s="27"/>
      <c r="HMP132" s="27"/>
      <c r="HMQ132" s="27"/>
      <c r="HMR132" s="27"/>
      <c r="HMS132" s="27"/>
      <c r="HMT132" s="27"/>
      <c r="HMU132" s="27"/>
      <c r="HMV132" s="27"/>
      <c r="HMW132" s="27"/>
      <c r="HMX132" s="27"/>
      <c r="HMY132" s="27"/>
      <c r="HMZ132" s="27"/>
      <c r="HNA132" s="27"/>
      <c r="HNB132" s="27"/>
      <c r="HNC132" s="27"/>
      <c r="HND132" s="27"/>
      <c r="HNE132" s="27"/>
      <c r="HNF132" s="27"/>
      <c r="HNG132" s="27"/>
      <c r="HNH132" s="27"/>
      <c r="HNI132" s="27"/>
      <c r="HNJ132" s="27"/>
      <c r="HNK132" s="27"/>
      <c r="HNL132" s="27"/>
      <c r="HNM132" s="27"/>
      <c r="HNN132" s="27"/>
      <c r="HNO132" s="27"/>
      <c r="HNP132" s="27"/>
      <c r="HNQ132" s="27"/>
      <c r="HNR132" s="27"/>
      <c r="HNS132" s="27"/>
      <c r="HNT132" s="27"/>
      <c r="HNU132" s="27"/>
      <c r="HNV132" s="27"/>
      <c r="HNW132" s="27"/>
      <c r="HNX132" s="27"/>
      <c r="HNY132" s="27"/>
      <c r="HNZ132" s="27"/>
      <c r="HOA132" s="27"/>
      <c r="HOB132" s="27"/>
      <c r="HOC132" s="27"/>
      <c r="HOD132" s="27"/>
      <c r="HOE132" s="27"/>
      <c r="HOF132" s="27"/>
      <c r="HOG132" s="27"/>
      <c r="HOH132" s="27"/>
      <c r="HOI132" s="27"/>
      <c r="HOJ132" s="27"/>
      <c r="HOK132" s="27"/>
      <c r="HOL132" s="27"/>
      <c r="HOM132" s="27"/>
      <c r="HON132" s="27"/>
      <c r="HOO132" s="27"/>
      <c r="HOP132" s="27"/>
      <c r="HOQ132" s="27"/>
      <c r="HOR132" s="27"/>
      <c r="HOS132" s="27"/>
      <c r="HOT132" s="27"/>
      <c r="HOU132" s="27"/>
      <c r="HOV132" s="27"/>
      <c r="HOW132" s="27"/>
      <c r="HOX132" s="27"/>
      <c r="HOY132" s="27"/>
      <c r="HOZ132" s="27"/>
      <c r="HPA132" s="27"/>
      <c r="HPB132" s="27"/>
      <c r="HPC132" s="27"/>
      <c r="HPD132" s="27"/>
      <c r="HPE132" s="27"/>
      <c r="HPF132" s="27"/>
      <c r="HPG132" s="27"/>
      <c r="HPH132" s="27"/>
      <c r="HPI132" s="27"/>
      <c r="HPJ132" s="27"/>
      <c r="HPK132" s="27"/>
      <c r="HPL132" s="27"/>
      <c r="HPM132" s="27"/>
      <c r="HPN132" s="27"/>
      <c r="HPO132" s="27"/>
      <c r="HPP132" s="27"/>
      <c r="HPQ132" s="27"/>
      <c r="HPR132" s="27"/>
      <c r="HPY132" s="27"/>
      <c r="HPZ132" s="27"/>
      <c r="HQA132" s="27"/>
      <c r="HQB132" s="27"/>
      <c r="HQC132" s="27"/>
      <c r="HQD132" s="27"/>
      <c r="HQE132" s="27"/>
      <c r="HQF132" s="27"/>
      <c r="HQG132" s="27"/>
      <c r="HQH132" s="27"/>
      <c r="HQI132" s="27"/>
      <c r="HQJ132" s="27"/>
      <c r="HQK132" s="27"/>
      <c r="HQL132" s="27"/>
      <c r="HQM132" s="27"/>
      <c r="HQN132" s="27"/>
      <c r="HQO132" s="27"/>
      <c r="HQP132" s="27"/>
      <c r="HQQ132" s="27"/>
      <c r="HQR132" s="27"/>
      <c r="HQS132" s="27"/>
      <c r="HQT132" s="27"/>
      <c r="HQU132" s="27"/>
      <c r="HQV132" s="27"/>
      <c r="HQW132" s="27"/>
      <c r="HQX132" s="27"/>
      <c r="HQY132" s="27"/>
      <c r="HQZ132" s="27"/>
      <c r="HRA132" s="27"/>
      <c r="HRB132" s="27"/>
      <c r="HRC132" s="27"/>
      <c r="HRD132" s="27"/>
      <c r="HRE132" s="27"/>
      <c r="HRF132" s="27"/>
      <c r="HRG132" s="27"/>
      <c r="HRH132" s="27"/>
      <c r="HRI132" s="27"/>
      <c r="HRJ132" s="27"/>
      <c r="HRK132" s="27"/>
      <c r="HRL132" s="27"/>
      <c r="HRM132" s="27"/>
      <c r="HRN132" s="27"/>
      <c r="HRO132" s="27"/>
      <c r="HRP132" s="27"/>
      <c r="HRQ132" s="27"/>
      <c r="HRR132" s="27"/>
      <c r="HRS132" s="27"/>
      <c r="HRT132" s="27"/>
      <c r="HRU132" s="27"/>
      <c r="HRV132" s="27"/>
      <c r="HRW132" s="27"/>
      <c r="HRX132" s="27"/>
      <c r="HRY132" s="27"/>
      <c r="HRZ132" s="27"/>
      <c r="HSA132" s="27"/>
      <c r="HSB132" s="27"/>
      <c r="HSC132" s="27"/>
      <c r="HSD132" s="27"/>
      <c r="HSE132" s="27"/>
      <c r="HSF132" s="27"/>
      <c r="HSG132" s="27"/>
      <c r="HSH132" s="27"/>
      <c r="HSI132" s="27"/>
      <c r="HSJ132" s="27"/>
      <c r="HSK132" s="27"/>
      <c r="HSL132" s="27"/>
      <c r="HSM132" s="27"/>
      <c r="HSN132" s="27"/>
      <c r="HSO132" s="27"/>
      <c r="HSP132" s="27"/>
      <c r="HSQ132" s="27"/>
      <c r="HSR132" s="27"/>
      <c r="HSS132" s="27"/>
      <c r="HST132" s="27"/>
      <c r="HSU132" s="27"/>
      <c r="HSV132" s="27"/>
      <c r="HSW132" s="27"/>
      <c r="HSX132" s="27"/>
      <c r="HSY132" s="27"/>
      <c r="HSZ132" s="27"/>
      <c r="HTA132" s="27"/>
      <c r="HTB132" s="27"/>
      <c r="HTC132" s="27"/>
      <c r="HTD132" s="27"/>
      <c r="HTE132" s="27"/>
      <c r="HTF132" s="27"/>
      <c r="HTG132" s="27"/>
      <c r="HTH132" s="27"/>
      <c r="HTI132" s="27"/>
      <c r="HTJ132" s="27"/>
      <c r="HTK132" s="27"/>
      <c r="HTL132" s="27"/>
      <c r="HTM132" s="27"/>
      <c r="HTN132" s="27"/>
      <c r="HTO132" s="27"/>
      <c r="HTP132" s="27"/>
      <c r="HTQ132" s="27"/>
      <c r="HTR132" s="27"/>
      <c r="HTS132" s="27"/>
      <c r="HTT132" s="27"/>
      <c r="HTU132" s="27"/>
      <c r="HTV132" s="27"/>
      <c r="HTW132" s="27"/>
      <c r="HTX132" s="27"/>
      <c r="HTY132" s="27"/>
      <c r="HTZ132" s="27"/>
      <c r="HUA132" s="27"/>
      <c r="HUB132" s="27"/>
      <c r="HUC132" s="27"/>
      <c r="HUD132" s="27"/>
      <c r="HUE132" s="27"/>
      <c r="HUF132" s="27"/>
      <c r="HUG132" s="27"/>
      <c r="HUH132" s="27"/>
      <c r="HUI132" s="27"/>
      <c r="HUJ132" s="27"/>
      <c r="HUK132" s="27"/>
      <c r="HUL132" s="27"/>
      <c r="HUM132" s="27"/>
      <c r="HUN132" s="27"/>
      <c r="HUO132" s="27"/>
      <c r="HUP132" s="27"/>
      <c r="HUQ132" s="27"/>
      <c r="HUR132" s="27"/>
      <c r="HUS132" s="27"/>
      <c r="HUT132" s="27"/>
      <c r="HUU132" s="27"/>
      <c r="HUV132" s="27"/>
      <c r="HUW132" s="27"/>
      <c r="HUX132" s="27"/>
      <c r="HUY132" s="27"/>
      <c r="HUZ132" s="27"/>
      <c r="HVA132" s="27"/>
      <c r="HVB132" s="27"/>
      <c r="HVC132" s="27"/>
      <c r="HVD132" s="27"/>
      <c r="HVE132" s="27"/>
      <c r="HVF132" s="27"/>
      <c r="HVG132" s="27"/>
      <c r="HVH132" s="27"/>
      <c r="HVI132" s="27"/>
      <c r="HVJ132" s="27"/>
      <c r="HVK132" s="27"/>
      <c r="HVL132" s="27"/>
      <c r="HVM132" s="27"/>
      <c r="HVN132" s="27"/>
      <c r="HVO132" s="27"/>
      <c r="HVP132" s="27"/>
      <c r="HVQ132" s="27"/>
      <c r="HVR132" s="27"/>
      <c r="HVS132" s="27"/>
      <c r="HVT132" s="27"/>
      <c r="HVU132" s="27"/>
      <c r="HVV132" s="27"/>
      <c r="HVW132" s="27"/>
      <c r="HVX132" s="27"/>
      <c r="HVY132" s="27"/>
      <c r="HVZ132" s="27"/>
      <c r="HWA132" s="27"/>
      <c r="HWB132" s="27"/>
      <c r="HWC132" s="27"/>
      <c r="HWD132" s="27"/>
      <c r="HWE132" s="27"/>
      <c r="HWF132" s="27"/>
      <c r="HWG132" s="27"/>
      <c r="HWH132" s="27"/>
      <c r="HWI132" s="27"/>
      <c r="HWJ132" s="27"/>
      <c r="HWK132" s="27"/>
      <c r="HWL132" s="27"/>
      <c r="HWM132" s="27"/>
      <c r="HWN132" s="27"/>
      <c r="HWO132" s="27"/>
      <c r="HWP132" s="27"/>
      <c r="HWQ132" s="27"/>
      <c r="HWR132" s="27"/>
      <c r="HWS132" s="27"/>
      <c r="HWT132" s="27"/>
      <c r="HWU132" s="27"/>
      <c r="HWV132" s="27"/>
      <c r="HWW132" s="27"/>
      <c r="HWX132" s="27"/>
      <c r="HWY132" s="27"/>
      <c r="HWZ132" s="27"/>
      <c r="HXA132" s="27"/>
      <c r="HXB132" s="27"/>
      <c r="HXC132" s="27"/>
      <c r="HXD132" s="27"/>
      <c r="HXE132" s="27"/>
      <c r="HXF132" s="27"/>
      <c r="HXG132" s="27"/>
      <c r="HXH132" s="27"/>
      <c r="HXI132" s="27"/>
      <c r="HXJ132" s="27"/>
      <c r="HXK132" s="27"/>
      <c r="HXL132" s="27"/>
      <c r="HXM132" s="27"/>
      <c r="HXN132" s="27"/>
      <c r="HXO132" s="27"/>
      <c r="HXP132" s="27"/>
      <c r="HXQ132" s="27"/>
      <c r="HXR132" s="27"/>
      <c r="HXS132" s="27"/>
      <c r="HXT132" s="27"/>
      <c r="HXU132" s="27"/>
      <c r="HXV132" s="27"/>
      <c r="HXW132" s="27"/>
      <c r="HXX132" s="27"/>
      <c r="HXY132" s="27"/>
      <c r="HXZ132" s="27"/>
      <c r="HYA132" s="27"/>
      <c r="HYB132" s="27"/>
      <c r="HYC132" s="27"/>
      <c r="HYD132" s="27"/>
      <c r="HYE132" s="27"/>
      <c r="HYF132" s="27"/>
      <c r="HYG132" s="27"/>
      <c r="HYH132" s="27"/>
      <c r="HYI132" s="27"/>
      <c r="HYJ132" s="27"/>
      <c r="HYK132" s="27"/>
      <c r="HYL132" s="27"/>
      <c r="HYM132" s="27"/>
      <c r="HYN132" s="27"/>
      <c r="HYO132" s="27"/>
      <c r="HYP132" s="27"/>
      <c r="HYQ132" s="27"/>
      <c r="HYR132" s="27"/>
      <c r="HYS132" s="27"/>
      <c r="HYT132" s="27"/>
      <c r="HYU132" s="27"/>
      <c r="HYV132" s="27"/>
      <c r="HYW132" s="27"/>
      <c r="HYX132" s="27"/>
      <c r="HYY132" s="27"/>
      <c r="HYZ132" s="27"/>
      <c r="HZA132" s="27"/>
      <c r="HZB132" s="27"/>
      <c r="HZC132" s="27"/>
      <c r="HZD132" s="27"/>
      <c r="HZE132" s="27"/>
      <c r="HZF132" s="27"/>
      <c r="HZG132" s="27"/>
      <c r="HZH132" s="27"/>
      <c r="HZI132" s="27"/>
      <c r="HZJ132" s="27"/>
      <c r="HZK132" s="27"/>
      <c r="HZL132" s="27"/>
      <c r="HZM132" s="27"/>
      <c r="HZN132" s="27"/>
      <c r="HZU132" s="27"/>
      <c r="HZV132" s="27"/>
      <c r="HZW132" s="27"/>
      <c r="HZX132" s="27"/>
      <c r="HZY132" s="27"/>
      <c r="HZZ132" s="27"/>
      <c r="IAA132" s="27"/>
      <c r="IAB132" s="27"/>
      <c r="IAC132" s="27"/>
      <c r="IAD132" s="27"/>
      <c r="IAE132" s="27"/>
      <c r="IAF132" s="27"/>
      <c r="IAG132" s="27"/>
      <c r="IAH132" s="27"/>
      <c r="IAI132" s="27"/>
      <c r="IAJ132" s="27"/>
      <c r="IAK132" s="27"/>
      <c r="IAL132" s="27"/>
      <c r="IAM132" s="27"/>
      <c r="IAN132" s="27"/>
      <c r="IAO132" s="27"/>
      <c r="IAP132" s="27"/>
      <c r="IAQ132" s="27"/>
      <c r="IAR132" s="27"/>
      <c r="IAS132" s="27"/>
      <c r="IAT132" s="27"/>
      <c r="IAU132" s="27"/>
      <c r="IAV132" s="27"/>
      <c r="IAW132" s="27"/>
      <c r="IAX132" s="27"/>
      <c r="IAY132" s="27"/>
      <c r="IAZ132" s="27"/>
      <c r="IBA132" s="27"/>
      <c r="IBB132" s="27"/>
      <c r="IBC132" s="27"/>
      <c r="IBD132" s="27"/>
      <c r="IBE132" s="27"/>
      <c r="IBF132" s="27"/>
      <c r="IBG132" s="27"/>
      <c r="IBH132" s="27"/>
      <c r="IBI132" s="27"/>
      <c r="IBJ132" s="27"/>
      <c r="IBK132" s="27"/>
      <c r="IBL132" s="27"/>
      <c r="IBM132" s="27"/>
      <c r="IBN132" s="27"/>
      <c r="IBO132" s="27"/>
      <c r="IBP132" s="27"/>
      <c r="IBQ132" s="27"/>
      <c r="IBR132" s="27"/>
      <c r="IBS132" s="27"/>
      <c r="IBT132" s="27"/>
      <c r="IBU132" s="27"/>
      <c r="IBV132" s="27"/>
      <c r="IBW132" s="27"/>
      <c r="IBX132" s="27"/>
      <c r="IBY132" s="27"/>
      <c r="IBZ132" s="27"/>
      <c r="ICA132" s="27"/>
      <c r="ICB132" s="27"/>
      <c r="ICC132" s="27"/>
      <c r="ICD132" s="27"/>
      <c r="ICE132" s="27"/>
      <c r="ICF132" s="27"/>
      <c r="ICG132" s="27"/>
      <c r="ICH132" s="27"/>
      <c r="ICI132" s="27"/>
      <c r="ICJ132" s="27"/>
      <c r="ICK132" s="27"/>
      <c r="ICL132" s="27"/>
      <c r="ICM132" s="27"/>
      <c r="ICN132" s="27"/>
      <c r="ICO132" s="27"/>
      <c r="ICP132" s="27"/>
      <c r="ICQ132" s="27"/>
      <c r="ICR132" s="27"/>
      <c r="ICS132" s="27"/>
      <c r="ICT132" s="27"/>
      <c r="ICU132" s="27"/>
      <c r="ICV132" s="27"/>
      <c r="ICW132" s="27"/>
      <c r="ICX132" s="27"/>
      <c r="ICY132" s="27"/>
      <c r="ICZ132" s="27"/>
      <c r="IDA132" s="27"/>
      <c r="IDB132" s="27"/>
      <c r="IDC132" s="27"/>
      <c r="IDD132" s="27"/>
      <c r="IDE132" s="27"/>
      <c r="IDF132" s="27"/>
      <c r="IDG132" s="27"/>
      <c r="IDH132" s="27"/>
      <c r="IDI132" s="27"/>
      <c r="IDJ132" s="27"/>
      <c r="IDK132" s="27"/>
      <c r="IDL132" s="27"/>
      <c r="IDM132" s="27"/>
      <c r="IDN132" s="27"/>
      <c r="IDO132" s="27"/>
      <c r="IDP132" s="27"/>
      <c r="IDQ132" s="27"/>
      <c r="IDR132" s="27"/>
      <c r="IDS132" s="27"/>
      <c r="IDT132" s="27"/>
      <c r="IDU132" s="27"/>
      <c r="IDV132" s="27"/>
      <c r="IDW132" s="27"/>
      <c r="IDX132" s="27"/>
      <c r="IDY132" s="27"/>
      <c r="IDZ132" s="27"/>
      <c r="IEA132" s="27"/>
      <c r="IEB132" s="27"/>
      <c r="IEC132" s="27"/>
      <c r="IED132" s="27"/>
      <c r="IEE132" s="27"/>
      <c r="IEF132" s="27"/>
      <c r="IEG132" s="27"/>
      <c r="IEH132" s="27"/>
      <c r="IEI132" s="27"/>
      <c r="IEJ132" s="27"/>
      <c r="IEK132" s="27"/>
      <c r="IEL132" s="27"/>
      <c r="IEM132" s="27"/>
      <c r="IEN132" s="27"/>
      <c r="IEO132" s="27"/>
      <c r="IEP132" s="27"/>
      <c r="IEQ132" s="27"/>
      <c r="IER132" s="27"/>
      <c r="IES132" s="27"/>
      <c r="IET132" s="27"/>
      <c r="IEU132" s="27"/>
      <c r="IEV132" s="27"/>
      <c r="IEW132" s="27"/>
      <c r="IEX132" s="27"/>
      <c r="IEY132" s="27"/>
      <c r="IEZ132" s="27"/>
      <c r="IFA132" s="27"/>
      <c r="IFB132" s="27"/>
      <c r="IFC132" s="27"/>
      <c r="IFD132" s="27"/>
      <c r="IFE132" s="27"/>
      <c r="IFF132" s="27"/>
      <c r="IFG132" s="27"/>
      <c r="IFH132" s="27"/>
      <c r="IFI132" s="27"/>
      <c r="IFJ132" s="27"/>
      <c r="IFK132" s="27"/>
      <c r="IFL132" s="27"/>
      <c r="IFM132" s="27"/>
      <c r="IFN132" s="27"/>
      <c r="IFO132" s="27"/>
      <c r="IFP132" s="27"/>
      <c r="IFQ132" s="27"/>
      <c r="IFR132" s="27"/>
      <c r="IFS132" s="27"/>
      <c r="IFT132" s="27"/>
      <c r="IFU132" s="27"/>
      <c r="IFV132" s="27"/>
      <c r="IFW132" s="27"/>
      <c r="IFX132" s="27"/>
      <c r="IFY132" s="27"/>
      <c r="IFZ132" s="27"/>
      <c r="IGA132" s="27"/>
      <c r="IGB132" s="27"/>
      <c r="IGC132" s="27"/>
      <c r="IGD132" s="27"/>
      <c r="IGE132" s="27"/>
      <c r="IGF132" s="27"/>
      <c r="IGG132" s="27"/>
      <c r="IGH132" s="27"/>
      <c r="IGI132" s="27"/>
      <c r="IGJ132" s="27"/>
      <c r="IGK132" s="27"/>
      <c r="IGL132" s="27"/>
      <c r="IGM132" s="27"/>
      <c r="IGN132" s="27"/>
      <c r="IGO132" s="27"/>
      <c r="IGP132" s="27"/>
      <c r="IGQ132" s="27"/>
      <c r="IGR132" s="27"/>
      <c r="IGS132" s="27"/>
      <c r="IGT132" s="27"/>
      <c r="IGU132" s="27"/>
      <c r="IGV132" s="27"/>
      <c r="IGW132" s="27"/>
      <c r="IGX132" s="27"/>
      <c r="IGY132" s="27"/>
      <c r="IGZ132" s="27"/>
      <c r="IHA132" s="27"/>
      <c r="IHB132" s="27"/>
      <c r="IHC132" s="27"/>
      <c r="IHD132" s="27"/>
      <c r="IHE132" s="27"/>
      <c r="IHF132" s="27"/>
      <c r="IHG132" s="27"/>
      <c r="IHH132" s="27"/>
      <c r="IHI132" s="27"/>
      <c r="IHJ132" s="27"/>
      <c r="IHK132" s="27"/>
      <c r="IHL132" s="27"/>
      <c r="IHM132" s="27"/>
      <c r="IHN132" s="27"/>
      <c r="IHO132" s="27"/>
      <c r="IHP132" s="27"/>
      <c r="IHQ132" s="27"/>
      <c r="IHR132" s="27"/>
      <c r="IHS132" s="27"/>
      <c r="IHT132" s="27"/>
      <c r="IHU132" s="27"/>
      <c r="IHV132" s="27"/>
      <c r="IHW132" s="27"/>
      <c r="IHX132" s="27"/>
      <c r="IHY132" s="27"/>
      <c r="IHZ132" s="27"/>
      <c r="IIA132" s="27"/>
      <c r="IIB132" s="27"/>
      <c r="IIC132" s="27"/>
      <c r="IID132" s="27"/>
      <c r="IIE132" s="27"/>
      <c r="IIF132" s="27"/>
      <c r="IIG132" s="27"/>
      <c r="IIH132" s="27"/>
      <c r="III132" s="27"/>
      <c r="IIJ132" s="27"/>
      <c r="IIK132" s="27"/>
      <c r="IIL132" s="27"/>
      <c r="IIM132" s="27"/>
      <c r="IIN132" s="27"/>
      <c r="IIO132" s="27"/>
      <c r="IIP132" s="27"/>
      <c r="IIQ132" s="27"/>
      <c r="IIR132" s="27"/>
      <c r="IIS132" s="27"/>
      <c r="IIT132" s="27"/>
      <c r="IIU132" s="27"/>
      <c r="IIV132" s="27"/>
      <c r="IIW132" s="27"/>
      <c r="IIX132" s="27"/>
      <c r="IIY132" s="27"/>
      <c r="IIZ132" s="27"/>
      <c r="IJA132" s="27"/>
      <c r="IJB132" s="27"/>
      <c r="IJC132" s="27"/>
      <c r="IJD132" s="27"/>
      <c r="IJE132" s="27"/>
      <c r="IJF132" s="27"/>
      <c r="IJG132" s="27"/>
      <c r="IJH132" s="27"/>
      <c r="IJI132" s="27"/>
      <c r="IJJ132" s="27"/>
      <c r="IJQ132" s="27"/>
      <c r="IJR132" s="27"/>
      <c r="IJS132" s="27"/>
      <c r="IJT132" s="27"/>
      <c r="IJU132" s="27"/>
      <c r="IJV132" s="27"/>
      <c r="IJW132" s="27"/>
      <c r="IJX132" s="27"/>
      <c r="IJY132" s="27"/>
      <c r="IJZ132" s="27"/>
      <c r="IKA132" s="27"/>
      <c r="IKB132" s="27"/>
      <c r="IKC132" s="27"/>
      <c r="IKD132" s="27"/>
      <c r="IKE132" s="27"/>
      <c r="IKF132" s="27"/>
      <c r="IKG132" s="27"/>
      <c r="IKH132" s="27"/>
      <c r="IKI132" s="27"/>
      <c r="IKJ132" s="27"/>
      <c r="IKK132" s="27"/>
      <c r="IKL132" s="27"/>
      <c r="IKM132" s="27"/>
      <c r="IKN132" s="27"/>
      <c r="IKO132" s="27"/>
      <c r="IKP132" s="27"/>
      <c r="IKQ132" s="27"/>
      <c r="IKR132" s="27"/>
      <c r="IKS132" s="27"/>
      <c r="IKT132" s="27"/>
      <c r="IKU132" s="27"/>
      <c r="IKV132" s="27"/>
      <c r="IKW132" s="27"/>
      <c r="IKX132" s="27"/>
      <c r="IKY132" s="27"/>
      <c r="IKZ132" s="27"/>
      <c r="ILA132" s="27"/>
      <c r="ILB132" s="27"/>
      <c r="ILC132" s="27"/>
      <c r="ILD132" s="27"/>
      <c r="ILE132" s="27"/>
      <c r="ILF132" s="27"/>
      <c r="ILG132" s="27"/>
      <c r="ILH132" s="27"/>
      <c r="ILI132" s="27"/>
      <c r="ILJ132" s="27"/>
      <c r="ILK132" s="27"/>
      <c r="ILL132" s="27"/>
      <c r="ILM132" s="27"/>
      <c r="ILN132" s="27"/>
      <c r="ILO132" s="27"/>
      <c r="ILP132" s="27"/>
      <c r="ILQ132" s="27"/>
      <c r="ILR132" s="27"/>
      <c r="ILS132" s="27"/>
      <c r="ILT132" s="27"/>
      <c r="ILU132" s="27"/>
      <c r="ILV132" s="27"/>
      <c r="ILW132" s="27"/>
      <c r="ILX132" s="27"/>
      <c r="ILY132" s="27"/>
      <c r="ILZ132" s="27"/>
      <c r="IMA132" s="27"/>
      <c r="IMB132" s="27"/>
      <c r="IMC132" s="27"/>
      <c r="IMD132" s="27"/>
      <c r="IME132" s="27"/>
      <c r="IMF132" s="27"/>
      <c r="IMG132" s="27"/>
      <c r="IMH132" s="27"/>
      <c r="IMI132" s="27"/>
      <c r="IMJ132" s="27"/>
      <c r="IMK132" s="27"/>
      <c r="IML132" s="27"/>
      <c r="IMM132" s="27"/>
      <c r="IMN132" s="27"/>
      <c r="IMO132" s="27"/>
      <c r="IMP132" s="27"/>
      <c r="IMQ132" s="27"/>
      <c r="IMR132" s="27"/>
      <c r="IMS132" s="27"/>
      <c r="IMT132" s="27"/>
      <c r="IMU132" s="27"/>
      <c r="IMV132" s="27"/>
      <c r="IMW132" s="27"/>
      <c r="IMX132" s="27"/>
      <c r="IMY132" s="27"/>
      <c r="IMZ132" s="27"/>
      <c r="INA132" s="27"/>
      <c r="INB132" s="27"/>
      <c r="INC132" s="27"/>
      <c r="IND132" s="27"/>
      <c r="INE132" s="27"/>
      <c r="INF132" s="27"/>
      <c r="ING132" s="27"/>
      <c r="INH132" s="27"/>
      <c r="INI132" s="27"/>
      <c r="INJ132" s="27"/>
      <c r="INK132" s="27"/>
      <c r="INL132" s="27"/>
      <c r="INM132" s="27"/>
      <c r="INN132" s="27"/>
      <c r="INO132" s="27"/>
      <c r="INP132" s="27"/>
      <c r="INQ132" s="27"/>
      <c r="INR132" s="27"/>
      <c r="INS132" s="27"/>
      <c r="INT132" s="27"/>
      <c r="INU132" s="27"/>
      <c r="INV132" s="27"/>
      <c r="INW132" s="27"/>
      <c r="INX132" s="27"/>
      <c r="INY132" s="27"/>
      <c r="INZ132" s="27"/>
      <c r="IOA132" s="27"/>
      <c r="IOB132" s="27"/>
      <c r="IOC132" s="27"/>
      <c r="IOD132" s="27"/>
      <c r="IOE132" s="27"/>
      <c r="IOF132" s="27"/>
      <c r="IOG132" s="27"/>
      <c r="IOH132" s="27"/>
      <c r="IOI132" s="27"/>
      <c r="IOJ132" s="27"/>
      <c r="IOK132" s="27"/>
      <c r="IOL132" s="27"/>
      <c r="IOM132" s="27"/>
      <c r="ION132" s="27"/>
      <c r="IOO132" s="27"/>
      <c r="IOP132" s="27"/>
      <c r="IOQ132" s="27"/>
      <c r="IOR132" s="27"/>
      <c r="IOS132" s="27"/>
      <c r="IOT132" s="27"/>
      <c r="IOU132" s="27"/>
      <c r="IOV132" s="27"/>
      <c r="IOW132" s="27"/>
      <c r="IOX132" s="27"/>
      <c r="IOY132" s="27"/>
      <c r="IOZ132" s="27"/>
      <c r="IPA132" s="27"/>
      <c r="IPB132" s="27"/>
      <c r="IPC132" s="27"/>
      <c r="IPD132" s="27"/>
      <c r="IPE132" s="27"/>
      <c r="IPF132" s="27"/>
      <c r="IPG132" s="27"/>
      <c r="IPH132" s="27"/>
      <c r="IPI132" s="27"/>
      <c r="IPJ132" s="27"/>
      <c r="IPK132" s="27"/>
      <c r="IPL132" s="27"/>
      <c r="IPM132" s="27"/>
      <c r="IPN132" s="27"/>
      <c r="IPO132" s="27"/>
      <c r="IPP132" s="27"/>
      <c r="IPQ132" s="27"/>
      <c r="IPR132" s="27"/>
      <c r="IPS132" s="27"/>
      <c r="IPT132" s="27"/>
      <c r="IPU132" s="27"/>
      <c r="IPV132" s="27"/>
      <c r="IPW132" s="27"/>
      <c r="IPX132" s="27"/>
      <c r="IPY132" s="27"/>
      <c r="IPZ132" s="27"/>
      <c r="IQA132" s="27"/>
      <c r="IQB132" s="27"/>
      <c r="IQC132" s="27"/>
      <c r="IQD132" s="27"/>
      <c r="IQE132" s="27"/>
      <c r="IQF132" s="27"/>
      <c r="IQG132" s="27"/>
      <c r="IQH132" s="27"/>
      <c r="IQI132" s="27"/>
      <c r="IQJ132" s="27"/>
      <c r="IQK132" s="27"/>
      <c r="IQL132" s="27"/>
      <c r="IQM132" s="27"/>
      <c r="IQN132" s="27"/>
      <c r="IQO132" s="27"/>
      <c r="IQP132" s="27"/>
      <c r="IQQ132" s="27"/>
      <c r="IQR132" s="27"/>
      <c r="IQS132" s="27"/>
      <c r="IQT132" s="27"/>
      <c r="IQU132" s="27"/>
      <c r="IQV132" s="27"/>
      <c r="IQW132" s="27"/>
      <c r="IQX132" s="27"/>
      <c r="IQY132" s="27"/>
      <c r="IQZ132" s="27"/>
      <c r="IRA132" s="27"/>
      <c r="IRB132" s="27"/>
      <c r="IRC132" s="27"/>
      <c r="IRD132" s="27"/>
      <c r="IRE132" s="27"/>
      <c r="IRF132" s="27"/>
      <c r="IRG132" s="27"/>
      <c r="IRH132" s="27"/>
      <c r="IRI132" s="27"/>
      <c r="IRJ132" s="27"/>
      <c r="IRK132" s="27"/>
      <c r="IRL132" s="27"/>
      <c r="IRM132" s="27"/>
      <c r="IRN132" s="27"/>
      <c r="IRO132" s="27"/>
      <c r="IRP132" s="27"/>
      <c r="IRQ132" s="27"/>
      <c r="IRR132" s="27"/>
      <c r="IRS132" s="27"/>
      <c r="IRT132" s="27"/>
      <c r="IRU132" s="27"/>
      <c r="IRV132" s="27"/>
      <c r="IRW132" s="27"/>
      <c r="IRX132" s="27"/>
      <c r="IRY132" s="27"/>
      <c r="IRZ132" s="27"/>
      <c r="ISA132" s="27"/>
      <c r="ISB132" s="27"/>
      <c r="ISC132" s="27"/>
      <c r="ISD132" s="27"/>
      <c r="ISE132" s="27"/>
      <c r="ISF132" s="27"/>
      <c r="ISG132" s="27"/>
      <c r="ISH132" s="27"/>
      <c r="ISI132" s="27"/>
      <c r="ISJ132" s="27"/>
      <c r="ISK132" s="27"/>
      <c r="ISL132" s="27"/>
      <c r="ISM132" s="27"/>
      <c r="ISN132" s="27"/>
      <c r="ISO132" s="27"/>
      <c r="ISP132" s="27"/>
      <c r="ISQ132" s="27"/>
      <c r="ISR132" s="27"/>
      <c r="ISS132" s="27"/>
      <c r="IST132" s="27"/>
      <c r="ISU132" s="27"/>
      <c r="ISV132" s="27"/>
      <c r="ISW132" s="27"/>
      <c r="ISX132" s="27"/>
      <c r="ISY132" s="27"/>
      <c r="ISZ132" s="27"/>
      <c r="ITA132" s="27"/>
      <c r="ITB132" s="27"/>
      <c r="ITC132" s="27"/>
      <c r="ITD132" s="27"/>
      <c r="ITE132" s="27"/>
      <c r="ITF132" s="27"/>
      <c r="ITM132" s="27"/>
      <c r="ITN132" s="27"/>
      <c r="ITO132" s="27"/>
      <c r="ITP132" s="27"/>
      <c r="ITQ132" s="27"/>
      <c r="ITR132" s="27"/>
      <c r="ITS132" s="27"/>
      <c r="ITT132" s="27"/>
      <c r="ITU132" s="27"/>
      <c r="ITV132" s="27"/>
      <c r="ITW132" s="27"/>
      <c r="ITX132" s="27"/>
      <c r="ITY132" s="27"/>
      <c r="ITZ132" s="27"/>
      <c r="IUA132" s="27"/>
      <c r="IUB132" s="27"/>
      <c r="IUC132" s="27"/>
      <c r="IUD132" s="27"/>
      <c r="IUE132" s="27"/>
      <c r="IUF132" s="27"/>
      <c r="IUG132" s="27"/>
      <c r="IUH132" s="27"/>
      <c r="IUI132" s="27"/>
      <c r="IUJ132" s="27"/>
      <c r="IUK132" s="27"/>
      <c r="IUL132" s="27"/>
      <c r="IUM132" s="27"/>
      <c r="IUN132" s="27"/>
      <c r="IUO132" s="27"/>
      <c r="IUP132" s="27"/>
      <c r="IUQ132" s="27"/>
      <c r="IUR132" s="27"/>
      <c r="IUS132" s="27"/>
      <c r="IUT132" s="27"/>
      <c r="IUU132" s="27"/>
      <c r="IUV132" s="27"/>
      <c r="IUW132" s="27"/>
      <c r="IUX132" s="27"/>
      <c r="IUY132" s="27"/>
      <c r="IUZ132" s="27"/>
      <c r="IVA132" s="27"/>
      <c r="IVB132" s="27"/>
      <c r="IVC132" s="27"/>
      <c r="IVD132" s="27"/>
      <c r="IVE132" s="27"/>
      <c r="IVF132" s="27"/>
      <c r="IVG132" s="27"/>
      <c r="IVH132" s="27"/>
      <c r="IVI132" s="27"/>
      <c r="IVJ132" s="27"/>
      <c r="IVK132" s="27"/>
      <c r="IVL132" s="27"/>
      <c r="IVM132" s="27"/>
      <c r="IVN132" s="27"/>
      <c r="IVO132" s="27"/>
      <c r="IVP132" s="27"/>
      <c r="IVQ132" s="27"/>
      <c r="IVR132" s="27"/>
      <c r="IVS132" s="27"/>
      <c r="IVT132" s="27"/>
      <c r="IVU132" s="27"/>
      <c r="IVV132" s="27"/>
      <c r="IVW132" s="27"/>
      <c r="IVX132" s="27"/>
      <c r="IVY132" s="27"/>
      <c r="IVZ132" s="27"/>
      <c r="IWA132" s="27"/>
      <c r="IWB132" s="27"/>
      <c r="IWC132" s="27"/>
      <c r="IWD132" s="27"/>
      <c r="IWE132" s="27"/>
      <c r="IWF132" s="27"/>
      <c r="IWG132" s="27"/>
      <c r="IWH132" s="27"/>
      <c r="IWI132" s="27"/>
      <c r="IWJ132" s="27"/>
      <c r="IWK132" s="27"/>
      <c r="IWL132" s="27"/>
      <c r="IWM132" s="27"/>
      <c r="IWN132" s="27"/>
      <c r="IWO132" s="27"/>
      <c r="IWP132" s="27"/>
      <c r="IWQ132" s="27"/>
      <c r="IWR132" s="27"/>
      <c r="IWS132" s="27"/>
      <c r="IWT132" s="27"/>
      <c r="IWU132" s="27"/>
      <c r="IWV132" s="27"/>
      <c r="IWW132" s="27"/>
      <c r="IWX132" s="27"/>
      <c r="IWY132" s="27"/>
      <c r="IWZ132" s="27"/>
      <c r="IXA132" s="27"/>
      <c r="IXB132" s="27"/>
      <c r="IXC132" s="27"/>
      <c r="IXD132" s="27"/>
      <c r="IXE132" s="27"/>
      <c r="IXF132" s="27"/>
      <c r="IXG132" s="27"/>
      <c r="IXH132" s="27"/>
      <c r="IXI132" s="27"/>
      <c r="IXJ132" s="27"/>
      <c r="IXK132" s="27"/>
      <c r="IXL132" s="27"/>
      <c r="IXM132" s="27"/>
      <c r="IXN132" s="27"/>
      <c r="IXO132" s="27"/>
      <c r="IXP132" s="27"/>
      <c r="IXQ132" s="27"/>
      <c r="IXR132" s="27"/>
      <c r="IXS132" s="27"/>
      <c r="IXT132" s="27"/>
      <c r="IXU132" s="27"/>
      <c r="IXV132" s="27"/>
      <c r="IXW132" s="27"/>
      <c r="IXX132" s="27"/>
      <c r="IXY132" s="27"/>
      <c r="IXZ132" s="27"/>
      <c r="IYA132" s="27"/>
      <c r="IYB132" s="27"/>
      <c r="IYC132" s="27"/>
      <c r="IYD132" s="27"/>
      <c r="IYE132" s="27"/>
      <c r="IYF132" s="27"/>
      <c r="IYG132" s="27"/>
      <c r="IYH132" s="27"/>
      <c r="IYI132" s="27"/>
      <c r="IYJ132" s="27"/>
      <c r="IYK132" s="27"/>
      <c r="IYL132" s="27"/>
      <c r="IYM132" s="27"/>
      <c r="IYN132" s="27"/>
      <c r="IYO132" s="27"/>
      <c r="IYP132" s="27"/>
      <c r="IYQ132" s="27"/>
      <c r="IYR132" s="27"/>
      <c r="IYS132" s="27"/>
      <c r="IYT132" s="27"/>
      <c r="IYU132" s="27"/>
      <c r="IYV132" s="27"/>
      <c r="IYW132" s="27"/>
      <c r="IYX132" s="27"/>
      <c r="IYY132" s="27"/>
      <c r="IYZ132" s="27"/>
      <c r="IZA132" s="27"/>
      <c r="IZB132" s="27"/>
      <c r="IZC132" s="27"/>
      <c r="IZD132" s="27"/>
      <c r="IZE132" s="27"/>
      <c r="IZF132" s="27"/>
      <c r="IZG132" s="27"/>
      <c r="IZH132" s="27"/>
      <c r="IZI132" s="27"/>
      <c r="IZJ132" s="27"/>
      <c r="IZK132" s="27"/>
      <c r="IZL132" s="27"/>
      <c r="IZM132" s="27"/>
      <c r="IZN132" s="27"/>
      <c r="IZO132" s="27"/>
      <c r="IZP132" s="27"/>
      <c r="IZQ132" s="27"/>
      <c r="IZR132" s="27"/>
      <c r="IZS132" s="27"/>
      <c r="IZT132" s="27"/>
      <c r="IZU132" s="27"/>
      <c r="IZV132" s="27"/>
      <c r="IZW132" s="27"/>
      <c r="IZX132" s="27"/>
      <c r="IZY132" s="27"/>
      <c r="IZZ132" s="27"/>
      <c r="JAA132" s="27"/>
      <c r="JAB132" s="27"/>
      <c r="JAC132" s="27"/>
      <c r="JAD132" s="27"/>
      <c r="JAE132" s="27"/>
      <c r="JAF132" s="27"/>
      <c r="JAG132" s="27"/>
      <c r="JAH132" s="27"/>
      <c r="JAI132" s="27"/>
      <c r="JAJ132" s="27"/>
      <c r="JAK132" s="27"/>
      <c r="JAL132" s="27"/>
      <c r="JAM132" s="27"/>
      <c r="JAN132" s="27"/>
      <c r="JAO132" s="27"/>
      <c r="JAP132" s="27"/>
      <c r="JAQ132" s="27"/>
      <c r="JAR132" s="27"/>
      <c r="JAS132" s="27"/>
      <c r="JAT132" s="27"/>
      <c r="JAU132" s="27"/>
      <c r="JAV132" s="27"/>
      <c r="JAW132" s="27"/>
      <c r="JAX132" s="27"/>
      <c r="JAY132" s="27"/>
      <c r="JAZ132" s="27"/>
      <c r="JBA132" s="27"/>
      <c r="JBB132" s="27"/>
      <c r="JBC132" s="27"/>
      <c r="JBD132" s="27"/>
      <c r="JBE132" s="27"/>
      <c r="JBF132" s="27"/>
      <c r="JBG132" s="27"/>
      <c r="JBH132" s="27"/>
      <c r="JBI132" s="27"/>
      <c r="JBJ132" s="27"/>
      <c r="JBK132" s="27"/>
      <c r="JBL132" s="27"/>
      <c r="JBM132" s="27"/>
      <c r="JBN132" s="27"/>
      <c r="JBO132" s="27"/>
      <c r="JBP132" s="27"/>
      <c r="JBQ132" s="27"/>
      <c r="JBR132" s="27"/>
      <c r="JBS132" s="27"/>
      <c r="JBT132" s="27"/>
      <c r="JBU132" s="27"/>
      <c r="JBV132" s="27"/>
      <c r="JBW132" s="27"/>
      <c r="JBX132" s="27"/>
      <c r="JBY132" s="27"/>
      <c r="JBZ132" s="27"/>
      <c r="JCA132" s="27"/>
      <c r="JCB132" s="27"/>
      <c r="JCC132" s="27"/>
      <c r="JCD132" s="27"/>
      <c r="JCE132" s="27"/>
      <c r="JCF132" s="27"/>
      <c r="JCG132" s="27"/>
      <c r="JCH132" s="27"/>
      <c r="JCI132" s="27"/>
      <c r="JCJ132" s="27"/>
      <c r="JCK132" s="27"/>
      <c r="JCL132" s="27"/>
      <c r="JCM132" s="27"/>
      <c r="JCN132" s="27"/>
      <c r="JCO132" s="27"/>
      <c r="JCP132" s="27"/>
      <c r="JCQ132" s="27"/>
      <c r="JCR132" s="27"/>
      <c r="JCS132" s="27"/>
      <c r="JCT132" s="27"/>
      <c r="JCU132" s="27"/>
      <c r="JCV132" s="27"/>
      <c r="JCW132" s="27"/>
      <c r="JCX132" s="27"/>
      <c r="JCY132" s="27"/>
      <c r="JCZ132" s="27"/>
      <c r="JDA132" s="27"/>
      <c r="JDB132" s="27"/>
      <c r="JDI132" s="27"/>
      <c r="JDJ132" s="27"/>
      <c r="JDK132" s="27"/>
      <c r="JDL132" s="27"/>
      <c r="JDM132" s="27"/>
      <c r="JDN132" s="27"/>
      <c r="JDO132" s="27"/>
      <c r="JDP132" s="27"/>
      <c r="JDQ132" s="27"/>
      <c r="JDR132" s="27"/>
      <c r="JDS132" s="27"/>
      <c r="JDT132" s="27"/>
      <c r="JDU132" s="27"/>
      <c r="JDV132" s="27"/>
      <c r="JDW132" s="27"/>
      <c r="JDX132" s="27"/>
      <c r="JDY132" s="27"/>
      <c r="JDZ132" s="27"/>
      <c r="JEA132" s="27"/>
      <c r="JEB132" s="27"/>
      <c r="JEC132" s="27"/>
      <c r="JED132" s="27"/>
      <c r="JEE132" s="27"/>
      <c r="JEF132" s="27"/>
      <c r="JEG132" s="27"/>
      <c r="JEH132" s="27"/>
      <c r="JEI132" s="27"/>
      <c r="JEJ132" s="27"/>
      <c r="JEK132" s="27"/>
      <c r="JEL132" s="27"/>
      <c r="JEM132" s="27"/>
      <c r="JEN132" s="27"/>
      <c r="JEO132" s="27"/>
      <c r="JEP132" s="27"/>
      <c r="JEQ132" s="27"/>
      <c r="JER132" s="27"/>
      <c r="JES132" s="27"/>
      <c r="JET132" s="27"/>
      <c r="JEU132" s="27"/>
      <c r="JEV132" s="27"/>
      <c r="JEW132" s="27"/>
      <c r="JEX132" s="27"/>
      <c r="JEY132" s="27"/>
      <c r="JEZ132" s="27"/>
      <c r="JFA132" s="27"/>
      <c r="JFB132" s="27"/>
      <c r="JFC132" s="27"/>
      <c r="JFD132" s="27"/>
      <c r="JFE132" s="27"/>
      <c r="JFF132" s="27"/>
      <c r="JFG132" s="27"/>
      <c r="JFH132" s="27"/>
      <c r="JFI132" s="27"/>
      <c r="JFJ132" s="27"/>
      <c r="JFK132" s="27"/>
      <c r="JFL132" s="27"/>
      <c r="JFM132" s="27"/>
      <c r="JFN132" s="27"/>
      <c r="JFO132" s="27"/>
      <c r="JFP132" s="27"/>
      <c r="JFQ132" s="27"/>
      <c r="JFR132" s="27"/>
      <c r="JFS132" s="27"/>
      <c r="JFT132" s="27"/>
      <c r="JFU132" s="27"/>
      <c r="JFV132" s="27"/>
      <c r="JFW132" s="27"/>
      <c r="JFX132" s="27"/>
      <c r="JFY132" s="27"/>
      <c r="JFZ132" s="27"/>
      <c r="JGA132" s="27"/>
      <c r="JGB132" s="27"/>
      <c r="JGC132" s="27"/>
      <c r="JGD132" s="27"/>
      <c r="JGE132" s="27"/>
      <c r="JGF132" s="27"/>
      <c r="JGG132" s="27"/>
      <c r="JGH132" s="27"/>
      <c r="JGI132" s="27"/>
      <c r="JGJ132" s="27"/>
      <c r="JGK132" s="27"/>
      <c r="JGL132" s="27"/>
      <c r="JGM132" s="27"/>
      <c r="JGN132" s="27"/>
      <c r="JGO132" s="27"/>
      <c r="JGP132" s="27"/>
      <c r="JGQ132" s="27"/>
      <c r="JGR132" s="27"/>
      <c r="JGS132" s="27"/>
      <c r="JGT132" s="27"/>
      <c r="JGU132" s="27"/>
      <c r="JGV132" s="27"/>
      <c r="JGW132" s="27"/>
      <c r="JGX132" s="27"/>
      <c r="JGY132" s="27"/>
      <c r="JGZ132" s="27"/>
      <c r="JHA132" s="27"/>
      <c r="JHB132" s="27"/>
      <c r="JHC132" s="27"/>
      <c r="JHD132" s="27"/>
      <c r="JHE132" s="27"/>
      <c r="JHF132" s="27"/>
      <c r="JHG132" s="27"/>
      <c r="JHH132" s="27"/>
      <c r="JHI132" s="27"/>
      <c r="JHJ132" s="27"/>
      <c r="JHK132" s="27"/>
      <c r="JHL132" s="27"/>
      <c r="JHM132" s="27"/>
      <c r="JHN132" s="27"/>
      <c r="JHO132" s="27"/>
      <c r="JHP132" s="27"/>
      <c r="JHQ132" s="27"/>
      <c r="JHR132" s="27"/>
      <c r="JHS132" s="27"/>
      <c r="JHT132" s="27"/>
      <c r="JHU132" s="27"/>
      <c r="JHV132" s="27"/>
      <c r="JHW132" s="27"/>
      <c r="JHX132" s="27"/>
      <c r="JHY132" s="27"/>
      <c r="JHZ132" s="27"/>
      <c r="JIA132" s="27"/>
      <c r="JIB132" s="27"/>
      <c r="JIC132" s="27"/>
      <c r="JID132" s="27"/>
      <c r="JIE132" s="27"/>
      <c r="JIF132" s="27"/>
      <c r="JIG132" s="27"/>
      <c r="JIH132" s="27"/>
      <c r="JII132" s="27"/>
      <c r="JIJ132" s="27"/>
      <c r="JIK132" s="27"/>
      <c r="JIL132" s="27"/>
      <c r="JIM132" s="27"/>
      <c r="JIN132" s="27"/>
      <c r="JIO132" s="27"/>
      <c r="JIP132" s="27"/>
      <c r="JIQ132" s="27"/>
      <c r="JIR132" s="27"/>
      <c r="JIS132" s="27"/>
      <c r="JIT132" s="27"/>
      <c r="JIU132" s="27"/>
      <c r="JIV132" s="27"/>
      <c r="JIW132" s="27"/>
      <c r="JIX132" s="27"/>
      <c r="JIY132" s="27"/>
      <c r="JIZ132" s="27"/>
      <c r="JJA132" s="27"/>
      <c r="JJB132" s="27"/>
      <c r="JJC132" s="27"/>
      <c r="JJD132" s="27"/>
      <c r="JJE132" s="27"/>
      <c r="JJF132" s="27"/>
      <c r="JJG132" s="27"/>
      <c r="JJH132" s="27"/>
      <c r="JJI132" s="27"/>
      <c r="JJJ132" s="27"/>
      <c r="JJK132" s="27"/>
      <c r="JJL132" s="27"/>
      <c r="JJM132" s="27"/>
      <c r="JJN132" s="27"/>
      <c r="JJO132" s="27"/>
      <c r="JJP132" s="27"/>
      <c r="JJQ132" s="27"/>
      <c r="JJR132" s="27"/>
      <c r="JJS132" s="27"/>
      <c r="JJT132" s="27"/>
      <c r="JJU132" s="27"/>
      <c r="JJV132" s="27"/>
      <c r="JJW132" s="27"/>
      <c r="JJX132" s="27"/>
      <c r="JJY132" s="27"/>
      <c r="JJZ132" s="27"/>
      <c r="JKA132" s="27"/>
      <c r="JKB132" s="27"/>
      <c r="JKC132" s="27"/>
      <c r="JKD132" s="27"/>
      <c r="JKE132" s="27"/>
      <c r="JKF132" s="27"/>
      <c r="JKG132" s="27"/>
      <c r="JKH132" s="27"/>
      <c r="JKI132" s="27"/>
      <c r="JKJ132" s="27"/>
      <c r="JKK132" s="27"/>
      <c r="JKL132" s="27"/>
      <c r="JKM132" s="27"/>
      <c r="JKN132" s="27"/>
      <c r="JKO132" s="27"/>
      <c r="JKP132" s="27"/>
      <c r="JKQ132" s="27"/>
      <c r="JKR132" s="27"/>
      <c r="JKS132" s="27"/>
      <c r="JKT132" s="27"/>
      <c r="JKU132" s="27"/>
      <c r="JKV132" s="27"/>
      <c r="JKW132" s="27"/>
      <c r="JKX132" s="27"/>
      <c r="JKY132" s="27"/>
      <c r="JKZ132" s="27"/>
      <c r="JLA132" s="27"/>
      <c r="JLB132" s="27"/>
      <c r="JLC132" s="27"/>
      <c r="JLD132" s="27"/>
      <c r="JLE132" s="27"/>
      <c r="JLF132" s="27"/>
      <c r="JLG132" s="27"/>
      <c r="JLH132" s="27"/>
      <c r="JLI132" s="27"/>
      <c r="JLJ132" s="27"/>
      <c r="JLK132" s="27"/>
      <c r="JLL132" s="27"/>
      <c r="JLM132" s="27"/>
      <c r="JLN132" s="27"/>
      <c r="JLO132" s="27"/>
      <c r="JLP132" s="27"/>
      <c r="JLQ132" s="27"/>
      <c r="JLR132" s="27"/>
      <c r="JLS132" s="27"/>
      <c r="JLT132" s="27"/>
      <c r="JLU132" s="27"/>
      <c r="JLV132" s="27"/>
      <c r="JLW132" s="27"/>
      <c r="JLX132" s="27"/>
      <c r="JLY132" s="27"/>
      <c r="JLZ132" s="27"/>
      <c r="JMA132" s="27"/>
      <c r="JMB132" s="27"/>
      <c r="JMC132" s="27"/>
      <c r="JMD132" s="27"/>
      <c r="JME132" s="27"/>
      <c r="JMF132" s="27"/>
      <c r="JMG132" s="27"/>
      <c r="JMH132" s="27"/>
      <c r="JMI132" s="27"/>
      <c r="JMJ132" s="27"/>
      <c r="JMK132" s="27"/>
      <c r="JML132" s="27"/>
      <c r="JMM132" s="27"/>
      <c r="JMN132" s="27"/>
      <c r="JMO132" s="27"/>
      <c r="JMP132" s="27"/>
      <c r="JMQ132" s="27"/>
      <c r="JMR132" s="27"/>
      <c r="JMS132" s="27"/>
      <c r="JMT132" s="27"/>
      <c r="JMU132" s="27"/>
      <c r="JMV132" s="27"/>
      <c r="JMW132" s="27"/>
      <c r="JMX132" s="27"/>
      <c r="JNE132" s="27"/>
      <c r="JNF132" s="27"/>
      <c r="JNG132" s="27"/>
      <c r="JNH132" s="27"/>
      <c r="JNI132" s="27"/>
      <c r="JNJ132" s="27"/>
      <c r="JNK132" s="27"/>
      <c r="JNL132" s="27"/>
      <c r="JNM132" s="27"/>
      <c r="JNN132" s="27"/>
      <c r="JNO132" s="27"/>
      <c r="JNP132" s="27"/>
      <c r="JNQ132" s="27"/>
      <c r="JNR132" s="27"/>
      <c r="JNS132" s="27"/>
      <c r="JNT132" s="27"/>
      <c r="JNU132" s="27"/>
      <c r="JNV132" s="27"/>
      <c r="JNW132" s="27"/>
      <c r="JNX132" s="27"/>
      <c r="JNY132" s="27"/>
      <c r="JNZ132" s="27"/>
      <c r="JOA132" s="27"/>
      <c r="JOB132" s="27"/>
      <c r="JOC132" s="27"/>
      <c r="JOD132" s="27"/>
      <c r="JOE132" s="27"/>
      <c r="JOF132" s="27"/>
      <c r="JOG132" s="27"/>
      <c r="JOH132" s="27"/>
      <c r="JOI132" s="27"/>
      <c r="JOJ132" s="27"/>
      <c r="JOK132" s="27"/>
      <c r="JOL132" s="27"/>
      <c r="JOM132" s="27"/>
      <c r="JON132" s="27"/>
      <c r="JOO132" s="27"/>
      <c r="JOP132" s="27"/>
      <c r="JOQ132" s="27"/>
      <c r="JOR132" s="27"/>
      <c r="JOS132" s="27"/>
      <c r="JOT132" s="27"/>
      <c r="JOU132" s="27"/>
      <c r="JOV132" s="27"/>
      <c r="JOW132" s="27"/>
      <c r="JOX132" s="27"/>
      <c r="JOY132" s="27"/>
      <c r="JOZ132" s="27"/>
      <c r="JPA132" s="27"/>
      <c r="JPB132" s="27"/>
      <c r="JPC132" s="27"/>
      <c r="JPD132" s="27"/>
      <c r="JPE132" s="27"/>
      <c r="JPF132" s="27"/>
      <c r="JPG132" s="27"/>
      <c r="JPH132" s="27"/>
      <c r="JPI132" s="27"/>
      <c r="JPJ132" s="27"/>
      <c r="JPK132" s="27"/>
      <c r="JPL132" s="27"/>
      <c r="JPM132" s="27"/>
      <c r="JPN132" s="27"/>
      <c r="JPO132" s="27"/>
      <c r="JPP132" s="27"/>
      <c r="JPQ132" s="27"/>
      <c r="JPR132" s="27"/>
      <c r="JPS132" s="27"/>
      <c r="JPT132" s="27"/>
      <c r="JPU132" s="27"/>
      <c r="JPV132" s="27"/>
      <c r="JPW132" s="27"/>
      <c r="JPX132" s="27"/>
      <c r="JPY132" s="27"/>
      <c r="JPZ132" s="27"/>
      <c r="JQA132" s="27"/>
      <c r="JQB132" s="27"/>
      <c r="JQC132" s="27"/>
      <c r="JQD132" s="27"/>
      <c r="JQE132" s="27"/>
      <c r="JQF132" s="27"/>
      <c r="JQG132" s="27"/>
      <c r="JQH132" s="27"/>
      <c r="JQI132" s="27"/>
      <c r="JQJ132" s="27"/>
      <c r="JQK132" s="27"/>
      <c r="JQL132" s="27"/>
      <c r="JQM132" s="27"/>
      <c r="JQN132" s="27"/>
      <c r="JQO132" s="27"/>
      <c r="JQP132" s="27"/>
      <c r="JQQ132" s="27"/>
      <c r="JQR132" s="27"/>
      <c r="JQS132" s="27"/>
      <c r="JQT132" s="27"/>
      <c r="JQU132" s="27"/>
      <c r="JQV132" s="27"/>
      <c r="JQW132" s="27"/>
      <c r="JQX132" s="27"/>
      <c r="JQY132" s="27"/>
      <c r="JQZ132" s="27"/>
      <c r="JRA132" s="27"/>
      <c r="JRB132" s="27"/>
      <c r="JRC132" s="27"/>
      <c r="JRD132" s="27"/>
      <c r="JRE132" s="27"/>
      <c r="JRF132" s="27"/>
      <c r="JRG132" s="27"/>
      <c r="JRH132" s="27"/>
      <c r="JRI132" s="27"/>
      <c r="JRJ132" s="27"/>
      <c r="JRK132" s="27"/>
      <c r="JRL132" s="27"/>
      <c r="JRM132" s="27"/>
      <c r="JRN132" s="27"/>
      <c r="JRO132" s="27"/>
      <c r="JRP132" s="27"/>
      <c r="JRQ132" s="27"/>
      <c r="JRR132" s="27"/>
      <c r="JRS132" s="27"/>
      <c r="JRT132" s="27"/>
      <c r="JRU132" s="27"/>
      <c r="JRV132" s="27"/>
      <c r="JRW132" s="27"/>
      <c r="JRX132" s="27"/>
      <c r="JRY132" s="27"/>
      <c r="JRZ132" s="27"/>
      <c r="JSA132" s="27"/>
      <c r="JSB132" s="27"/>
      <c r="JSC132" s="27"/>
      <c r="JSD132" s="27"/>
      <c r="JSE132" s="27"/>
      <c r="JSF132" s="27"/>
      <c r="JSG132" s="27"/>
      <c r="JSH132" s="27"/>
      <c r="JSI132" s="27"/>
      <c r="JSJ132" s="27"/>
      <c r="JSK132" s="27"/>
      <c r="JSL132" s="27"/>
      <c r="JSM132" s="27"/>
      <c r="JSN132" s="27"/>
      <c r="JSO132" s="27"/>
      <c r="JSP132" s="27"/>
      <c r="JSQ132" s="27"/>
      <c r="JSR132" s="27"/>
      <c r="JSS132" s="27"/>
      <c r="JST132" s="27"/>
      <c r="JSU132" s="27"/>
      <c r="JSV132" s="27"/>
      <c r="JSW132" s="27"/>
      <c r="JSX132" s="27"/>
      <c r="JSY132" s="27"/>
      <c r="JSZ132" s="27"/>
      <c r="JTA132" s="27"/>
      <c r="JTB132" s="27"/>
      <c r="JTC132" s="27"/>
      <c r="JTD132" s="27"/>
      <c r="JTE132" s="27"/>
      <c r="JTF132" s="27"/>
      <c r="JTG132" s="27"/>
      <c r="JTH132" s="27"/>
      <c r="JTI132" s="27"/>
      <c r="JTJ132" s="27"/>
      <c r="JTK132" s="27"/>
      <c r="JTL132" s="27"/>
      <c r="JTM132" s="27"/>
      <c r="JTN132" s="27"/>
      <c r="JTO132" s="27"/>
      <c r="JTP132" s="27"/>
      <c r="JTQ132" s="27"/>
      <c r="JTR132" s="27"/>
      <c r="JTS132" s="27"/>
      <c r="JTT132" s="27"/>
      <c r="JTU132" s="27"/>
      <c r="JTV132" s="27"/>
      <c r="JTW132" s="27"/>
      <c r="JTX132" s="27"/>
      <c r="JTY132" s="27"/>
      <c r="JTZ132" s="27"/>
      <c r="JUA132" s="27"/>
      <c r="JUB132" s="27"/>
      <c r="JUC132" s="27"/>
      <c r="JUD132" s="27"/>
      <c r="JUE132" s="27"/>
      <c r="JUF132" s="27"/>
      <c r="JUG132" s="27"/>
      <c r="JUH132" s="27"/>
      <c r="JUI132" s="27"/>
      <c r="JUJ132" s="27"/>
      <c r="JUK132" s="27"/>
      <c r="JUL132" s="27"/>
      <c r="JUM132" s="27"/>
      <c r="JUN132" s="27"/>
      <c r="JUO132" s="27"/>
      <c r="JUP132" s="27"/>
      <c r="JUQ132" s="27"/>
      <c r="JUR132" s="27"/>
      <c r="JUS132" s="27"/>
      <c r="JUT132" s="27"/>
      <c r="JUU132" s="27"/>
      <c r="JUV132" s="27"/>
      <c r="JUW132" s="27"/>
      <c r="JUX132" s="27"/>
      <c r="JUY132" s="27"/>
      <c r="JUZ132" s="27"/>
      <c r="JVA132" s="27"/>
      <c r="JVB132" s="27"/>
      <c r="JVC132" s="27"/>
      <c r="JVD132" s="27"/>
      <c r="JVE132" s="27"/>
      <c r="JVF132" s="27"/>
      <c r="JVG132" s="27"/>
      <c r="JVH132" s="27"/>
      <c r="JVI132" s="27"/>
      <c r="JVJ132" s="27"/>
      <c r="JVK132" s="27"/>
      <c r="JVL132" s="27"/>
      <c r="JVM132" s="27"/>
      <c r="JVN132" s="27"/>
      <c r="JVO132" s="27"/>
      <c r="JVP132" s="27"/>
      <c r="JVQ132" s="27"/>
      <c r="JVR132" s="27"/>
      <c r="JVS132" s="27"/>
      <c r="JVT132" s="27"/>
      <c r="JVU132" s="27"/>
      <c r="JVV132" s="27"/>
      <c r="JVW132" s="27"/>
      <c r="JVX132" s="27"/>
      <c r="JVY132" s="27"/>
      <c r="JVZ132" s="27"/>
      <c r="JWA132" s="27"/>
      <c r="JWB132" s="27"/>
      <c r="JWC132" s="27"/>
      <c r="JWD132" s="27"/>
      <c r="JWE132" s="27"/>
      <c r="JWF132" s="27"/>
      <c r="JWG132" s="27"/>
      <c r="JWH132" s="27"/>
      <c r="JWI132" s="27"/>
      <c r="JWJ132" s="27"/>
      <c r="JWK132" s="27"/>
      <c r="JWL132" s="27"/>
      <c r="JWM132" s="27"/>
      <c r="JWN132" s="27"/>
      <c r="JWO132" s="27"/>
      <c r="JWP132" s="27"/>
      <c r="JWQ132" s="27"/>
      <c r="JWR132" s="27"/>
      <c r="JWS132" s="27"/>
      <c r="JWT132" s="27"/>
      <c r="JXA132" s="27"/>
      <c r="JXB132" s="27"/>
      <c r="JXC132" s="27"/>
      <c r="JXD132" s="27"/>
      <c r="JXE132" s="27"/>
      <c r="JXF132" s="27"/>
      <c r="JXG132" s="27"/>
      <c r="JXH132" s="27"/>
      <c r="JXI132" s="27"/>
      <c r="JXJ132" s="27"/>
      <c r="JXK132" s="27"/>
      <c r="JXL132" s="27"/>
      <c r="JXM132" s="27"/>
      <c r="JXN132" s="27"/>
      <c r="JXO132" s="27"/>
      <c r="JXP132" s="27"/>
      <c r="JXQ132" s="27"/>
      <c r="JXR132" s="27"/>
      <c r="JXS132" s="27"/>
      <c r="JXT132" s="27"/>
      <c r="JXU132" s="27"/>
      <c r="JXV132" s="27"/>
      <c r="JXW132" s="27"/>
      <c r="JXX132" s="27"/>
      <c r="JXY132" s="27"/>
      <c r="JXZ132" s="27"/>
      <c r="JYA132" s="27"/>
      <c r="JYB132" s="27"/>
      <c r="JYC132" s="27"/>
      <c r="JYD132" s="27"/>
      <c r="JYE132" s="27"/>
      <c r="JYF132" s="27"/>
      <c r="JYG132" s="27"/>
      <c r="JYH132" s="27"/>
      <c r="JYI132" s="27"/>
      <c r="JYJ132" s="27"/>
      <c r="JYK132" s="27"/>
      <c r="JYL132" s="27"/>
      <c r="JYM132" s="27"/>
      <c r="JYN132" s="27"/>
      <c r="JYO132" s="27"/>
      <c r="JYP132" s="27"/>
      <c r="JYQ132" s="27"/>
      <c r="JYR132" s="27"/>
      <c r="JYS132" s="27"/>
      <c r="JYT132" s="27"/>
      <c r="JYU132" s="27"/>
      <c r="JYV132" s="27"/>
      <c r="JYW132" s="27"/>
      <c r="JYX132" s="27"/>
      <c r="JYY132" s="27"/>
      <c r="JYZ132" s="27"/>
      <c r="JZA132" s="27"/>
      <c r="JZB132" s="27"/>
      <c r="JZC132" s="27"/>
      <c r="JZD132" s="27"/>
      <c r="JZE132" s="27"/>
      <c r="JZF132" s="27"/>
      <c r="JZG132" s="27"/>
      <c r="JZH132" s="27"/>
      <c r="JZI132" s="27"/>
      <c r="JZJ132" s="27"/>
      <c r="JZK132" s="27"/>
      <c r="JZL132" s="27"/>
      <c r="JZM132" s="27"/>
      <c r="JZN132" s="27"/>
      <c r="JZO132" s="27"/>
      <c r="JZP132" s="27"/>
      <c r="JZQ132" s="27"/>
      <c r="JZR132" s="27"/>
      <c r="JZS132" s="27"/>
      <c r="JZT132" s="27"/>
      <c r="JZU132" s="27"/>
      <c r="JZV132" s="27"/>
      <c r="JZW132" s="27"/>
      <c r="JZX132" s="27"/>
      <c r="JZY132" s="27"/>
      <c r="JZZ132" s="27"/>
      <c r="KAA132" s="27"/>
      <c r="KAB132" s="27"/>
      <c r="KAC132" s="27"/>
      <c r="KAD132" s="27"/>
      <c r="KAE132" s="27"/>
      <c r="KAF132" s="27"/>
      <c r="KAG132" s="27"/>
      <c r="KAH132" s="27"/>
      <c r="KAI132" s="27"/>
      <c r="KAJ132" s="27"/>
      <c r="KAK132" s="27"/>
      <c r="KAL132" s="27"/>
      <c r="KAM132" s="27"/>
      <c r="KAN132" s="27"/>
      <c r="KAO132" s="27"/>
      <c r="KAP132" s="27"/>
      <c r="KAQ132" s="27"/>
      <c r="KAR132" s="27"/>
      <c r="KAS132" s="27"/>
      <c r="KAT132" s="27"/>
      <c r="KAU132" s="27"/>
      <c r="KAV132" s="27"/>
      <c r="KAW132" s="27"/>
      <c r="KAX132" s="27"/>
      <c r="KAY132" s="27"/>
      <c r="KAZ132" s="27"/>
      <c r="KBA132" s="27"/>
      <c r="KBB132" s="27"/>
      <c r="KBC132" s="27"/>
      <c r="KBD132" s="27"/>
      <c r="KBE132" s="27"/>
      <c r="KBF132" s="27"/>
      <c r="KBG132" s="27"/>
      <c r="KBH132" s="27"/>
      <c r="KBI132" s="27"/>
      <c r="KBJ132" s="27"/>
      <c r="KBK132" s="27"/>
      <c r="KBL132" s="27"/>
      <c r="KBM132" s="27"/>
      <c r="KBN132" s="27"/>
      <c r="KBO132" s="27"/>
      <c r="KBP132" s="27"/>
      <c r="KBQ132" s="27"/>
      <c r="KBR132" s="27"/>
      <c r="KBS132" s="27"/>
      <c r="KBT132" s="27"/>
      <c r="KBU132" s="27"/>
      <c r="KBV132" s="27"/>
      <c r="KBW132" s="27"/>
      <c r="KBX132" s="27"/>
      <c r="KBY132" s="27"/>
      <c r="KBZ132" s="27"/>
      <c r="KCA132" s="27"/>
      <c r="KCB132" s="27"/>
      <c r="KCC132" s="27"/>
      <c r="KCD132" s="27"/>
      <c r="KCE132" s="27"/>
      <c r="KCF132" s="27"/>
      <c r="KCG132" s="27"/>
      <c r="KCH132" s="27"/>
      <c r="KCI132" s="27"/>
      <c r="KCJ132" s="27"/>
      <c r="KCK132" s="27"/>
      <c r="KCL132" s="27"/>
      <c r="KCM132" s="27"/>
      <c r="KCN132" s="27"/>
      <c r="KCO132" s="27"/>
      <c r="KCP132" s="27"/>
      <c r="KCQ132" s="27"/>
      <c r="KCR132" s="27"/>
      <c r="KCS132" s="27"/>
      <c r="KCT132" s="27"/>
      <c r="KCU132" s="27"/>
      <c r="KCV132" s="27"/>
      <c r="KCW132" s="27"/>
      <c r="KCX132" s="27"/>
      <c r="KCY132" s="27"/>
      <c r="KCZ132" s="27"/>
      <c r="KDA132" s="27"/>
      <c r="KDB132" s="27"/>
      <c r="KDC132" s="27"/>
      <c r="KDD132" s="27"/>
      <c r="KDE132" s="27"/>
      <c r="KDF132" s="27"/>
      <c r="KDG132" s="27"/>
      <c r="KDH132" s="27"/>
      <c r="KDI132" s="27"/>
      <c r="KDJ132" s="27"/>
      <c r="KDK132" s="27"/>
      <c r="KDL132" s="27"/>
      <c r="KDM132" s="27"/>
      <c r="KDN132" s="27"/>
      <c r="KDO132" s="27"/>
      <c r="KDP132" s="27"/>
      <c r="KDQ132" s="27"/>
      <c r="KDR132" s="27"/>
      <c r="KDS132" s="27"/>
      <c r="KDT132" s="27"/>
      <c r="KDU132" s="27"/>
      <c r="KDV132" s="27"/>
      <c r="KDW132" s="27"/>
      <c r="KDX132" s="27"/>
      <c r="KDY132" s="27"/>
      <c r="KDZ132" s="27"/>
      <c r="KEA132" s="27"/>
      <c r="KEB132" s="27"/>
      <c r="KEC132" s="27"/>
      <c r="KED132" s="27"/>
      <c r="KEE132" s="27"/>
      <c r="KEF132" s="27"/>
      <c r="KEG132" s="27"/>
      <c r="KEH132" s="27"/>
      <c r="KEI132" s="27"/>
      <c r="KEJ132" s="27"/>
      <c r="KEK132" s="27"/>
      <c r="KEL132" s="27"/>
      <c r="KEM132" s="27"/>
      <c r="KEN132" s="27"/>
      <c r="KEO132" s="27"/>
      <c r="KEP132" s="27"/>
      <c r="KEQ132" s="27"/>
      <c r="KER132" s="27"/>
      <c r="KES132" s="27"/>
      <c r="KET132" s="27"/>
      <c r="KEU132" s="27"/>
      <c r="KEV132" s="27"/>
      <c r="KEW132" s="27"/>
      <c r="KEX132" s="27"/>
      <c r="KEY132" s="27"/>
      <c r="KEZ132" s="27"/>
      <c r="KFA132" s="27"/>
      <c r="KFB132" s="27"/>
      <c r="KFC132" s="27"/>
      <c r="KFD132" s="27"/>
      <c r="KFE132" s="27"/>
      <c r="KFF132" s="27"/>
      <c r="KFG132" s="27"/>
      <c r="KFH132" s="27"/>
      <c r="KFI132" s="27"/>
      <c r="KFJ132" s="27"/>
      <c r="KFK132" s="27"/>
      <c r="KFL132" s="27"/>
      <c r="KFM132" s="27"/>
      <c r="KFN132" s="27"/>
      <c r="KFO132" s="27"/>
      <c r="KFP132" s="27"/>
      <c r="KFQ132" s="27"/>
      <c r="KFR132" s="27"/>
      <c r="KFS132" s="27"/>
      <c r="KFT132" s="27"/>
      <c r="KFU132" s="27"/>
      <c r="KFV132" s="27"/>
      <c r="KFW132" s="27"/>
      <c r="KFX132" s="27"/>
      <c r="KFY132" s="27"/>
      <c r="KFZ132" s="27"/>
      <c r="KGA132" s="27"/>
      <c r="KGB132" s="27"/>
      <c r="KGC132" s="27"/>
      <c r="KGD132" s="27"/>
      <c r="KGE132" s="27"/>
      <c r="KGF132" s="27"/>
      <c r="KGG132" s="27"/>
      <c r="KGH132" s="27"/>
      <c r="KGI132" s="27"/>
      <c r="KGJ132" s="27"/>
      <c r="KGK132" s="27"/>
      <c r="KGL132" s="27"/>
      <c r="KGM132" s="27"/>
      <c r="KGN132" s="27"/>
      <c r="KGO132" s="27"/>
      <c r="KGP132" s="27"/>
      <c r="KGW132" s="27"/>
      <c r="KGX132" s="27"/>
      <c r="KGY132" s="27"/>
      <c r="KGZ132" s="27"/>
      <c r="KHA132" s="27"/>
      <c r="KHB132" s="27"/>
      <c r="KHC132" s="27"/>
      <c r="KHD132" s="27"/>
      <c r="KHE132" s="27"/>
      <c r="KHF132" s="27"/>
      <c r="KHG132" s="27"/>
      <c r="KHH132" s="27"/>
      <c r="KHI132" s="27"/>
      <c r="KHJ132" s="27"/>
      <c r="KHK132" s="27"/>
      <c r="KHL132" s="27"/>
      <c r="KHM132" s="27"/>
      <c r="KHN132" s="27"/>
      <c r="KHO132" s="27"/>
      <c r="KHP132" s="27"/>
      <c r="KHQ132" s="27"/>
      <c r="KHR132" s="27"/>
      <c r="KHS132" s="27"/>
      <c r="KHT132" s="27"/>
      <c r="KHU132" s="27"/>
      <c r="KHV132" s="27"/>
      <c r="KHW132" s="27"/>
      <c r="KHX132" s="27"/>
      <c r="KHY132" s="27"/>
      <c r="KHZ132" s="27"/>
      <c r="KIA132" s="27"/>
      <c r="KIB132" s="27"/>
      <c r="KIC132" s="27"/>
      <c r="KID132" s="27"/>
      <c r="KIE132" s="27"/>
      <c r="KIF132" s="27"/>
      <c r="KIG132" s="27"/>
      <c r="KIH132" s="27"/>
      <c r="KII132" s="27"/>
      <c r="KIJ132" s="27"/>
      <c r="KIK132" s="27"/>
      <c r="KIL132" s="27"/>
      <c r="KIM132" s="27"/>
      <c r="KIN132" s="27"/>
      <c r="KIO132" s="27"/>
      <c r="KIP132" s="27"/>
      <c r="KIQ132" s="27"/>
      <c r="KIR132" s="27"/>
      <c r="KIS132" s="27"/>
      <c r="KIT132" s="27"/>
      <c r="KIU132" s="27"/>
      <c r="KIV132" s="27"/>
      <c r="KIW132" s="27"/>
      <c r="KIX132" s="27"/>
      <c r="KIY132" s="27"/>
      <c r="KIZ132" s="27"/>
      <c r="KJA132" s="27"/>
      <c r="KJB132" s="27"/>
      <c r="KJC132" s="27"/>
      <c r="KJD132" s="27"/>
      <c r="KJE132" s="27"/>
      <c r="KJF132" s="27"/>
      <c r="KJG132" s="27"/>
      <c r="KJH132" s="27"/>
      <c r="KJI132" s="27"/>
      <c r="KJJ132" s="27"/>
      <c r="KJK132" s="27"/>
      <c r="KJL132" s="27"/>
      <c r="KJM132" s="27"/>
      <c r="KJN132" s="27"/>
      <c r="KJO132" s="27"/>
      <c r="KJP132" s="27"/>
      <c r="KJQ132" s="27"/>
      <c r="KJR132" s="27"/>
      <c r="KJS132" s="27"/>
      <c r="KJT132" s="27"/>
      <c r="KJU132" s="27"/>
      <c r="KJV132" s="27"/>
      <c r="KJW132" s="27"/>
      <c r="KJX132" s="27"/>
      <c r="KJY132" s="27"/>
      <c r="KJZ132" s="27"/>
      <c r="KKA132" s="27"/>
      <c r="KKB132" s="27"/>
      <c r="KKC132" s="27"/>
      <c r="KKD132" s="27"/>
      <c r="KKE132" s="27"/>
      <c r="KKF132" s="27"/>
      <c r="KKG132" s="27"/>
      <c r="KKH132" s="27"/>
      <c r="KKI132" s="27"/>
      <c r="KKJ132" s="27"/>
      <c r="KKK132" s="27"/>
      <c r="KKL132" s="27"/>
      <c r="KKM132" s="27"/>
      <c r="KKN132" s="27"/>
      <c r="KKO132" s="27"/>
      <c r="KKP132" s="27"/>
      <c r="KKQ132" s="27"/>
      <c r="KKR132" s="27"/>
      <c r="KKS132" s="27"/>
      <c r="KKT132" s="27"/>
      <c r="KKU132" s="27"/>
      <c r="KKV132" s="27"/>
      <c r="KKW132" s="27"/>
      <c r="KKX132" s="27"/>
      <c r="KKY132" s="27"/>
      <c r="KKZ132" s="27"/>
      <c r="KLA132" s="27"/>
      <c r="KLB132" s="27"/>
      <c r="KLC132" s="27"/>
      <c r="KLD132" s="27"/>
      <c r="KLE132" s="27"/>
      <c r="KLF132" s="27"/>
      <c r="KLG132" s="27"/>
      <c r="KLH132" s="27"/>
      <c r="KLI132" s="27"/>
      <c r="KLJ132" s="27"/>
      <c r="KLK132" s="27"/>
      <c r="KLL132" s="27"/>
      <c r="KLM132" s="27"/>
      <c r="KLN132" s="27"/>
      <c r="KLO132" s="27"/>
      <c r="KLP132" s="27"/>
      <c r="KLQ132" s="27"/>
      <c r="KLR132" s="27"/>
      <c r="KLS132" s="27"/>
      <c r="KLT132" s="27"/>
      <c r="KLU132" s="27"/>
      <c r="KLV132" s="27"/>
      <c r="KLW132" s="27"/>
      <c r="KLX132" s="27"/>
      <c r="KLY132" s="27"/>
      <c r="KLZ132" s="27"/>
      <c r="KMA132" s="27"/>
      <c r="KMB132" s="27"/>
      <c r="KMC132" s="27"/>
      <c r="KMD132" s="27"/>
      <c r="KME132" s="27"/>
      <c r="KMF132" s="27"/>
      <c r="KMG132" s="27"/>
      <c r="KMH132" s="27"/>
      <c r="KMI132" s="27"/>
      <c r="KMJ132" s="27"/>
      <c r="KMK132" s="27"/>
      <c r="KML132" s="27"/>
      <c r="KMM132" s="27"/>
      <c r="KMN132" s="27"/>
      <c r="KMO132" s="27"/>
      <c r="KMP132" s="27"/>
      <c r="KMQ132" s="27"/>
      <c r="KMR132" s="27"/>
      <c r="KMS132" s="27"/>
      <c r="KMT132" s="27"/>
      <c r="KMU132" s="27"/>
      <c r="KMV132" s="27"/>
      <c r="KMW132" s="27"/>
      <c r="KMX132" s="27"/>
      <c r="KMY132" s="27"/>
      <c r="KMZ132" s="27"/>
      <c r="KNA132" s="27"/>
      <c r="KNB132" s="27"/>
      <c r="KNC132" s="27"/>
      <c r="KND132" s="27"/>
      <c r="KNE132" s="27"/>
      <c r="KNF132" s="27"/>
      <c r="KNG132" s="27"/>
      <c r="KNH132" s="27"/>
      <c r="KNI132" s="27"/>
      <c r="KNJ132" s="27"/>
      <c r="KNK132" s="27"/>
      <c r="KNL132" s="27"/>
      <c r="KNM132" s="27"/>
      <c r="KNN132" s="27"/>
      <c r="KNO132" s="27"/>
      <c r="KNP132" s="27"/>
      <c r="KNQ132" s="27"/>
      <c r="KNR132" s="27"/>
      <c r="KNS132" s="27"/>
      <c r="KNT132" s="27"/>
      <c r="KNU132" s="27"/>
      <c r="KNV132" s="27"/>
      <c r="KNW132" s="27"/>
      <c r="KNX132" s="27"/>
      <c r="KNY132" s="27"/>
      <c r="KNZ132" s="27"/>
      <c r="KOA132" s="27"/>
      <c r="KOB132" s="27"/>
      <c r="KOC132" s="27"/>
      <c r="KOD132" s="27"/>
      <c r="KOE132" s="27"/>
      <c r="KOF132" s="27"/>
      <c r="KOG132" s="27"/>
      <c r="KOH132" s="27"/>
      <c r="KOI132" s="27"/>
      <c r="KOJ132" s="27"/>
      <c r="KOK132" s="27"/>
      <c r="KOL132" s="27"/>
      <c r="KOM132" s="27"/>
      <c r="KON132" s="27"/>
      <c r="KOO132" s="27"/>
      <c r="KOP132" s="27"/>
      <c r="KOQ132" s="27"/>
      <c r="KOR132" s="27"/>
      <c r="KOS132" s="27"/>
      <c r="KOT132" s="27"/>
      <c r="KOU132" s="27"/>
      <c r="KOV132" s="27"/>
      <c r="KOW132" s="27"/>
      <c r="KOX132" s="27"/>
      <c r="KOY132" s="27"/>
      <c r="KOZ132" s="27"/>
      <c r="KPA132" s="27"/>
      <c r="KPB132" s="27"/>
      <c r="KPC132" s="27"/>
      <c r="KPD132" s="27"/>
      <c r="KPE132" s="27"/>
      <c r="KPF132" s="27"/>
      <c r="KPG132" s="27"/>
      <c r="KPH132" s="27"/>
      <c r="KPI132" s="27"/>
      <c r="KPJ132" s="27"/>
      <c r="KPK132" s="27"/>
      <c r="KPL132" s="27"/>
      <c r="KPM132" s="27"/>
      <c r="KPN132" s="27"/>
      <c r="KPO132" s="27"/>
      <c r="KPP132" s="27"/>
      <c r="KPQ132" s="27"/>
      <c r="KPR132" s="27"/>
      <c r="KPS132" s="27"/>
      <c r="KPT132" s="27"/>
      <c r="KPU132" s="27"/>
      <c r="KPV132" s="27"/>
      <c r="KPW132" s="27"/>
      <c r="KPX132" s="27"/>
      <c r="KPY132" s="27"/>
      <c r="KPZ132" s="27"/>
      <c r="KQA132" s="27"/>
      <c r="KQB132" s="27"/>
      <c r="KQC132" s="27"/>
      <c r="KQD132" s="27"/>
      <c r="KQE132" s="27"/>
      <c r="KQF132" s="27"/>
      <c r="KQG132" s="27"/>
      <c r="KQH132" s="27"/>
      <c r="KQI132" s="27"/>
      <c r="KQJ132" s="27"/>
      <c r="KQK132" s="27"/>
      <c r="KQL132" s="27"/>
      <c r="KQS132" s="27"/>
      <c r="KQT132" s="27"/>
      <c r="KQU132" s="27"/>
      <c r="KQV132" s="27"/>
      <c r="KQW132" s="27"/>
      <c r="KQX132" s="27"/>
      <c r="KQY132" s="27"/>
      <c r="KQZ132" s="27"/>
      <c r="KRA132" s="27"/>
      <c r="KRB132" s="27"/>
      <c r="KRC132" s="27"/>
      <c r="KRD132" s="27"/>
      <c r="KRE132" s="27"/>
      <c r="KRF132" s="27"/>
      <c r="KRG132" s="27"/>
      <c r="KRH132" s="27"/>
      <c r="KRI132" s="27"/>
      <c r="KRJ132" s="27"/>
      <c r="KRK132" s="27"/>
      <c r="KRL132" s="27"/>
      <c r="KRM132" s="27"/>
      <c r="KRN132" s="27"/>
      <c r="KRO132" s="27"/>
      <c r="KRP132" s="27"/>
      <c r="KRQ132" s="27"/>
      <c r="KRR132" s="27"/>
      <c r="KRS132" s="27"/>
      <c r="KRT132" s="27"/>
      <c r="KRU132" s="27"/>
      <c r="KRV132" s="27"/>
      <c r="KRW132" s="27"/>
      <c r="KRX132" s="27"/>
      <c r="KRY132" s="27"/>
      <c r="KRZ132" s="27"/>
      <c r="KSA132" s="27"/>
      <c r="KSB132" s="27"/>
      <c r="KSC132" s="27"/>
      <c r="KSD132" s="27"/>
      <c r="KSE132" s="27"/>
      <c r="KSF132" s="27"/>
      <c r="KSG132" s="27"/>
      <c r="KSH132" s="27"/>
      <c r="KSI132" s="27"/>
      <c r="KSJ132" s="27"/>
      <c r="KSK132" s="27"/>
      <c r="KSL132" s="27"/>
      <c r="KSM132" s="27"/>
      <c r="KSN132" s="27"/>
      <c r="KSO132" s="27"/>
      <c r="KSP132" s="27"/>
      <c r="KSQ132" s="27"/>
      <c r="KSR132" s="27"/>
      <c r="KSS132" s="27"/>
      <c r="KST132" s="27"/>
      <c r="KSU132" s="27"/>
      <c r="KSV132" s="27"/>
      <c r="KSW132" s="27"/>
      <c r="KSX132" s="27"/>
      <c r="KSY132" s="27"/>
      <c r="KSZ132" s="27"/>
      <c r="KTA132" s="27"/>
      <c r="KTB132" s="27"/>
      <c r="KTC132" s="27"/>
      <c r="KTD132" s="27"/>
      <c r="KTE132" s="27"/>
      <c r="KTF132" s="27"/>
      <c r="KTG132" s="27"/>
      <c r="KTH132" s="27"/>
      <c r="KTI132" s="27"/>
      <c r="KTJ132" s="27"/>
      <c r="KTK132" s="27"/>
      <c r="KTL132" s="27"/>
      <c r="KTM132" s="27"/>
      <c r="KTN132" s="27"/>
      <c r="KTO132" s="27"/>
      <c r="KTP132" s="27"/>
      <c r="KTQ132" s="27"/>
      <c r="KTR132" s="27"/>
      <c r="KTS132" s="27"/>
      <c r="KTT132" s="27"/>
      <c r="KTU132" s="27"/>
      <c r="KTV132" s="27"/>
      <c r="KTW132" s="27"/>
      <c r="KTX132" s="27"/>
      <c r="KTY132" s="27"/>
      <c r="KTZ132" s="27"/>
      <c r="KUA132" s="27"/>
      <c r="KUB132" s="27"/>
      <c r="KUC132" s="27"/>
      <c r="KUD132" s="27"/>
      <c r="KUE132" s="27"/>
      <c r="KUF132" s="27"/>
      <c r="KUG132" s="27"/>
      <c r="KUH132" s="27"/>
      <c r="KUI132" s="27"/>
      <c r="KUJ132" s="27"/>
      <c r="KUK132" s="27"/>
      <c r="KUL132" s="27"/>
      <c r="KUM132" s="27"/>
      <c r="KUN132" s="27"/>
      <c r="KUO132" s="27"/>
      <c r="KUP132" s="27"/>
      <c r="KUQ132" s="27"/>
      <c r="KUR132" s="27"/>
      <c r="KUS132" s="27"/>
      <c r="KUT132" s="27"/>
      <c r="KUU132" s="27"/>
      <c r="KUV132" s="27"/>
      <c r="KUW132" s="27"/>
      <c r="KUX132" s="27"/>
      <c r="KUY132" s="27"/>
      <c r="KUZ132" s="27"/>
      <c r="KVA132" s="27"/>
      <c r="KVB132" s="27"/>
      <c r="KVC132" s="27"/>
      <c r="KVD132" s="27"/>
      <c r="KVE132" s="27"/>
      <c r="KVF132" s="27"/>
      <c r="KVG132" s="27"/>
      <c r="KVH132" s="27"/>
      <c r="KVI132" s="27"/>
      <c r="KVJ132" s="27"/>
      <c r="KVK132" s="27"/>
      <c r="KVL132" s="27"/>
      <c r="KVM132" s="27"/>
      <c r="KVN132" s="27"/>
      <c r="KVO132" s="27"/>
      <c r="KVP132" s="27"/>
      <c r="KVQ132" s="27"/>
      <c r="KVR132" s="27"/>
      <c r="KVS132" s="27"/>
      <c r="KVT132" s="27"/>
      <c r="KVU132" s="27"/>
      <c r="KVV132" s="27"/>
      <c r="KVW132" s="27"/>
      <c r="KVX132" s="27"/>
      <c r="KVY132" s="27"/>
      <c r="KVZ132" s="27"/>
      <c r="KWA132" s="27"/>
      <c r="KWB132" s="27"/>
      <c r="KWC132" s="27"/>
      <c r="KWD132" s="27"/>
      <c r="KWE132" s="27"/>
      <c r="KWF132" s="27"/>
      <c r="KWG132" s="27"/>
      <c r="KWH132" s="27"/>
      <c r="KWI132" s="27"/>
      <c r="KWJ132" s="27"/>
      <c r="KWK132" s="27"/>
      <c r="KWL132" s="27"/>
      <c r="KWM132" s="27"/>
      <c r="KWN132" s="27"/>
      <c r="KWO132" s="27"/>
      <c r="KWP132" s="27"/>
      <c r="KWQ132" s="27"/>
      <c r="KWR132" s="27"/>
      <c r="KWS132" s="27"/>
      <c r="KWT132" s="27"/>
      <c r="KWU132" s="27"/>
      <c r="KWV132" s="27"/>
      <c r="KWW132" s="27"/>
      <c r="KWX132" s="27"/>
      <c r="KWY132" s="27"/>
      <c r="KWZ132" s="27"/>
      <c r="KXA132" s="27"/>
      <c r="KXB132" s="27"/>
      <c r="KXC132" s="27"/>
      <c r="KXD132" s="27"/>
      <c r="KXE132" s="27"/>
      <c r="KXF132" s="27"/>
      <c r="KXG132" s="27"/>
      <c r="KXH132" s="27"/>
      <c r="KXI132" s="27"/>
      <c r="KXJ132" s="27"/>
      <c r="KXK132" s="27"/>
      <c r="KXL132" s="27"/>
      <c r="KXM132" s="27"/>
      <c r="KXN132" s="27"/>
      <c r="KXO132" s="27"/>
      <c r="KXP132" s="27"/>
      <c r="KXQ132" s="27"/>
      <c r="KXR132" s="27"/>
      <c r="KXS132" s="27"/>
      <c r="KXT132" s="27"/>
      <c r="KXU132" s="27"/>
      <c r="KXV132" s="27"/>
      <c r="KXW132" s="27"/>
      <c r="KXX132" s="27"/>
      <c r="KXY132" s="27"/>
      <c r="KXZ132" s="27"/>
      <c r="KYA132" s="27"/>
      <c r="KYB132" s="27"/>
      <c r="KYC132" s="27"/>
      <c r="KYD132" s="27"/>
      <c r="KYE132" s="27"/>
      <c r="KYF132" s="27"/>
      <c r="KYG132" s="27"/>
      <c r="KYH132" s="27"/>
      <c r="KYI132" s="27"/>
      <c r="KYJ132" s="27"/>
      <c r="KYK132" s="27"/>
      <c r="KYL132" s="27"/>
      <c r="KYM132" s="27"/>
      <c r="KYN132" s="27"/>
      <c r="KYO132" s="27"/>
      <c r="KYP132" s="27"/>
      <c r="KYQ132" s="27"/>
      <c r="KYR132" s="27"/>
      <c r="KYS132" s="27"/>
      <c r="KYT132" s="27"/>
      <c r="KYU132" s="27"/>
      <c r="KYV132" s="27"/>
      <c r="KYW132" s="27"/>
      <c r="KYX132" s="27"/>
      <c r="KYY132" s="27"/>
      <c r="KYZ132" s="27"/>
      <c r="KZA132" s="27"/>
      <c r="KZB132" s="27"/>
      <c r="KZC132" s="27"/>
      <c r="KZD132" s="27"/>
      <c r="KZE132" s="27"/>
      <c r="KZF132" s="27"/>
      <c r="KZG132" s="27"/>
      <c r="KZH132" s="27"/>
      <c r="KZI132" s="27"/>
      <c r="KZJ132" s="27"/>
      <c r="KZK132" s="27"/>
      <c r="KZL132" s="27"/>
      <c r="KZM132" s="27"/>
      <c r="KZN132" s="27"/>
      <c r="KZO132" s="27"/>
      <c r="KZP132" s="27"/>
      <c r="KZQ132" s="27"/>
      <c r="KZR132" s="27"/>
      <c r="KZS132" s="27"/>
      <c r="KZT132" s="27"/>
      <c r="KZU132" s="27"/>
      <c r="KZV132" s="27"/>
      <c r="KZW132" s="27"/>
      <c r="KZX132" s="27"/>
      <c r="KZY132" s="27"/>
      <c r="KZZ132" s="27"/>
      <c r="LAA132" s="27"/>
      <c r="LAB132" s="27"/>
      <c r="LAC132" s="27"/>
      <c r="LAD132" s="27"/>
      <c r="LAE132" s="27"/>
      <c r="LAF132" s="27"/>
      <c r="LAG132" s="27"/>
      <c r="LAH132" s="27"/>
      <c r="LAO132" s="27"/>
      <c r="LAP132" s="27"/>
      <c r="LAQ132" s="27"/>
      <c r="LAR132" s="27"/>
      <c r="LAS132" s="27"/>
      <c r="LAT132" s="27"/>
      <c r="LAU132" s="27"/>
      <c r="LAV132" s="27"/>
      <c r="LAW132" s="27"/>
      <c r="LAX132" s="27"/>
      <c r="LAY132" s="27"/>
      <c r="LAZ132" s="27"/>
      <c r="LBA132" s="27"/>
      <c r="LBB132" s="27"/>
      <c r="LBC132" s="27"/>
      <c r="LBD132" s="27"/>
      <c r="LBE132" s="27"/>
      <c r="LBF132" s="27"/>
      <c r="LBG132" s="27"/>
      <c r="LBH132" s="27"/>
      <c r="LBI132" s="27"/>
      <c r="LBJ132" s="27"/>
      <c r="LBK132" s="27"/>
      <c r="LBL132" s="27"/>
      <c r="LBM132" s="27"/>
      <c r="LBN132" s="27"/>
      <c r="LBO132" s="27"/>
      <c r="LBP132" s="27"/>
      <c r="LBQ132" s="27"/>
      <c r="LBR132" s="27"/>
      <c r="LBS132" s="27"/>
      <c r="LBT132" s="27"/>
      <c r="LBU132" s="27"/>
      <c r="LBV132" s="27"/>
      <c r="LBW132" s="27"/>
      <c r="LBX132" s="27"/>
      <c r="LBY132" s="27"/>
      <c r="LBZ132" s="27"/>
      <c r="LCA132" s="27"/>
      <c r="LCB132" s="27"/>
      <c r="LCC132" s="27"/>
      <c r="LCD132" s="27"/>
      <c r="LCE132" s="27"/>
      <c r="LCF132" s="27"/>
      <c r="LCG132" s="27"/>
      <c r="LCH132" s="27"/>
      <c r="LCI132" s="27"/>
      <c r="LCJ132" s="27"/>
      <c r="LCK132" s="27"/>
      <c r="LCL132" s="27"/>
      <c r="LCM132" s="27"/>
      <c r="LCN132" s="27"/>
      <c r="LCO132" s="27"/>
      <c r="LCP132" s="27"/>
      <c r="LCQ132" s="27"/>
      <c r="LCR132" s="27"/>
      <c r="LCS132" s="27"/>
      <c r="LCT132" s="27"/>
      <c r="LCU132" s="27"/>
      <c r="LCV132" s="27"/>
      <c r="LCW132" s="27"/>
      <c r="LCX132" s="27"/>
      <c r="LCY132" s="27"/>
      <c r="LCZ132" s="27"/>
      <c r="LDA132" s="27"/>
      <c r="LDB132" s="27"/>
      <c r="LDC132" s="27"/>
      <c r="LDD132" s="27"/>
      <c r="LDE132" s="27"/>
      <c r="LDF132" s="27"/>
      <c r="LDG132" s="27"/>
      <c r="LDH132" s="27"/>
      <c r="LDI132" s="27"/>
      <c r="LDJ132" s="27"/>
      <c r="LDK132" s="27"/>
      <c r="LDL132" s="27"/>
      <c r="LDM132" s="27"/>
      <c r="LDN132" s="27"/>
      <c r="LDO132" s="27"/>
      <c r="LDP132" s="27"/>
      <c r="LDQ132" s="27"/>
      <c r="LDR132" s="27"/>
      <c r="LDS132" s="27"/>
      <c r="LDT132" s="27"/>
      <c r="LDU132" s="27"/>
      <c r="LDV132" s="27"/>
      <c r="LDW132" s="27"/>
      <c r="LDX132" s="27"/>
      <c r="LDY132" s="27"/>
      <c r="LDZ132" s="27"/>
      <c r="LEA132" s="27"/>
      <c r="LEB132" s="27"/>
      <c r="LEC132" s="27"/>
      <c r="LED132" s="27"/>
      <c r="LEE132" s="27"/>
      <c r="LEF132" s="27"/>
      <c r="LEG132" s="27"/>
      <c r="LEH132" s="27"/>
      <c r="LEI132" s="27"/>
      <c r="LEJ132" s="27"/>
      <c r="LEK132" s="27"/>
      <c r="LEL132" s="27"/>
      <c r="LEM132" s="27"/>
      <c r="LEN132" s="27"/>
      <c r="LEO132" s="27"/>
      <c r="LEP132" s="27"/>
      <c r="LEQ132" s="27"/>
      <c r="LER132" s="27"/>
      <c r="LES132" s="27"/>
      <c r="LET132" s="27"/>
      <c r="LEU132" s="27"/>
      <c r="LEV132" s="27"/>
      <c r="LEW132" s="27"/>
      <c r="LEX132" s="27"/>
      <c r="LEY132" s="27"/>
      <c r="LEZ132" s="27"/>
      <c r="LFA132" s="27"/>
      <c r="LFB132" s="27"/>
      <c r="LFC132" s="27"/>
      <c r="LFD132" s="27"/>
      <c r="LFE132" s="27"/>
      <c r="LFF132" s="27"/>
      <c r="LFG132" s="27"/>
      <c r="LFH132" s="27"/>
      <c r="LFI132" s="27"/>
      <c r="LFJ132" s="27"/>
      <c r="LFK132" s="27"/>
      <c r="LFL132" s="27"/>
      <c r="LFM132" s="27"/>
      <c r="LFN132" s="27"/>
      <c r="LFO132" s="27"/>
      <c r="LFP132" s="27"/>
      <c r="LFQ132" s="27"/>
      <c r="LFR132" s="27"/>
      <c r="LFS132" s="27"/>
      <c r="LFT132" s="27"/>
      <c r="LFU132" s="27"/>
      <c r="LFV132" s="27"/>
      <c r="LFW132" s="27"/>
      <c r="LFX132" s="27"/>
      <c r="LFY132" s="27"/>
      <c r="LFZ132" s="27"/>
      <c r="LGA132" s="27"/>
      <c r="LGB132" s="27"/>
      <c r="LGC132" s="27"/>
      <c r="LGD132" s="27"/>
      <c r="LGE132" s="27"/>
      <c r="LGF132" s="27"/>
      <c r="LGG132" s="27"/>
      <c r="LGH132" s="27"/>
      <c r="LGI132" s="27"/>
      <c r="LGJ132" s="27"/>
      <c r="LGK132" s="27"/>
      <c r="LGL132" s="27"/>
      <c r="LGM132" s="27"/>
      <c r="LGN132" s="27"/>
      <c r="LGO132" s="27"/>
      <c r="LGP132" s="27"/>
      <c r="LGQ132" s="27"/>
      <c r="LGR132" s="27"/>
      <c r="LGS132" s="27"/>
      <c r="LGT132" s="27"/>
      <c r="LGU132" s="27"/>
      <c r="LGV132" s="27"/>
      <c r="LGW132" s="27"/>
      <c r="LGX132" s="27"/>
      <c r="LGY132" s="27"/>
      <c r="LGZ132" s="27"/>
      <c r="LHA132" s="27"/>
      <c r="LHB132" s="27"/>
      <c r="LHC132" s="27"/>
      <c r="LHD132" s="27"/>
      <c r="LHE132" s="27"/>
      <c r="LHF132" s="27"/>
      <c r="LHG132" s="27"/>
      <c r="LHH132" s="27"/>
      <c r="LHI132" s="27"/>
      <c r="LHJ132" s="27"/>
      <c r="LHK132" s="27"/>
      <c r="LHL132" s="27"/>
      <c r="LHM132" s="27"/>
      <c r="LHN132" s="27"/>
      <c r="LHO132" s="27"/>
      <c r="LHP132" s="27"/>
      <c r="LHQ132" s="27"/>
      <c r="LHR132" s="27"/>
      <c r="LHS132" s="27"/>
      <c r="LHT132" s="27"/>
      <c r="LHU132" s="27"/>
      <c r="LHV132" s="27"/>
      <c r="LHW132" s="27"/>
      <c r="LHX132" s="27"/>
      <c r="LHY132" s="27"/>
      <c r="LHZ132" s="27"/>
      <c r="LIA132" s="27"/>
      <c r="LIB132" s="27"/>
      <c r="LIC132" s="27"/>
      <c r="LID132" s="27"/>
      <c r="LIE132" s="27"/>
      <c r="LIF132" s="27"/>
      <c r="LIG132" s="27"/>
      <c r="LIH132" s="27"/>
      <c r="LII132" s="27"/>
      <c r="LIJ132" s="27"/>
      <c r="LIK132" s="27"/>
      <c r="LIL132" s="27"/>
      <c r="LIM132" s="27"/>
      <c r="LIN132" s="27"/>
      <c r="LIO132" s="27"/>
      <c r="LIP132" s="27"/>
      <c r="LIQ132" s="27"/>
      <c r="LIR132" s="27"/>
      <c r="LIS132" s="27"/>
      <c r="LIT132" s="27"/>
      <c r="LIU132" s="27"/>
      <c r="LIV132" s="27"/>
      <c r="LIW132" s="27"/>
      <c r="LIX132" s="27"/>
      <c r="LIY132" s="27"/>
      <c r="LIZ132" s="27"/>
      <c r="LJA132" s="27"/>
      <c r="LJB132" s="27"/>
      <c r="LJC132" s="27"/>
      <c r="LJD132" s="27"/>
      <c r="LJE132" s="27"/>
      <c r="LJF132" s="27"/>
      <c r="LJG132" s="27"/>
      <c r="LJH132" s="27"/>
      <c r="LJI132" s="27"/>
      <c r="LJJ132" s="27"/>
      <c r="LJK132" s="27"/>
      <c r="LJL132" s="27"/>
      <c r="LJM132" s="27"/>
      <c r="LJN132" s="27"/>
      <c r="LJO132" s="27"/>
      <c r="LJP132" s="27"/>
      <c r="LJQ132" s="27"/>
      <c r="LJR132" s="27"/>
      <c r="LJS132" s="27"/>
      <c r="LJT132" s="27"/>
      <c r="LJU132" s="27"/>
      <c r="LJV132" s="27"/>
      <c r="LJW132" s="27"/>
      <c r="LJX132" s="27"/>
      <c r="LJY132" s="27"/>
      <c r="LJZ132" s="27"/>
      <c r="LKA132" s="27"/>
      <c r="LKB132" s="27"/>
      <c r="LKC132" s="27"/>
      <c r="LKD132" s="27"/>
      <c r="LKK132" s="27"/>
      <c r="LKL132" s="27"/>
      <c r="LKM132" s="27"/>
      <c r="LKN132" s="27"/>
      <c r="LKO132" s="27"/>
      <c r="LKP132" s="27"/>
      <c r="LKQ132" s="27"/>
      <c r="LKR132" s="27"/>
      <c r="LKS132" s="27"/>
      <c r="LKT132" s="27"/>
      <c r="LKU132" s="27"/>
      <c r="LKV132" s="27"/>
      <c r="LKW132" s="27"/>
      <c r="LKX132" s="27"/>
      <c r="LKY132" s="27"/>
      <c r="LKZ132" s="27"/>
      <c r="LLA132" s="27"/>
      <c r="LLB132" s="27"/>
      <c r="LLC132" s="27"/>
      <c r="LLD132" s="27"/>
      <c r="LLE132" s="27"/>
      <c r="LLF132" s="27"/>
      <c r="LLG132" s="27"/>
      <c r="LLH132" s="27"/>
      <c r="LLI132" s="27"/>
      <c r="LLJ132" s="27"/>
      <c r="LLK132" s="27"/>
      <c r="LLL132" s="27"/>
      <c r="LLM132" s="27"/>
      <c r="LLN132" s="27"/>
      <c r="LLO132" s="27"/>
      <c r="LLP132" s="27"/>
      <c r="LLQ132" s="27"/>
      <c r="LLR132" s="27"/>
      <c r="LLS132" s="27"/>
      <c r="LLT132" s="27"/>
      <c r="LLU132" s="27"/>
      <c r="LLV132" s="27"/>
      <c r="LLW132" s="27"/>
      <c r="LLX132" s="27"/>
      <c r="LLY132" s="27"/>
      <c r="LLZ132" s="27"/>
      <c r="LMA132" s="27"/>
      <c r="LMB132" s="27"/>
      <c r="LMC132" s="27"/>
      <c r="LMD132" s="27"/>
      <c r="LME132" s="27"/>
      <c r="LMF132" s="27"/>
      <c r="LMG132" s="27"/>
      <c r="LMH132" s="27"/>
      <c r="LMI132" s="27"/>
      <c r="LMJ132" s="27"/>
      <c r="LMK132" s="27"/>
      <c r="LML132" s="27"/>
      <c r="LMM132" s="27"/>
      <c r="LMN132" s="27"/>
      <c r="LMO132" s="27"/>
      <c r="LMP132" s="27"/>
      <c r="LMQ132" s="27"/>
      <c r="LMR132" s="27"/>
      <c r="LMS132" s="27"/>
      <c r="LMT132" s="27"/>
      <c r="LMU132" s="27"/>
      <c r="LMV132" s="27"/>
      <c r="LMW132" s="27"/>
      <c r="LMX132" s="27"/>
      <c r="LMY132" s="27"/>
      <c r="LMZ132" s="27"/>
      <c r="LNA132" s="27"/>
      <c r="LNB132" s="27"/>
      <c r="LNC132" s="27"/>
      <c r="LND132" s="27"/>
      <c r="LNE132" s="27"/>
      <c r="LNF132" s="27"/>
      <c r="LNG132" s="27"/>
      <c r="LNH132" s="27"/>
      <c r="LNI132" s="27"/>
      <c r="LNJ132" s="27"/>
      <c r="LNK132" s="27"/>
      <c r="LNL132" s="27"/>
      <c r="LNM132" s="27"/>
      <c r="LNN132" s="27"/>
      <c r="LNO132" s="27"/>
      <c r="LNP132" s="27"/>
      <c r="LNQ132" s="27"/>
      <c r="LNR132" s="27"/>
      <c r="LNS132" s="27"/>
      <c r="LNT132" s="27"/>
      <c r="LNU132" s="27"/>
      <c r="LNV132" s="27"/>
      <c r="LNW132" s="27"/>
      <c r="LNX132" s="27"/>
      <c r="LNY132" s="27"/>
      <c r="LNZ132" s="27"/>
      <c r="LOA132" s="27"/>
      <c r="LOB132" s="27"/>
      <c r="LOC132" s="27"/>
      <c r="LOD132" s="27"/>
      <c r="LOE132" s="27"/>
      <c r="LOF132" s="27"/>
      <c r="LOG132" s="27"/>
      <c r="LOH132" s="27"/>
      <c r="LOI132" s="27"/>
      <c r="LOJ132" s="27"/>
      <c r="LOK132" s="27"/>
      <c r="LOL132" s="27"/>
      <c r="LOM132" s="27"/>
      <c r="LON132" s="27"/>
      <c r="LOO132" s="27"/>
      <c r="LOP132" s="27"/>
      <c r="LOQ132" s="27"/>
      <c r="LOR132" s="27"/>
      <c r="LOS132" s="27"/>
      <c r="LOT132" s="27"/>
      <c r="LOU132" s="27"/>
      <c r="LOV132" s="27"/>
      <c r="LOW132" s="27"/>
      <c r="LOX132" s="27"/>
      <c r="LOY132" s="27"/>
      <c r="LOZ132" s="27"/>
      <c r="LPA132" s="27"/>
      <c r="LPB132" s="27"/>
      <c r="LPC132" s="27"/>
      <c r="LPD132" s="27"/>
      <c r="LPE132" s="27"/>
      <c r="LPF132" s="27"/>
      <c r="LPG132" s="27"/>
      <c r="LPH132" s="27"/>
      <c r="LPI132" s="27"/>
      <c r="LPJ132" s="27"/>
      <c r="LPK132" s="27"/>
      <c r="LPL132" s="27"/>
      <c r="LPM132" s="27"/>
      <c r="LPN132" s="27"/>
      <c r="LPO132" s="27"/>
      <c r="LPP132" s="27"/>
      <c r="LPQ132" s="27"/>
      <c r="LPR132" s="27"/>
      <c r="LPS132" s="27"/>
      <c r="LPT132" s="27"/>
      <c r="LPU132" s="27"/>
      <c r="LPV132" s="27"/>
      <c r="LPW132" s="27"/>
      <c r="LPX132" s="27"/>
      <c r="LPY132" s="27"/>
      <c r="LPZ132" s="27"/>
      <c r="LQA132" s="27"/>
      <c r="LQB132" s="27"/>
      <c r="LQC132" s="27"/>
      <c r="LQD132" s="27"/>
      <c r="LQE132" s="27"/>
      <c r="LQF132" s="27"/>
      <c r="LQG132" s="27"/>
      <c r="LQH132" s="27"/>
      <c r="LQI132" s="27"/>
      <c r="LQJ132" s="27"/>
      <c r="LQK132" s="27"/>
      <c r="LQL132" s="27"/>
      <c r="LQM132" s="27"/>
      <c r="LQN132" s="27"/>
      <c r="LQO132" s="27"/>
      <c r="LQP132" s="27"/>
      <c r="LQQ132" s="27"/>
      <c r="LQR132" s="27"/>
      <c r="LQS132" s="27"/>
      <c r="LQT132" s="27"/>
      <c r="LQU132" s="27"/>
      <c r="LQV132" s="27"/>
      <c r="LQW132" s="27"/>
      <c r="LQX132" s="27"/>
      <c r="LQY132" s="27"/>
      <c r="LQZ132" s="27"/>
      <c r="LRA132" s="27"/>
      <c r="LRB132" s="27"/>
      <c r="LRC132" s="27"/>
      <c r="LRD132" s="27"/>
      <c r="LRE132" s="27"/>
      <c r="LRF132" s="27"/>
      <c r="LRG132" s="27"/>
      <c r="LRH132" s="27"/>
      <c r="LRI132" s="27"/>
      <c r="LRJ132" s="27"/>
      <c r="LRK132" s="27"/>
      <c r="LRL132" s="27"/>
      <c r="LRM132" s="27"/>
      <c r="LRN132" s="27"/>
      <c r="LRO132" s="27"/>
      <c r="LRP132" s="27"/>
      <c r="LRQ132" s="27"/>
      <c r="LRR132" s="27"/>
      <c r="LRS132" s="27"/>
      <c r="LRT132" s="27"/>
      <c r="LRU132" s="27"/>
      <c r="LRV132" s="27"/>
      <c r="LRW132" s="27"/>
      <c r="LRX132" s="27"/>
      <c r="LRY132" s="27"/>
      <c r="LRZ132" s="27"/>
      <c r="LSA132" s="27"/>
      <c r="LSB132" s="27"/>
      <c r="LSC132" s="27"/>
      <c r="LSD132" s="27"/>
      <c r="LSE132" s="27"/>
      <c r="LSF132" s="27"/>
      <c r="LSG132" s="27"/>
      <c r="LSH132" s="27"/>
      <c r="LSI132" s="27"/>
      <c r="LSJ132" s="27"/>
      <c r="LSK132" s="27"/>
      <c r="LSL132" s="27"/>
      <c r="LSM132" s="27"/>
      <c r="LSN132" s="27"/>
      <c r="LSO132" s="27"/>
      <c r="LSP132" s="27"/>
      <c r="LSQ132" s="27"/>
      <c r="LSR132" s="27"/>
      <c r="LSS132" s="27"/>
      <c r="LST132" s="27"/>
      <c r="LSU132" s="27"/>
      <c r="LSV132" s="27"/>
      <c r="LSW132" s="27"/>
      <c r="LSX132" s="27"/>
      <c r="LSY132" s="27"/>
      <c r="LSZ132" s="27"/>
      <c r="LTA132" s="27"/>
      <c r="LTB132" s="27"/>
      <c r="LTC132" s="27"/>
      <c r="LTD132" s="27"/>
      <c r="LTE132" s="27"/>
      <c r="LTF132" s="27"/>
      <c r="LTG132" s="27"/>
      <c r="LTH132" s="27"/>
      <c r="LTI132" s="27"/>
      <c r="LTJ132" s="27"/>
      <c r="LTK132" s="27"/>
      <c r="LTL132" s="27"/>
      <c r="LTM132" s="27"/>
      <c r="LTN132" s="27"/>
      <c r="LTO132" s="27"/>
      <c r="LTP132" s="27"/>
      <c r="LTQ132" s="27"/>
      <c r="LTR132" s="27"/>
      <c r="LTS132" s="27"/>
      <c r="LTT132" s="27"/>
      <c r="LTU132" s="27"/>
      <c r="LTV132" s="27"/>
      <c r="LTW132" s="27"/>
      <c r="LTX132" s="27"/>
      <c r="LTY132" s="27"/>
      <c r="LTZ132" s="27"/>
      <c r="LUG132" s="27"/>
      <c r="LUH132" s="27"/>
      <c r="LUI132" s="27"/>
      <c r="LUJ132" s="27"/>
      <c r="LUK132" s="27"/>
      <c r="LUL132" s="27"/>
      <c r="LUM132" s="27"/>
      <c r="LUN132" s="27"/>
      <c r="LUO132" s="27"/>
      <c r="LUP132" s="27"/>
      <c r="LUQ132" s="27"/>
      <c r="LUR132" s="27"/>
      <c r="LUS132" s="27"/>
      <c r="LUT132" s="27"/>
      <c r="LUU132" s="27"/>
      <c r="LUV132" s="27"/>
      <c r="LUW132" s="27"/>
      <c r="LUX132" s="27"/>
      <c r="LUY132" s="27"/>
      <c r="LUZ132" s="27"/>
      <c r="LVA132" s="27"/>
      <c r="LVB132" s="27"/>
      <c r="LVC132" s="27"/>
      <c r="LVD132" s="27"/>
      <c r="LVE132" s="27"/>
      <c r="LVF132" s="27"/>
      <c r="LVG132" s="27"/>
      <c r="LVH132" s="27"/>
      <c r="LVI132" s="27"/>
      <c r="LVJ132" s="27"/>
      <c r="LVK132" s="27"/>
      <c r="LVL132" s="27"/>
      <c r="LVM132" s="27"/>
      <c r="LVN132" s="27"/>
      <c r="LVO132" s="27"/>
      <c r="LVP132" s="27"/>
      <c r="LVQ132" s="27"/>
      <c r="LVR132" s="27"/>
      <c r="LVS132" s="27"/>
      <c r="LVT132" s="27"/>
      <c r="LVU132" s="27"/>
      <c r="LVV132" s="27"/>
      <c r="LVW132" s="27"/>
      <c r="LVX132" s="27"/>
      <c r="LVY132" s="27"/>
      <c r="LVZ132" s="27"/>
      <c r="LWA132" s="27"/>
      <c r="LWB132" s="27"/>
      <c r="LWC132" s="27"/>
      <c r="LWD132" s="27"/>
      <c r="LWE132" s="27"/>
      <c r="LWF132" s="27"/>
      <c r="LWG132" s="27"/>
      <c r="LWH132" s="27"/>
      <c r="LWI132" s="27"/>
      <c r="LWJ132" s="27"/>
      <c r="LWK132" s="27"/>
      <c r="LWL132" s="27"/>
      <c r="LWM132" s="27"/>
      <c r="LWN132" s="27"/>
      <c r="LWO132" s="27"/>
      <c r="LWP132" s="27"/>
      <c r="LWQ132" s="27"/>
      <c r="LWR132" s="27"/>
      <c r="LWS132" s="27"/>
      <c r="LWT132" s="27"/>
      <c r="LWU132" s="27"/>
      <c r="LWV132" s="27"/>
      <c r="LWW132" s="27"/>
      <c r="LWX132" s="27"/>
      <c r="LWY132" s="27"/>
      <c r="LWZ132" s="27"/>
      <c r="LXA132" s="27"/>
      <c r="LXB132" s="27"/>
      <c r="LXC132" s="27"/>
      <c r="LXD132" s="27"/>
      <c r="LXE132" s="27"/>
      <c r="LXF132" s="27"/>
      <c r="LXG132" s="27"/>
      <c r="LXH132" s="27"/>
      <c r="LXI132" s="27"/>
      <c r="LXJ132" s="27"/>
      <c r="LXK132" s="27"/>
      <c r="LXL132" s="27"/>
      <c r="LXM132" s="27"/>
      <c r="LXN132" s="27"/>
      <c r="LXO132" s="27"/>
      <c r="LXP132" s="27"/>
      <c r="LXQ132" s="27"/>
      <c r="LXR132" s="27"/>
      <c r="LXS132" s="27"/>
      <c r="LXT132" s="27"/>
      <c r="LXU132" s="27"/>
      <c r="LXV132" s="27"/>
      <c r="LXW132" s="27"/>
      <c r="LXX132" s="27"/>
      <c r="LXY132" s="27"/>
      <c r="LXZ132" s="27"/>
      <c r="LYA132" s="27"/>
      <c r="LYB132" s="27"/>
      <c r="LYC132" s="27"/>
      <c r="LYD132" s="27"/>
      <c r="LYE132" s="27"/>
      <c r="LYF132" s="27"/>
      <c r="LYG132" s="27"/>
      <c r="LYH132" s="27"/>
      <c r="LYI132" s="27"/>
      <c r="LYJ132" s="27"/>
      <c r="LYK132" s="27"/>
      <c r="LYL132" s="27"/>
      <c r="LYM132" s="27"/>
      <c r="LYN132" s="27"/>
      <c r="LYO132" s="27"/>
      <c r="LYP132" s="27"/>
      <c r="LYQ132" s="27"/>
      <c r="LYR132" s="27"/>
      <c r="LYS132" s="27"/>
      <c r="LYT132" s="27"/>
      <c r="LYU132" s="27"/>
      <c r="LYV132" s="27"/>
      <c r="LYW132" s="27"/>
      <c r="LYX132" s="27"/>
      <c r="LYY132" s="27"/>
      <c r="LYZ132" s="27"/>
      <c r="LZA132" s="27"/>
      <c r="LZB132" s="27"/>
      <c r="LZC132" s="27"/>
      <c r="LZD132" s="27"/>
      <c r="LZE132" s="27"/>
      <c r="LZF132" s="27"/>
      <c r="LZG132" s="27"/>
      <c r="LZH132" s="27"/>
      <c r="LZI132" s="27"/>
      <c r="LZJ132" s="27"/>
      <c r="LZK132" s="27"/>
      <c r="LZL132" s="27"/>
      <c r="LZM132" s="27"/>
      <c r="LZN132" s="27"/>
      <c r="LZO132" s="27"/>
      <c r="LZP132" s="27"/>
      <c r="LZQ132" s="27"/>
      <c r="LZR132" s="27"/>
      <c r="LZS132" s="27"/>
      <c r="LZT132" s="27"/>
      <c r="LZU132" s="27"/>
      <c r="LZV132" s="27"/>
      <c r="LZW132" s="27"/>
      <c r="LZX132" s="27"/>
      <c r="LZY132" s="27"/>
      <c r="LZZ132" s="27"/>
      <c r="MAA132" s="27"/>
      <c r="MAB132" s="27"/>
      <c r="MAC132" s="27"/>
      <c r="MAD132" s="27"/>
      <c r="MAE132" s="27"/>
      <c r="MAF132" s="27"/>
      <c r="MAG132" s="27"/>
      <c r="MAH132" s="27"/>
      <c r="MAI132" s="27"/>
      <c r="MAJ132" s="27"/>
      <c r="MAK132" s="27"/>
      <c r="MAL132" s="27"/>
      <c r="MAM132" s="27"/>
      <c r="MAN132" s="27"/>
      <c r="MAO132" s="27"/>
      <c r="MAP132" s="27"/>
      <c r="MAQ132" s="27"/>
      <c r="MAR132" s="27"/>
      <c r="MAS132" s="27"/>
      <c r="MAT132" s="27"/>
      <c r="MAU132" s="27"/>
      <c r="MAV132" s="27"/>
      <c r="MAW132" s="27"/>
      <c r="MAX132" s="27"/>
      <c r="MAY132" s="27"/>
      <c r="MAZ132" s="27"/>
      <c r="MBA132" s="27"/>
      <c r="MBB132" s="27"/>
      <c r="MBC132" s="27"/>
      <c r="MBD132" s="27"/>
      <c r="MBE132" s="27"/>
      <c r="MBF132" s="27"/>
      <c r="MBG132" s="27"/>
      <c r="MBH132" s="27"/>
      <c r="MBI132" s="27"/>
      <c r="MBJ132" s="27"/>
      <c r="MBK132" s="27"/>
      <c r="MBL132" s="27"/>
      <c r="MBM132" s="27"/>
      <c r="MBN132" s="27"/>
      <c r="MBO132" s="27"/>
      <c r="MBP132" s="27"/>
      <c r="MBQ132" s="27"/>
      <c r="MBR132" s="27"/>
      <c r="MBS132" s="27"/>
      <c r="MBT132" s="27"/>
      <c r="MBU132" s="27"/>
      <c r="MBV132" s="27"/>
      <c r="MBW132" s="27"/>
      <c r="MBX132" s="27"/>
      <c r="MBY132" s="27"/>
      <c r="MBZ132" s="27"/>
      <c r="MCA132" s="27"/>
      <c r="MCB132" s="27"/>
      <c r="MCC132" s="27"/>
      <c r="MCD132" s="27"/>
      <c r="MCE132" s="27"/>
      <c r="MCF132" s="27"/>
      <c r="MCG132" s="27"/>
      <c r="MCH132" s="27"/>
      <c r="MCI132" s="27"/>
      <c r="MCJ132" s="27"/>
      <c r="MCK132" s="27"/>
      <c r="MCL132" s="27"/>
      <c r="MCM132" s="27"/>
      <c r="MCN132" s="27"/>
      <c r="MCO132" s="27"/>
      <c r="MCP132" s="27"/>
      <c r="MCQ132" s="27"/>
      <c r="MCR132" s="27"/>
      <c r="MCS132" s="27"/>
      <c r="MCT132" s="27"/>
      <c r="MCU132" s="27"/>
      <c r="MCV132" s="27"/>
      <c r="MCW132" s="27"/>
      <c r="MCX132" s="27"/>
      <c r="MCY132" s="27"/>
      <c r="MCZ132" s="27"/>
      <c r="MDA132" s="27"/>
      <c r="MDB132" s="27"/>
      <c r="MDC132" s="27"/>
      <c r="MDD132" s="27"/>
      <c r="MDE132" s="27"/>
      <c r="MDF132" s="27"/>
      <c r="MDG132" s="27"/>
      <c r="MDH132" s="27"/>
      <c r="MDI132" s="27"/>
      <c r="MDJ132" s="27"/>
      <c r="MDK132" s="27"/>
      <c r="MDL132" s="27"/>
      <c r="MDM132" s="27"/>
      <c r="MDN132" s="27"/>
      <c r="MDO132" s="27"/>
      <c r="MDP132" s="27"/>
      <c r="MDQ132" s="27"/>
      <c r="MDR132" s="27"/>
      <c r="MDS132" s="27"/>
      <c r="MDT132" s="27"/>
      <c r="MDU132" s="27"/>
      <c r="MDV132" s="27"/>
      <c r="MEC132" s="27"/>
      <c r="MED132" s="27"/>
      <c r="MEE132" s="27"/>
      <c r="MEF132" s="27"/>
      <c r="MEG132" s="27"/>
      <c r="MEH132" s="27"/>
      <c r="MEI132" s="27"/>
      <c r="MEJ132" s="27"/>
      <c r="MEK132" s="27"/>
      <c r="MEL132" s="27"/>
      <c r="MEM132" s="27"/>
      <c r="MEN132" s="27"/>
      <c r="MEO132" s="27"/>
      <c r="MEP132" s="27"/>
      <c r="MEQ132" s="27"/>
      <c r="MER132" s="27"/>
      <c r="MES132" s="27"/>
      <c r="MET132" s="27"/>
      <c r="MEU132" s="27"/>
      <c r="MEV132" s="27"/>
      <c r="MEW132" s="27"/>
      <c r="MEX132" s="27"/>
      <c r="MEY132" s="27"/>
      <c r="MEZ132" s="27"/>
      <c r="MFA132" s="27"/>
      <c r="MFB132" s="27"/>
      <c r="MFC132" s="27"/>
      <c r="MFD132" s="27"/>
      <c r="MFE132" s="27"/>
      <c r="MFF132" s="27"/>
      <c r="MFG132" s="27"/>
      <c r="MFH132" s="27"/>
      <c r="MFI132" s="27"/>
      <c r="MFJ132" s="27"/>
      <c r="MFK132" s="27"/>
      <c r="MFL132" s="27"/>
      <c r="MFM132" s="27"/>
      <c r="MFN132" s="27"/>
      <c r="MFO132" s="27"/>
      <c r="MFP132" s="27"/>
      <c r="MFQ132" s="27"/>
      <c r="MFR132" s="27"/>
      <c r="MFS132" s="27"/>
      <c r="MFT132" s="27"/>
      <c r="MFU132" s="27"/>
      <c r="MFV132" s="27"/>
      <c r="MFW132" s="27"/>
      <c r="MFX132" s="27"/>
      <c r="MFY132" s="27"/>
      <c r="MFZ132" s="27"/>
      <c r="MGA132" s="27"/>
      <c r="MGB132" s="27"/>
      <c r="MGC132" s="27"/>
      <c r="MGD132" s="27"/>
      <c r="MGE132" s="27"/>
      <c r="MGF132" s="27"/>
      <c r="MGG132" s="27"/>
      <c r="MGH132" s="27"/>
      <c r="MGI132" s="27"/>
      <c r="MGJ132" s="27"/>
      <c r="MGK132" s="27"/>
      <c r="MGL132" s="27"/>
      <c r="MGM132" s="27"/>
      <c r="MGN132" s="27"/>
      <c r="MGO132" s="27"/>
      <c r="MGP132" s="27"/>
      <c r="MGQ132" s="27"/>
      <c r="MGR132" s="27"/>
      <c r="MGS132" s="27"/>
      <c r="MGT132" s="27"/>
      <c r="MGU132" s="27"/>
      <c r="MGV132" s="27"/>
      <c r="MGW132" s="27"/>
      <c r="MGX132" s="27"/>
      <c r="MGY132" s="27"/>
      <c r="MGZ132" s="27"/>
      <c r="MHA132" s="27"/>
      <c r="MHB132" s="27"/>
      <c r="MHC132" s="27"/>
      <c r="MHD132" s="27"/>
      <c r="MHE132" s="27"/>
      <c r="MHF132" s="27"/>
      <c r="MHG132" s="27"/>
      <c r="MHH132" s="27"/>
      <c r="MHI132" s="27"/>
      <c r="MHJ132" s="27"/>
      <c r="MHK132" s="27"/>
      <c r="MHL132" s="27"/>
      <c r="MHM132" s="27"/>
      <c r="MHN132" s="27"/>
      <c r="MHO132" s="27"/>
      <c r="MHP132" s="27"/>
      <c r="MHQ132" s="27"/>
      <c r="MHR132" s="27"/>
      <c r="MHS132" s="27"/>
      <c r="MHT132" s="27"/>
      <c r="MHU132" s="27"/>
      <c r="MHV132" s="27"/>
      <c r="MHW132" s="27"/>
      <c r="MHX132" s="27"/>
      <c r="MHY132" s="27"/>
      <c r="MHZ132" s="27"/>
      <c r="MIA132" s="27"/>
      <c r="MIB132" s="27"/>
      <c r="MIC132" s="27"/>
      <c r="MID132" s="27"/>
      <c r="MIE132" s="27"/>
      <c r="MIF132" s="27"/>
      <c r="MIG132" s="27"/>
      <c r="MIH132" s="27"/>
      <c r="MII132" s="27"/>
      <c r="MIJ132" s="27"/>
      <c r="MIK132" s="27"/>
      <c r="MIL132" s="27"/>
      <c r="MIM132" s="27"/>
      <c r="MIN132" s="27"/>
      <c r="MIO132" s="27"/>
      <c r="MIP132" s="27"/>
      <c r="MIQ132" s="27"/>
      <c r="MIR132" s="27"/>
      <c r="MIS132" s="27"/>
      <c r="MIT132" s="27"/>
      <c r="MIU132" s="27"/>
      <c r="MIV132" s="27"/>
      <c r="MIW132" s="27"/>
      <c r="MIX132" s="27"/>
      <c r="MIY132" s="27"/>
      <c r="MIZ132" s="27"/>
      <c r="MJA132" s="27"/>
      <c r="MJB132" s="27"/>
      <c r="MJC132" s="27"/>
      <c r="MJD132" s="27"/>
      <c r="MJE132" s="27"/>
      <c r="MJF132" s="27"/>
      <c r="MJG132" s="27"/>
      <c r="MJH132" s="27"/>
      <c r="MJI132" s="27"/>
      <c r="MJJ132" s="27"/>
      <c r="MJK132" s="27"/>
      <c r="MJL132" s="27"/>
      <c r="MJM132" s="27"/>
      <c r="MJN132" s="27"/>
      <c r="MJO132" s="27"/>
      <c r="MJP132" s="27"/>
      <c r="MJQ132" s="27"/>
      <c r="MJR132" s="27"/>
      <c r="MJS132" s="27"/>
      <c r="MJT132" s="27"/>
      <c r="MJU132" s="27"/>
      <c r="MJV132" s="27"/>
      <c r="MJW132" s="27"/>
      <c r="MJX132" s="27"/>
      <c r="MJY132" s="27"/>
      <c r="MJZ132" s="27"/>
      <c r="MKA132" s="27"/>
      <c r="MKB132" s="27"/>
      <c r="MKC132" s="27"/>
      <c r="MKD132" s="27"/>
      <c r="MKE132" s="27"/>
      <c r="MKF132" s="27"/>
      <c r="MKG132" s="27"/>
      <c r="MKH132" s="27"/>
      <c r="MKI132" s="27"/>
      <c r="MKJ132" s="27"/>
      <c r="MKK132" s="27"/>
      <c r="MKL132" s="27"/>
      <c r="MKM132" s="27"/>
      <c r="MKN132" s="27"/>
      <c r="MKO132" s="27"/>
      <c r="MKP132" s="27"/>
      <c r="MKQ132" s="27"/>
      <c r="MKR132" s="27"/>
      <c r="MKS132" s="27"/>
      <c r="MKT132" s="27"/>
      <c r="MKU132" s="27"/>
      <c r="MKV132" s="27"/>
      <c r="MKW132" s="27"/>
      <c r="MKX132" s="27"/>
      <c r="MKY132" s="27"/>
      <c r="MKZ132" s="27"/>
      <c r="MLA132" s="27"/>
      <c r="MLB132" s="27"/>
      <c r="MLC132" s="27"/>
      <c r="MLD132" s="27"/>
      <c r="MLE132" s="27"/>
      <c r="MLF132" s="27"/>
      <c r="MLG132" s="27"/>
      <c r="MLH132" s="27"/>
      <c r="MLI132" s="27"/>
      <c r="MLJ132" s="27"/>
      <c r="MLK132" s="27"/>
      <c r="MLL132" s="27"/>
      <c r="MLM132" s="27"/>
      <c r="MLN132" s="27"/>
      <c r="MLO132" s="27"/>
      <c r="MLP132" s="27"/>
      <c r="MLQ132" s="27"/>
      <c r="MLR132" s="27"/>
      <c r="MLS132" s="27"/>
      <c r="MLT132" s="27"/>
      <c r="MLU132" s="27"/>
      <c r="MLV132" s="27"/>
      <c r="MLW132" s="27"/>
      <c r="MLX132" s="27"/>
      <c r="MLY132" s="27"/>
      <c r="MLZ132" s="27"/>
      <c r="MMA132" s="27"/>
      <c r="MMB132" s="27"/>
      <c r="MMC132" s="27"/>
      <c r="MMD132" s="27"/>
      <c r="MME132" s="27"/>
      <c r="MMF132" s="27"/>
      <c r="MMG132" s="27"/>
      <c r="MMH132" s="27"/>
      <c r="MMI132" s="27"/>
      <c r="MMJ132" s="27"/>
      <c r="MMK132" s="27"/>
      <c r="MML132" s="27"/>
      <c r="MMM132" s="27"/>
      <c r="MMN132" s="27"/>
      <c r="MMO132" s="27"/>
      <c r="MMP132" s="27"/>
      <c r="MMQ132" s="27"/>
      <c r="MMR132" s="27"/>
      <c r="MMS132" s="27"/>
      <c r="MMT132" s="27"/>
      <c r="MMU132" s="27"/>
      <c r="MMV132" s="27"/>
      <c r="MMW132" s="27"/>
      <c r="MMX132" s="27"/>
      <c r="MMY132" s="27"/>
      <c r="MMZ132" s="27"/>
      <c r="MNA132" s="27"/>
      <c r="MNB132" s="27"/>
      <c r="MNC132" s="27"/>
      <c r="MND132" s="27"/>
      <c r="MNE132" s="27"/>
      <c r="MNF132" s="27"/>
      <c r="MNG132" s="27"/>
      <c r="MNH132" s="27"/>
      <c r="MNI132" s="27"/>
      <c r="MNJ132" s="27"/>
      <c r="MNK132" s="27"/>
      <c r="MNL132" s="27"/>
      <c r="MNM132" s="27"/>
      <c r="MNN132" s="27"/>
      <c r="MNO132" s="27"/>
      <c r="MNP132" s="27"/>
      <c r="MNQ132" s="27"/>
      <c r="MNR132" s="27"/>
      <c r="MNY132" s="27"/>
      <c r="MNZ132" s="27"/>
      <c r="MOA132" s="27"/>
      <c r="MOB132" s="27"/>
      <c r="MOC132" s="27"/>
      <c r="MOD132" s="27"/>
      <c r="MOE132" s="27"/>
      <c r="MOF132" s="27"/>
      <c r="MOG132" s="27"/>
      <c r="MOH132" s="27"/>
      <c r="MOI132" s="27"/>
      <c r="MOJ132" s="27"/>
      <c r="MOK132" s="27"/>
      <c r="MOL132" s="27"/>
      <c r="MOM132" s="27"/>
      <c r="MON132" s="27"/>
      <c r="MOO132" s="27"/>
      <c r="MOP132" s="27"/>
      <c r="MOQ132" s="27"/>
      <c r="MOR132" s="27"/>
      <c r="MOS132" s="27"/>
      <c r="MOT132" s="27"/>
      <c r="MOU132" s="27"/>
      <c r="MOV132" s="27"/>
      <c r="MOW132" s="27"/>
      <c r="MOX132" s="27"/>
      <c r="MOY132" s="27"/>
      <c r="MOZ132" s="27"/>
      <c r="MPA132" s="27"/>
      <c r="MPB132" s="27"/>
      <c r="MPC132" s="27"/>
      <c r="MPD132" s="27"/>
      <c r="MPE132" s="27"/>
      <c r="MPF132" s="27"/>
      <c r="MPG132" s="27"/>
      <c r="MPH132" s="27"/>
      <c r="MPI132" s="27"/>
      <c r="MPJ132" s="27"/>
      <c r="MPK132" s="27"/>
      <c r="MPL132" s="27"/>
      <c r="MPM132" s="27"/>
      <c r="MPN132" s="27"/>
      <c r="MPO132" s="27"/>
      <c r="MPP132" s="27"/>
      <c r="MPQ132" s="27"/>
      <c r="MPR132" s="27"/>
      <c r="MPS132" s="27"/>
      <c r="MPT132" s="27"/>
      <c r="MPU132" s="27"/>
      <c r="MPV132" s="27"/>
      <c r="MPW132" s="27"/>
      <c r="MPX132" s="27"/>
      <c r="MPY132" s="27"/>
      <c r="MPZ132" s="27"/>
      <c r="MQA132" s="27"/>
      <c r="MQB132" s="27"/>
      <c r="MQC132" s="27"/>
      <c r="MQD132" s="27"/>
      <c r="MQE132" s="27"/>
      <c r="MQF132" s="27"/>
      <c r="MQG132" s="27"/>
      <c r="MQH132" s="27"/>
      <c r="MQI132" s="27"/>
      <c r="MQJ132" s="27"/>
      <c r="MQK132" s="27"/>
      <c r="MQL132" s="27"/>
      <c r="MQM132" s="27"/>
      <c r="MQN132" s="27"/>
      <c r="MQO132" s="27"/>
      <c r="MQP132" s="27"/>
      <c r="MQQ132" s="27"/>
      <c r="MQR132" s="27"/>
      <c r="MQS132" s="27"/>
      <c r="MQT132" s="27"/>
      <c r="MQU132" s="27"/>
      <c r="MQV132" s="27"/>
      <c r="MQW132" s="27"/>
      <c r="MQX132" s="27"/>
      <c r="MQY132" s="27"/>
      <c r="MQZ132" s="27"/>
      <c r="MRA132" s="27"/>
      <c r="MRB132" s="27"/>
      <c r="MRC132" s="27"/>
      <c r="MRD132" s="27"/>
      <c r="MRE132" s="27"/>
      <c r="MRF132" s="27"/>
      <c r="MRG132" s="27"/>
      <c r="MRH132" s="27"/>
      <c r="MRI132" s="27"/>
      <c r="MRJ132" s="27"/>
      <c r="MRK132" s="27"/>
      <c r="MRL132" s="27"/>
      <c r="MRM132" s="27"/>
      <c r="MRN132" s="27"/>
      <c r="MRO132" s="27"/>
      <c r="MRP132" s="27"/>
      <c r="MRQ132" s="27"/>
      <c r="MRR132" s="27"/>
      <c r="MRS132" s="27"/>
      <c r="MRT132" s="27"/>
      <c r="MRU132" s="27"/>
      <c r="MRV132" s="27"/>
      <c r="MRW132" s="27"/>
      <c r="MRX132" s="27"/>
      <c r="MRY132" s="27"/>
      <c r="MRZ132" s="27"/>
      <c r="MSA132" s="27"/>
      <c r="MSB132" s="27"/>
      <c r="MSC132" s="27"/>
      <c r="MSD132" s="27"/>
      <c r="MSE132" s="27"/>
      <c r="MSF132" s="27"/>
      <c r="MSG132" s="27"/>
      <c r="MSH132" s="27"/>
      <c r="MSI132" s="27"/>
      <c r="MSJ132" s="27"/>
      <c r="MSK132" s="27"/>
      <c r="MSL132" s="27"/>
      <c r="MSM132" s="27"/>
      <c r="MSN132" s="27"/>
      <c r="MSO132" s="27"/>
      <c r="MSP132" s="27"/>
      <c r="MSQ132" s="27"/>
      <c r="MSR132" s="27"/>
      <c r="MSS132" s="27"/>
      <c r="MST132" s="27"/>
      <c r="MSU132" s="27"/>
      <c r="MSV132" s="27"/>
      <c r="MSW132" s="27"/>
      <c r="MSX132" s="27"/>
      <c r="MSY132" s="27"/>
      <c r="MSZ132" s="27"/>
      <c r="MTA132" s="27"/>
      <c r="MTB132" s="27"/>
      <c r="MTC132" s="27"/>
      <c r="MTD132" s="27"/>
      <c r="MTE132" s="27"/>
      <c r="MTF132" s="27"/>
      <c r="MTG132" s="27"/>
      <c r="MTH132" s="27"/>
      <c r="MTI132" s="27"/>
      <c r="MTJ132" s="27"/>
      <c r="MTK132" s="27"/>
      <c r="MTL132" s="27"/>
      <c r="MTM132" s="27"/>
      <c r="MTN132" s="27"/>
      <c r="MTO132" s="27"/>
      <c r="MTP132" s="27"/>
      <c r="MTQ132" s="27"/>
      <c r="MTR132" s="27"/>
      <c r="MTS132" s="27"/>
      <c r="MTT132" s="27"/>
      <c r="MTU132" s="27"/>
      <c r="MTV132" s="27"/>
      <c r="MTW132" s="27"/>
      <c r="MTX132" s="27"/>
      <c r="MTY132" s="27"/>
      <c r="MTZ132" s="27"/>
      <c r="MUA132" s="27"/>
      <c r="MUB132" s="27"/>
      <c r="MUC132" s="27"/>
      <c r="MUD132" s="27"/>
      <c r="MUE132" s="27"/>
      <c r="MUF132" s="27"/>
      <c r="MUG132" s="27"/>
      <c r="MUH132" s="27"/>
      <c r="MUI132" s="27"/>
      <c r="MUJ132" s="27"/>
      <c r="MUK132" s="27"/>
      <c r="MUL132" s="27"/>
      <c r="MUM132" s="27"/>
      <c r="MUN132" s="27"/>
      <c r="MUO132" s="27"/>
      <c r="MUP132" s="27"/>
      <c r="MUQ132" s="27"/>
      <c r="MUR132" s="27"/>
      <c r="MUS132" s="27"/>
      <c r="MUT132" s="27"/>
      <c r="MUU132" s="27"/>
      <c r="MUV132" s="27"/>
      <c r="MUW132" s="27"/>
      <c r="MUX132" s="27"/>
      <c r="MUY132" s="27"/>
      <c r="MUZ132" s="27"/>
      <c r="MVA132" s="27"/>
      <c r="MVB132" s="27"/>
      <c r="MVC132" s="27"/>
      <c r="MVD132" s="27"/>
      <c r="MVE132" s="27"/>
      <c r="MVF132" s="27"/>
      <c r="MVG132" s="27"/>
      <c r="MVH132" s="27"/>
      <c r="MVI132" s="27"/>
      <c r="MVJ132" s="27"/>
      <c r="MVK132" s="27"/>
      <c r="MVL132" s="27"/>
      <c r="MVM132" s="27"/>
      <c r="MVN132" s="27"/>
      <c r="MVO132" s="27"/>
      <c r="MVP132" s="27"/>
      <c r="MVQ132" s="27"/>
      <c r="MVR132" s="27"/>
      <c r="MVS132" s="27"/>
      <c r="MVT132" s="27"/>
      <c r="MVU132" s="27"/>
      <c r="MVV132" s="27"/>
      <c r="MVW132" s="27"/>
      <c r="MVX132" s="27"/>
      <c r="MVY132" s="27"/>
      <c r="MVZ132" s="27"/>
      <c r="MWA132" s="27"/>
      <c r="MWB132" s="27"/>
      <c r="MWC132" s="27"/>
      <c r="MWD132" s="27"/>
      <c r="MWE132" s="27"/>
      <c r="MWF132" s="27"/>
      <c r="MWG132" s="27"/>
      <c r="MWH132" s="27"/>
      <c r="MWI132" s="27"/>
      <c r="MWJ132" s="27"/>
      <c r="MWK132" s="27"/>
      <c r="MWL132" s="27"/>
      <c r="MWM132" s="27"/>
      <c r="MWN132" s="27"/>
      <c r="MWO132" s="27"/>
      <c r="MWP132" s="27"/>
      <c r="MWQ132" s="27"/>
      <c r="MWR132" s="27"/>
      <c r="MWS132" s="27"/>
      <c r="MWT132" s="27"/>
      <c r="MWU132" s="27"/>
      <c r="MWV132" s="27"/>
      <c r="MWW132" s="27"/>
      <c r="MWX132" s="27"/>
      <c r="MWY132" s="27"/>
      <c r="MWZ132" s="27"/>
      <c r="MXA132" s="27"/>
      <c r="MXB132" s="27"/>
      <c r="MXC132" s="27"/>
      <c r="MXD132" s="27"/>
      <c r="MXE132" s="27"/>
      <c r="MXF132" s="27"/>
      <c r="MXG132" s="27"/>
      <c r="MXH132" s="27"/>
      <c r="MXI132" s="27"/>
      <c r="MXJ132" s="27"/>
      <c r="MXK132" s="27"/>
      <c r="MXL132" s="27"/>
      <c r="MXM132" s="27"/>
      <c r="MXN132" s="27"/>
      <c r="MXU132" s="27"/>
      <c r="MXV132" s="27"/>
      <c r="MXW132" s="27"/>
      <c r="MXX132" s="27"/>
      <c r="MXY132" s="27"/>
      <c r="MXZ132" s="27"/>
      <c r="MYA132" s="27"/>
      <c r="MYB132" s="27"/>
      <c r="MYC132" s="27"/>
      <c r="MYD132" s="27"/>
      <c r="MYE132" s="27"/>
      <c r="MYF132" s="27"/>
      <c r="MYG132" s="27"/>
      <c r="MYH132" s="27"/>
      <c r="MYI132" s="27"/>
      <c r="MYJ132" s="27"/>
      <c r="MYK132" s="27"/>
      <c r="MYL132" s="27"/>
      <c r="MYM132" s="27"/>
      <c r="MYN132" s="27"/>
      <c r="MYO132" s="27"/>
      <c r="MYP132" s="27"/>
      <c r="MYQ132" s="27"/>
      <c r="MYR132" s="27"/>
      <c r="MYS132" s="27"/>
      <c r="MYT132" s="27"/>
      <c r="MYU132" s="27"/>
      <c r="MYV132" s="27"/>
      <c r="MYW132" s="27"/>
      <c r="MYX132" s="27"/>
      <c r="MYY132" s="27"/>
      <c r="MYZ132" s="27"/>
      <c r="MZA132" s="27"/>
      <c r="MZB132" s="27"/>
      <c r="MZC132" s="27"/>
      <c r="MZD132" s="27"/>
      <c r="MZE132" s="27"/>
      <c r="MZF132" s="27"/>
      <c r="MZG132" s="27"/>
      <c r="MZH132" s="27"/>
      <c r="MZI132" s="27"/>
      <c r="MZJ132" s="27"/>
      <c r="MZK132" s="27"/>
      <c r="MZL132" s="27"/>
      <c r="MZM132" s="27"/>
      <c r="MZN132" s="27"/>
      <c r="MZO132" s="27"/>
      <c r="MZP132" s="27"/>
      <c r="MZQ132" s="27"/>
      <c r="MZR132" s="27"/>
      <c r="MZS132" s="27"/>
      <c r="MZT132" s="27"/>
      <c r="MZU132" s="27"/>
      <c r="MZV132" s="27"/>
      <c r="MZW132" s="27"/>
      <c r="MZX132" s="27"/>
      <c r="MZY132" s="27"/>
      <c r="MZZ132" s="27"/>
      <c r="NAA132" s="27"/>
      <c r="NAB132" s="27"/>
      <c r="NAC132" s="27"/>
      <c r="NAD132" s="27"/>
      <c r="NAE132" s="27"/>
      <c r="NAF132" s="27"/>
      <c r="NAG132" s="27"/>
      <c r="NAH132" s="27"/>
      <c r="NAI132" s="27"/>
      <c r="NAJ132" s="27"/>
      <c r="NAK132" s="27"/>
      <c r="NAL132" s="27"/>
      <c r="NAM132" s="27"/>
      <c r="NAN132" s="27"/>
      <c r="NAO132" s="27"/>
      <c r="NAP132" s="27"/>
      <c r="NAQ132" s="27"/>
      <c r="NAR132" s="27"/>
      <c r="NAS132" s="27"/>
      <c r="NAT132" s="27"/>
      <c r="NAU132" s="27"/>
      <c r="NAV132" s="27"/>
      <c r="NAW132" s="27"/>
      <c r="NAX132" s="27"/>
      <c r="NAY132" s="27"/>
      <c r="NAZ132" s="27"/>
      <c r="NBA132" s="27"/>
      <c r="NBB132" s="27"/>
      <c r="NBC132" s="27"/>
      <c r="NBD132" s="27"/>
      <c r="NBE132" s="27"/>
      <c r="NBF132" s="27"/>
      <c r="NBG132" s="27"/>
      <c r="NBH132" s="27"/>
      <c r="NBI132" s="27"/>
      <c r="NBJ132" s="27"/>
      <c r="NBK132" s="27"/>
      <c r="NBL132" s="27"/>
      <c r="NBM132" s="27"/>
      <c r="NBN132" s="27"/>
      <c r="NBO132" s="27"/>
      <c r="NBP132" s="27"/>
      <c r="NBQ132" s="27"/>
      <c r="NBR132" s="27"/>
      <c r="NBS132" s="27"/>
      <c r="NBT132" s="27"/>
      <c r="NBU132" s="27"/>
      <c r="NBV132" s="27"/>
      <c r="NBW132" s="27"/>
      <c r="NBX132" s="27"/>
      <c r="NBY132" s="27"/>
      <c r="NBZ132" s="27"/>
      <c r="NCA132" s="27"/>
      <c r="NCB132" s="27"/>
      <c r="NCC132" s="27"/>
      <c r="NCD132" s="27"/>
      <c r="NCE132" s="27"/>
      <c r="NCF132" s="27"/>
      <c r="NCG132" s="27"/>
      <c r="NCH132" s="27"/>
      <c r="NCI132" s="27"/>
      <c r="NCJ132" s="27"/>
      <c r="NCK132" s="27"/>
      <c r="NCL132" s="27"/>
      <c r="NCM132" s="27"/>
      <c r="NCN132" s="27"/>
      <c r="NCO132" s="27"/>
      <c r="NCP132" s="27"/>
      <c r="NCQ132" s="27"/>
      <c r="NCR132" s="27"/>
      <c r="NCS132" s="27"/>
      <c r="NCT132" s="27"/>
      <c r="NCU132" s="27"/>
      <c r="NCV132" s="27"/>
      <c r="NCW132" s="27"/>
      <c r="NCX132" s="27"/>
      <c r="NCY132" s="27"/>
      <c r="NCZ132" s="27"/>
      <c r="NDA132" s="27"/>
      <c r="NDB132" s="27"/>
      <c r="NDC132" s="27"/>
      <c r="NDD132" s="27"/>
      <c r="NDE132" s="27"/>
      <c r="NDF132" s="27"/>
      <c r="NDG132" s="27"/>
      <c r="NDH132" s="27"/>
      <c r="NDI132" s="27"/>
      <c r="NDJ132" s="27"/>
      <c r="NDK132" s="27"/>
      <c r="NDL132" s="27"/>
      <c r="NDM132" s="27"/>
      <c r="NDN132" s="27"/>
      <c r="NDO132" s="27"/>
      <c r="NDP132" s="27"/>
      <c r="NDQ132" s="27"/>
      <c r="NDR132" s="27"/>
      <c r="NDS132" s="27"/>
      <c r="NDT132" s="27"/>
      <c r="NDU132" s="27"/>
      <c r="NDV132" s="27"/>
      <c r="NDW132" s="27"/>
      <c r="NDX132" s="27"/>
      <c r="NDY132" s="27"/>
      <c r="NDZ132" s="27"/>
      <c r="NEA132" s="27"/>
      <c r="NEB132" s="27"/>
      <c r="NEC132" s="27"/>
      <c r="NED132" s="27"/>
      <c r="NEE132" s="27"/>
      <c r="NEF132" s="27"/>
      <c r="NEG132" s="27"/>
      <c r="NEH132" s="27"/>
      <c r="NEI132" s="27"/>
      <c r="NEJ132" s="27"/>
      <c r="NEK132" s="27"/>
      <c r="NEL132" s="27"/>
      <c r="NEM132" s="27"/>
      <c r="NEN132" s="27"/>
      <c r="NEO132" s="27"/>
      <c r="NEP132" s="27"/>
      <c r="NEQ132" s="27"/>
      <c r="NER132" s="27"/>
      <c r="NES132" s="27"/>
      <c r="NET132" s="27"/>
      <c r="NEU132" s="27"/>
      <c r="NEV132" s="27"/>
      <c r="NEW132" s="27"/>
      <c r="NEX132" s="27"/>
      <c r="NEY132" s="27"/>
      <c r="NEZ132" s="27"/>
      <c r="NFA132" s="27"/>
      <c r="NFB132" s="27"/>
      <c r="NFC132" s="27"/>
      <c r="NFD132" s="27"/>
      <c r="NFE132" s="27"/>
      <c r="NFF132" s="27"/>
      <c r="NFG132" s="27"/>
      <c r="NFH132" s="27"/>
      <c r="NFI132" s="27"/>
      <c r="NFJ132" s="27"/>
      <c r="NFK132" s="27"/>
      <c r="NFL132" s="27"/>
      <c r="NFM132" s="27"/>
      <c r="NFN132" s="27"/>
      <c r="NFO132" s="27"/>
      <c r="NFP132" s="27"/>
      <c r="NFQ132" s="27"/>
      <c r="NFR132" s="27"/>
      <c r="NFS132" s="27"/>
      <c r="NFT132" s="27"/>
      <c r="NFU132" s="27"/>
      <c r="NFV132" s="27"/>
      <c r="NFW132" s="27"/>
      <c r="NFX132" s="27"/>
      <c r="NFY132" s="27"/>
      <c r="NFZ132" s="27"/>
      <c r="NGA132" s="27"/>
      <c r="NGB132" s="27"/>
      <c r="NGC132" s="27"/>
      <c r="NGD132" s="27"/>
      <c r="NGE132" s="27"/>
      <c r="NGF132" s="27"/>
      <c r="NGG132" s="27"/>
      <c r="NGH132" s="27"/>
      <c r="NGI132" s="27"/>
      <c r="NGJ132" s="27"/>
      <c r="NGK132" s="27"/>
      <c r="NGL132" s="27"/>
      <c r="NGM132" s="27"/>
      <c r="NGN132" s="27"/>
      <c r="NGO132" s="27"/>
      <c r="NGP132" s="27"/>
      <c r="NGQ132" s="27"/>
      <c r="NGR132" s="27"/>
      <c r="NGS132" s="27"/>
      <c r="NGT132" s="27"/>
      <c r="NGU132" s="27"/>
      <c r="NGV132" s="27"/>
      <c r="NGW132" s="27"/>
      <c r="NGX132" s="27"/>
      <c r="NGY132" s="27"/>
      <c r="NGZ132" s="27"/>
      <c r="NHA132" s="27"/>
      <c r="NHB132" s="27"/>
      <c r="NHC132" s="27"/>
      <c r="NHD132" s="27"/>
      <c r="NHE132" s="27"/>
      <c r="NHF132" s="27"/>
      <c r="NHG132" s="27"/>
      <c r="NHH132" s="27"/>
      <c r="NHI132" s="27"/>
      <c r="NHJ132" s="27"/>
      <c r="NHQ132" s="27"/>
      <c r="NHR132" s="27"/>
      <c r="NHS132" s="27"/>
      <c r="NHT132" s="27"/>
      <c r="NHU132" s="27"/>
      <c r="NHV132" s="27"/>
      <c r="NHW132" s="27"/>
      <c r="NHX132" s="27"/>
      <c r="NHY132" s="27"/>
      <c r="NHZ132" s="27"/>
      <c r="NIA132" s="27"/>
      <c r="NIB132" s="27"/>
      <c r="NIC132" s="27"/>
      <c r="NID132" s="27"/>
      <c r="NIE132" s="27"/>
      <c r="NIF132" s="27"/>
      <c r="NIG132" s="27"/>
      <c r="NIH132" s="27"/>
      <c r="NII132" s="27"/>
      <c r="NIJ132" s="27"/>
      <c r="NIK132" s="27"/>
      <c r="NIL132" s="27"/>
      <c r="NIM132" s="27"/>
      <c r="NIN132" s="27"/>
      <c r="NIO132" s="27"/>
      <c r="NIP132" s="27"/>
      <c r="NIQ132" s="27"/>
      <c r="NIR132" s="27"/>
      <c r="NIS132" s="27"/>
      <c r="NIT132" s="27"/>
      <c r="NIU132" s="27"/>
      <c r="NIV132" s="27"/>
      <c r="NIW132" s="27"/>
      <c r="NIX132" s="27"/>
      <c r="NIY132" s="27"/>
      <c r="NIZ132" s="27"/>
      <c r="NJA132" s="27"/>
      <c r="NJB132" s="27"/>
      <c r="NJC132" s="27"/>
      <c r="NJD132" s="27"/>
      <c r="NJE132" s="27"/>
      <c r="NJF132" s="27"/>
      <c r="NJG132" s="27"/>
      <c r="NJH132" s="27"/>
      <c r="NJI132" s="27"/>
      <c r="NJJ132" s="27"/>
      <c r="NJK132" s="27"/>
      <c r="NJL132" s="27"/>
      <c r="NJM132" s="27"/>
      <c r="NJN132" s="27"/>
      <c r="NJO132" s="27"/>
      <c r="NJP132" s="27"/>
      <c r="NJQ132" s="27"/>
      <c r="NJR132" s="27"/>
      <c r="NJS132" s="27"/>
      <c r="NJT132" s="27"/>
      <c r="NJU132" s="27"/>
      <c r="NJV132" s="27"/>
      <c r="NJW132" s="27"/>
      <c r="NJX132" s="27"/>
      <c r="NJY132" s="27"/>
      <c r="NJZ132" s="27"/>
      <c r="NKA132" s="27"/>
      <c r="NKB132" s="27"/>
      <c r="NKC132" s="27"/>
      <c r="NKD132" s="27"/>
      <c r="NKE132" s="27"/>
      <c r="NKF132" s="27"/>
      <c r="NKG132" s="27"/>
      <c r="NKH132" s="27"/>
      <c r="NKI132" s="27"/>
      <c r="NKJ132" s="27"/>
      <c r="NKK132" s="27"/>
      <c r="NKL132" s="27"/>
      <c r="NKM132" s="27"/>
      <c r="NKN132" s="27"/>
      <c r="NKO132" s="27"/>
      <c r="NKP132" s="27"/>
      <c r="NKQ132" s="27"/>
      <c r="NKR132" s="27"/>
      <c r="NKS132" s="27"/>
      <c r="NKT132" s="27"/>
      <c r="NKU132" s="27"/>
      <c r="NKV132" s="27"/>
      <c r="NKW132" s="27"/>
      <c r="NKX132" s="27"/>
      <c r="NKY132" s="27"/>
      <c r="NKZ132" s="27"/>
      <c r="NLA132" s="27"/>
      <c r="NLB132" s="27"/>
      <c r="NLC132" s="27"/>
      <c r="NLD132" s="27"/>
      <c r="NLE132" s="27"/>
      <c r="NLF132" s="27"/>
      <c r="NLG132" s="27"/>
      <c r="NLH132" s="27"/>
      <c r="NLI132" s="27"/>
      <c r="NLJ132" s="27"/>
      <c r="NLK132" s="27"/>
      <c r="NLL132" s="27"/>
      <c r="NLM132" s="27"/>
      <c r="NLN132" s="27"/>
      <c r="NLO132" s="27"/>
      <c r="NLP132" s="27"/>
      <c r="NLQ132" s="27"/>
      <c r="NLR132" s="27"/>
      <c r="NLS132" s="27"/>
      <c r="NLT132" s="27"/>
      <c r="NLU132" s="27"/>
      <c r="NLV132" s="27"/>
      <c r="NLW132" s="27"/>
      <c r="NLX132" s="27"/>
      <c r="NLY132" s="27"/>
      <c r="NLZ132" s="27"/>
      <c r="NMA132" s="27"/>
      <c r="NMB132" s="27"/>
      <c r="NMC132" s="27"/>
      <c r="NMD132" s="27"/>
      <c r="NME132" s="27"/>
      <c r="NMF132" s="27"/>
      <c r="NMG132" s="27"/>
      <c r="NMH132" s="27"/>
      <c r="NMI132" s="27"/>
      <c r="NMJ132" s="27"/>
      <c r="NMK132" s="27"/>
      <c r="NML132" s="27"/>
      <c r="NMM132" s="27"/>
      <c r="NMN132" s="27"/>
      <c r="NMO132" s="27"/>
      <c r="NMP132" s="27"/>
      <c r="NMQ132" s="27"/>
      <c r="NMR132" s="27"/>
      <c r="NMS132" s="27"/>
      <c r="NMT132" s="27"/>
      <c r="NMU132" s="27"/>
      <c r="NMV132" s="27"/>
      <c r="NMW132" s="27"/>
      <c r="NMX132" s="27"/>
      <c r="NMY132" s="27"/>
      <c r="NMZ132" s="27"/>
      <c r="NNA132" s="27"/>
      <c r="NNB132" s="27"/>
      <c r="NNC132" s="27"/>
      <c r="NND132" s="27"/>
      <c r="NNE132" s="27"/>
      <c r="NNF132" s="27"/>
      <c r="NNG132" s="27"/>
      <c r="NNH132" s="27"/>
      <c r="NNI132" s="27"/>
      <c r="NNJ132" s="27"/>
      <c r="NNK132" s="27"/>
      <c r="NNL132" s="27"/>
      <c r="NNM132" s="27"/>
      <c r="NNN132" s="27"/>
      <c r="NNO132" s="27"/>
      <c r="NNP132" s="27"/>
      <c r="NNQ132" s="27"/>
      <c r="NNR132" s="27"/>
      <c r="NNS132" s="27"/>
      <c r="NNT132" s="27"/>
      <c r="NNU132" s="27"/>
      <c r="NNV132" s="27"/>
      <c r="NNW132" s="27"/>
      <c r="NNX132" s="27"/>
      <c r="NNY132" s="27"/>
      <c r="NNZ132" s="27"/>
      <c r="NOA132" s="27"/>
      <c r="NOB132" s="27"/>
      <c r="NOC132" s="27"/>
      <c r="NOD132" s="27"/>
      <c r="NOE132" s="27"/>
      <c r="NOF132" s="27"/>
      <c r="NOG132" s="27"/>
      <c r="NOH132" s="27"/>
      <c r="NOI132" s="27"/>
      <c r="NOJ132" s="27"/>
      <c r="NOK132" s="27"/>
      <c r="NOL132" s="27"/>
      <c r="NOM132" s="27"/>
      <c r="NON132" s="27"/>
      <c r="NOO132" s="27"/>
      <c r="NOP132" s="27"/>
      <c r="NOQ132" s="27"/>
      <c r="NOR132" s="27"/>
      <c r="NOS132" s="27"/>
      <c r="NOT132" s="27"/>
      <c r="NOU132" s="27"/>
      <c r="NOV132" s="27"/>
      <c r="NOW132" s="27"/>
      <c r="NOX132" s="27"/>
      <c r="NOY132" s="27"/>
      <c r="NOZ132" s="27"/>
      <c r="NPA132" s="27"/>
      <c r="NPB132" s="27"/>
      <c r="NPC132" s="27"/>
      <c r="NPD132" s="27"/>
      <c r="NPE132" s="27"/>
      <c r="NPF132" s="27"/>
      <c r="NPG132" s="27"/>
      <c r="NPH132" s="27"/>
      <c r="NPI132" s="27"/>
      <c r="NPJ132" s="27"/>
      <c r="NPK132" s="27"/>
      <c r="NPL132" s="27"/>
      <c r="NPM132" s="27"/>
      <c r="NPN132" s="27"/>
      <c r="NPO132" s="27"/>
      <c r="NPP132" s="27"/>
      <c r="NPQ132" s="27"/>
      <c r="NPR132" s="27"/>
      <c r="NPS132" s="27"/>
      <c r="NPT132" s="27"/>
      <c r="NPU132" s="27"/>
      <c r="NPV132" s="27"/>
      <c r="NPW132" s="27"/>
      <c r="NPX132" s="27"/>
      <c r="NPY132" s="27"/>
      <c r="NPZ132" s="27"/>
      <c r="NQA132" s="27"/>
      <c r="NQB132" s="27"/>
      <c r="NQC132" s="27"/>
      <c r="NQD132" s="27"/>
      <c r="NQE132" s="27"/>
      <c r="NQF132" s="27"/>
      <c r="NQG132" s="27"/>
      <c r="NQH132" s="27"/>
      <c r="NQI132" s="27"/>
      <c r="NQJ132" s="27"/>
      <c r="NQK132" s="27"/>
      <c r="NQL132" s="27"/>
      <c r="NQM132" s="27"/>
      <c r="NQN132" s="27"/>
      <c r="NQO132" s="27"/>
      <c r="NQP132" s="27"/>
      <c r="NQQ132" s="27"/>
      <c r="NQR132" s="27"/>
      <c r="NQS132" s="27"/>
      <c r="NQT132" s="27"/>
      <c r="NQU132" s="27"/>
      <c r="NQV132" s="27"/>
      <c r="NQW132" s="27"/>
      <c r="NQX132" s="27"/>
      <c r="NQY132" s="27"/>
      <c r="NQZ132" s="27"/>
      <c r="NRA132" s="27"/>
      <c r="NRB132" s="27"/>
      <c r="NRC132" s="27"/>
      <c r="NRD132" s="27"/>
      <c r="NRE132" s="27"/>
      <c r="NRF132" s="27"/>
      <c r="NRM132" s="27"/>
      <c r="NRN132" s="27"/>
      <c r="NRO132" s="27"/>
      <c r="NRP132" s="27"/>
      <c r="NRQ132" s="27"/>
      <c r="NRR132" s="27"/>
      <c r="NRS132" s="27"/>
      <c r="NRT132" s="27"/>
      <c r="NRU132" s="27"/>
      <c r="NRV132" s="27"/>
      <c r="NRW132" s="27"/>
      <c r="NRX132" s="27"/>
      <c r="NRY132" s="27"/>
      <c r="NRZ132" s="27"/>
      <c r="NSA132" s="27"/>
      <c r="NSB132" s="27"/>
      <c r="NSC132" s="27"/>
      <c r="NSD132" s="27"/>
      <c r="NSE132" s="27"/>
      <c r="NSF132" s="27"/>
      <c r="NSG132" s="27"/>
      <c r="NSH132" s="27"/>
      <c r="NSI132" s="27"/>
      <c r="NSJ132" s="27"/>
      <c r="NSK132" s="27"/>
      <c r="NSL132" s="27"/>
      <c r="NSM132" s="27"/>
      <c r="NSN132" s="27"/>
      <c r="NSO132" s="27"/>
      <c r="NSP132" s="27"/>
      <c r="NSQ132" s="27"/>
      <c r="NSR132" s="27"/>
      <c r="NSS132" s="27"/>
      <c r="NST132" s="27"/>
      <c r="NSU132" s="27"/>
      <c r="NSV132" s="27"/>
      <c r="NSW132" s="27"/>
      <c r="NSX132" s="27"/>
      <c r="NSY132" s="27"/>
      <c r="NSZ132" s="27"/>
      <c r="NTA132" s="27"/>
      <c r="NTB132" s="27"/>
      <c r="NTC132" s="27"/>
      <c r="NTD132" s="27"/>
      <c r="NTE132" s="27"/>
      <c r="NTF132" s="27"/>
      <c r="NTG132" s="27"/>
      <c r="NTH132" s="27"/>
      <c r="NTI132" s="27"/>
      <c r="NTJ132" s="27"/>
      <c r="NTK132" s="27"/>
      <c r="NTL132" s="27"/>
      <c r="NTM132" s="27"/>
      <c r="NTN132" s="27"/>
      <c r="NTO132" s="27"/>
      <c r="NTP132" s="27"/>
      <c r="NTQ132" s="27"/>
      <c r="NTR132" s="27"/>
      <c r="NTS132" s="27"/>
      <c r="NTT132" s="27"/>
      <c r="NTU132" s="27"/>
      <c r="NTV132" s="27"/>
      <c r="NTW132" s="27"/>
      <c r="NTX132" s="27"/>
      <c r="NTY132" s="27"/>
      <c r="NTZ132" s="27"/>
      <c r="NUA132" s="27"/>
      <c r="NUB132" s="27"/>
      <c r="NUC132" s="27"/>
      <c r="NUD132" s="27"/>
      <c r="NUE132" s="27"/>
      <c r="NUF132" s="27"/>
      <c r="NUG132" s="27"/>
      <c r="NUH132" s="27"/>
      <c r="NUI132" s="27"/>
      <c r="NUJ132" s="27"/>
      <c r="NUK132" s="27"/>
      <c r="NUL132" s="27"/>
      <c r="NUM132" s="27"/>
      <c r="NUN132" s="27"/>
      <c r="NUO132" s="27"/>
      <c r="NUP132" s="27"/>
      <c r="NUQ132" s="27"/>
      <c r="NUR132" s="27"/>
      <c r="NUS132" s="27"/>
      <c r="NUT132" s="27"/>
      <c r="NUU132" s="27"/>
      <c r="NUV132" s="27"/>
      <c r="NUW132" s="27"/>
      <c r="NUX132" s="27"/>
      <c r="NUY132" s="27"/>
      <c r="NUZ132" s="27"/>
      <c r="NVA132" s="27"/>
      <c r="NVB132" s="27"/>
      <c r="NVC132" s="27"/>
      <c r="NVD132" s="27"/>
      <c r="NVE132" s="27"/>
      <c r="NVF132" s="27"/>
      <c r="NVG132" s="27"/>
      <c r="NVH132" s="27"/>
      <c r="NVI132" s="27"/>
      <c r="NVJ132" s="27"/>
      <c r="NVK132" s="27"/>
      <c r="NVL132" s="27"/>
      <c r="NVM132" s="27"/>
      <c r="NVN132" s="27"/>
      <c r="NVO132" s="27"/>
      <c r="NVP132" s="27"/>
      <c r="NVQ132" s="27"/>
      <c r="NVR132" s="27"/>
      <c r="NVS132" s="27"/>
      <c r="NVT132" s="27"/>
      <c r="NVU132" s="27"/>
      <c r="NVV132" s="27"/>
      <c r="NVW132" s="27"/>
      <c r="NVX132" s="27"/>
      <c r="NVY132" s="27"/>
      <c r="NVZ132" s="27"/>
      <c r="NWA132" s="27"/>
      <c r="NWB132" s="27"/>
      <c r="NWC132" s="27"/>
      <c r="NWD132" s="27"/>
      <c r="NWE132" s="27"/>
      <c r="NWF132" s="27"/>
      <c r="NWG132" s="27"/>
      <c r="NWH132" s="27"/>
      <c r="NWI132" s="27"/>
      <c r="NWJ132" s="27"/>
      <c r="NWK132" s="27"/>
      <c r="NWL132" s="27"/>
      <c r="NWM132" s="27"/>
      <c r="NWN132" s="27"/>
      <c r="NWO132" s="27"/>
      <c r="NWP132" s="27"/>
      <c r="NWQ132" s="27"/>
      <c r="NWR132" s="27"/>
      <c r="NWS132" s="27"/>
      <c r="NWT132" s="27"/>
      <c r="NWU132" s="27"/>
      <c r="NWV132" s="27"/>
      <c r="NWW132" s="27"/>
      <c r="NWX132" s="27"/>
      <c r="NWY132" s="27"/>
      <c r="NWZ132" s="27"/>
      <c r="NXA132" s="27"/>
      <c r="NXB132" s="27"/>
      <c r="NXC132" s="27"/>
      <c r="NXD132" s="27"/>
      <c r="NXE132" s="27"/>
      <c r="NXF132" s="27"/>
      <c r="NXG132" s="27"/>
      <c r="NXH132" s="27"/>
      <c r="NXI132" s="27"/>
      <c r="NXJ132" s="27"/>
      <c r="NXK132" s="27"/>
      <c r="NXL132" s="27"/>
      <c r="NXM132" s="27"/>
      <c r="NXN132" s="27"/>
      <c r="NXO132" s="27"/>
      <c r="NXP132" s="27"/>
      <c r="NXQ132" s="27"/>
      <c r="NXR132" s="27"/>
      <c r="NXS132" s="27"/>
      <c r="NXT132" s="27"/>
      <c r="NXU132" s="27"/>
      <c r="NXV132" s="27"/>
      <c r="NXW132" s="27"/>
      <c r="NXX132" s="27"/>
      <c r="NXY132" s="27"/>
      <c r="NXZ132" s="27"/>
      <c r="NYA132" s="27"/>
      <c r="NYB132" s="27"/>
      <c r="NYC132" s="27"/>
      <c r="NYD132" s="27"/>
      <c r="NYE132" s="27"/>
      <c r="NYF132" s="27"/>
      <c r="NYG132" s="27"/>
      <c r="NYH132" s="27"/>
      <c r="NYI132" s="27"/>
      <c r="NYJ132" s="27"/>
      <c r="NYK132" s="27"/>
      <c r="NYL132" s="27"/>
      <c r="NYM132" s="27"/>
      <c r="NYN132" s="27"/>
      <c r="NYO132" s="27"/>
      <c r="NYP132" s="27"/>
      <c r="NYQ132" s="27"/>
      <c r="NYR132" s="27"/>
      <c r="NYS132" s="27"/>
      <c r="NYT132" s="27"/>
      <c r="NYU132" s="27"/>
      <c r="NYV132" s="27"/>
      <c r="NYW132" s="27"/>
      <c r="NYX132" s="27"/>
      <c r="NYY132" s="27"/>
      <c r="NYZ132" s="27"/>
      <c r="NZA132" s="27"/>
      <c r="NZB132" s="27"/>
      <c r="NZC132" s="27"/>
      <c r="NZD132" s="27"/>
      <c r="NZE132" s="27"/>
      <c r="NZF132" s="27"/>
      <c r="NZG132" s="27"/>
      <c r="NZH132" s="27"/>
      <c r="NZI132" s="27"/>
      <c r="NZJ132" s="27"/>
      <c r="NZK132" s="27"/>
      <c r="NZL132" s="27"/>
      <c r="NZM132" s="27"/>
      <c r="NZN132" s="27"/>
      <c r="NZO132" s="27"/>
      <c r="NZP132" s="27"/>
      <c r="NZQ132" s="27"/>
      <c r="NZR132" s="27"/>
      <c r="NZS132" s="27"/>
      <c r="NZT132" s="27"/>
      <c r="NZU132" s="27"/>
      <c r="NZV132" s="27"/>
      <c r="NZW132" s="27"/>
      <c r="NZX132" s="27"/>
      <c r="NZY132" s="27"/>
      <c r="NZZ132" s="27"/>
      <c r="OAA132" s="27"/>
      <c r="OAB132" s="27"/>
      <c r="OAC132" s="27"/>
      <c r="OAD132" s="27"/>
      <c r="OAE132" s="27"/>
      <c r="OAF132" s="27"/>
      <c r="OAG132" s="27"/>
      <c r="OAH132" s="27"/>
      <c r="OAI132" s="27"/>
      <c r="OAJ132" s="27"/>
      <c r="OAK132" s="27"/>
      <c r="OAL132" s="27"/>
      <c r="OAM132" s="27"/>
      <c r="OAN132" s="27"/>
      <c r="OAO132" s="27"/>
      <c r="OAP132" s="27"/>
      <c r="OAQ132" s="27"/>
      <c r="OAR132" s="27"/>
      <c r="OAS132" s="27"/>
      <c r="OAT132" s="27"/>
      <c r="OAU132" s="27"/>
      <c r="OAV132" s="27"/>
      <c r="OAW132" s="27"/>
      <c r="OAX132" s="27"/>
      <c r="OAY132" s="27"/>
      <c r="OAZ132" s="27"/>
      <c r="OBA132" s="27"/>
      <c r="OBB132" s="27"/>
      <c r="OBI132" s="27"/>
      <c r="OBJ132" s="27"/>
      <c r="OBK132" s="27"/>
      <c r="OBL132" s="27"/>
      <c r="OBM132" s="27"/>
      <c r="OBN132" s="27"/>
      <c r="OBO132" s="27"/>
      <c r="OBP132" s="27"/>
      <c r="OBQ132" s="27"/>
      <c r="OBR132" s="27"/>
      <c r="OBS132" s="27"/>
      <c r="OBT132" s="27"/>
      <c r="OBU132" s="27"/>
      <c r="OBV132" s="27"/>
      <c r="OBW132" s="27"/>
      <c r="OBX132" s="27"/>
      <c r="OBY132" s="27"/>
      <c r="OBZ132" s="27"/>
      <c r="OCA132" s="27"/>
      <c r="OCB132" s="27"/>
      <c r="OCC132" s="27"/>
      <c r="OCD132" s="27"/>
      <c r="OCE132" s="27"/>
      <c r="OCF132" s="27"/>
      <c r="OCG132" s="27"/>
      <c r="OCH132" s="27"/>
      <c r="OCI132" s="27"/>
      <c r="OCJ132" s="27"/>
      <c r="OCK132" s="27"/>
      <c r="OCL132" s="27"/>
      <c r="OCM132" s="27"/>
      <c r="OCN132" s="27"/>
      <c r="OCO132" s="27"/>
      <c r="OCP132" s="27"/>
      <c r="OCQ132" s="27"/>
      <c r="OCR132" s="27"/>
      <c r="OCS132" s="27"/>
      <c r="OCT132" s="27"/>
      <c r="OCU132" s="27"/>
      <c r="OCV132" s="27"/>
      <c r="OCW132" s="27"/>
      <c r="OCX132" s="27"/>
      <c r="OCY132" s="27"/>
      <c r="OCZ132" s="27"/>
      <c r="ODA132" s="27"/>
      <c r="ODB132" s="27"/>
      <c r="ODC132" s="27"/>
      <c r="ODD132" s="27"/>
      <c r="ODE132" s="27"/>
      <c r="ODF132" s="27"/>
      <c r="ODG132" s="27"/>
      <c r="ODH132" s="27"/>
      <c r="ODI132" s="27"/>
      <c r="ODJ132" s="27"/>
      <c r="ODK132" s="27"/>
      <c r="ODL132" s="27"/>
      <c r="ODM132" s="27"/>
      <c r="ODN132" s="27"/>
      <c r="ODO132" s="27"/>
      <c r="ODP132" s="27"/>
      <c r="ODQ132" s="27"/>
      <c r="ODR132" s="27"/>
      <c r="ODS132" s="27"/>
      <c r="ODT132" s="27"/>
      <c r="ODU132" s="27"/>
      <c r="ODV132" s="27"/>
      <c r="ODW132" s="27"/>
      <c r="ODX132" s="27"/>
      <c r="ODY132" s="27"/>
      <c r="ODZ132" s="27"/>
      <c r="OEA132" s="27"/>
      <c r="OEB132" s="27"/>
      <c r="OEC132" s="27"/>
      <c r="OED132" s="27"/>
      <c r="OEE132" s="27"/>
      <c r="OEF132" s="27"/>
      <c r="OEG132" s="27"/>
      <c r="OEH132" s="27"/>
      <c r="OEI132" s="27"/>
      <c r="OEJ132" s="27"/>
      <c r="OEK132" s="27"/>
      <c r="OEL132" s="27"/>
      <c r="OEM132" s="27"/>
      <c r="OEN132" s="27"/>
      <c r="OEO132" s="27"/>
      <c r="OEP132" s="27"/>
      <c r="OEQ132" s="27"/>
      <c r="OER132" s="27"/>
      <c r="OES132" s="27"/>
      <c r="OET132" s="27"/>
      <c r="OEU132" s="27"/>
      <c r="OEV132" s="27"/>
      <c r="OEW132" s="27"/>
      <c r="OEX132" s="27"/>
      <c r="OEY132" s="27"/>
      <c r="OEZ132" s="27"/>
      <c r="OFA132" s="27"/>
      <c r="OFB132" s="27"/>
      <c r="OFC132" s="27"/>
      <c r="OFD132" s="27"/>
      <c r="OFE132" s="27"/>
      <c r="OFF132" s="27"/>
      <c r="OFG132" s="27"/>
      <c r="OFH132" s="27"/>
      <c r="OFI132" s="27"/>
      <c r="OFJ132" s="27"/>
      <c r="OFK132" s="27"/>
      <c r="OFL132" s="27"/>
      <c r="OFM132" s="27"/>
      <c r="OFN132" s="27"/>
      <c r="OFO132" s="27"/>
      <c r="OFP132" s="27"/>
      <c r="OFQ132" s="27"/>
      <c r="OFR132" s="27"/>
      <c r="OFS132" s="27"/>
      <c r="OFT132" s="27"/>
      <c r="OFU132" s="27"/>
      <c r="OFV132" s="27"/>
      <c r="OFW132" s="27"/>
      <c r="OFX132" s="27"/>
      <c r="OFY132" s="27"/>
      <c r="OFZ132" s="27"/>
      <c r="OGA132" s="27"/>
      <c r="OGB132" s="27"/>
      <c r="OGC132" s="27"/>
      <c r="OGD132" s="27"/>
      <c r="OGE132" s="27"/>
      <c r="OGF132" s="27"/>
      <c r="OGG132" s="27"/>
      <c r="OGH132" s="27"/>
      <c r="OGI132" s="27"/>
      <c r="OGJ132" s="27"/>
      <c r="OGK132" s="27"/>
      <c r="OGL132" s="27"/>
      <c r="OGM132" s="27"/>
      <c r="OGN132" s="27"/>
      <c r="OGO132" s="27"/>
      <c r="OGP132" s="27"/>
      <c r="OGQ132" s="27"/>
      <c r="OGR132" s="27"/>
      <c r="OGS132" s="27"/>
      <c r="OGT132" s="27"/>
      <c r="OGU132" s="27"/>
      <c r="OGV132" s="27"/>
      <c r="OGW132" s="27"/>
      <c r="OGX132" s="27"/>
      <c r="OGY132" s="27"/>
      <c r="OGZ132" s="27"/>
      <c r="OHA132" s="27"/>
      <c r="OHB132" s="27"/>
      <c r="OHC132" s="27"/>
      <c r="OHD132" s="27"/>
      <c r="OHE132" s="27"/>
      <c r="OHF132" s="27"/>
      <c r="OHG132" s="27"/>
      <c r="OHH132" s="27"/>
      <c r="OHI132" s="27"/>
      <c r="OHJ132" s="27"/>
      <c r="OHK132" s="27"/>
      <c r="OHL132" s="27"/>
      <c r="OHM132" s="27"/>
      <c r="OHN132" s="27"/>
      <c r="OHO132" s="27"/>
      <c r="OHP132" s="27"/>
      <c r="OHQ132" s="27"/>
      <c r="OHR132" s="27"/>
      <c r="OHS132" s="27"/>
      <c r="OHT132" s="27"/>
      <c r="OHU132" s="27"/>
      <c r="OHV132" s="27"/>
      <c r="OHW132" s="27"/>
      <c r="OHX132" s="27"/>
      <c r="OHY132" s="27"/>
      <c r="OHZ132" s="27"/>
      <c r="OIA132" s="27"/>
      <c r="OIB132" s="27"/>
      <c r="OIC132" s="27"/>
      <c r="OID132" s="27"/>
      <c r="OIE132" s="27"/>
      <c r="OIF132" s="27"/>
      <c r="OIG132" s="27"/>
      <c r="OIH132" s="27"/>
      <c r="OII132" s="27"/>
      <c r="OIJ132" s="27"/>
      <c r="OIK132" s="27"/>
      <c r="OIL132" s="27"/>
      <c r="OIM132" s="27"/>
      <c r="OIN132" s="27"/>
      <c r="OIO132" s="27"/>
      <c r="OIP132" s="27"/>
      <c r="OIQ132" s="27"/>
      <c r="OIR132" s="27"/>
      <c r="OIS132" s="27"/>
      <c r="OIT132" s="27"/>
      <c r="OIU132" s="27"/>
      <c r="OIV132" s="27"/>
      <c r="OIW132" s="27"/>
      <c r="OIX132" s="27"/>
      <c r="OIY132" s="27"/>
      <c r="OIZ132" s="27"/>
      <c r="OJA132" s="27"/>
      <c r="OJB132" s="27"/>
      <c r="OJC132" s="27"/>
      <c r="OJD132" s="27"/>
      <c r="OJE132" s="27"/>
      <c r="OJF132" s="27"/>
      <c r="OJG132" s="27"/>
      <c r="OJH132" s="27"/>
      <c r="OJI132" s="27"/>
      <c r="OJJ132" s="27"/>
      <c r="OJK132" s="27"/>
      <c r="OJL132" s="27"/>
      <c r="OJM132" s="27"/>
      <c r="OJN132" s="27"/>
      <c r="OJO132" s="27"/>
      <c r="OJP132" s="27"/>
      <c r="OJQ132" s="27"/>
      <c r="OJR132" s="27"/>
      <c r="OJS132" s="27"/>
      <c r="OJT132" s="27"/>
      <c r="OJU132" s="27"/>
      <c r="OJV132" s="27"/>
      <c r="OJW132" s="27"/>
      <c r="OJX132" s="27"/>
      <c r="OJY132" s="27"/>
      <c r="OJZ132" s="27"/>
      <c r="OKA132" s="27"/>
      <c r="OKB132" s="27"/>
      <c r="OKC132" s="27"/>
      <c r="OKD132" s="27"/>
      <c r="OKE132" s="27"/>
      <c r="OKF132" s="27"/>
      <c r="OKG132" s="27"/>
      <c r="OKH132" s="27"/>
      <c r="OKI132" s="27"/>
      <c r="OKJ132" s="27"/>
      <c r="OKK132" s="27"/>
      <c r="OKL132" s="27"/>
      <c r="OKM132" s="27"/>
      <c r="OKN132" s="27"/>
      <c r="OKO132" s="27"/>
      <c r="OKP132" s="27"/>
      <c r="OKQ132" s="27"/>
      <c r="OKR132" s="27"/>
      <c r="OKS132" s="27"/>
      <c r="OKT132" s="27"/>
      <c r="OKU132" s="27"/>
      <c r="OKV132" s="27"/>
      <c r="OKW132" s="27"/>
      <c r="OKX132" s="27"/>
      <c r="OLE132" s="27"/>
      <c r="OLF132" s="27"/>
      <c r="OLG132" s="27"/>
      <c r="OLH132" s="27"/>
      <c r="OLI132" s="27"/>
      <c r="OLJ132" s="27"/>
      <c r="OLK132" s="27"/>
      <c r="OLL132" s="27"/>
      <c r="OLM132" s="27"/>
      <c r="OLN132" s="27"/>
      <c r="OLO132" s="27"/>
      <c r="OLP132" s="27"/>
      <c r="OLQ132" s="27"/>
      <c r="OLR132" s="27"/>
      <c r="OLS132" s="27"/>
      <c r="OLT132" s="27"/>
      <c r="OLU132" s="27"/>
      <c r="OLV132" s="27"/>
      <c r="OLW132" s="27"/>
      <c r="OLX132" s="27"/>
      <c r="OLY132" s="27"/>
      <c r="OLZ132" s="27"/>
      <c r="OMA132" s="27"/>
      <c r="OMB132" s="27"/>
      <c r="OMC132" s="27"/>
      <c r="OMD132" s="27"/>
      <c r="OME132" s="27"/>
      <c r="OMF132" s="27"/>
      <c r="OMG132" s="27"/>
      <c r="OMH132" s="27"/>
      <c r="OMI132" s="27"/>
      <c r="OMJ132" s="27"/>
      <c r="OMK132" s="27"/>
      <c r="OML132" s="27"/>
      <c r="OMM132" s="27"/>
      <c r="OMN132" s="27"/>
      <c r="OMO132" s="27"/>
      <c r="OMP132" s="27"/>
      <c r="OMQ132" s="27"/>
      <c r="OMR132" s="27"/>
      <c r="OMS132" s="27"/>
      <c r="OMT132" s="27"/>
      <c r="OMU132" s="27"/>
      <c r="OMV132" s="27"/>
      <c r="OMW132" s="27"/>
      <c r="OMX132" s="27"/>
      <c r="OMY132" s="27"/>
      <c r="OMZ132" s="27"/>
      <c r="ONA132" s="27"/>
      <c r="ONB132" s="27"/>
      <c r="ONC132" s="27"/>
      <c r="OND132" s="27"/>
      <c r="ONE132" s="27"/>
      <c r="ONF132" s="27"/>
      <c r="ONG132" s="27"/>
      <c r="ONH132" s="27"/>
      <c r="ONI132" s="27"/>
      <c r="ONJ132" s="27"/>
      <c r="ONK132" s="27"/>
      <c r="ONL132" s="27"/>
      <c r="ONM132" s="27"/>
      <c r="ONN132" s="27"/>
      <c r="ONO132" s="27"/>
      <c r="ONP132" s="27"/>
      <c r="ONQ132" s="27"/>
      <c r="ONR132" s="27"/>
      <c r="ONS132" s="27"/>
      <c r="ONT132" s="27"/>
      <c r="ONU132" s="27"/>
      <c r="ONV132" s="27"/>
      <c r="ONW132" s="27"/>
      <c r="ONX132" s="27"/>
      <c r="ONY132" s="27"/>
      <c r="ONZ132" s="27"/>
      <c r="OOA132" s="27"/>
      <c r="OOB132" s="27"/>
      <c r="OOC132" s="27"/>
      <c r="OOD132" s="27"/>
      <c r="OOE132" s="27"/>
      <c r="OOF132" s="27"/>
      <c r="OOG132" s="27"/>
      <c r="OOH132" s="27"/>
      <c r="OOI132" s="27"/>
      <c r="OOJ132" s="27"/>
      <c r="OOK132" s="27"/>
      <c r="OOL132" s="27"/>
      <c r="OOM132" s="27"/>
      <c r="OON132" s="27"/>
      <c r="OOO132" s="27"/>
      <c r="OOP132" s="27"/>
      <c r="OOQ132" s="27"/>
      <c r="OOR132" s="27"/>
      <c r="OOS132" s="27"/>
      <c r="OOT132" s="27"/>
      <c r="OOU132" s="27"/>
      <c r="OOV132" s="27"/>
      <c r="OOW132" s="27"/>
      <c r="OOX132" s="27"/>
      <c r="OOY132" s="27"/>
      <c r="OOZ132" s="27"/>
      <c r="OPA132" s="27"/>
      <c r="OPB132" s="27"/>
      <c r="OPC132" s="27"/>
      <c r="OPD132" s="27"/>
      <c r="OPE132" s="27"/>
      <c r="OPF132" s="27"/>
      <c r="OPG132" s="27"/>
      <c r="OPH132" s="27"/>
      <c r="OPI132" s="27"/>
      <c r="OPJ132" s="27"/>
      <c r="OPK132" s="27"/>
      <c r="OPL132" s="27"/>
      <c r="OPM132" s="27"/>
      <c r="OPN132" s="27"/>
      <c r="OPO132" s="27"/>
      <c r="OPP132" s="27"/>
      <c r="OPQ132" s="27"/>
      <c r="OPR132" s="27"/>
      <c r="OPS132" s="27"/>
      <c r="OPT132" s="27"/>
      <c r="OPU132" s="27"/>
      <c r="OPV132" s="27"/>
      <c r="OPW132" s="27"/>
      <c r="OPX132" s="27"/>
      <c r="OPY132" s="27"/>
      <c r="OPZ132" s="27"/>
      <c r="OQA132" s="27"/>
      <c r="OQB132" s="27"/>
      <c r="OQC132" s="27"/>
      <c r="OQD132" s="27"/>
      <c r="OQE132" s="27"/>
      <c r="OQF132" s="27"/>
      <c r="OQG132" s="27"/>
      <c r="OQH132" s="27"/>
      <c r="OQI132" s="27"/>
      <c r="OQJ132" s="27"/>
      <c r="OQK132" s="27"/>
      <c r="OQL132" s="27"/>
      <c r="OQM132" s="27"/>
      <c r="OQN132" s="27"/>
      <c r="OQO132" s="27"/>
      <c r="OQP132" s="27"/>
      <c r="OQQ132" s="27"/>
      <c r="OQR132" s="27"/>
      <c r="OQS132" s="27"/>
      <c r="OQT132" s="27"/>
      <c r="OQU132" s="27"/>
      <c r="OQV132" s="27"/>
      <c r="OQW132" s="27"/>
      <c r="OQX132" s="27"/>
      <c r="OQY132" s="27"/>
      <c r="OQZ132" s="27"/>
      <c r="ORA132" s="27"/>
      <c r="ORB132" s="27"/>
      <c r="ORC132" s="27"/>
      <c r="ORD132" s="27"/>
      <c r="ORE132" s="27"/>
      <c r="ORF132" s="27"/>
      <c r="ORG132" s="27"/>
      <c r="ORH132" s="27"/>
      <c r="ORI132" s="27"/>
      <c r="ORJ132" s="27"/>
      <c r="ORK132" s="27"/>
      <c r="ORL132" s="27"/>
      <c r="ORM132" s="27"/>
      <c r="ORN132" s="27"/>
      <c r="ORO132" s="27"/>
      <c r="ORP132" s="27"/>
      <c r="ORQ132" s="27"/>
      <c r="ORR132" s="27"/>
      <c r="ORS132" s="27"/>
      <c r="ORT132" s="27"/>
      <c r="ORU132" s="27"/>
      <c r="ORV132" s="27"/>
      <c r="ORW132" s="27"/>
      <c r="ORX132" s="27"/>
      <c r="ORY132" s="27"/>
      <c r="ORZ132" s="27"/>
      <c r="OSA132" s="27"/>
      <c r="OSB132" s="27"/>
      <c r="OSC132" s="27"/>
      <c r="OSD132" s="27"/>
      <c r="OSE132" s="27"/>
      <c r="OSF132" s="27"/>
      <c r="OSG132" s="27"/>
      <c r="OSH132" s="27"/>
      <c r="OSI132" s="27"/>
      <c r="OSJ132" s="27"/>
      <c r="OSK132" s="27"/>
      <c r="OSL132" s="27"/>
      <c r="OSM132" s="27"/>
      <c r="OSN132" s="27"/>
      <c r="OSO132" s="27"/>
      <c r="OSP132" s="27"/>
      <c r="OSQ132" s="27"/>
      <c r="OSR132" s="27"/>
      <c r="OSS132" s="27"/>
      <c r="OST132" s="27"/>
      <c r="OSU132" s="27"/>
      <c r="OSV132" s="27"/>
      <c r="OSW132" s="27"/>
      <c r="OSX132" s="27"/>
      <c r="OSY132" s="27"/>
      <c r="OSZ132" s="27"/>
      <c r="OTA132" s="27"/>
      <c r="OTB132" s="27"/>
      <c r="OTC132" s="27"/>
      <c r="OTD132" s="27"/>
      <c r="OTE132" s="27"/>
      <c r="OTF132" s="27"/>
      <c r="OTG132" s="27"/>
      <c r="OTH132" s="27"/>
      <c r="OTI132" s="27"/>
      <c r="OTJ132" s="27"/>
      <c r="OTK132" s="27"/>
      <c r="OTL132" s="27"/>
      <c r="OTM132" s="27"/>
      <c r="OTN132" s="27"/>
      <c r="OTO132" s="27"/>
      <c r="OTP132" s="27"/>
      <c r="OTQ132" s="27"/>
      <c r="OTR132" s="27"/>
      <c r="OTS132" s="27"/>
      <c r="OTT132" s="27"/>
      <c r="OTU132" s="27"/>
      <c r="OTV132" s="27"/>
      <c r="OTW132" s="27"/>
      <c r="OTX132" s="27"/>
      <c r="OTY132" s="27"/>
      <c r="OTZ132" s="27"/>
      <c r="OUA132" s="27"/>
      <c r="OUB132" s="27"/>
      <c r="OUC132" s="27"/>
      <c r="OUD132" s="27"/>
      <c r="OUE132" s="27"/>
      <c r="OUF132" s="27"/>
      <c r="OUG132" s="27"/>
      <c r="OUH132" s="27"/>
      <c r="OUI132" s="27"/>
      <c r="OUJ132" s="27"/>
      <c r="OUK132" s="27"/>
      <c r="OUL132" s="27"/>
      <c r="OUM132" s="27"/>
      <c r="OUN132" s="27"/>
      <c r="OUO132" s="27"/>
      <c r="OUP132" s="27"/>
      <c r="OUQ132" s="27"/>
      <c r="OUR132" s="27"/>
      <c r="OUS132" s="27"/>
      <c r="OUT132" s="27"/>
      <c r="OVA132" s="27"/>
      <c r="OVB132" s="27"/>
      <c r="OVC132" s="27"/>
      <c r="OVD132" s="27"/>
      <c r="OVE132" s="27"/>
      <c r="OVF132" s="27"/>
      <c r="OVG132" s="27"/>
      <c r="OVH132" s="27"/>
      <c r="OVI132" s="27"/>
      <c r="OVJ132" s="27"/>
      <c r="OVK132" s="27"/>
      <c r="OVL132" s="27"/>
      <c r="OVM132" s="27"/>
      <c r="OVN132" s="27"/>
      <c r="OVO132" s="27"/>
      <c r="OVP132" s="27"/>
      <c r="OVQ132" s="27"/>
      <c r="OVR132" s="27"/>
      <c r="OVS132" s="27"/>
      <c r="OVT132" s="27"/>
      <c r="OVU132" s="27"/>
      <c r="OVV132" s="27"/>
      <c r="OVW132" s="27"/>
      <c r="OVX132" s="27"/>
      <c r="OVY132" s="27"/>
      <c r="OVZ132" s="27"/>
      <c r="OWA132" s="27"/>
      <c r="OWB132" s="27"/>
      <c r="OWC132" s="27"/>
      <c r="OWD132" s="27"/>
      <c r="OWE132" s="27"/>
      <c r="OWF132" s="27"/>
      <c r="OWG132" s="27"/>
      <c r="OWH132" s="27"/>
      <c r="OWI132" s="27"/>
      <c r="OWJ132" s="27"/>
      <c r="OWK132" s="27"/>
      <c r="OWL132" s="27"/>
      <c r="OWM132" s="27"/>
      <c r="OWN132" s="27"/>
      <c r="OWO132" s="27"/>
      <c r="OWP132" s="27"/>
      <c r="OWQ132" s="27"/>
      <c r="OWR132" s="27"/>
      <c r="OWS132" s="27"/>
      <c r="OWT132" s="27"/>
      <c r="OWU132" s="27"/>
      <c r="OWV132" s="27"/>
      <c r="OWW132" s="27"/>
      <c r="OWX132" s="27"/>
      <c r="OWY132" s="27"/>
      <c r="OWZ132" s="27"/>
      <c r="OXA132" s="27"/>
      <c r="OXB132" s="27"/>
      <c r="OXC132" s="27"/>
      <c r="OXD132" s="27"/>
      <c r="OXE132" s="27"/>
      <c r="OXF132" s="27"/>
      <c r="OXG132" s="27"/>
      <c r="OXH132" s="27"/>
      <c r="OXI132" s="27"/>
      <c r="OXJ132" s="27"/>
      <c r="OXK132" s="27"/>
      <c r="OXL132" s="27"/>
      <c r="OXM132" s="27"/>
      <c r="OXN132" s="27"/>
      <c r="OXO132" s="27"/>
      <c r="OXP132" s="27"/>
      <c r="OXQ132" s="27"/>
      <c r="OXR132" s="27"/>
      <c r="OXS132" s="27"/>
      <c r="OXT132" s="27"/>
      <c r="OXU132" s="27"/>
      <c r="OXV132" s="27"/>
      <c r="OXW132" s="27"/>
      <c r="OXX132" s="27"/>
      <c r="OXY132" s="27"/>
      <c r="OXZ132" s="27"/>
      <c r="OYA132" s="27"/>
      <c r="OYB132" s="27"/>
      <c r="OYC132" s="27"/>
      <c r="OYD132" s="27"/>
      <c r="OYE132" s="27"/>
      <c r="OYF132" s="27"/>
      <c r="OYG132" s="27"/>
      <c r="OYH132" s="27"/>
      <c r="OYI132" s="27"/>
      <c r="OYJ132" s="27"/>
      <c r="OYK132" s="27"/>
      <c r="OYL132" s="27"/>
      <c r="OYM132" s="27"/>
      <c r="OYN132" s="27"/>
      <c r="OYO132" s="27"/>
      <c r="OYP132" s="27"/>
      <c r="OYQ132" s="27"/>
      <c r="OYR132" s="27"/>
      <c r="OYS132" s="27"/>
      <c r="OYT132" s="27"/>
      <c r="OYU132" s="27"/>
      <c r="OYV132" s="27"/>
      <c r="OYW132" s="27"/>
      <c r="OYX132" s="27"/>
      <c r="OYY132" s="27"/>
      <c r="OYZ132" s="27"/>
      <c r="OZA132" s="27"/>
      <c r="OZB132" s="27"/>
      <c r="OZC132" s="27"/>
      <c r="OZD132" s="27"/>
      <c r="OZE132" s="27"/>
      <c r="OZF132" s="27"/>
      <c r="OZG132" s="27"/>
      <c r="OZH132" s="27"/>
      <c r="OZI132" s="27"/>
      <c r="OZJ132" s="27"/>
      <c r="OZK132" s="27"/>
      <c r="OZL132" s="27"/>
      <c r="OZM132" s="27"/>
      <c r="OZN132" s="27"/>
      <c r="OZO132" s="27"/>
      <c r="OZP132" s="27"/>
      <c r="OZQ132" s="27"/>
      <c r="OZR132" s="27"/>
      <c r="OZS132" s="27"/>
      <c r="OZT132" s="27"/>
      <c r="OZU132" s="27"/>
      <c r="OZV132" s="27"/>
      <c r="OZW132" s="27"/>
      <c r="OZX132" s="27"/>
      <c r="OZY132" s="27"/>
      <c r="OZZ132" s="27"/>
      <c r="PAA132" s="27"/>
      <c r="PAB132" s="27"/>
      <c r="PAC132" s="27"/>
      <c r="PAD132" s="27"/>
      <c r="PAE132" s="27"/>
      <c r="PAF132" s="27"/>
      <c r="PAG132" s="27"/>
      <c r="PAH132" s="27"/>
      <c r="PAI132" s="27"/>
      <c r="PAJ132" s="27"/>
      <c r="PAK132" s="27"/>
      <c r="PAL132" s="27"/>
      <c r="PAM132" s="27"/>
      <c r="PAN132" s="27"/>
      <c r="PAO132" s="27"/>
      <c r="PAP132" s="27"/>
      <c r="PAQ132" s="27"/>
      <c r="PAR132" s="27"/>
      <c r="PAS132" s="27"/>
      <c r="PAT132" s="27"/>
      <c r="PAU132" s="27"/>
      <c r="PAV132" s="27"/>
      <c r="PAW132" s="27"/>
      <c r="PAX132" s="27"/>
      <c r="PAY132" s="27"/>
      <c r="PAZ132" s="27"/>
      <c r="PBA132" s="27"/>
      <c r="PBB132" s="27"/>
      <c r="PBC132" s="27"/>
      <c r="PBD132" s="27"/>
      <c r="PBE132" s="27"/>
      <c r="PBF132" s="27"/>
      <c r="PBG132" s="27"/>
      <c r="PBH132" s="27"/>
      <c r="PBI132" s="27"/>
      <c r="PBJ132" s="27"/>
      <c r="PBK132" s="27"/>
      <c r="PBL132" s="27"/>
      <c r="PBM132" s="27"/>
      <c r="PBN132" s="27"/>
      <c r="PBO132" s="27"/>
      <c r="PBP132" s="27"/>
      <c r="PBQ132" s="27"/>
      <c r="PBR132" s="27"/>
      <c r="PBS132" s="27"/>
      <c r="PBT132" s="27"/>
      <c r="PBU132" s="27"/>
      <c r="PBV132" s="27"/>
      <c r="PBW132" s="27"/>
      <c r="PBX132" s="27"/>
      <c r="PBY132" s="27"/>
      <c r="PBZ132" s="27"/>
      <c r="PCA132" s="27"/>
      <c r="PCB132" s="27"/>
      <c r="PCC132" s="27"/>
      <c r="PCD132" s="27"/>
      <c r="PCE132" s="27"/>
      <c r="PCF132" s="27"/>
      <c r="PCG132" s="27"/>
      <c r="PCH132" s="27"/>
      <c r="PCI132" s="27"/>
      <c r="PCJ132" s="27"/>
      <c r="PCK132" s="27"/>
      <c r="PCL132" s="27"/>
      <c r="PCM132" s="27"/>
      <c r="PCN132" s="27"/>
      <c r="PCO132" s="27"/>
      <c r="PCP132" s="27"/>
      <c r="PCQ132" s="27"/>
      <c r="PCR132" s="27"/>
      <c r="PCS132" s="27"/>
      <c r="PCT132" s="27"/>
      <c r="PCU132" s="27"/>
      <c r="PCV132" s="27"/>
      <c r="PCW132" s="27"/>
      <c r="PCX132" s="27"/>
      <c r="PCY132" s="27"/>
      <c r="PCZ132" s="27"/>
      <c r="PDA132" s="27"/>
      <c r="PDB132" s="27"/>
      <c r="PDC132" s="27"/>
      <c r="PDD132" s="27"/>
      <c r="PDE132" s="27"/>
      <c r="PDF132" s="27"/>
      <c r="PDG132" s="27"/>
      <c r="PDH132" s="27"/>
      <c r="PDI132" s="27"/>
      <c r="PDJ132" s="27"/>
      <c r="PDK132" s="27"/>
      <c r="PDL132" s="27"/>
      <c r="PDM132" s="27"/>
      <c r="PDN132" s="27"/>
      <c r="PDO132" s="27"/>
      <c r="PDP132" s="27"/>
      <c r="PDQ132" s="27"/>
      <c r="PDR132" s="27"/>
      <c r="PDS132" s="27"/>
      <c r="PDT132" s="27"/>
      <c r="PDU132" s="27"/>
      <c r="PDV132" s="27"/>
      <c r="PDW132" s="27"/>
      <c r="PDX132" s="27"/>
      <c r="PDY132" s="27"/>
      <c r="PDZ132" s="27"/>
      <c r="PEA132" s="27"/>
      <c r="PEB132" s="27"/>
      <c r="PEC132" s="27"/>
      <c r="PED132" s="27"/>
      <c r="PEE132" s="27"/>
      <c r="PEF132" s="27"/>
      <c r="PEG132" s="27"/>
      <c r="PEH132" s="27"/>
      <c r="PEI132" s="27"/>
      <c r="PEJ132" s="27"/>
      <c r="PEK132" s="27"/>
      <c r="PEL132" s="27"/>
      <c r="PEM132" s="27"/>
      <c r="PEN132" s="27"/>
      <c r="PEO132" s="27"/>
      <c r="PEP132" s="27"/>
      <c r="PEW132" s="27"/>
      <c r="PEX132" s="27"/>
      <c r="PEY132" s="27"/>
      <c r="PEZ132" s="27"/>
      <c r="PFA132" s="27"/>
      <c r="PFB132" s="27"/>
      <c r="PFC132" s="27"/>
      <c r="PFD132" s="27"/>
      <c r="PFE132" s="27"/>
      <c r="PFF132" s="27"/>
      <c r="PFG132" s="27"/>
      <c r="PFH132" s="27"/>
      <c r="PFI132" s="27"/>
      <c r="PFJ132" s="27"/>
      <c r="PFK132" s="27"/>
      <c r="PFL132" s="27"/>
      <c r="PFM132" s="27"/>
      <c r="PFN132" s="27"/>
      <c r="PFO132" s="27"/>
      <c r="PFP132" s="27"/>
      <c r="PFQ132" s="27"/>
      <c r="PFR132" s="27"/>
      <c r="PFS132" s="27"/>
      <c r="PFT132" s="27"/>
      <c r="PFU132" s="27"/>
      <c r="PFV132" s="27"/>
      <c r="PFW132" s="27"/>
      <c r="PFX132" s="27"/>
      <c r="PFY132" s="27"/>
      <c r="PFZ132" s="27"/>
      <c r="PGA132" s="27"/>
      <c r="PGB132" s="27"/>
      <c r="PGC132" s="27"/>
      <c r="PGD132" s="27"/>
      <c r="PGE132" s="27"/>
      <c r="PGF132" s="27"/>
      <c r="PGG132" s="27"/>
      <c r="PGH132" s="27"/>
      <c r="PGI132" s="27"/>
      <c r="PGJ132" s="27"/>
      <c r="PGK132" s="27"/>
      <c r="PGL132" s="27"/>
      <c r="PGM132" s="27"/>
      <c r="PGN132" s="27"/>
      <c r="PGO132" s="27"/>
      <c r="PGP132" s="27"/>
      <c r="PGQ132" s="27"/>
      <c r="PGR132" s="27"/>
      <c r="PGS132" s="27"/>
      <c r="PGT132" s="27"/>
      <c r="PGU132" s="27"/>
      <c r="PGV132" s="27"/>
      <c r="PGW132" s="27"/>
      <c r="PGX132" s="27"/>
      <c r="PGY132" s="27"/>
      <c r="PGZ132" s="27"/>
      <c r="PHA132" s="27"/>
      <c r="PHB132" s="27"/>
      <c r="PHC132" s="27"/>
      <c r="PHD132" s="27"/>
      <c r="PHE132" s="27"/>
      <c r="PHF132" s="27"/>
      <c r="PHG132" s="27"/>
      <c r="PHH132" s="27"/>
      <c r="PHI132" s="27"/>
      <c r="PHJ132" s="27"/>
      <c r="PHK132" s="27"/>
      <c r="PHL132" s="27"/>
      <c r="PHM132" s="27"/>
      <c r="PHN132" s="27"/>
      <c r="PHO132" s="27"/>
      <c r="PHP132" s="27"/>
      <c r="PHQ132" s="27"/>
      <c r="PHR132" s="27"/>
      <c r="PHS132" s="27"/>
      <c r="PHT132" s="27"/>
      <c r="PHU132" s="27"/>
      <c r="PHV132" s="27"/>
      <c r="PHW132" s="27"/>
      <c r="PHX132" s="27"/>
      <c r="PHY132" s="27"/>
      <c r="PHZ132" s="27"/>
      <c r="PIA132" s="27"/>
      <c r="PIB132" s="27"/>
      <c r="PIC132" s="27"/>
      <c r="PID132" s="27"/>
      <c r="PIE132" s="27"/>
      <c r="PIF132" s="27"/>
      <c r="PIG132" s="27"/>
      <c r="PIH132" s="27"/>
      <c r="PII132" s="27"/>
      <c r="PIJ132" s="27"/>
      <c r="PIK132" s="27"/>
      <c r="PIL132" s="27"/>
      <c r="PIM132" s="27"/>
      <c r="PIN132" s="27"/>
      <c r="PIO132" s="27"/>
      <c r="PIP132" s="27"/>
      <c r="PIQ132" s="27"/>
      <c r="PIR132" s="27"/>
      <c r="PIS132" s="27"/>
      <c r="PIT132" s="27"/>
      <c r="PIU132" s="27"/>
      <c r="PIV132" s="27"/>
      <c r="PIW132" s="27"/>
      <c r="PIX132" s="27"/>
      <c r="PIY132" s="27"/>
      <c r="PIZ132" s="27"/>
      <c r="PJA132" s="27"/>
      <c r="PJB132" s="27"/>
      <c r="PJC132" s="27"/>
      <c r="PJD132" s="27"/>
      <c r="PJE132" s="27"/>
      <c r="PJF132" s="27"/>
      <c r="PJG132" s="27"/>
      <c r="PJH132" s="27"/>
      <c r="PJI132" s="27"/>
      <c r="PJJ132" s="27"/>
      <c r="PJK132" s="27"/>
      <c r="PJL132" s="27"/>
      <c r="PJM132" s="27"/>
      <c r="PJN132" s="27"/>
      <c r="PJO132" s="27"/>
      <c r="PJP132" s="27"/>
      <c r="PJQ132" s="27"/>
      <c r="PJR132" s="27"/>
      <c r="PJS132" s="27"/>
      <c r="PJT132" s="27"/>
      <c r="PJU132" s="27"/>
      <c r="PJV132" s="27"/>
      <c r="PJW132" s="27"/>
      <c r="PJX132" s="27"/>
      <c r="PJY132" s="27"/>
      <c r="PJZ132" s="27"/>
      <c r="PKA132" s="27"/>
      <c r="PKB132" s="27"/>
      <c r="PKC132" s="27"/>
      <c r="PKD132" s="27"/>
      <c r="PKE132" s="27"/>
      <c r="PKF132" s="27"/>
      <c r="PKG132" s="27"/>
      <c r="PKH132" s="27"/>
      <c r="PKI132" s="27"/>
      <c r="PKJ132" s="27"/>
      <c r="PKK132" s="27"/>
      <c r="PKL132" s="27"/>
      <c r="PKM132" s="27"/>
      <c r="PKN132" s="27"/>
      <c r="PKO132" s="27"/>
      <c r="PKP132" s="27"/>
      <c r="PKQ132" s="27"/>
      <c r="PKR132" s="27"/>
      <c r="PKS132" s="27"/>
      <c r="PKT132" s="27"/>
      <c r="PKU132" s="27"/>
      <c r="PKV132" s="27"/>
      <c r="PKW132" s="27"/>
      <c r="PKX132" s="27"/>
      <c r="PKY132" s="27"/>
      <c r="PKZ132" s="27"/>
      <c r="PLA132" s="27"/>
      <c r="PLB132" s="27"/>
      <c r="PLC132" s="27"/>
      <c r="PLD132" s="27"/>
      <c r="PLE132" s="27"/>
      <c r="PLF132" s="27"/>
      <c r="PLG132" s="27"/>
      <c r="PLH132" s="27"/>
      <c r="PLI132" s="27"/>
      <c r="PLJ132" s="27"/>
      <c r="PLK132" s="27"/>
      <c r="PLL132" s="27"/>
      <c r="PLM132" s="27"/>
      <c r="PLN132" s="27"/>
      <c r="PLO132" s="27"/>
      <c r="PLP132" s="27"/>
      <c r="PLQ132" s="27"/>
      <c r="PLR132" s="27"/>
      <c r="PLS132" s="27"/>
      <c r="PLT132" s="27"/>
      <c r="PLU132" s="27"/>
      <c r="PLV132" s="27"/>
      <c r="PLW132" s="27"/>
      <c r="PLX132" s="27"/>
      <c r="PLY132" s="27"/>
      <c r="PLZ132" s="27"/>
      <c r="PMA132" s="27"/>
      <c r="PMB132" s="27"/>
      <c r="PMC132" s="27"/>
      <c r="PMD132" s="27"/>
      <c r="PME132" s="27"/>
      <c r="PMF132" s="27"/>
      <c r="PMG132" s="27"/>
      <c r="PMH132" s="27"/>
      <c r="PMI132" s="27"/>
      <c r="PMJ132" s="27"/>
      <c r="PMK132" s="27"/>
      <c r="PML132" s="27"/>
      <c r="PMM132" s="27"/>
      <c r="PMN132" s="27"/>
      <c r="PMO132" s="27"/>
      <c r="PMP132" s="27"/>
      <c r="PMQ132" s="27"/>
      <c r="PMR132" s="27"/>
      <c r="PMS132" s="27"/>
      <c r="PMT132" s="27"/>
      <c r="PMU132" s="27"/>
      <c r="PMV132" s="27"/>
      <c r="PMW132" s="27"/>
      <c r="PMX132" s="27"/>
      <c r="PMY132" s="27"/>
      <c r="PMZ132" s="27"/>
      <c r="PNA132" s="27"/>
      <c r="PNB132" s="27"/>
      <c r="PNC132" s="27"/>
      <c r="PND132" s="27"/>
      <c r="PNE132" s="27"/>
      <c r="PNF132" s="27"/>
      <c r="PNG132" s="27"/>
      <c r="PNH132" s="27"/>
      <c r="PNI132" s="27"/>
      <c r="PNJ132" s="27"/>
      <c r="PNK132" s="27"/>
      <c r="PNL132" s="27"/>
      <c r="PNM132" s="27"/>
      <c r="PNN132" s="27"/>
      <c r="PNO132" s="27"/>
      <c r="PNP132" s="27"/>
      <c r="PNQ132" s="27"/>
      <c r="PNR132" s="27"/>
      <c r="PNS132" s="27"/>
      <c r="PNT132" s="27"/>
      <c r="PNU132" s="27"/>
      <c r="PNV132" s="27"/>
      <c r="PNW132" s="27"/>
      <c r="PNX132" s="27"/>
      <c r="PNY132" s="27"/>
      <c r="PNZ132" s="27"/>
      <c r="POA132" s="27"/>
      <c r="POB132" s="27"/>
      <c r="POC132" s="27"/>
      <c r="POD132" s="27"/>
      <c r="POE132" s="27"/>
      <c r="POF132" s="27"/>
      <c r="POG132" s="27"/>
      <c r="POH132" s="27"/>
      <c r="POI132" s="27"/>
      <c r="POJ132" s="27"/>
      <c r="POK132" s="27"/>
      <c r="POL132" s="27"/>
      <c r="POS132" s="27"/>
      <c r="POT132" s="27"/>
      <c r="POU132" s="27"/>
      <c r="POV132" s="27"/>
      <c r="POW132" s="27"/>
      <c r="POX132" s="27"/>
      <c r="POY132" s="27"/>
      <c r="POZ132" s="27"/>
      <c r="PPA132" s="27"/>
      <c r="PPB132" s="27"/>
      <c r="PPC132" s="27"/>
      <c r="PPD132" s="27"/>
      <c r="PPE132" s="27"/>
      <c r="PPF132" s="27"/>
      <c r="PPG132" s="27"/>
      <c r="PPH132" s="27"/>
      <c r="PPI132" s="27"/>
      <c r="PPJ132" s="27"/>
      <c r="PPK132" s="27"/>
      <c r="PPL132" s="27"/>
      <c r="PPM132" s="27"/>
      <c r="PPN132" s="27"/>
      <c r="PPO132" s="27"/>
      <c r="PPP132" s="27"/>
      <c r="PPQ132" s="27"/>
      <c r="PPR132" s="27"/>
      <c r="PPS132" s="27"/>
      <c r="PPT132" s="27"/>
      <c r="PPU132" s="27"/>
      <c r="PPV132" s="27"/>
      <c r="PPW132" s="27"/>
      <c r="PPX132" s="27"/>
      <c r="PPY132" s="27"/>
      <c r="PPZ132" s="27"/>
      <c r="PQA132" s="27"/>
      <c r="PQB132" s="27"/>
      <c r="PQC132" s="27"/>
      <c r="PQD132" s="27"/>
      <c r="PQE132" s="27"/>
      <c r="PQF132" s="27"/>
      <c r="PQG132" s="27"/>
      <c r="PQH132" s="27"/>
      <c r="PQI132" s="27"/>
      <c r="PQJ132" s="27"/>
      <c r="PQK132" s="27"/>
      <c r="PQL132" s="27"/>
      <c r="PQM132" s="27"/>
      <c r="PQN132" s="27"/>
      <c r="PQO132" s="27"/>
      <c r="PQP132" s="27"/>
      <c r="PQQ132" s="27"/>
      <c r="PQR132" s="27"/>
      <c r="PQS132" s="27"/>
      <c r="PQT132" s="27"/>
      <c r="PQU132" s="27"/>
      <c r="PQV132" s="27"/>
      <c r="PQW132" s="27"/>
      <c r="PQX132" s="27"/>
      <c r="PQY132" s="27"/>
      <c r="PQZ132" s="27"/>
      <c r="PRA132" s="27"/>
      <c r="PRB132" s="27"/>
      <c r="PRC132" s="27"/>
      <c r="PRD132" s="27"/>
      <c r="PRE132" s="27"/>
      <c r="PRF132" s="27"/>
      <c r="PRG132" s="27"/>
      <c r="PRH132" s="27"/>
      <c r="PRI132" s="27"/>
      <c r="PRJ132" s="27"/>
      <c r="PRK132" s="27"/>
      <c r="PRL132" s="27"/>
      <c r="PRM132" s="27"/>
      <c r="PRN132" s="27"/>
      <c r="PRO132" s="27"/>
      <c r="PRP132" s="27"/>
      <c r="PRQ132" s="27"/>
      <c r="PRR132" s="27"/>
      <c r="PRS132" s="27"/>
      <c r="PRT132" s="27"/>
      <c r="PRU132" s="27"/>
      <c r="PRV132" s="27"/>
      <c r="PRW132" s="27"/>
      <c r="PRX132" s="27"/>
      <c r="PRY132" s="27"/>
      <c r="PRZ132" s="27"/>
      <c r="PSA132" s="27"/>
      <c r="PSB132" s="27"/>
      <c r="PSC132" s="27"/>
      <c r="PSD132" s="27"/>
      <c r="PSE132" s="27"/>
      <c r="PSF132" s="27"/>
      <c r="PSG132" s="27"/>
      <c r="PSH132" s="27"/>
      <c r="PSI132" s="27"/>
      <c r="PSJ132" s="27"/>
      <c r="PSK132" s="27"/>
      <c r="PSL132" s="27"/>
      <c r="PSM132" s="27"/>
      <c r="PSN132" s="27"/>
      <c r="PSO132" s="27"/>
      <c r="PSP132" s="27"/>
      <c r="PSQ132" s="27"/>
      <c r="PSR132" s="27"/>
      <c r="PSS132" s="27"/>
      <c r="PST132" s="27"/>
      <c r="PSU132" s="27"/>
      <c r="PSV132" s="27"/>
      <c r="PSW132" s="27"/>
      <c r="PSX132" s="27"/>
      <c r="PSY132" s="27"/>
      <c r="PSZ132" s="27"/>
      <c r="PTA132" s="27"/>
      <c r="PTB132" s="27"/>
      <c r="PTC132" s="27"/>
      <c r="PTD132" s="27"/>
      <c r="PTE132" s="27"/>
      <c r="PTF132" s="27"/>
      <c r="PTG132" s="27"/>
      <c r="PTH132" s="27"/>
      <c r="PTI132" s="27"/>
      <c r="PTJ132" s="27"/>
      <c r="PTK132" s="27"/>
      <c r="PTL132" s="27"/>
      <c r="PTM132" s="27"/>
      <c r="PTN132" s="27"/>
      <c r="PTO132" s="27"/>
      <c r="PTP132" s="27"/>
      <c r="PTQ132" s="27"/>
      <c r="PTR132" s="27"/>
      <c r="PTS132" s="27"/>
      <c r="PTT132" s="27"/>
      <c r="PTU132" s="27"/>
      <c r="PTV132" s="27"/>
      <c r="PTW132" s="27"/>
      <c r="PTX132" s="27"/>
      <c r="PTY132" s="27"/>
      <c r="PTZ132" s="27"/>
      <c r="PUA132" s="27"/>
      <c r="PUB132" s="27"/>
      <c r="PUC132" s="27"/>
      <c r="PUD132" s="27"/>
      <c r="PUE132" s="27"/>
      <c r="PUF132" s="27"/>
      <c r="PUG132" s="27"/>
      <c r="PUH132" s="27"/>
      <c r="PUI132" s="27"/>
      <c r="PUJ132" s="27"/>
      <c r="PUK132" s="27"/>
      <c r="PUL132" s="27"/>
      <c r="PUM132" s="27"/>
      <c r="PUN132" s="27"/>
      <c r="PUO132" s="27"/>
      <c r="PUP132" s="27"/>
      <c r="PUQ132" s="27"/>
      <c r="PUR132" s="27"/>
      <c r="PUS132" s="27"/>
      <c r="PUT132" s="27"/>
      <c r="PUU132" s="27"/>
      <c r="PUV132" s="27"/>
      <c r="PUW132" s="27"/>
      <c r="PUX132" s="27"/>
      <c r="PUY132" s="27"/>
      <c r="PUZ132" s="27"/>
      <c r="PVA132" s="27"/>
      <c r="PVB132" s="27"/>
      <c r="PVC132" s="27"/>
      <c r="PVD132" s="27"/>
      <c r="PVE132" s="27"/>
      <c r="PVF132" s="27"/>
      <c r="PVG132" s="27"/>
      <c r="PVH132" s="27"/>
      <c r="PVI132" s="27"/>
      <c r="PVJ132" s="27"/>
      <c r="PVK132" s="27"/>
      <c r="PVL132" s="27"/>
      <c r="PVM132" s="27"/>
      <c r="PVN132" s="27"/>
      <c r="PVO132" s="27"/>
      <c r="PVP132" s="27"/>
      <c r="PVQ132" s="27"/>
      <c r="PVR132" s="27"/>
      <c r="PVS132" s="27"/>
      <c r="PVT132" s="27"/>
      <c r="PVU132" s="27"/>
      <c r="PVV132" s="27"/>
      <c r="PVW132" s="27"/>
      <c r="PVX132" s="27"/>
      <c r="PVY132" s="27"/>
      <c r="PVZ132" s="27"/>
      <c r="PWA132" s="27"/>
      <c r="PWB132" s="27"/>
      <c r="PWC132" s="27"/>
      <c r="PWD132" s="27"/>
      <c r="PWE132" s="27"/>
      <c r="PWF132" s="27"/>
      <c r="PWG132" s="27"/>
      <c r="PWH132" s="27"/>
      <c r="PWI132" s="27"/>
      <c r="PWJ132" s="27"/>
      <c r="PWK132" s="27"/>
      <c r="PWL132" s="27"/>
      <c r="PWM132" s="27"/>
      <c r="PWN132" s="27"/>
      <c r="PWO132" s="27"/>
      <c r="PWP132" s="27"/>
      <c r="PWQ132" s="27"/>
      <c r="PWR132" s="27"/>
      <c r="PWS132" s="27"/>
      <c r="PWT132" s="27"/>
      <c r="PWU132" s="27"/>
      <c r="PWV132" s="27"/>
      <c r="PWW132" s="27"/>
      <c r="PWX132" s="27"/>
      <c r="PWY132" s="27"/>
      <c r="PWZ132" s="27"/>
      <c r="PXA132" s="27"/>
      <c r="PXB132" s="27"/>
      <c r="PXC132" s="27"/>
      <c r="PXD132" s="27"/>
      <c r="PXE132" s="27"/>
      <c r="PXF132" s="27"/>
      <c r="PXG132" s="27"/>
      <c r="PXH132" s="27"/>
      <c r="PXI132" s="27"/>
      <c r="PXJ132" s="27"/>
      <c r="PXK132" s="27"/>
      <c r="PXL132" s="27"/>
      <c r="PXM132" s="27"/>
      <c r="PXN132" s="27"/>
      <c r="PXO132" s="27"/>
      <c r="PXP132" s="27"/>
      <c r="PXQ132" s="27"/>
      <c r="PXR132" s="27"/>
      <c r="PXS132" s="27"/>
      <c r="PXT132" s="27"/>
      <c r="PXU132" s="27"/>
      <c r="PXV132" s="27"/>
      <c r="PXW132" s="27"/>
      <c r="PXX132" s="27"/>
      <c r="PXY132" s="27"/>
      <c r="PXZ132" s="27"/>
      <c r="PYA132" s="27"/>
      <c r="PYB132" s="27"/>
      <c r="PYC132" s="27"/>
      <c r="PYD132" s="27"/>
      <c r="PYE132" s="27"/>
      <c r="PYF132" s="27"/>
      <c r="PYG132" s="27"/>
      <c r="PYH132" s="27"/>
      <c r="PYO132" s="27"/>
      <c r="PYP132" s="27"/>
      <c r="PYQ132" s="27"/>
      <c r="PYR132" s="27"/>
      <c r="PYS132" s="27"/>
      <c r="PYT132" s="27"/>
      <c r="PYU132" s="27"/>
      <c r="PYV132" s="27"/>
      <c r="PYW132" s="27"/>
      <c r="PYX132" s="27"/>
      <c r="PYY132" s="27"/>
      <c r="PYZ132" s="27"/>
      <c r="PZA132" s="27"/>
      <c r="PZB132" s="27"/>
      <c r="PZC132" s="27"/>
      <c r="PZD132" s="27"/>
      <c r="PZE132" s="27"/>
      <c r="PZF132" s="27"/>
      <c r="PZG132" s="27"/>
      <c r="PZH132" s="27"/>
      <c r="PZI132" s="27"/>
      <c r="PZJ132" s="27"/>
      <c r="PZK132" s="27"/>
      <c r="PZL132" s="27"/>
      <c r="PZM132" s="27"/>
      <c r="PZN132" s="27"/>
      <c r="PZO132" s="27"/>
      <c r="PZP132" s="27"/>
      <c r="PZQ132" s="27"/>
      <c r="PZR132" s="27"/>
      <c r="PZS132" s="27"/>
      <c r="PZT132" s="27"/>
      <c r="PZU132" s="27"/>
      <c r="PZV132" s="27"/>
      <c r="PZW132" s="27"/>
      <c r="PZX132" s="27"/>
      <c r="PZY132" s="27"/>
      <c r="PZZ132" s="27"/>
      <c r="QAA132" s="27"/>
      <c r="QAB132" s="27"/>
      <c r="QAC132" s="27"/>
      <c r="QAD132" s="27"/>
      <c r="QAE132" s="27"/>
      <c r="QAF132" s="27"/>
      <c r="QAG132" s="27"/>
      <c r="QAH132" s="27"/>
      <c r="QAI132" s="27"/>
      <c r="QAJ132" s="27"/>
      <c r="QAK132" s="27"/>
      <c r="QAL132" s="27"/>
      <c r="QAM132" s="27"/>
      <c r="QAN132" s="27"/>
      <c r="QAO132" s="27"/>
      <c r="QAP132" s="27"/>
      <c r="QAQ132" s="27"/>
      <c r="QAR132" s="27"/>
      <c r="QAS132" s="27"/>
      <c r="QAT132" s="27"/>
      <c r="QAU132" s="27"/>
      <c r="QAV132" s="27"/>
      <c r="QAW132" s="27"/>
      <c r="QAX132" s="27"/>
      <c r="QAY132" s="27"/>
      <c r="QAZ132" s="27"/>
      <c r="QBA132" s="27"/>
      <c r="QBB132" s="27"/>
      <c r="QBC132" s="27"/>
      <c r="QBD132" s="27"/>
      <c r="QBE132" s="27"/>
      <c r="QBF132" s="27"/>
      <c r="QBG132" s="27"/>
      <c r="QBH132" s="27"/>
      <c r="QBI132" s="27"/>
      <c r="QBJ132" s="27"/>
      <c r="QBK132" s="27"/>
      <c r="QBL132" s="27"/>
      <c r="QBM132" s="27"/>
      <c r="QBN132" s="27"/>
      <c r="QBO132" s="27"/>
      <c r="QBP132" s="27"/>
      <c r="QBQ132" s="27"/>
      <c r="QBR132" s="27"/>
      <c r="QBS132" s="27"/>
      <c r="QBT132" s="27"/>
      <c r="QBU132" s="27"/>
      <c r="QBV132" s="27"/>
      <c r="QBW132" s="27"/>
      <c r="QBX132" s="27"/>
      <c r="QBY132" s="27"/>
      <c r="QBZ132" s="27"/>
      <c r="QCA132" s="27"/>
      <c r="QCB132" s="27"/>
      <c r="QCC132" s="27"/>
      <c r="QCD132" s="27"/>
      <c r="QCE132" s="27"/>
      <c r="QCF132" s="27"/>
      <c r="QCG132" s="27"/>
      <c r="QCH132" s="27"/>
      <c r="QCI132" s="27"/>
      <c r="QCJ132" s="27"/>
      <c r="QCK132" s="27"/>
      <c r="QCL132" s="27"/>
      <c r="QCM132" s="27"/>
      <c r="QCN132" s="27"/>
      <c r="QCO132" s="27"/>
      <c r="QCP132" s="27"/>
      <c r="QCQ132" s="27"/>
      <c r="QCR132" s="27"/>
      <c r="QCS132" s="27"/>
      <c r="QCT132" s="27"/>
      <c r="QCU132" s="27"/>
      <c r="QCV132" s="27"/>
      <c r="QCW132" s="27"/>
      <c r="QCX132" s="27"/>
      <c r="QCY132" s="27"/>
      <c r="QCZ132" s="27"/>
      <c r="QDA132" s="27"/>
      <c r="QDB132" s="27"/>
      <c r="QDC132" s="27"/>
      <c r="QDD132" s="27"/>
      <c r="QDE132" s="27"/>
      <c r="QDF132" s="27"/>
      <c r="QDG132" s="27"/>
      <c r="QDH132" s="27"/>
      <c r="QDI132" s="27"/>
      <c r="QDJ132" s="27"/>
      <c r="QDK132" s="27"/>
      <c r="QDL132" s="27"/>
      <c r="QDM132" s="27"/>
      <c r="QDN132" s="27"/>
      <c r="QDO132" s="27"/>
      <c r="QDP132" s="27"/>
      <c r="QDQ132" s="27"/>
      <c r="QDR132" s="27"/>
      <c r="QDS132" s="27"/>
      <c r="QDT132" s="27"/>
      <c r="QDU132" s="27"/>
      <c r="QDV132" s="27"/>
      <c r="QDW132" s="27"/>
      <c r="QDX132" s="27"/>
      <c r="QDY132" s="27"/>
      <c r="QDZ132" s="27"/>
      <c r="QEA132" s="27"/>
      <c r="QEB132" s="27"/>
      <c r="QEC132" s="27"/>
      <c r="QED132" s="27"/>
      <c r="QEE132" s="27"/>
      <c r="QEF132" s="27"/>
      <c r="QEG132" s="27"/>
      <c r="QEH132" s="27"/>
      <c r="QEI132" s="27"/>
      <c r="QEJ132" s="27"/>
      <c r="QEK132" s="27"/>
      <c r="QEL132" s="27"/>
      <c r="QEM132" s="27"/>
      <c r="QEN132" s="27"/>
      <c r="QEO132" s="27"/>
      <c r="QEP132" s="27"/>
      <c r="QEQ132" s="27"/>
      <c r="QER132" s="27"/>
      <c r="QES132" s="27"/>
      <c r="QET132" s="27"/>
      <c r="QEU132" s="27"/>
      <c r="QEV132" s="27"/>
      <c r="QEW132" s="27"/>
      <c r="QEX132" s="27"/>
      <c r="QEY132" s="27"/>
      <c r="QEZ132" s="27"/>
      <c r="QFA132" s="27"/>
      <c r="QFB132" s="27"/>
      <c r="QFC132" s="27"/>
      <c r="QFD132" s="27"/>
      <c r="QFE132" s="27"/>
      <c r="QFF132" s="27"/>
      <c r="QFG132" s="27"/>
      <c r="QFH132" s="27"/>
      <c r="QFI132" s="27"/>
      <c r="QFJ132" s="27"/>
      <c r="QFK132" s="27"/>
      <c r="QFL132" s="27"/>
      <c r="QFM132" s="27"/>
      <c r="QFN132" s="27"/>
      <c r="QFO132" s="27"/>
      <c r="QFP132" s="27"/>
      <c r="QFQ132" s="27"/>
      <c r="QFR132" s="27"/>
      <c r="QFS132" s="27"/>
      <c r="QFT132" s="27"/>
      <c r="QFU132" s="27"/>
      <c r="QFV132" s="27"/>
      <c r="QFW132" s="27"/>
      <c r="QFX132" s="27"/>
      <c r="QFY132" s="27"/>
      <c r="QFZ132" s="27"/>
      <c r="QGA132" s="27"/>
      <c r="QGB132" s="27"/>
      <c r="QGC132" s="27"/>
      <c r="QGD132" s="27"/>
      <c r="QGE132" s="27"/>
      <c r="QGF132" s="27"/>
      <c r="QGG132" s="27"/>
      <c r="QGH132" s="27"/>
      <c r="QGI132" s="27"/>
      <c r="QGJ132" s="27"/>
      <c r="QGK132" s="27"/>
      <c r="QGL132" s="27"/>
      <c r="QGM132" s="27"/>
      <c r="QGN132" s="27"/>
      <c r="QGO132" s="27"/>
      <c r="QGP132" s="27"/>
      <c r="QGQ132" s="27"/>
      <c r="QGR132" s="27"/>
      <c r="QGS132" s="27"/>
      <c r="QGT132" s="27"/>
      <c r="QGU132" s="27"/>
      <c r="QGV132" s="27"/>
      <c r="QGW132" s="27"/>
      <c r="QGX132" s="27"/>
      <c r="QGY132" s="27"/>
      <c r="QGZ132" s="27"/>
      <c r="QHA132" s="27"/>
      <c r="QHB132" s="27"/>
      <c r="QHC132" s="27"/>
      <c r="QHD132" s="27"/>
      <c r="QHE132" s="27"/>
      <c r="QHF132" s="27"/>
      <c r="QHG132" s="27"/>
      <c r="QHH132" s="27"/>
      <c r="QHI132" s="27"/>
      <c r="QHJ132" s="27"/>
      <c r="QHK132" s="27"/>
      <c r="QHL132" s="27"/>
      <c r="QHM132" s="27"/>
      <c r="QHN132" s="27"/>
      <c r="QHO132" s="27"/>
      <c r="QHP132" s="27"/>
      <c r="QHQ132" s="27"/>
      <c r="QHR132" s="27"/>
      <c r="QHS132" s="27"/>
      <c r="QHT132" s="27"/>
      <c r="QHU132" s="27"/>
      <c r="QHV132" s="27"/>
      <c r="QHW132" s="27"/>
      <c r="QHX132" s="27"/>
      <c r="QHY132" s="27"/>
      <c r="QHZ132" s="27"/>
      <c r="QIA132" s="27"/>
      <c r="QIB132" s="27"/>
      <c r="QIC132" s="27"/>
      <c r="QID132" s="27"/>
      <c r="QIK132" s="27"/>
      <c r="QIL132" s="27"/>
      <c r="QIM132" s="27"/>
      <c r="QIN132" s="27"/>
      <c r="QIO132" s="27"/>
      <c r="QIP132" s="27"/>
      <c r="QIQ132" s="27"/>
      <c r="QIR132" s="27"/>
      <c r="QIS132" s="27"/>
      <c r="QIT132" s="27"/>
      <c r="QIU132" s="27"/>
      <c r="QIV132" s="27"/>
      <c r="QIW132" s="27"/>
      <c r="QIX132" s="27"/>
      <c r="QIY132" s="27"/>
      <c r="QIZ132" s="27"/>
      <c r="QJA132" s="27"/>
      <c r="QJB132" s="27"/>
      <c r="QJC132" s="27"/>
      <c r="QJD132" s="27"/>
      <c r="QJE132" s="27"/>
      <c r="QJF132" s="27"/>
      <c r="QJG132" s="27"/>
      <c r="QJH132" s="27"/>
      <c r="QJI132" s="27"/>
      <c r="QJJ132" s="27"/>
      <c r="QJK132" s="27"/>
      <c r="QJL132" s="27"/>
      <c r="QJM132" s="27"/>
      <c r="QJN132" s="27"/>
      <c r="QJO132" s="27"/>
      <c r="QJP132" s="27"/>
      <c r="QJQ132" s="27"/>
      <c r="QJR132" s="27"/>
      <c r="QJS132" s="27"/>
      <c r="QJT132" s="27"/>
      <c r="QJU132" s="27"/>
      <c r="QJV132" s="27"/>
      <c r="QJW132" s="27"/>
      <c r="QJX132" s="27"/>
      <c r="QJY132" s="27"/>
      <c r="QJZ132" s="27"/>
      <c r="QKA132" s="27"/>
      <c r="QKB132" s="27"/>
      <c r="QKC132" s="27"/>
      <c r="QKD132" s="27"/>
      <c r="QKE132" s="27"/>
      <c r="QKF132" s="27"/>
      <c r="QKG132" s="27"/>
      <c r="QKH132" s="27"/>
      <c r="QKI132" s="27"/>
      <c r="QKJ132" s="27"/>
      <c r="QKK132" s="27"/>
      <c r="QKL132" s="27"/>
      <c r="QKM132" s="27"/>
      <c r="QKN132" s="27"/>
      <c r="QKO132" s="27"/>
      <c r="QKP132" s="27"/>
      <c r="QKQ132" s="27"/>
      <c r="QKR132" s="27"/>
      <c r="QKS132" s="27"/>
      <c r="QKT132" s="27"/>
      <c r="QKU132" s="27"/>
      <c r="QKV132" s="27"/>
      <c r="QKW132" s="27"/>
      <c r="QKX132" s="27"/>
      <c r="QKY132" s="27"/>
      <c r="QKZ132" s="27"/>
      <c r="QLA132" s="27"/>
      <c r="QLB132" s="27"/>
      <c r="QLC132" s="27"/>
      <c r="QLD132" s="27"/>
      <c r="QLE132" s="27"/>
      <c r="QLF132" s="27"/>
      <c r="QLG132" s="27"/>
      <c r="QLH132" s="27"/>
      <c r="QLI132" s="27"/>
      <c r="QLJ132" s="27"/>
      <c r="QLK132" s="27"/>
      <c r="QLL132" s="27"/>
      <c r="QLM132" s="27"/>
      <c r="QLN132" s="27"/>
      <c r="QLO132" s="27"/>
      <c r="QLP132" s="27"/>
      <c r="QLQ132" s="27"/>
      <c r="QLR132" s="27"/>
      <c r="QLS132" s="27"/>
      <c r="QLT132" s="27"/>
      <c r="QLU132" s="27"/>
      <c r="QLV132" s="27"/>
      <c r="QLW132" s="27"/>
      <c r="QLX132" s="27"/>
      <c r="QLY132" s="27"/>
      <c r="QLZ132" s="27"/>
      <c r="QMA132" s="27"/>
      <c r="QMB132" s="27"/>
      <c r="QMC132" s="27"/>
      <c r="QMD132" s="27"/>
      <c r="QME132" s="27"/>
      <c r="QMF132" s="27"/>
      <c r="QMG132" s="27"/>
      <c r="QMH132" s="27"/>
      <c r="QMI132" s="27"/>
      <c r="QMJ132" s="27"/>
      <c r="QMK132" s="27"/>
      <c r="QML132" s="27"/>
      <c r="QMM132" s="27"/>
      <c r="QMN132" s="27"/>
      <c r="QMO132" s="27"/>
      <c r="QMP132" s="27"/>
      <c r="QMQ132" s="27"/>
      <c r="QMR132" s="27"/>
      <c r="QMS132" s="27"/>
      <c r="QMT132" s="27"/>
      <c r="QMU132" s="27"/>
      <c r="QMV132" s="27"/>
      <c r="QMW132" s="27"/>
      <c r="QMX132" s="27"/>
      <c r="QMY132" s="27"/>
      <c r="QMZ132" s="27"/>
      <c r="QNA132" s="27"/>
      <c r="QNB132" s="27"/>
      <c r="QNC132" s="27"/>
      <c r="QND132" s="27"/>
      <c r="QNE132" s="27"/>
      <c r="QNF132" s="27"/>
      <c r="QNG132" s="27"/>
      <c r="QNH132" s="27"/>
      <c r="QNI132" s="27"/>
      <c r="QNJ132" s="27"/>
      <c r="QNK132" s="27"/>
      <c r="QNL132" s="27"/>
      <c r="QNM132" s="27"/>
      <c r="QNN132" s="27"/>
      <c r="QNO132" s="27"/>
      <c r="QNP132" s="27"/>
      <c r="QNQ132" s="27"/>
      <c r="QNR132" s="27"/>
      <c r="QNS132" s="27"/>
      <c r="QNT132" s="27"/>
      <c r="QNU132" s="27"/>
      <c r="QNV132" s="27"/>
      <c r="QNW132" s="27"/>
      <c r="QNX132" s="27"/>
      <c r="QNY132" s="27"/>
      <c r="QNZ132" s="27"/>
      <c r="QOA132" s="27"/>
      <c r="QOB132" s="27"/>
      <c r="QOC132" s="27"/>
      <c r="QOD132" s="27"/>
      <c r="QOE132" s="27"/>
      <c r="QOF132" s="27"/>
      <c r="QOG132" s="27"/>
      <c r="QOH132" s="27"/>
      <c r="QOI132" s="27"/>
      <c r="QOJ132" s="27"/>
      <c r="QOK132" s="27"/>
      <c r="QOL132" s="27"/>
      <c r="QOM132" s="27"/>
      <c r="QON132" s="27"/>
      <c r="QOO132" s="27"/>
      <c r="QOP132" s="27"/>
      <c r="QOQ132" s="27"/>
      <c r="QOR132" s="27"/>
      <c r="QOS132" s="27"/>
      <c r="QOT132" s="27"/>
      <c r="QOU132" s="27"/>
      <c r="QOV132" s="27"/>
      <c r="QOW132" s="27"/>
      <c r="QOX132" s="27"/>
      <c r="QOY132" s="27"/>
      <c r="QOZ132" s="27"/>
      <c r="QPA132" s="27"/>
      <c r="QPB132" s="27"/>
      <c r="QPC132" s="27"/>
      <c r="QPD132" s="27"/>
      <c r="QPE132" s="27"/>
      <c r="QPF132" s="27"/>
      <c r="QPG132" s="27"/>
      <c r="QPH132" s="27"/>
      <c r="QPI132" s="27"/>
      <c r="QPJ132" s="27"/>
      <c r="QPK132" s="27"/>
      <c r="QPL132" s="27"/>
      <c r="QPM132" s="27"/>
      <c r="QPN132" s="27"/>
      <c r="QPO132" s="27"/>
      <c r="QPP132" s="27"/>
      <c r="QPQ132" s="27"/>
      <c r="QPR132" s="27"/>
      <c r="QPS132" s="27"/>
      <c r="QPT132" s="27"/>
      <c r="QPU132" s="27"/>
      <c r="QPV132" s="27"/>
      <c r="QPW132" s="27"/>
      <c r="QPX132" s="27"/>
      <c r="QPY132" s="27"/>
      <c r="QPZ132" s="27"/>
      <c r="QQA132" s="27"/>
      <c r="QQB132" s="27"/>
      <c r="QQC132" s="27"/>
      <c r="QQD132" s="27"/>
      <c r="QQE132" s="27"/>
      <c r="QQF132" s="27"/>
      <c r="QQG132" s="27"/>
      <c r="QQH132" s="27"/>
      <c r="QQI132" s="27"/>
      <c r="QQJ132" s="27"/>
      <c r="QQK132" s="27"/>
      <c r="QQL132" s="27"/>
      <c r="QQM132" s="27"/>
      <c r="QQN132" s="27"/>
      <c r="QQO132" s="27"/>
      <c r="QQP132" s="27"/>
      <c r="QQQ132" s="27"/>
      <c r="QQR132" s="27"/>
      <c r="QQS132" s="27"/>
      <c r="QQT132" s="27"/>
      <c r="QQU132" s="27"/>
      <c r="QQV132" s="27"/>
      <c r="QQW132" s="27"/>
      <c r="QQX132" s="27"/>
      <c r="QQY132" s="27"/>
      <c r="QQZ132" s="27"/>
      <c r="QRA132" s="27"/>
      <c r="QRB132" s="27"/>
      <c r="QRC132" s="27"/>
      <c r="QRD132" s="27"/>
      <c r="QRE132" s="27"/>
      <c r="QRF132" s="27"/>
      <c r="QRG132" s="27"/>
      <c r="QRH132" s="27"/>
      <c r="QRI132" s="27"/>
      <c r="QRJ132" s="27"/>
      <c r="QRK132" s="27"/>
      <c r="QRL132" s="27"/>
      <c r="QRM132" s="27"/>
      <c r="QRN132" s="27"/>
      <c r="QRO132" s="27"/>
      <c r="QRP132" s="27"/>
      <c r="QRQ132" s="27"/>
      <c r="QRR132" s="27"/>
      <c r="QRS132" s="27"/>
      <c r="QRT132" s="27"/>
      <c r="QRU132" s="27"/>
      <c r="QRV132" s="27"/>
      <c r="QRW132" s="27"/>
      <c r="QRX132" s="27"/>
      <c r="QRY132" s="27"/>
      <c r="QRZ132" s="27"/>
      <c r="QSG132" s="27"/>
      <c r="QSH132" s="27"/>
      <c r="QSI132" s="27"/>
      <c r="QSJ132" s="27"/>
      <c r="QSK132" s="27"/>
      <c r="QSL132" s="27"/>
      <c r="QSM132" s="27"/>
      <c r="QSN132" s="27"/>
      <c r="QSO132" s="27"/>
      <c r="QSP132" s="27"/>
      <c r="QSQ132" s="27"/>
      <c r="QSR132" s="27"/>
      <c r="QSS132" s="27"/>
      <c r="QST132" s="27"/>
      <c r="QSU132" s="27"/>
      <c r="QSV132" s="27"/>
      <c r="QSW132" s="27"/>
      <c r="QSX132" s="27"/>
      <c r="QSY132" s="27"/>
      <c r="QSZ132" s="27"/>
      <c r="QTA132" s="27"/>
      <c r="QTB132" s="27"/>
      <c r="QTC132" s="27"/>
      <c r="QTD132" s="27"/>
      <c r="QTE132" s="27"/>
      <c r="QTF132" s="27"/>
      <c r="QTG132" s="27"/>
      <c r="QTH132" s="27"/>
      <c r="QTI132" s="27"/>
      <c r="QTJ132" s="27"/>
      <c r="QTK132" s="27"/>
      <c r="QTL132" s="27"/>
      <c r="QTM132" s="27"/>
      <c r="QTN132" s="27"/>
      <c r="QTO132" s="27"/>
      <c r="QTP132" s="27"/>
      <c r="QTQ132" s="27"/>
      <c r="QTR132" s="27"/>
      <c r="QTS132" s="27"/>
      <c r="QTT132" s="27"/>
      <c r="QTU132" s="27"/>
      <c r="QTV132" s="27"/>
      <c r="QTW132" s="27"/>
      <c r="QTX132" s="27"/>
      <c r="QTY132" s="27"/>
      <c r="QTZ132" s="27"/>
      <c r="QUA132" s="27"/>
      <c r="QUB132" s="27"/>
      <c r="QUC132" s="27"/>
      <c r="QUD132" s="27"/>
      <c r="QUE132" s="27"/>
      <c r="QUF132" s="27"/>
      <c r="QUG132" s="27"/>
      <c r="QUH132" s="27"/>
      <c r="QUI132" s="27"/>
      <c r="QUJ132" s="27"/>
      <c r="QUK132" s="27"/>
      <c r="QUL132" s="27"/>
      <c r="QUM132" s="27"/>
      <c r="QUN132" s="27"/>
      <c r="QUO132" s="27"/>
      <c r="QUP132" s="27"/>
      <c r="QUQ132" s="27"/>
      <c r="QUR132" s="27"/>
      <c r="QUS132" s="27"/>
      <c r="QUT132" s="27"/>
      <c r="QUU132" s="27"/>
      <c r="QUV132" s="27"/>
      <c r="QUW132" s="27"/>
      <c r="QUX132" s="27"/>
      <c r="QUY132" s="27"/>
      <c r="QUZ132" s="27"/>
      <c r="QVA132" s="27"/>
      <c r="QVB132" s="27"/>
      <c r="QVC132" s="27"/>
      <c r="QVD132" s="27"/>
      <c r="QVE132" s="27"/>
      <c r="QVF132" s="27"/>
      <c r="QVG132" s="27"/>
      <c r="QVH132" s="27"/>
      <c r="QVI132" s="27"/>
      <c r="QVJ132" s="27"/>
      <c r="QVK132" s="27"/>
      <c r="QVL132" s="27"/>
      <c r="QVM132" s="27"/>
      <c r="QVN132" s="27"/>
      <c r="QVO132" s="27"/>
      <c r="QVP132" s="27"/>
      <c r="QVQ132" s="27"/>
      <c r="QVR132" s="27"/>
      <c r="QVS132" s="27"/>
      <c r="QVT132" s="27"/>
      <c r="QVU132" s="27"/>
      <c r="QVV132" s="27"/>
      <c r="QVW132" s="27"/>
      <c r="QVX132" s="27"/>
      <c r="QVY132" s="27"/>
      <c r="QVZ132" s="27"/>
      <c r="QWA132" s="27"/>
      <c r="QWB132" s="27"/>
      <c r="QWC132" s="27"/>
      <c r="QWD132" s="27"/>
      <c r="QWE132" s="27"/>
      <c r="QWF132" s="27"/>
      <c r="QWG132" s="27"/>
      <c r="QWH132" s="27"/>
      <c r="QWI132" s="27"/>
      <c r="QWJ132" s="27"/>
      <c r="QWK132" s="27"/>
      <c r="QWL132" s="27"/>
      <c r="QWM132" s="27"/>
      <c r="QWN132" s="27"/>
      <c r="QWO132" s="27"/>
      <c r="QWP132" s="27"/>
      <c r="QWQ132" s="27"/>
      <c r="QWR132" s="27"/>
      <c r="QWS132" s="27"/>
      <c r="QWT132" s="27"/>
      <c r="QWU132" s="27"/>
      <c r="QWV132" s="27"/>
      <c r="QWW132" s="27"/>
      <c r="QWX132" s="27"/>
      <c r="QWY132" s="27"/>
      <c r="QWZ132" s="27"/>
      <c r="QXA132" s="27"/>
      <c r="QXB132" s="27"/>
      <c r="QXC132" s="27"/>
      <c r="QXD132" s="27"/>
      <c r="QXE132" s="27"/>
      <c r="QXF132" s="27"/>
      <c r="QXG132" s="27"/>
      <c r="QXH132" s="27"/>
      <c r="QXI132" s="27"/>
      <c r="QXJ132" s="27"/>
      <c r="QXK132" s="27"/>
      <c r="QXL132" s="27"/>
      <c r="QXM132" s="27"/>
      <c r="QXN132" s="27"/>
      <c r="QXO132" s="27"/>
      <c r="QXP132" s="27"/>
      <c r="QXQ132" s="27"/>
      <c r="QXR132" s="27"/>
      <c r="QXS132" s="27"/>
      <c r="QXT132" s="27"/>
      <c r="QXU132" s="27"/>
      <c r="QXV132" s="27"/>
      <c r="QXW132" s="27"/>
      <c r="QXX132" s="27"/>
      <c r="QXY132" s="27"/>
      <c r="QXZ132" s="27"/>
      <c r="QYA132" s="27"/>
      <c r="QYB132" s="27"/>
      <c r="QYC132" s="27"/>
      <c r="QYD132" s="27"/>
      <c r="QYE132" s="27"/>
      <c r="QYF132" s="27"/>
      <c r="QYG132" s="27"/>
      <c r="QYH132" s="27"/>
      <c r="QYI132" s="27"/>
      <c r="QYJ132" s="27"/>
      <c r="QYK132" s="27"/>
      <c r="QYL132" s="27"/>
      <c r="QYM132" s="27"/>
      <c r="QYN132" s="27"/>
      <c r="QYO132" s="27"/>
      <c r="QYP132" s="27"/>
      <c r="QYQ132" s="27"/>
      <c r="QYR132" s="27"/>
      <c r="QYS132" s="27"/>
      <c r="QYT132" s="27"/>
      <c r="QYU132" s="27"/>
      <c r="QYV132" s="27"/>
      <c r="QYW132" s="27"/>
      <c r="QYX132" s="27"/>
      <c r="QYY132" s="27"/>
      <c r="QYZ132" s="27"/>
      <c r="QZA132" s="27"/>
      <c r="QZB132" s="27"/>
      <c r="QZC132" s="27"/>
      <c r="QZD132" s="27"/>
      <c r="QZE132" s="27"/>
      <c r="QZF132" s="27"/>
      <c r="QZG132" s="27"/>
      <c r="QZH132" s="27"/>
      <c r="QZI132" s="27"/>
      <c r="QZJ132" s="27"/>
      <c r="QZK132" s="27"/>
      <c r="QZL132" s="27"/>
      <c r="QZM132" s="27"/>
      <c r="QZN132" s="27"/>
      <c r="QZO132" s="27"/>
      <c r="QZP132" s="27"/>
      <c r="QZQ132" s="27"/>
      <c r="QZR132" s="27"/>
      <c r="QZS132" s="27"/>
      <c r="QZT132" s="27"/>
      <c r="QZU132" s="27"/>
      <c r="QZV132" s="27"/>
      <c r="QZW132" s="27"/>
      <c r="QZX132" s="27"/>
      <c r="QZY132" s="27"/>
      <c r="QZZ132" s="27"/>
      <c r="RAA132" s="27"/>
      <c r="RAB132" s="27"/>
      <c r="RAC132" s="27"/>
      <c r="RAD132" s="27"/>
      <c r="RAE132" s="27"/>
      <c r="RAF132" s="27"/>
      <c r="RAG132" s="27"/>
      <c r="RAH132" s="27"/>
      <c r="RAI132" s="27"/>
      <c r="RAJ132" s="27"/>
      <c r="RAK132" s="27"/>
      <c r="RAL132" s="27"/>
      <c r="RAM132" s="27"/>
      <c r="RAN132" s="27"/>
      <c r="RAO132" s="27"/>
      <c r="RAP132" s="27"/>
      <c r="RAQ132" s="27"/>
      <c r="RAR132" s="27"/>
      <c r="RAS132" s="27"/>
      <c r="RAT132" s="27"/>
      <c r="RAU132" s="27"/>
      <c r="RAV132" s="27"/>
      <c r="RAW132" s="27"/>
      <c r="RAX132" s="27"/>
      <c r="RAY132" s="27"/>
      <c r="RAZ132" s="27"/>
      <c r="RBA132" s="27"/>
      <c r="RBB132" s="27"/>
      <c r="RBC132" s="27"/>
      <c r="RBD132" s="27"/>
      <c r="RBE132" s="27"/>
      <c r="RBF132" s="27"/>
      <c r="RBG132" s="27"/>
      <c r="RBH132" s="27"/>
      <c r="RBI132" s="27"/>
      <c r="RBJ132" s="27"/>
      <c r="RBK132" s="27"/>
      <c r="RBL132" s="27"/>
      <c r="RBM132" s="27"/>
      <c r="RBN132" s="27"/>
      <c r="RBO132" s="27"/>
      <c r="RBP132" s="27"/>
      <c r="RBQ132" s="27"/>
      <c r="RBR132" s="27"/>
      <c r="RBS132" s="27"/>
      <c r="RBT132" s="27"/>
      <c r="RBU132" s="27"/>
      <c r="RBV132" s="27"/>
      <c r="RCC132" s="27"/>
      <c r="RCD132" s="27"/>
      <c r="RCE132" s="27"/>
      <c r="RCF132" s="27"/>
      <c r="RCG132" s="27"/>
      <c r="RCH132" s="27"/>
      <c r="RCI132" s="27"/>
      <c r="RCJ132" s="27"/>
      <c r="RCK132" s="27"/>
      <c r="RCL132" s="27"/>
      <c r="RCM132" s="27"/>
      <c r="RCN132" s="27"/>
      <c r="RCO132" s="27"/>
      <c r="RCP132" s="27"/>
      <c r="RCQ132" s="27"/>
      <c r="RCR132" s="27"/>
      <c r="RCS132" s="27"/>
      <c r="RCT132" s="27"/>
      <c r="RCU132" s="27"/>
      <c r="RCV132" s="27"/>
      <c r="RCW132" s="27"/>
      <c r="RCX132" s="27"/>
      <c r="RCY132" s="27"/>
      <c r="RCZ132" s="27"/>
      <c r="RDA132" s="27"/>
      <c r="RDB132" s="27"/>
      <c r="RDC132" s="27"/>
      <c r="RDD132" s="27"/>
      <c r="RDE132" s="27"/>
      <c r="RDF132" s="27"/>
      <c r="RDG132" s="27"/>
      <c r="RDH132" s="27"/>
      <c r="RDI132" s="27"/>
      <c r="RDJ132" s="27"/>
      <c r="RDK132" s="27"/>
      <c r="RDL132" s="27"/>
      <c r="RDM132" s="27"/>
      <c r="RDN132" s="27"/>
      <c r="RDO132" s="27"/>
      <c r="RDP132" s="27"/>
      <c r="RDQ132" s="27"/>
      <c r="RDR132" s="27"/>
      <c r="RDS132" s="27"/>
      <c r="RDT132" s="27"/>
      <c r="RDU132" s="27"/>
      <c r="RDV132" s="27"/>
      <c r="RDW132" s="27"/>
      <c r="RDX132" s="27"/>
      <c r="RDY132" s="27"/>
      <c r="RDZ132" s="27"/>
      <c r="REA132" s="27"/>
      <c r="REB132" s="27"/>
      <c r="REC132" s="27"/>
      <c r="RED132" s="27"/>
      <c r="REE132" s="27"/>
      <c r="REF132" s="27"/>
      <c r="REG132" s="27"/>
      <c r="REH132" s="27"/>
      <c r="REI132" s="27"/>
      <c r="REJ132" s="27"/>
      <c r="REK132" s="27"/>
      <c r="REL132" s="27"/>
      <c r="REM132" s="27"/>
      <c r="REN132" s="27"/>
      <c r="REO132" s="27"/>
      <c r="REP132" s="27"/>
      <c r="REQ132" s="27"/>
      <c r="RER132" s="27"/>
      <c r="RES132" s="27"/>
      <c r="RET132" s="27"/>
      <c r="REU132" s="27"/>
      <c r="REV132" s="27"/>
      <c r="REW132" s="27"/>
      <c r="REX132" s="27"/>
      <c r="REY132" s="27"/>
      <c r="REZ132" s="27"/>
      <c r="RFA132" s="27"/>
      <c r="RFB132" s="27"/>
      <c r="RFC132" s="27"/>
      <c r="RFD132" s="27"/>
      <c r="RFE132" s="27"/>
      <c r="RFF132" s="27"/>
      <c r="RFG132" s="27"/>
      <c r="RFH132" s="27"/>
      <c r="RFI132" s="27"/>
      <c r="RFJ132" s="27"/>
      <c r="RFK132" s="27"/>
      <c r="RFL132" s="27"/>
      <c r="RFM132" s="27"/>
      <c r="RFN132" s="27"/>
      <c r="RFO132" s="27"/>
      <c r="RFP132" s="27"/>
      <c r="RFQ132" s="27"/>
      <c r="RFR132" s="27"/>
      <c r="RFS132" s="27"/>
      <c r="RFT132" s="27"/>
      <c r="RFU132" s="27"/>
      <c r="RFV132" s="27"/>
      <c r="RFW132" s="27"/>
      <c r="RFX132" s="27"/>
      <c r="RFY132" s="27"/>
      <c r="RFZ132" s="27"/>
      <c r="RGA132" s="27"/>
      <c r="RGB132" s="27"/>
      <c r="RGC132" s="27"/>
      <c r="RGD132" s="27"/>
      <c r="RGE132" s="27"/>
      <c r="RGF132" s="27"/>
      <c r="RGG132" s="27"/>
      <c r="RGH132" s="27"/>
      <c r="RGI132" s="27"/>
      <c r="RGJ132" s="27"/>
      <c r="RGK132" s="27"/>
      <c r="RGL132" s="27"/>
      <c r="RGM132" s="27"/>
      <c r="RGN132" s="27"/>
      <c r="RGO132" s="27"/>
      <c r="RGP132" s="27"/>
      <c r="RGQ132" s="27"/>
      <c r="RGR132" s="27"/>
      <c r="RGS132" s="27"/>
      <c r="RGT132" s="27"/>
      <c r="RGU132" s="27"/>
      <c r="RGV132" s="27"/>
      <c r="RGW132" s="27"/>
      <c r="RGX132" s="27"/>
      <c r="RGY132" s="27"/>
      <c r="RGZ132" s="27"/>
      <c r="RHA132" s="27"/>
      <c r="RHB132" s="27"/>
      <c r="RHC132" s="27"/>
      <c r="RHD132" s="27"/>
      <c r="RHE132" s="27"/>
      <c r="RHF132" s="27"/>
      <c r="RHG132" s="27"/>
      <c r="RHH132" s="27"/>
      <c r="RHI132" s="27"/>
      <c r="RHJ132" s="27"/>
      <c r="RHK132" s="27"/>
      <c r="RHL132" s="27"/>
      <c r="RHM132" s="27"/>
      <c r="RHN132" s="27"/>
      <c r="RHO132" s="27"/>
      <c r="RHP132" s="27"/>
      <c r="RHQ132" s="27"/>
      <c r="RHR132" s="27"/>
      <c r="RHS132" s="27"/>
      <c r="RHT132" s="27"/>
      <c r="RHU132" s="27"/>
      <c r="RHV132" s="27"/>
      <c r="RHW132" s="27"/>
      <c r="RHX132" s="27"/>
      <c r="RHY132" s="27"/>
      <c r="RHZ132" s="27"/>
      <c r="RIA132" s="27"/>
      <c r="RIB132" s="27"/>
      <c r="RIC132" s="27"/>
      <c r="RID132" s="27"/>
      <c r="RIE132" s="27"/>
      <c r="RIF132" s="27"/>
      <c r="RIG132" s="27"/>
      <c r="RIH132" s="27"/>
      <c r="RII132" s="27"/>
      <c r="RIJ132" s="27"/>
      <c r="RIK132" s="27"/>
      <c r="RIL132" s="27"/>
      <c r="RIM132" s="27"/>
      <c r="RIN132" s="27"/>
      <c r="RIO132" s="27"/>
      <c r="RIP132" s="27"/>
      <c r="RIQ132" s="27"/>
      <c r="RIR132" s="27"/>
      <c r="RIS132" s="27"/>
      <c r="RIT132" s="27"/>
      <c r="RIU132" s="27"/>
      <c r="RIV132" s="27"/>
      <c r="RIW132" s="27"/>
      <c r="RIX132" s="27"/>
      <c r="RIY132" s="27"/>
      <c r="RIZ132" s="27"/>
      <c r="RJA132" s="27"/>
      <c r="RJB132" s="27"/>
      <c r="RJC132" s="27"/>
      <c r="RJD132" s="27"/>
      <c r="RJE132" s="27"/>
      <c r="RJF132" s="27"/>
      <c r="RJG132" s="27"/>
      <c r="RJH132" s="27"/>
      <c r="RJI132" s="27"/>
      <c r="RJJ132" s="27"/>
      <c r="RJK132" s="27"/>
      <c r="RJL132" s="27"/>
      <c r="RJM132" s="27"/>
      <c r="RJN132" s="27"/>
      <c r="RJO132" s="27"/>
      <c r="RJP132" s="27"/>
      <c r="RJQ132" s="27"/>
      <c r="RJR132" s="27"/>
      <c r="RJS132" s="27"/>
      <c r="RJT132" s="27"/>
      <c r="RJU132" s="27"/>
      <c r="RJV132" s="27"/>
      <c r="RJW132" s="27"/>
      <c r="RJX132" s="27"/>
      <c r="RJY132" s="27"/>
      <c r="RJZ132" s="27"/>
      <c r="RKA132" s="27"/>
      <c r="RKB132" s="27"/>
      <c r="RKC132" s="27"/>
      <c r="RKD132" s="27"/>
      <c r="RKE132" s="27"/>
      <c r="RKF132" s="27"/>
      <c r="RKG132" s="27"/>
      <c r="RKH132" s="27"/>
      <c r="RKI132" s="27"/>
      <c r="RKJ132" s="27"/>
      <c r="RKK132" s="27"/>
      <c r="RKL132" s="27"/>
      <c r="RKM132" s="27"/>
      <c r="RKN132" s="27"/>
      <c r="RKO132" s="27"/>
      <c r="RKP132" s="27"/>
      <c r="RKQ132" s="27"/>
      <c r="RKR132" s="27"/>
      <c r="RKS132" s="27"/>
      <c r="RKT132" s="27"/>
      <c r="RKU132" s="27"/>
      <c r="RKV132" s="27"/>
      <c r="RKW132" s="27"/>
      <c r="RKX132" s="27"/>
      <c r="RKY132" s="27"/>
      <c r="RKZ132" s="27"/>
      <c r="RLA132" s="27"/>
      <c r="RLB132" s="27"/>
      <c r="RLC132" s="27"/>
      <c r="RLD132" s="27"/>
      <c r="RLE132" s="27"/>
      <c r="RLF132" s="27"/>
      <c r="RLG132" s="27"/>
      <c r="RLH132" s="27"/>
      <c r="RLI132" s="27"/>
      <c r="RLJ132" s="27"/>
      <c r="RLK132" s="27"/>
      <c r="RLL132" s="27"/>
      <c r="RLM132" s="27"/>
      <c r="RLN132" s="27"/>
      <c r="RLO132" s="27"/>
      <c r="RLP132" s="27"/>
      <c r="RLQ132" s="27"/>
      <c r="RLR132" s="27"/>
      <c r="RLY132" s="27"/>
      <c r="RLZ132" s="27"/>
      <c r="RMA132" s="27"/>
      <c r="RMB132" s="27"/>
      <c r="RMC132" s="27"/>
      <c r="RMD132" s="27"/>
      <c r="RME132" s="27"/>
      <c r="RMF132" s="27"/>
      <c r="RMG132" s="27"/>
      <c r="RMH132" s="27"/>
      <c r="RMI132" s="27"/>
      <c r="RMJ132" s="27"/>
      <c r="RMK132" s="27"/>
      <c r="RML132" s="27"/>
      <c r="RMM132" s="27"/>
      <c r="RMN132" s="27"/>
      <c r="RMO132" s="27"/>
      <c r="RMP132" s="27"/>
      <c r="RMQ132" s="27"/>
      <c r="RMR132" s="27"/>
      <c r="RMS132" s="27"/>
      <c r="RMT132" s="27"/>
      <c r="RMU132" s="27"/>
      <c r="RMV132" s="27"/>
      <c r="RMW132" s="27"/>
      <c r="RMX132" s="27"/>
      <c r="RMY132" s="27"/>
      <c r="RMZ132" s="27"/>
      <c r="RNA132" s="27"/>
      <c r="RNB132" s="27"/>
      <c r="RNC132" s="27"/>
      <c r="RND132" s="27"/>
      <c r="RNE132" s="27"/>
      <c r="RNF132" s="27"/>
      <c r="RNG132" s="27"/>
      <c r="RNH132" s="27"/>
      <c r="RNI132" s="27"/>
      <c r="RNJ132" s="27"/>
      <c r="RNK132" s="27"/>
      <c r="RNL132" s="27"/>
      <c r="RNM132" s="27"/>
      <c r="RNN132" s="27"/>
      <c r="RNO132" s="27"/>
      <c r="RNP132" s="27"/>
      <c r="RNQ132" s="27"/>
      <c r="RNR132" s="27"/>
      <c r="RNS132" s="27"/>
      <c r="RNT132" s="27"/>
      <c r="RNU132" s="27"/>
      <c r="RNV132" s="27"/>
      <c r="RNW132" s="27"/>
      <c r="RNX132" s="27"/>
      <c r="RNY132" s="27"/>
      <c r="RNZ132" s="27"/>
      <c r="ROA132" s="27"/>
      <c r="ROB132" s="27"/>
      <c r="ROC132" s="27"/>
      <c r="ROD132" s="27"/>
      <c r="ROE132" s="27"/>
      <c r="ROF132" s="27"/>
      <c r="ROG132" s="27"/>
      <c r="ROH132" s="27"/>
      <c r="ROI132" s="27"/>
      <c r="ROJ132" s="27"/>
      <c r="ROK132" s="27"/>
      <c r="ROL132" s="27"/>
      <c r="ROM132" s="27"/>
      <c r="RON132" s="27"/>
      <c r="ROO132" s="27"/>
      <c r="ROP132" s="27"/>
      <c r="ROQ132" s="27"/>
      <c r="ROR132" s="27"/>
      <c r="ROS132" s="27"/>
      <c r="ROT132" s="27"/>
      <c r="ROU132" s="27"/>
      <c r="ROV132" s="27"/>
      <c r="ROW132" s="27"/>
      <c r="ROX132" s="27"/>
      <c r="ROY132" s="27"/>
      <c r="ROZ132" s="27"/>
      <c r="RPA132" s="27"/>
      <c r="RPB132" s="27"/>
      <c r="RPC132" s="27"/>
      <c r="RPD132" s="27"/>
      <c r="RPE132" s="27"/>
      <c r="RPF132" s="27"/>
      <c r="RPG132" s="27"/>
      <c r="RPH132" s="27"/>
      <c r="RPI132" s="27"/>
      <c r="RPJ132" s="27"/>
      <c r="RPK132" s="27"/>
      <c r="RPL132" s="27"/>
      <c r="RPM132" s="27"/>
      <c r="RPN132" s="27"/>
      <c r="RPO132" s="27"/>
      <c r="RPP132" s="27"/>
      <c r="RPQ132" s="27"/>
      <c r="RPR132" s="27"/>
      <c r="RPS132" s="27"/>
      <c r="RPT132" s="27"/>
      <c r="RPU132" s="27"/>
      <c r="RPV132" s="27"/>
      <c r="RPW132" s="27"/>
      <c r="RPX132" s="27"/>
      <c r="RPY132" s="27"/>
      <c r="RPZ132" s="27"/>
      <c r="RQA132" s="27"/>
      <c r="RQB132" s="27"/>
      <c r="RQC132" s="27"/>
      <c r="RQD132" s="27"/>
      <c r="RQE132" s="27"/>
      <c r="RQF132" s="27"/>
      <c r="RQG132" s="27"/>
      <c r="RQH132" s="27"/>
      <c r="RQI132" s="27"/>
      <c r="RQJ132" s="27"/>
      <c r="RQK132" s="27"/>
      <c r="RQL132" s="27"/>
      <c r="RQM132" s="27"/>
      <c r="RQN132" s="27"/>
      <c r="RQO132" s="27"/>
      <c r="RQP132" s="27"/>
      <c r="RQQ132" s="27"/>
      <c r="RQR132" s="27"/>
      <c r="RQS132" s="27"/>
      <c r="RQT132" s="27"/>
      <c r="RQU132" s="27"/>
      <c r="RQV132" s="27"/>
      <c r="RQW132" s="27"/>
      <c r="RQX132" s="27"/>
      <c r="RQY132" s="27"/>
      <c r="RQZ132" s="27"/>
      <c r="RRA132" s="27"/>
      <c r="RRB132" s="27"/>
      <c r="RRC132" s="27"/>
      <c r="RRD132" s="27"/>
      <c r="RRE132" s="27"/>
      <c r="RRF132" s="27"/>
      <c r="RRG132" s="27"/>
      <c r="RRH132" s="27"/>
      <c r="RRI132" s="27"/>
      <c r="RRJ132" s="27"/>
      <c r="RRK132" s="27"/>
      <c r="RRL132" s="27"/>
      <c r="RRM132" s="27"/>
      <c r="RRN132" s="27"/>
      <c r="RRO132" s="27"/>
      <c r="RRP132" s="27"/>
      <c r="RRQ132" s="27"/>
      <c r="RRR132" s="27"/>
      <c r="RRS132" s="27"/>
      <c r="RRT132" s="27"/>
      <c r="RRU132" s="27"/>
      <c r="RRV132" s="27"/>
      <c r="RRW132" s="27"/>
      <c r="RRX132" s="27"/>
      <c r="RRY132" s="27"/>
      <c r="RRZ132" s="27"/>
      <c r="RSA132" s="27"/>
      <c r="RSB132" s="27"/>
      <c r="RSC132" s="27"/>
      <c r="RSD132" s="27"/>
      <c r="RSE132" s="27"/>
      <c r="RSF132" s="27"/>
      <c r="RSG132" s="27"/>
      <c r="RSH132" s="27"/>
      <c r="RSI132" s="27"/>
      <c r="RSJ132" s="27"/>
      <c r="RSK132" s="27"/>
      <c r="RSL132" s="27"/>
      <c r="RSM132" s="27"/>
      <c r="RSN132" s="27"/>
      <c r="RSO132" s="27"/>
      <c r="RSP132" s="27"/>
      <c r="RSQ132" s="27"/>
      <c r="RSR132" s="27"/>
      <c r="RSS132" s="27"/>
      <c r="RST132" s="27"/>
      <c r="RSU132" s="27"/>
      <c r="RSV132" s="27"/>
      <c r="RSW132" s="27"/>
      <c r="RSX132" s="27"/>
      <c r="RSY132" s="27"/>
      <c r="RSZ132" s="27"/>
      <c r="RTA132" s="27"/>
      <c r="RTB132" s="27"/>
      <c r="RTC132" s="27"/>
      <c r="RTD132" s="27"/>
      <c r="RTE132" s="27"/>
      <c r="RTF132" s="27"/>
      <c r="RTG132" s="27"/>
      <c r="RTH132" s="27"/>
      <c r="RTI132" s="27"/>
      <c r="RTJ132" s="27"/>
      <c r="RTK132" s="27"/>
      <c r="RTL132" s="27"/>
      <c r="RTM132" s="27"/>
      <c r="RTN132" s="27"/>
      <c r="RTO132" s="27"/>
      <c r="RTP132" s="27"/>
      <c r="RTQ132" s="27"/>
      <c r="RTR132" s="27"/>
      <c r="RTS132" s="27"/>
      <c r="RTT132" s="27"/>
      <c r="RTU132" s="27"/>
      <c r="RTV132" s="27"/>
      <c r="RTW132" s="27"/>
      <c r="RTX132" s="27"/>
      <c r="RTY132" s="27"/>
      <c r="RTZ132" s="27"/>
      <c r="RUA132" s="27"/>
      <c r="RUB132" s="27"/>
      <c r="RUC132" s="27"/>
      <c r="RUD132" s="27"/>
      <c r="RUE132" s="27"/>
      <c r="RUF132" s="27"/>
      <c r="RUG132" s="27"/>
      <c r="RUH132" s="27"/>
      <c r="RUI132" s="27"/>
      <c r="RUJ132" s="27"/>
      <c r="RUK132" s="27"/>
      <c r="RUL132" s="27"/>
      <c r="RUM132" s="27"/>
      <c r="RUN132" s="27"/>
      <c r="RUO132" s="27"/>
      <c r="RUP132" s="27"/>
      <c r="RUQ132" s="27"/>
      <c r="RUR132" s="27"/>
      <c r="RUS132" s="27"/>
      <c r="RUT132" s="27"/>
      <c r="RUU132" s="27"/>
      <c r="RUV132" s="27"/>
      <c r="RUW132" s="27"/>
      <c r="RUX132" s="27"/>
      <c r="RUY132" s="27"/>
      <c r="RUZ132" s="27"/>
      <c r="RVA132" s="27"/>
      <c r="RVB132" s="27"/>
      <c r="RVC132" s="27"/>
      <c r="RVD132" s="27"/>
      <c r="RVE132" s="27"/>
      <c r="RVF132" s="27"/>
      <c r="RVG132" s="27"/>
      <c r="RVH132" s="27"/>
      <c r="RVI132" s="27"/>
      <c r="RVJ132" s="27"/>
      <c r="RVK132" s="27"/>
      <c r="RVL132" s="27"/>
      <c r="RVM132" s="27"/>
      <c r="RVN132" s="27"/>
      <c r="RVU132" s="27"/>
      <c r="RVV132" s="27"/>
      <c r="RVW132" s="27"/>
      <c r="RVX132" s="27"/>
      <c r="RVY132" s="27"/>
      <c r="RVZ132" s="27"/>
      <c r="RWA132" s="27"/>
      <c r="RWB132" s="27"/>
      <c r="RWC132" s="27"/>
      <c r="RWD132" s="27"/>
      <c r="RWE132" s="27"/>
      <c r="RWF132" s="27"/>
      <c r="RWG132" s="27"/>
      <c r="RWH132" s="27"/>
      <c r="RWI132" s="27"/>
      <c r="RWJ132" s="27"/>
      <c r="RWK132" s="27"/>
      <c r="RWL132" s="27"/>
      <c r="RWM132" s="27"/>
      <c r="RWN132" s="27"/>
      <c r="RWO132" s="27"/>
      <c r="RWP132" s="27"/>
      <c r="RWQ132" s="27"/>
      <c r="RWR132" s="27"/>
      <c r="RWS132" s="27"/>
      <c r="RWT132" s="27"/>
      <c r="RWU132" s="27"/>
      <c r="RWV132" s="27"/>
      <c r="RWW132" s="27"/>
      <c r="RWX132" s="27"/>
      <c r="RWY132" s="27"/>
      <c r="RWZ132" s="27"/>
      <c r="RXA132" s="27"/>
      <c r="RXB132" s="27"/>
      <c r="RXC132" s="27"/>
      <c r="RXD132" s="27"/>
      <c r="RXE132" s="27"/>
      <c r="RXF132" s="27"/>
      <c r="RXG132" s="27"/>
      <c r="RXH132" s="27"/>
      <c r="RXI132" s="27"/>
      <c r="RXJ132" s="27"/>
      <c r="RXK132" s="27"/>
      <c r="RXL132" s="27"/>
      <c r="RXM132" s="27"/>
      <c r="RXN132" s="27"/>
      <c r="RXO132" s="27"/>
      <c r="RXP132" s="27"/>
      <c r="RXQ132" s="27"/>
      <c r="RXR132" s="27"/>
      <c r="RXS132" s="27"/>
      <c r="RXT132" s="27"/>
      <c r="RXU132" s="27"/>
      <c r="RXV132" s="27"/>
      <c r="RXW132" s="27"/>
      <c r="RXX132" s="27"/>
      <c r="RXY132" s="27"/>
      <c r="RXZ132" s="27"/>
      <c r="RYA132" s="27"/>
      <c r="RYB132" s="27"/>
      <c r="RYC132" s="27"/>
      <c r="RYD132" s="27"/>
      <c r="RYE132" s="27"/>
      <c r="RYF132" s="27"/>
      <c r="RYG132" s="27"/>
      <c r="RYH132" s="27"/>
      <c r="RYI132" s="27"/>
      <c r="RYJ132" s="27"/>
      <c r="RYK132" s="27"/>
      <c r="RYL132" s="27"/>
      <c r="RYM132" s="27"/>
      <c r="RYN132" s="27"/>
      <c r="RYO132" s="27"/>
      <c r="RYP132" s="27"/>
      <c r="RYQ132" s="27"/>
      <c r="RYR132" s="27"/>
      <c r="RYS132" s="27"/>
      <c r="RYT132" s="27"/>
      <c r="RYU132" s="27"/>
      <c r="RYV132" s="27"/>
      <c r="RYW132" s="27"/>
      <c r="RYX132" s="27"/>
      <c r="RYY132" s="27"/>
      <c r="RYZ132" s="27"/>
      <c r="RZA132" s="27"/>
      <c r="RZB132" s="27"/>
      <c r="RZC132" s="27"/>
      <c r="RZD132" s="27"/>
      <c r="RZE132" s="27"/>
      <c r="RZF132" s="27"/>
      <c r="RZG132" s="27"/>
      <c r="RZH132" s="27"/>
      <c r="RZI132" s="27"/>
      <c r="RZJ132" s="27"/>
      <c r="RZK132" s="27"/>
      <c r="RZL132" s="27"/>
      <c r="RZM132" s="27"/>
      <c r="RZN132" s="27"/>
      <c r="RZO132" s="27"/>
      <c r="RZP132" s="27"/>
      <c r="RZQ132" s="27"/>
      <c r="RZR132" s="27"/>
      <c r="RZS132" s="27"/>
      <c r="RZT132" s="27"/>
      <c r="RZU132" s="27"/>
      <c r="RZV132" s="27"/>
      <c r="RZW132" s="27"/>
      <c r="RZX132" s="27"/>
      <c r="RZY132" s="27"/>
      <c r="RZZ132" s="27"/>
      <c r="SAA132" s="27"/>
      <c r="SAB132" s="27"/>
      <c r="SAC132" s="27"/>
      <c r="SAD132" s="27"/>
      <c r="SAE132" s="27"/>
      <c r="SAF132" s="27"/>
      <c r="SAG132" s="27"/>
      <c r="SAH132" s="27"/>
      <c r="SAI132" s="27"/>
      <c r="SAJ132" s="27"/>
      <c r="SAK132" s="27"/>
      <c r="SAL132" s="27"/>
      <c r="SAM132" s="27"/>
      <c r="SAN132" s="27"/>
      <c r="SAO132" s="27"/>
      <c r="SAP132" s="27"/>
      <c r="SAQ132" s="27"/>
      <c r="SAR132" s="27"/>
      <c r="SAS132" s="27"/>
      <c r="SAT132" s="27"/>
      <c r="SAU132" s="27"/>
      <c r="SAV132" s="27"/>
      <c r="SAW132" s="27"/>
      <c r="SAX132" s="27"/>
      <c r="SAY132" s="27"/>
      <c r="SAZ132" s="27"/>
      <c r="SBA132" s="27"/>
      <c r="SBB132" s="27"/>
      <c r="SBC132" s="27"/>
      <c r="SBD132" s="27"/>
      <c r="SBE132" s="27"/>
      <c r="SBF132" s="27"/>
      <c r="SBG132" s="27"/>
      <c r="SBH132" s="27"/>
      <c r="SBI132" s="27"/>
      <c r="SBJ132" s="27"/>
      <c r="SBK132" s="27"/>
      <c r="SBL132" s="27"/>
      <c r="SBM132" s="27"/>
      <c r="SBN132" s="27"/>
      <c r="SBO132" s="27"/>
      <c r="SBP132" s="27"/>
      <c r="SBQ132" s="27"/>
      <c r="SBR132" s="27"/>
      <c r="SBS132" s="27"/>
      <c r="SBT132" s="27"/>
      <c r="SBU132" s="27"/>
      <c r="SBV132" s="27"/>
      <c r="SBW132" s="27"/>
      <c r="SBX132" s="27"/>
      <c r="SBY132" s="27"/>
      <c r="SBZ132" s="27"/>
      <c r="SCA132" s="27"/>
      <c r="SCB132" s="27"/>
      <c r="SCC132" s="27"/>
      <c r="SCD132" s="27"/>
      <c r="SCE132" s="27"/>
      <c r="SCF132" s="27"/>
      <c r="SCG132" s="27"/>
      <c r="SCH132" s="27"/>
      <c r="SCI132" s="27"/>
      <c r="SCJ132" s="27"/>
      <c r="SCK132" s="27"/>
      <c r="SCL132" s="27"/>
      <c r="SCM132" s="27"/>
      <c r="SCN132" s="27"/>
      <c r="SCO132" s="27"/>
      <c r="SCP132" s="27"/>
      <c r="SCQ132" s="27"/>
      <c r="SCR132" s="27"/>
      <c r="SCS132" s="27"/>
      <c r="SCT132" s="27"/>
      <c r="SCU132" s="27"/>
      <c r="SCV132" s="27"/>
      <c r="SCW132" s="27"/>
      <c r="SCX132" s="27"/>
      <c r="SCY132" s="27"/>
      <c r="SCZ132" s="27"/>
      <c r="SDA132" s="27"/>
      <c r="SDB132" s="27"/>
      <c r="SDC132" s="27"/>
      <c r="SDD132" s="27"/>
      <c r="SDE132" s="27"/>
      <c r="SDF132" s="27"/>
      <c r="SDG132" s="27"/>
      <c r="SDH132" s="27"/>
      <c r="SDI132" s="27"/>
      <c r="SDJ132" s="27"/>
      <c r="SDK132" s="27"/>
      <c r="SDL132" s="27"/>
      <c r="SDM132" s="27"/>
      <c r="SDN132" s="27"/>
      <c r="SDO132" s="27"/>
      <c r="SDP132" s="27"/>
      <c r="SDQ132" s="27"/>
      <c r="SDR132" s="27"/>
      <c r="SDS132" s="27"/>
      <c r="SDT132" s="27"/>
      <c r="SDU132" s="27"/>
      <c r="SDV132" s="27"/>
      <c r="SDW132" s="27"/>
      <c r="SDX132" s="27"/>
      <c r="SDY132" s="27"/>
      <c r="SDZ132" s="27"/>
      <c r="SEA132" s="27"/>
      <c r="SEB132" s="27"/>
      <c r="SEC132" s="27"/>
      <c r="SED132" s="27"/>
      <c r="SEE132" s="27"/>
      <c r="SEF132" s="27"/>
      <c r="SEG132" s="27"/>
      <c r="SEH132" s="27"/>
      <c r="SEI132" s="27"/>
      <c r="SEJ132" s="27"/>
      <c r="SEK132" s="27"/>
      <c r="SEL132" s="27"/>
      <c r="SEM132" s="27"/>
      <c r="SEN132" s="27"/>
      <c r="SEO132" s="27"/>
      <c r="SEP132" s="27"/>
      <c r="SEQ132" s="27"/>
      <c r="SER132" s="27"/>
      <c r="SES132" s="27"/>
      <c r="SET132" s="27"/>
      <c r="SEU132" s="27"/>
      <c r="SEV132" s="27"/>
      <c r="SEW132" s="27"/>
      <c r="SEX132" s="27"/>
      <c r="SEY132" s="27"/>
      <c r="SEZ132" s="27"/>
      <c r="SFA132" s="27"/>
      <c r="SFB132" s="27"/>
      <c r="SFC132" s="27"/>
      <c r="SFD132" s="27"/>
      <c r="SFE132" s="27"/>
      <c r="SFF132" s="27"/>
      <c r="SFG132" s="27"/>
      <c r="SFH132" s="27"/>
      <c r="SFI132" s="27"/>
      <c r="SFJ132" s="27"/>
      <c r="SFQ132" s="27"/>
      <c r="SFR132" s="27"/>
      <c r="SFS132" s="27"/>
      <c r="SFT132" s="27"/>
      <c r="SFU132" s="27"/>
      <c r="SFV132" s="27"/>
      <c r="SFW132" s="27"/>
      <c r="SFX132" s="27"/>
      <c r="SFY132" s="27"/>
      <c r="SFZ132" s="27"/>
      <c r="SGA132" s="27"/>
      <c r="SGB132" s="27"/>
      <c r="SGC132" s="27"/>
      <c r="SGD132" s="27"/>
      <c r="SGE132" s="27"/>
      <c r="SGF132" s="27"/>
      <c r="SGG132" s="27"/>
      <c r="SGH132" s="27"/>
      <c r="SGI132" s="27"/>
      <c r="SGJ132" s="27"/>
      <c r="SGK132" s="27"/>
      <c r="SGL132" s="27"/>
      <c r="SGM132" s="27"/>
      <c r="SGN132" s="27"/>
      <c r="SGO132" s="27"/>
      <c r="SGP132" s="27"/>
      <c r="SGQ132" s="27"/>
      <c r="SGR132" s="27"/>
      <c r="SGS132" s="27"/>
      <c r="SGT132" s="27"/>
      <c r="SGU132" s="27"/>
      <c r="SGV132" s="27"/>
      <c r="SGW132" s="27"/>
      <c r="SGX132" s="27"/>
      <c r="SGY132" s="27"/>
      <c r="SGZ132" s="27"/>
      <c r="SHA132" s="27"/>
      <c r="SHB132" s="27"/>
      <c r="SHC132" s="27"/>
      <c r="SHD132" s="27"/>
      <c r="SHE132" s="27"/>
      <c r="SHF132" s="27"/>
      <c r="SHG132" s="27"/>
      <c r="SHH132" s="27"/>
      <c r="SHI132" s="27"/>
      <c r="SHJ132" s="27"/>
      <c r="SHK132" s="27"/>
      <c r="SHL132" s="27"/>
      <c r="SHM132" s="27"/>
      <c r="SHN132" s="27"/>
      <c r="SHO132" s="27"/>
      <c r="SHP132" s="27"/>
      <c r="SHQ132" s="27"/>
      <c r="SHR132" s="27"/>
      <c r="SHS132" s="27"/>
      <c r="SHT132" s="27"/>
      <c r="SHU132" s="27"/>
      <c r="SHV132" s="27"/>
      <c r="SHW132" s="27"/>
      <c r="SHX132" s="27"/>
      <c r="SHY132" s="27"/>
      <c r="SHZ132" s="27"/>
      <c r="SIA132" s="27"/>
      <c r="SIB132" s="27"/>
      <c r="SIC132" s="27"/>
      <c r="SID132" s="27"/>
      <c r="SIE132" s="27"/>
      <c r="SIF132" s="27"/>
      <c r="SIG132" s="27"/>
      <c r="SIH132" s="27"/>
      <c r="SII132" s="27"/>
      <c r="SIJ132" s="27"/>
      <c r="SIK132" s="27"/>
      <c r="SIL132" s="27"/>
      <c r="SIM132" s="27"/>
      <c r="SIN132" s="27"/>
      <c r="SIO132" s="27"/>
      <c r="SIP132" s="27"/>
      <c r="SIQ132" s="27"/>
      <c r="SIR132" s="27"/>
      <c r="SIS132" s="27"/>
      <c r="SIT132" s="27"/>
      <c r="SIU132" s="27"/>
      <c r="SIV132" s="27"/>
      <c r="SIW132" s="27"/>
      <c r="SIX132" s="27"/>
      <c r="SIY132" s="27"/>
      <c r="SIZ132" s="27"/>
      <c r="SJA132" s="27"/>
      <c r="SJB132" s="27"/>
      <c r="SJC132" s="27"/>
      <c r="SJD132" s="27"/>
      <c r="SJE132" s="27"/>
      <c r="SJF132" s="27"/>
      <c r="SJG132" s="27"/>
      <c r="SJH132" s="27"/>
      <c r="SJI132" s="27"/>
      <c r="SJJ132" s="27"/>
      <c r="SJK132" s="27"/>
      <c r="SJL132" s="27"/>
      <c r="SJM132" s="27"/>
      <c r="SJN132" s="27"/>
      <c r="SJO132" s="27"/>
      <c r="SJP132" s="27"/>
      <c r="SJQ132" s="27"/>
      <c r="SJR132" s="27"/>
      <c r="SJS132" s="27"/>
      <c r="SJT132" s="27"/>
      <c r="SJU132" s="27"/>
      <c r="SJV132" s="27"/>
      <c r="SJW132" s="27"/>
      <c r="SJX132" s="27"/>
      <c r="SJY132" s="27"/>
      <c r="SJZ132" s="27"/>
      <c r="SKA132" s="27"/>
      <c r="SKB132" s="27"/>
      <c r="SKC132" s="27"/>
      <c r="SKD132" s="27"/>
      <c r="SKE132" s="27"/>
      <c r="SKF132" s="27"/>
      <c r="SKG132" s="27"/>
      <c r="SKH132" s="27"/>
      <c r="SKI132" s="27"/>
      <c r="SKJ132" s="27"/>
      <c r="SKK132" s="27"/>
      <c r="SKL132" s="27"/>
      <c r="SKM132" s="27"/>
      <c r="SKN132" s="27"/>
      <c r="SKO132" s="27"/>
      <c r="SKP132" s="27"/>
      <c r="SKQ132" s="27"/>
      <c r="SKR132" s="27"/>
      <c r="SKS132" s="27"/>
      <c r="SKT132" s="27"/>
      <c r="SKU132" s="27"/>
      <c r="SKV132" s="27"/>
      <c r="SKW132" s="27"/>
      <c r="SKX132" s="27"/>
      <c r="SKY132" s="27"/>
      <c r="SKZ132" s="27"/>
      <c r="SLA132" s="27"/>
      <c r="SLB132" s="27"/>
      <c r="SLC132" s="27"/>
      <c r="SLD132" s="27"/>
      <c r="SLE132" s="27"/>
      <c r="SLF132" s="27"/>
      <c r="SLG132" s="27"/>
      <c r="SLH132" s="27"/>
      <c r="SLI132" s="27"/>
      <c r="SLJ132" s="27"/>
      <c r="SLK132" s="27"/>
      <c r="SLL132" s="27"/>
      <c r="SLM132" s="27"/>
      <c r="SLN132" s="27"/>
      <c r="SLO132" s="27"/>
      <c r="SLP132" s="27"/>
      <c r="SLQ132" s="27"/>
      <c r="SLR132" s="27"/>
      <c r="SLS132" s="27"/>
      <c r="SLT132" s="27"/>
      <c r="SLU132" s="27"/>
      <c r="SLV132" s="27"/>
      <c r="SLW132" s="27"/>
      <c r="SLX132" s="27"/>
      <c r="SLY132" s="27"/>
      <c r="SLZ132" s="27"/>
      <c r="SMA132" s="27"/>
      <c r="SMB132" s="27"/>
      <c r="SMC132" s="27"/>
      <c r="SMD132" s="27"/>
      <c r="SME132" s="27"/>
      <c r="SMF132" s="27"/>
      <c r="SMG132" s="27"/>
      <c r="SMH132" s="27"/>
      <c r="SMI132" s="27"/>
      <c r="SMJ132" s="27"/>
      <c r="SMK132" s="27"/>
      <c r="SML132" s="27"/>
      <c r="SMM132" s="27"/>
      <c r="SMN132" s="27"/>
      <c r="SMO132" s="27"/>
      <c r="SMP132" s="27"/>
      <c r="SMQ132" s="27"/>
      <c r="SMR132" s="27"/>
      <c r="SMS132" s="27"/>
      <c r="SMT132" s="27"/>
      <c r="SMU132" s="27"/>
      <c r="SMV132" s="27"/>
      <c r="SMW132" s="27"/>
      <c r="SMX132" s="27"/>
      <c r="SMY132" s="27"/>
      <c r="SMZ132" s="27"/>
      <c r="SNA132" s="27"/>
      <c r="SNB132" s="27"/>
      <c r="SNC132" s="27"/>
      <c r="SND132" s="27"/>
      <c r="SNE132" s="27"/>
      <c r="SNF132" s="27"/>
      <c r="SNG132" s="27"/>
      <c r="SNH132" s="27"/>
      <c r="SNI132" s="27"/>
      <c r="SNJ132" s="27"/>
      <c r="SNK132" s="27"/>
      <c r="SNL132" s="27"/>
      <c r="SNM132" s="27"/>
      <c r="SNN132" s="27"/>
      <c r="SNO132" s="27"/>
      <c r="SNP132" s="27"/>
      <c r="SNQ132" s="27"/>
      <c r="SNR132" s="27"/>
      <c r="SNS132" s="27"/>
      <c r="SNT132" s="27"/>
      <c r="SNU132" s="27"/>
      <c r="SNV132" s="27"/>
      <c r="SNW132" s="27"/>
      <c r="SNX132" s="27"/>
      <c r="SNY132" s="27"/>
      <c r="SNZ132" s="27"/>
      <c r="SOA132" s="27"/>
      <c r="SOB132" s="27"/>
      <c r="SOC132" s="27"/>
      <c r="SOD132" s="27"/>
      <c r="SOE132" s="27"/>
      <c r="SOF132" s="27"/>
      <c r="SOG132" s="27"/>
      <c r="SOH132" s="27"/>
      <c r="SOI132" s="27"/>
      <c r="SOJ132" s="27"/>
      <c r="SOK132" s="27"/>
      <c r="SOL132" s="27"/>
      <c r="SOM132" s="27"/>
      <c r="SON132" s="27"/>
      <c r="SOO132" s="27"/>
      <c r="SOP132" s="27"/>
      <c r="SOQ132" s="27"/>
      <c r="SOR132" s="27"/>
      <c r="SOS132" s="27"/>
      <c r="SOT132" s="27"/>
      <c r="SOU132" s="27"/>
      <c r="SOV132" s="27"/>
      <c r="SOW132" s="27"/>
      <c r="SOX132" s="27"/>
      <c r="SOY132" s="27"/>
      <c r="SOZ132" s="27"/>
      <c r="SPA132" s="27"/>
      <c r="SPB132" s="27"/>
      <c r="SPC132" s="27"/>
      <c r="SPD132" s="27"/>
      <c r="SPE132" s="27"/>
      <c r="SPF132" s="27"/>
      <c r="SPM132" s="27"/>
      <c r="SPN132" s="27"/>
      <c r="SPO132" s="27"/>
      <c r="SPP132" s="27"/>
      <c r="SPQ132" s="27"/>
      <c r="SPR132" s="27"/>
      <c r="SPS132" s="27"/>
      <c r="SPT132" s="27"/>
      <c r="SPU132" s="27"/>
      <c r="SPV132" s="27"/>
      <c r="SPW132" s="27"/>
      <c r="SPX132" s="27"/>
      <c r="SPY132" s="27"/>
      <c r="SPZ132" s="27"/>
      <c r="SQA132" s="27"/>
      <c r="SQB132" s="27"/>
      <c r="SQC132" s="27"/>
      <c r="SQD132" s="27"/>
      <c r="SQE132" s="27"/>
      <c r="SQF132" s="27"/>
      <c r="SQG132" s="27"/>
      <c r="SQH132" s="27"/>
      <c r="SQI132" s="27"/>
      <c r="SQJ132" s="27"/>
      <c r="SQK132" s="27"/>
      <c r="SQL132" s="27"/>
      <c r="SQM132" s="27"/>
      <c r="SQN132" s="27"/>
      <c r="SQO132" s="27"/>
      <c r="SQP132" s="27"/>
      <c r="SQQ132" s="27"/>
      <c r="SQR132" s="27"/>
      <c r="SQS132" s="27"/>
      <c r="SQT132" s="27"/>
      <c r="SQU132" s="27"/>
      <c r="SQV132" s="27"/>
      <c r="SQW132" s="27"/>
      <c r="SQX132" s="27"/>
      <c r="SQY132" s="27"/>
      <c r="SQZ132" s="27"/>
      <c r="SRA132" s="27"/>
      <c r="SRB132" s="27"/>
      <c r="SRC132" s="27"/>
      <c r="SRD132" s="27"/>
      <c r="SRE132" s="27"/>
      <c r="SRF132" s="27"/>
      <c r="SRG132" s="27"/>
      <c r="SRH132" s="27"/>
      <c r="SRI132" s="27"/>
      <c r="SRJ132" s="27"/>
      <c r="SRK132" s="27"/>
      <c r="SRL132" s="27"/>
      <c r="SRM132" s="27"/>
      <c r="SRN132" s="27"/>
      <c r="SRO132" s="27"/>
      <c r="SRP132" s="27"/>
      <c r="SRQ132" s="27"/>
      <c r="SRR132" s="27"/>
      <c r="SRS132" s="27"/>
      <c r="SRT132" s="27"/>
      <c r="SRU132" s="27"/>
      <c r="SRV132" s="27"/>
      <c r="SRW132" s="27"/>
      <c r="SRX132" s="27"/>
      <c r="SRY132" s="27"/>
      <c r="SRZ132" s="27"/>
      <c r="SSA132" s="27"/>
      <c r="SSB132" s="27"/>
      <c r="SSC132" s="27"/>
      <c r="SSD132" s="27"/>
      <c r="SSE132" s="27"/>
      <c r="SSF132" s="27"/>
      <c r="SSG132" s="27"/>
      <c r="SSH132" s="27"/>
      <c r="SSI132" s="27"/>
      <c r="SSJ132" s="27"/>
      <c r="SSK132" s="27"/>
      <c r="SSL132" s="27"/>
      <c r="SSM132" s="27"/>
      <c r="SSN132" s="27"/>
      <c r="SSO132" s="27"/>
      <c r="SSP132" s="27"/>
      <c r="SSQ132" s="27"/>
      <c r="SSR132" s="27"/>
      <c r="SSS132" s="27"/>
      <c r="SST132" s="27"/>
      <c r="SSU132" s="27"/>
      <c r="SSV132" s="27"/>
      <c r="SSW132" s="27"/>
      <c r="SSX132" s="27"/>
      <c r="SSY132" s="27"/>
      <c r="SSZ132" s="27"/>
      <c r="STA132" s="27"/>
      <c r="STB132" s="27"/>
      <c r="STC132" s="27"/>
      <c r="STD132" s="27"/>
      <c r="STE132" s="27"/>
      <c r="STF132" s="27"/>
      <c r="STG132" s="27"/>
      <c r="STH132" s="27"/>
      <c r="STI132" s="27"/>
      <c r="STJ132" s="27"/>
      <c r="STK132" s="27"/>
      <c r="STL132" s="27"/>
      <c r="STM132" s="27"/>
      <c r="STN132" s="27"/>
      <c r="STO132" s="27"/>
      <c r="STP132" s="27"/>
      <c r="STQ132" s="27"/>
      <c r="STR132" s="27"/>
      <c r="STS132" s="27"/>
      <c r="STT132" s="27"/>
      <c r="STU132" s="27"/>
      <c r="STV132" s="27"/>
      <c r="STW132" s="27"/>
      <c r="STX132" s="27"/>
      <c r="STY132" s="27"/>
      <c r="STZ132" s="27"/>
      <c r="SUA132" s="27"/>
      <c r="SUB132" s="27"/>
      <c r="SUC132" s="27"/>
      <c r="SUD132" s="27"/>
      <c r="SUE132" s="27"/>
      <c r="SUF132" s="27"/>
      <c r="SUG132" s="27"/>
      <c r="SUH132" s="27"/>
      <c r="SUI132" s="27"/>
      <c r="SUJ132" s="27"/>
      <c r="SUK132" s="27"/>
      <c r="SUL132" s="27"/>
      <c r="SUM132" s="27"/>
      <c r="SUN132" s="27"/>
      <c r="SUO132" s="27"/>
      <c r="SUP132" s="27"/>
      <c r="SUQ132" s="27"/>
      <c r="SUR132" s="27"/>
      <c r="SUS132" s="27"/>
      <c r="SUT132" s="27"/>
      <c r="SUU132" s="27"/>
      <c r="SUV132" s="27"/>
      <c r="SUW132" s="27"/>
      <c r="SUX132" s="27"/>
      <c r="SUY132" s="27"/>
      <c r="SUZ132" s="27"/>
      <c r="SVA132" s="27"/>
      <c r="SVB132" s="27"/>
      <c r="SVC132" s="27"/>
      <c r="SVD132" s="27"/>
      <c r="SVE132" s="27"/>
      <c r="SVF132" s="27"/>
      <c r="SVG132" s="27"/>
      <c r="SVH132" s="27"/>
      <c r="SVI132" s="27"/>
      <c r="SVJ132" s="27"/>
      <c r="SVK132" s="27"/>
      <c r="SVL132" s="27"/>
      <c r="SVM132" s="27"/>
      <c r="SVN132" s="27"/>
      <c r="SVO132" s="27"/>
      <c r="SVP132" s="27"/>
      <c r="SVQ132" s="27"/>
      <c r="SVR132" s="27"/>
      <c r="SVS132" s="27"/>
      <c r="SVT132" s="27"/>
      <c r="SVU132" s="27"/>
      <c r="SVV132" s="27"/>
      <c r="SVW132" s="27"/>
      <c r="SVX132" s="27"/>
      <c r="SVY132" s="27"/>
      <c r="SVZ132" s="27"/>
      <c r="SWA132" s="27"/>
      <c r="SWB132" s="27"/>
      <c r="SWC132" s="27"/>
      <c r="SWD132" s="27"/>
      <c r="SWE132" s="27"/>
      <c r="SWF132" s="27"/>
      <c r="SWG132" s="27"/>
      <c r="SWH132" s="27"/>
      <c r="SWI132" s="27"/>
      <c r="SWJ132" s="27"/>
      <c r="SWK132" s="27"/>
      <c r="SWL132" s="27"/>
      <c r="SWM132" s="27"/>
      <c r="SWN132" s="27"/>
      <c r="SWO132" s="27"/>
      <c r="SWP132" s="27"/>
      <c r="SWQ132" s="27"/>
      <c r="SWR132" s="27"/>
      <c r="SWS132" s="27"/>
      <c r="SWT132" s="27"/>
      <c r="SWU132" s="27"/>
      <c r="SWV132" s="27"/>
      <c r="SWW132" s="27"/>
      <c r="SWX132" s="27"/>
      <c r="SWY132" s="27"/>
      <c r="SWZ132" s="27"/>
      <c r="SXA132" s="27"/>
      <c r="SXB132" s="27"/>
      <c r="SXC132" s="27"/>
      <c r="SXD132" s="27"/>
      <c r="SXE132" s="27"/>
      <c r="SXF132" s="27"/>
      <c r="SXG132" s="27"/>
      <c r="SXH132" s="27"/>
      <c r="SXI132" s="27"/>
      <c r="SXJ132" s="27"/>
      <c r="SXK132" s="27"/>
      <c r="SXL132" s="27"/>
      <c r="SXM132" s="27"/>
      <c r="SXN132" s="27"/>
      <c r="SXO132" s="27"/>
      <c r="SXP132" s="27"/>
      <c r="SXQ132" s="27"/>
      <c r="SXR132" s="27"/>
      <c r="SXS132" s="27"/>
      <c r="SXT132" s="27"/>
      <c r="SXU132" s="27"/>
      <c r="SXV132" s="27"/>
      <c r="SXW132" s="27"/>
      <c r="SXX132" s="27"/>
      <c r="SXY132" s="27"/>
      <c r="SXZ132" s="27"/>
      <c r="SYA132" s="27"/>
      <c r="SYB132" s="27"/>
      <c r="SYC132" s="27"/>
      <c r="SYD132" s="27"/>
      <c r="SYE132" s="27"/>
      <c r="SYF132" s="27"/>
      <c r="SYG132" s="27"/>
      <c r="SYH132" s="27"/>
      <c r="SYI132" s="27"/>
      <c r="SYJ132" s="27"/>
      <c r="SYK132" s="27"/>
      <c r="SYL132" s="27"/>
      <c r="SYM132" s="27"/>
      <c r="SYN132" s="27"/>
      <c r="SYO132" s="27"/>
      <c r="SYP132" s="27"/>
      <c r="SYQ132" s="27"/>
      <c r="SYR132" s="27"/>
      <c r="SYS132" s="27"/>
      <c r="SYT132" s="27"/>
      <c r="SYU132" s="27"/>
      <c r="SYV132" s="27"/>
      <c r="SYW132" s="27"/>
      <c r="SYX132" s="27"/>
      <c r="SYY132" s="27"/>
      <c r="SYZ132" s="27"/>
      <c r="SZA132" s="27"/>
      <c r="SZB132" s="27"/>
      <c r="SZI132" s="27"/>
      <c r="SZJ132" s="27"/>
      <c r="SZK132" s="27"/>
      <c r="SZL132" s="27"/>
      <c r="SZM132" s="27"/>
      <c r="SZN132" s="27"/>
      <c r="SZO132" s="27"/>
      <c r="SZP132" s="27"/>
      <c r="SZQ132" s="27"/>
      <c r="SZR132" s="27"/>
      <c r="SZS132" s="27"/>
      <c r="SZT132" s="27"/>
      <c r="SZU132" s="27"/>
      <c r="SZV132" s="27"/>
      <c r="SZW132" s="27"/>
      <c r="SZX132" s="27"/>
      <c r="SZY132" s="27"/>
      <c r="SZZ132" s="27"/>
      <c r="TAA132" s="27"/>
      <c r="TAB132" s="27"/>
      <c r="TAC132" s="27"/>
      <c r="TAD132" s="27"/>
      <c r="TAE132" s="27"/>
      <c r="TAF132" s="27"/>
      <c r="TAG132" s="27"/>
      <c r="TAH132" s="27"/>
      <c r="TAI132" s="27"/>
      <c r="TAJ132" s="27"/>
      <c r="TAK132" s="27"/>
      <c r="TAL132" s="27"/>
      <c r="TAM132" s="27"/>
      <c r="TAN132" s="27"/>
      <c r="TAO132" s="27"/>
      <c r="TAP132" s="27"/>
      <c r="TAQ132" s="27"/>
      <c r="TAR132" s="27"/>
      <c r="TAS132" s="27"/>
      <c r="TAT132" s="27"/>
      <c r="TAU132" s="27"/>
      <c r="TAV132" s="27"/>
      <c r="TAW132" s="27"/>
      <c r="TAX132" s="27"/>
      <c r="TAY132" s="27"/>
      <c r="TAZ132" s="27"/>
      <c r="TBA132" s="27"/>
      <c r="TBB132" s="27"/>
      <c r="TBC132" s="27"/>
      <c r="TBD132" s="27"/>
      <c r="TBE132" s="27"/>
      <c r="TBF132" s="27"/>
      <c r="TBG132" s="27"/>
      <c r="TBH132" s="27"/>
      <c r="TBI132" s="27"/>
      <c r="TBJ132" s="27"/>
      <c r="TBK132" s="27"/>
      <c r="TBL132" s="27"/>
      <c r="TBM132" s="27"/>
      <c r="TBN132" s="27"/>
      <c r="TBO132" s="27"/>
      <c r="TBP132" s="27"/>
      <c r="TBQ132" s="27"/>
      <c r="TBR132" s="27"/>
      <c r="TBS132" s="27"/>
      <c r="TBT132" s="27"/>
      <c r="TBU132" s="27"/>
      <c r="TBV132" s="27"/>
      <c r="TBW132" s="27"/>
      <c r="TBX132" s="27"/>
      <c r="TBY132" s="27"/>
      <c r="TBZ132" s="27"/>
      <c r="TCA132" s="27"/>
      <c r="TCB132" s="27"/>
      <c r="TCC132" s="27"/>
      <c r="TCD132" s="27"/>
      <c r="TCE132" s="27"/>
      <c r="TCF132" s="27"/>
      <c r="TCG132" s="27"/>
      <c r="TCH132" s="27"/>
      <c r="TCI132" s="27"/>
      <c r="TCJ132" s="27"/>
      <c r="TCK132" s="27"/>
      <c r="TCL132" s="27"/>
      <c r="TCM132" s="27"/>
      <c r="TCN132" s="27"/>
      <c r="TCO132" s="27"/>
      <c r="TCP132" s="27"/>
      <c r="TCQ132" s="27"/>
      <c r="TCR132" s="27"/>
      <c r="TCS132" s="27"/>
      <c r="TCT132" s="27"/>
      <c r="TCU132" s="27"/>
      <c r="TCV132" s="27"/>
      <c r="TCW132" s="27"/>
      <c r="TCX132" s="27"/>
      <c r="TCY132" s="27"/>
      <c r="TCZ132" s="27"/>
      <c r="TDA132" s="27"/>
      <c r="TDB132" s="27"/>
      <c r="TDC132" s="27"/>
      <c r="TDD132" s="27"/>
      <c r="TDE132" s="27"/>
      <c r="TDF132" s="27"/>
      <c r="TDG132" s="27"/>
      <c r="TDH132" s="27"/>
      <c r="TDI132" s="27"/>
      <c r="TDJ132" s="27"/>
      <c r="TDK132" s="27"/>
      <c r="TDL132" s="27"/>
      <c r="TDM132" s="27"/>
      <c r="TDN132" s="27"/>
      <c r="TDO132" s="27"/>
      <c r="TDP132" s="27"/>
      <c r="TDQ132" s="27"/>
      <c r="TDR132" s="27"/>
      <c r="TDS132" s="27"/>
      <c r="TDT132" s="27"/>
      <c r="TDU132" s="27"/>
      <c r="TDV132" s="27"/>
      <c r="TDW132" s="27"/>
      <c r="TDX132" s="27"/>
      <c r="TDY132" s="27"/>
      <c r="TDZ132" s="27"/>
      <c r="TEA132" s="27"/>
      <c r="TEB132" s="27"/>
      <c r="TEC132" s="27"/>
      <c r="TED132" s="27"/>
      <c r="TEE132" s="27"/>
      <c r="TEF132" s="27"/>
      <c r="TEG132" s="27"/>
      <c r="TEH132" s="27"/>
      <c r="TEI132" s="27"/>
      <c r="TEJ132" s="27"/>
      <c r="TEK132" s="27"/>
      <c r="TEL132" s="27"/>
      <c r="TEM132" s="27"/>
      <c r="TEN132" s="27"/>
      <c r="TEO132" s="27"/>
      <c r="TEP132" s="27"/>
      <c r="TEQ132" s="27"/>
      <c r="TER132" s="27"/>
      <c r="TES132" s="27"/>
      <c r="TET132" s="27"/>
      <c r="TEU132" s="27"/>
      <c r="TEV132" s="27"/>
      <c r="TEW132" s="27"/>
      <c r="TEX132" s="27"/>
      <c r="TEY132" s="27"/>
      <c r="TEZ132" s="27"/>
      <c r="TFA132" s="27"/>
      <c r="TFB132" s="27"/>
      <c r="TFC132" s="27"/>
      <c r="TFD132" s="27"/>
      <c r="TFE132" s="27"/>
      <c r="TFF132" s="27"/>
      <c r="TFG132" s="27"/>
      <c r="TFH132" s="27"/>
      <c r="TFI132" s="27"/>
      <c r="TFJ132" s="27"/>
      <c r="TFK132" s="27"/>
      <c r="TFL132" s="27"/>
      <c r="TFM132" s="27"/>
      <c r="TFN132" s="27"/>
      <c r="TFO132" s="27"/>
      <c r="TFP132" s="27"/>
      <c r="TFQ132" s="27"/>
      <c r="TFR132" s="27"/>
      <c r="TFS132" s="27"/>
      <c r="TFT132" s="27"/>
      <c r="TFU132" s="27"/>
      <c r="TFV132" s="27"/>
      <c r="TFW132" s="27"/>
      <c r="TFX132" s="27"/>
      <c r="TFY132" s="27"/>
      <c r="TFZ132" s="27"/>
      <c r="TGA132" s="27"/>
      <c r="TGB132" s="27"/>
      <c r="TGC132" s="27"/>
      <c r="TGD132" s="27"/>
      <c r="TGE132" s="27"/>
      <c r="TGF132" s="27"/>
      <c r="TGG132" s="27"/>
      <c r="TGH132" s="27"/>
      <c r="TGI132" s="27"/>
      <c r="TGJ132" s="27"/>
      <c r="TGK132" s="27"/>
      <c r="TGL132" s="27"/>
      <c r="TGM132" s="27"/>
      <c r="TGN132" s="27"/>
      <c r="TGO132" s="27"/>
      <c r="TGP132" s="27"/>
      <c r="TGQ132" s="27"/>
      <c r="TGR132" s="27"/>
      <c r="TGS132" s="27"/>
      <c r="TGT132" s="27"/>
      <c r="TGU132" s="27"/>
      <c r="TGV132" s="27"/>
      <c r="TGW132" s="27"/>
      <c r="TGX132" s="27"/>
      <c r="TGY132" s="27"/>
      <c r="TGZ132" s="27"/>
      <c r="THA132" s="27"/>
      <c r="THB132" s="27"/>
      <c r="THC132" s="27"/>
      <c r="THD132" s="27"/>
      <c r="THE132" s="27"/>
      <c r="THF132" s="27"/>
      <c r="THG132" s="27"/>
      <c r="THH132" s="27"/>
      <c r="THI132" s="27"/>
      <c r="THJ132" s="27"/>
      <c r="THK132" s="27"/>
      <c r="THL132" s="27"/>
      <c r="THM132" s="27"/>
      <c r="THN132" s="27"/>
      <c r="THO132" s="27"/>
      <c r="THP132" s="27"/>
      <c r="THQ132" s="27"/>
      <c r="THR132" s="27"/>
      <c r="THS132" s="27"/>
      <c r="THT132" s="27"/>
      <c r="THU132" s="27"/>
      <c r="THV132" s="27"/>
      <c r="THW132" s="27"/>
      <c r="THX132" s="27"/>
      <c r="THY132" s="27"/>
      <c r="THZ132" s="27"/>
      <c r="TIA132" s="27"/>
      <c r="TIB132" s="27"/>
      <c r="TIC132" s="27"/>
      <c r="TID132" s="27"/>
      <c r="TIE132" s="27"/>
      <c r="TIF132" s="27"/>
      <c r="TIG132" s="27"/>
      <c r="TIH132" s="27"/>
      <c r="TII132" s="27"/>
      <c r="TIJ132" s="27"/>
      <c r="TIK132" s="27"/>
      <c r="TIL132" s="27"/>
      <c r="TIM132" s="27"/>
      <c r="TIN132" s="27"/>
      <c r="TIO132" s="27"/>
      <c r="TIP132" s="27"/>
      <c r="TIQ132" s="27"/>
      <c r="TIR132" s="27"/>
      <c r="TIS132" s="27"/>
      <c r="TIT132" s="27"/>
      <c r="TIU132" s="27"/>
      <c r="TIV132" s="27"/>
      <c r="TIW132" s="27"/>
      <c r="TIX132" s="27"/>
      <c r="TJE132" s="27"/>
      <c r="TJF132" s="27"/>
      <c r="TJG132" s="27"/>
      <c r="TJH132" s="27"/>
      <c r="TJI132" s="27"/>
      <c r="TJJ132" s="27"/>
      <c r="TJK132" s="27"/>
      <c r="TJL132" s="27"/>
      <c r="TJM132" s="27"/>
      <c r="TJN132" s="27"/>
      <c r="TJO132" s="27"/>
      <c r="TJP132" s="27"/>
      <c r="TJQ132" s="27"/>
      <c r="TJR132" s="27"/>
      <c r="TJS132" s="27"/>
      <c r="TJT132" s="27"/>
      <c r="TJU132" s="27"/>
      <c r="TJV132" s="27"/>
      <c r="TJW132" s="27"/>
      <c r="TJX132" s="27"/>
      <c r="TJY132" s="27"/>
      <c r="TJZ132" s="27"/>
      <c r="TKA132" s="27"/>
      <c r="TKB132" s="27"/>
      <c r="TKC132" s="27"/>
      <c r="TKD132" s="27"/>
      <c r="TKE132" s="27"/>
      <c r="TKF132" s="27"/>
      <c r="TKG132" s="27"/>
      <c r="TKH132" s="27"/>
      <c r="TKI132" s="27"/>
      <c r="TKJ132" s="27"/>
      <c r="TKK132" s="27"/>
      <c r="TKL132" s="27"/>
      <c r="TKM132" s="27"/>
      <c r="TKN132" s="27"/>
      <c r="TKO132" s="27"/>
      <c r="TKP132" s="27"/>
      <c r="TKQ132" s="27"/>
      <c r="TKR132" s="27"/>
      <c r="TKS132" s="27"/>
      <c r="TKT132" s="27"/>
      <c r="TKU132" s="27"/>
      <c r="TKV132" s="27"/>
      <c r="TKW132" s="27"/>
      <c r="TKX132" s="27"/>
      <c r="TKY132" s="27"/>
      <c r="TKZ132" s="27"/>
      <c r="TLA132" s="27"/>
      <c r="TLB132" s="27"/>
      <c r="TLC132" s="27"/>
      <c r="TLD132" s="27"/>
      <c r="TLE132" s="27"/>
      <c r="TLF132" s="27"/>
      <c r="TLG132" s="27"/>
      <c r="TLH132" s="27"/>
      <c r="TLI132" s="27"/>
      <c r="TLJ132" s="27"/>
      <c r="TLK132" s="27"/>
      <c r="TLL132" s="27"/>
      <c r="TLM132" s="27"/>
      <c r="TLN132" s="27"/>
      <c r="TLO132" s="27"/>
      <c r="TLP132" s="27"/>
      <c r="TLQ132" s="27"/>
      <c r="TLR132" s="27"/>
      <c r="TLS132" s="27"/>
      <c r="TLT132" s="27"/>
      <c r="TLU132" s="27"/>
      <c r="TLV132" s="27"/>
      <c r="TLW132" s="27"/>
      <c r="TLX132" s="27"/>
      <c r="TLY132" s="27"/>
      <c r="TLZ132" s="27"/>
      <c r="TMA132" s="27"/>
      <c r="TMB132" s="27"/>
      <c r="TMC132" s="27"/>
      <c r="TMD132" s="27"/>
      <c r="TME132" s="27"/>
      <c r="TMF132" s="27"/>
      <c r="TMG132" s="27"/>
      <c r="TMH132" s="27"/>
      <c r="TMI132" s="27"/>
      <c r="TMJ132" s="27"/>
      <c r="TMK132" s="27"/>
      <c r="TML132" s="27"/>
      <c r="TMM132" s="27"/>
      <c r="TMN132" s="27"/>
      <c r="TMO132" s="27"/>
      <c r="TMP132" s="27"/>
      <c r="TMQ132" s="27"/>
      <c r="TMR132" s="27"/>
      <c r="TMS132" s="27"/>
      <c r="TMT132" s="27"/>
      <c r="TMU132" s="27"/>
      <c r="TMV132" s="27"/>
      <c r="TMW132" s="27"/>
      <c r="TMX132" s="27"/>
      <c r="TMY132" s="27"/>
      <c r="TMZ132" s="27"/>
      <c r="TNA132" s="27"/>
      <c r="TNB132" s="27"/>
      <c r="TNC132" s="27"/>
      <c r="TND132" s="27"/>
      <c r="TNE132" s="27"/>
      <c r="TNF132" s="27"/>
      <c r="TNG132" s="27"/>
      <c r="TNH132" s="27"/>
      <c r="TNI132" s="27"/>
      <c r="TNJ132" s="27"/>
      <c r="TNK132" s="27"/>
      <c r="TNL132" s="27"/>
      <c r="TNM132" s="27"/>
      <c r="TNN132" s="27"/>
      <c r="TNO132" s="27"/>
      <c r="TNP132" s="27"/>
      <c r="TNQ132" s="27"/>
      <c r="TNR132" s="27"/>
      <c r="TNS132" s="27"/>
      <c r="TNT132" s="27"/>
      <c r="TNU132" s="27"/>
      <c r="TNV132" s="27"/>
      <c r="TNW132" s="27"/>
      <c r="TNX132" s="27"/>
      <c r="TNY132" s="27"/>
      <c r="TNZ132" s="27"/>
      <c r="TOA132" s="27"/>
      <c r="TOB132" s="27"/>
      <c r="TOC132" s="27"/>
      <c r="TOD132" s="27"/>
      <c r="TOE132" s="27"/>
      <c r="TOF132" s="27"/>
      <c r="TOG132" s="27"/>
      <c r="TOH132" s="27"/>
      <c r="TOI132" s="27"/>
      <c r="TOJ132" s="27"/>
      <c r="TOK132" s="27"/>
      <c r="TOL132" s="27"/>
      <c r="TOM132" s="27"/>
      <c r="TON132" s="27"/>
      <c r="TOO132" s="27"/>
      <c r="TOP132" s="27"/>
      <c r="TOQ132" s="27"/>
      <c r="TOR132" s="27"/>
      <c r="TOS132" s="27"/>
      <c r="TOT132" s="27"/>
      <c r="TOU132" s="27"/>
      <c r="TOV132" s="27"/>
      <c r="TOW132" s="27"/>
      <c r="TOX132" s="27"/>
      <c r="TOY132" s="27"/>
      <c r="TOZ132" s="27"/>
      <c r="TPA132" s="27"/>
      <c r="TPB132" s="27"/>
      <c r="TPC132" s="27"/>
      <c r="TPD132" s="27"/>
      <c r="TPE132" s="27"/>
      <c r="TPF132" s="27"/>
      <c r="TPG132" s="27"/>
      <c r="TPH132" s="27"/>
      <c r="TPI132" s="27"/>
      <c r="TPJ132" s="27"/>
      <c r="TPK132" s="27"/>
      <c r="TPL132" s="27"/>
      <c r="TPM132" s="27"/>
      <c r="TPN132" s="27"/>
      <c r="TPO132" s="27"/>
      <c r="TPP132" s="27"/>
      <c r="TPQ132" s="27"/>
      <c r="TPR132" s="27"/>
      <c r="TPS132" s="27"/>
      <c r="TPT132" s="27"/>
      <c r="TPU132" s="27"/>
      <c r="TPV132" s="27"/>
      <c r="TPW132" s="27"/>
      <c r="TPX132" s="27"/>
      <c r="TPY132" s="27"/>
      <c r="TPZ132" s="27"/>
      <c r="TQA132" s="27"/>
      <c r="TQB132" s="27"/>
      <c r="TQC132" s="27"/>
      <c r="TQD132" s="27"/>
      <c r="TQE132" s="27"/>
      <c r="TQF132" s="27"/>
      <c r="TQG132" s="27"/>
      <c r="TQH132" s="27"/>
      <c r="TQI132" s="27"/>
      <c r="TQJ132" s="27"/>
      <c r="TQK132" s="27"/>
      <c r="TQL132" s="27"/>
      <c r="TQM132" s="27"/>
      <c r="TQN132" s="27"/>
      <c r="TQO132" s="27"/>
      <c r="TQP132" s="27"/>
      <c r="TQQ132" s="27"/>
      <c r="TQR132" s="27"/>
      <c r="TQS132" s="27"/>
      <c r="TQT132" s="27"/>
      <c r="TQU132" s="27"/>
      <c r="TQV132" s="27"/>
      <c r="TQW132" s="27"/>
      <c r="TQX132" s="27"/>
      <c r="TQY132" s="27"/>
      <c r="TQZ132" s="27"/>
      <c r="TRA132" s="27"/>
      <c r="TRB132" s="27"/>
      <c r="TRC132" s="27"/>
      <c r="TRD132" s="27"/>
      <c r="TRE132" s="27"/>
      <c r="TRF132" s="27"/>
      <c r="TRG132" s="27"/>
      <c r="TRH132" s="27"/>
      <c r="TRI132" s="27"/>
      <c r="TRJ132" s="27"/>
      <c r="TRK132" s="27"/>
      <c r="TRL132" s="27"/>
      <c r="TRM132" s="27"/>
      <c r="TRN132" s="27"/>
      <c r="TRO132" s="27"/>
      <c r="TRP132" s="27"/>
      <c r="TRQ132" s="27"/>
      <c r="TRR132" s="27"/>
      <c r="TRS132" s="27"/>
      <c r="TRT132" s="27"/>
      <c r="TRU132" s="27"/>
      <c r="TRV132" s="27"/>
      <c r="TRW132" s="27"/>
      <c r="TRX132" s="27"/>
      <c r="TRY132" s="27"/>
      <c r="TRZ132" s="27"/>
      <c r="TSA132" s="27"/>
      <c r="TSB132" s="27"/>
      <c r="TSC132" s="27"/>
      <c r="TSD132" s="27"/>
      <c r="TSE132" s="27"/>
      <c r="TSF132" s="27"/>
      <c r="TSG132" s="27"/>
      <c r="TSH132" s="27"/>
      <c r="TSI132" s="27"/>
      <c r="TSJ132" s="27"/>
      <c r="TSK132" s="27"/>
      <c r="TSL132" s="27"/>
      <c r="TSM132" s="27"/>
      <c r="TSN132" s="27"/>
      <c r="TSO132" s="27"/>
      <c r="TSP132" s="27"/>
      <c r="TSQ132" s="27"/>
      <c r="TSR132" s="27"/>
      <c r="TSS132" s="27"/>
      <c r="TST132" s="27"/>
      <c r="TTA132" s="27"/>
      <c r="TTB132" s="27"/>
      <c r="TTC132" s="27"/>
      <c r="TTD132" s="27"/>
      <c r="TTE132" s="27"/>
      <c r="TTF132" s="27"/>
      <c r="TTG132" s="27"/>
      <c r="TTH132" s="27"/>
      <c r="TTI132" s="27"/>
      <c r="TTJ132" s="27"/>
      <c r="TTK132" s="27"/>
      <c r="TTL132" s="27"/>
      <c r="TTM132" s="27"/>
      <c r="TTN132" s="27"/>
      <c r="TTO132" s="27"/>
      <c r="TTP132" s="27"/>
      <c r="TTQ132" s="27"/>
      <c r="TTR132" s="27"/>
      <c r="TTS132" s="27"/>
      <c r="TTT132" s="27"/>
      <c r="TTU132" s="27"/>
      <c r="TTV132" s="27"/>
      <c r="TTW132" s="27"/>
      <c r="TTX132" s="27"/>
      <c r="TTY132" s="27"/>
      <c r="TTZ132" s="27"/>
      <c r="TUA132" s="27"/>
      <c r="TUB132" s="27"/>
      <c r="TUC132" s="27"/>
      <c r="TUD132" s="27"/>
      <c r="TUE132" s="27"/>
      <c r="TUF132" s="27"/>
      <c r="TUG132" s="27"/>
      <c r="TUH132" s="27"/>
      <c r="TUI132" s="27"/>
      <c r="TUJ132" s="27"/>
      <c r="TUK132" s="27"/>
      <c r="TUL132" s="27"/>
      <c r="TUM132" s="27"/>
      <c r="TUN132" s="27"/>
      <c r="TUO132" s="27"/>
      <c r="TUP132" s="27"/>
      <c r="TUQ132" s="27"/>
      <c r="TUR132" s="27"/>
      <c r="TUS132" s="27"/>
      <c r="TUT132" s="27"/>
      <c r="TUU132" s="27"/>
      <c r="TUV132" s="27"/>
      <c r="TUW132" s="27"/>
      <c r="TUX132" s="27"/>
      <c r="TUY132" s="27"/>
      <c r="TUZ132" s="27"/>
      <c r="TVA132" s="27"/>
      <c r="TVB132" s="27"/>
      <c r="TVC132" s="27"/>
      <c r="TVD132" s="27"/>
      <c r="TVE132" s="27"/>
      <c r="TVF132" s="27"/>
      <c r="TVG132" s="27"/>
      <c r="TVH132" s="27"/>
      <c r="TVI132" s="27"/>
      <c r="TVJ132" s="27"/>
      <c r="TVK132" s="27"/>
      <c r="TVL132" s="27"/>
      <c r="TVM132" s="27"/>
      <c r="TVN132" s="27"/>
      <c r="TVO132" s="27"/>
      <c r="TVP132" s="27"/>
      <c r="TVQ132" s="27"/>
      <c r="TVR132" s="27"/>
      <c r="TVS132" s="27"/>
      <c r="TVT132" s="27"/>
      <c r="TVU132" s="27"/>
      <c r="TVV132" s="27"/>
      <c r="TVW132" s="27"/>
      <c r="TVX132" s="27"/>
      <c r="TVY132" s="27"/>
      <c r="TVZ132" s="27"/>
      <c r="TWA132" s="27"/>
      <c r="TWB132" s="27"/>
      <c r="TWC132" s="27"/>
      <c r="TWD132" s="27"/>
      <c r="TWE132" s="27"/>
      <c r="TWF132" s="27"/>
      <c r="TWG132" s="27"/>
      <c r="TWH132" s="27"/>
      <c r="TWI132" s="27"/>
      <c r="TWJ132" s="27"/>
      <c r="TWK132" s="27"/>
      <c r="TWL132" s="27"/>
      <c r="TWM132" s="27"/>
      <c r="TWN132" s="27"/>
      <c r="TWO132" s="27"/>
      <c r="TWP132" s="27"/>
      <c r="TWQ132" s="27"/>
      <c r="TWR132" s="27"/>
      <c r="TWS132" s="27"/>
      <c r="TWT132" s="27"/>
      <c r="TWU132" s="27"/>
      <c r="TWV132" s="27"/>
      <c r="TWW132" s="27"/>
      <c r="TWX132" s="27"/>
      <c r="TWY132" s="27"/>
      <c r="TWZ132" s="27"/>
      <c r="TXA132" s="27"/>
      <c r="TXB132" s="27"/>
      <c r="TXC132" s="27"/>
      <c r="TXD132" s="27"/>
      <c r="TXE132" s="27"/>
      <c r="TXF132" s="27"/>
      <c r="TXG132" s="27"/>
      <c r="TXH132" s="27"/>
      <c r="TXI132" s="27"/>
      <c r="TXJ132" s="27"/>
      <c r="TXK132" s="27"/>
      <c r="TXL132" s="27"/>
      <c r="TXM132" s="27"/>
      <c r="TXN132" s="27"/>
      <c r="TXO132" s="27"/>
      <c r="TXP132" s="27"/>
      <c r="TXQ132" s="27"/>
      <c r="TXR132" s="27"/>
      <c r="TXS132" s="27"/>
      <c r="TXT132" s="27"/>
      <c r="TXU132" s="27"/>
      <c r="TXV132" s="27"/>
      <c r="TXW132" s="27"/>
      <c r="TXX132" s="27"/>
      <c r="TXY132" s="27"/>
      <c r="TXZ132" s="27"/>
      <c r="TYA132" s="27"/>
      <c r="TYB132" s="27"/>
      <c r="TYC132" s="27"/>
      <c r="TYD132" s="27"/>
      <c r="TYE132" s="27"/>
      <c r="TYF132" s="27"/>
      <c r="TYG132" s="27"/>
      <c r="TYH132" s="27"/>
      <c r="TYI132" s="27"/>
      <c r="TYJ132" s="27"/>
      <c r="TYK132" s="27"/>
      <c r="TYL132" s="27"/>
      <c r="TYM132" s="27"/>
      <c r="TYN132" s="27"/>
      <c r="TYO132" s="27"/>
      <c r="TYP132" s="27"/>
      <c r="TYQ132" s="27"/>
      <c r="TYR132" s="27"/>
      <c r="TYS132" s="27"/>
      <c r="TYT132" s="27"/>
      <c r="TYU132" s="27"/>
      <c r="TYV132" s="27"/>
      <c r="TYW132" s="27"/>
      <c r="TYX132" s="27"/>
      <c r="TYY132" s="27"/>
      <c r="TYZ132" s="27"/>
      <c r="TZA132" s="27"/>
      <c r="TZB132" s="27"/>
      <c r="TZC132" s="27"/>
      <c r="TZD132" s="27"/>
      <c r="TZE132" s="27"/>
      <c r="TZF132" s="27"/>
      <c r="TZG132" s="27"/>
      <c r="TZH132" s="27"/>
      <c r="TZI132" s="27"/>
      <c r="TZJ132" s="27"/>
      <c r="TZK132" s="27"/>
      <c r="TZL132" s="27"/>
      <c r="TZM132" s="27"/>
      <c r="TZN132" s="27"/>
      <c r="TZO132" s="27"/>
      <c r="TZP132" s="27"/>
      <c r="TZQ132" s="27"/>
      <c r="TZR132" s="27"/>
      <c r="TZS132" s="27"/>
      <c r="TZT132" s="27"/>
      <c r="TZU132" s="27"/>
      <c r="TZV132" s="27"/>
      <c r="TZW132" s="27"/>
      <c r="TZX132" s="27"/>
      <c r="TZY132" s="27"/>
      <c r="TZZ132" s="27"/>
      <c r="UAA132" s="27"/>
      <c r="UAB132" s="27"/>
      <c r="UAC132" s="27"/>
      <c r="UAD132" s="27"/>
      <c r="UAE132" s="27"/>
      <c r="UAF132" s="27"/>
      <c r="UAG132" s="27"/>
      <c r="UAH132" s="27"/>
      <c r="UAI132" s="27"/>
      <c r="UAJ132" s="27"/>
      <c r="UAK132" s="27"/>
      <c r="UAL132" s="27"/>
      <c r="UAM132" s="27"/>
      <c r="UAN132" s="27"/>
      <c r="UAO132" s="27"/>
      <c r="UAP132" s="27"/>
      <c r="UAQ132" s="27"/>
      <c r="UAR132" s="27"/>
      <c r="UAS132" s="27"/>
      <c r="UAT132" s="27"/>
      <c r="UAU132" s="27"/>
      <c r="UAV132" s="27"/>
      <c r="UAW132" s="27"/>
      <c r="UAX132" s="27"/>
      <c r="UAY132" s="27"/>
      <c r="UAZ132" s="27"/>
      <c r="UBA132" s="27"/>
      <c r="UBB132" s="27"/>
      <c r="UBC132" s="27"/>
      <c r="UBD132" s="27"/>
      <c r="UBE132" s="27"/>
      <c r="UBF132" s="27"/>
      <c r="UBG132" s="27"/>
      <c r="UBH132" s="27"/>
      <c r="UBI132" s="27"/>
      <c r="UBJ132" s="27"/>
      <c r="UBK132" s="27"/>
      <c r="UBL132" s="27"/>
      <c r="UBM132" s="27"/>
      <c r="UBN132" s="27"/>
      <c r="UBO132" s="27"/>
      <c r="UBP132" s="27"/>
      <c r="UBQ132" s="27"/>
      <c r="UBR132" s="27"/>
      <c r="UBS132" s="27"/>
      <c r="UBT132" s="27"/>
      <c r="UBU132" s="27"/>
      <c r="UBV132" s="27"/>
      <c r="UBW132" s="27"/>
      <c r="UBX132" s="27"/>
      <c r="UBY132" s="27"/>
      <c r="UBZ132" s="27"/>
      <c r="UCA132" s="27"/>
      <c r="UCB132" s="27"/>
      <c r="UCC132" s="27"/>
      <c r="UCD132" s="27"/>
      <c r="UCE132" s="27"/>
      <c r="UCF132" s="27"/>
      <c r="UCG132" s="27"/>
      <c r="UCH132" s="27"/>
      <c r="UCI132" s="27"/>
      <c r="UCJ132" s="27"/>
      <c r="UCK132" s="27"/>
      <c r="UCL132" s="27"/>
      <c r="UCM132" s="27"/>
      <c r="UCN132" s="27"/>
      <c r="UCO132" s="27"/>
      <c r="UCP132" s="27"/>
      <c r="UCW132" s="27"/>
      <c r="UCX132" s="27"/>
      <c r="UCY132" s="27"/>
      <c r="UCZ132" s="27"/>
      <c r="UDA132" s="27"/>
      <c r="UDB132" s="27"/>
      <c r="UDC132" s="27"/>
      <c r="UDD132" s="27"/>
      <c r="UDE132" s="27"/>
      <c r="UDF132" s="27"/>
      <c r="UDG132" s="27"/>
      <c r="UDH132" s="27"/>
      <c r="UDI132" s="27"/>
      <c r="UDJ132" s="27"/>
      <c r="UDK132" s="27"/>
      <c r="UDL132" s="27"/>
      <c r="UDM132" s="27"/>
      <c r="UDN132" s="27"/>
      <c r="UDO132" s="27"/>
      <c r="UDP132" s="27"/>
      <c r="UDQ132" s="27"/>
      <c r="UDR132" s="27"/>
      <c r="UDS132" s="27"/>
      <c r="UDT132" s="27"/>
      <c r="UDU132" s="27"/>
      <c r="UDV132" s="27"/>
      <c r="UDW132" s="27"/>
      <c r="UDX132" s="27"/>
      <c r="UDY132" s="27"/>
      <c r="UDZ132" s="27"/>
      <c r="UEA132" s="27"/>
      <c r="UEB132" s="27"/>
      <c r="UEC132" s="27"/>
      <c r="UED132" s="27"/>
      <c r="UEE132" s="27"/>
      <c r="UEF132" s="27"/>
      <c r="UEG132" s="27"/>
      <c r="UEH132" s="27"/>
      <c r="UEI132" s="27"/>
      <c r="UEJ132" s="27"/>
      <c r="UEK132" s="27"/>
      <c r="UEL132" s="27"/>
      <c r="UEM132" s="27"/>
      <c r="UEN132" s="27"/>
      <c r="UEO132" s="27"/>
      <c r="UEP132" s="27"/>
      <c r="UEQ132" s="27"/>
      <c r="UER132" s="27"/>
      <c r="UES132" s="27"/>
      <c r="UET132" s="27"/>
      <c r="UEU132" s="27"/>
      <c r="UEV132" s="27"/>
      <c r="UEW132" s="27"/>
      <c r="UEX132" s="27"/>
      <c r="UEY132" s="27"/>
      <c r="UEZ132" s="27"/>
      <c r="UFA132" s="27"/>
      <c r="UFB132" s="27"/>
      <c r="UFC132" s="27"/>
      <c r="UFD132" s="27"/>
      <c r="UFE132" s="27"/>
      <c r="UFF132" s="27"/>
      <c r="UFG132" s="27"/>
      <c r="UFH132" s="27"/>
      <c r="UFI132" s="27"/>
      <c r="UFJ132" s="27"/>
      <c r="UFK132" s="27"/>
      <c r="UFL132" s="27"/>
      <c r="UFM132" s="27"/>
      <c r="UFN132" s="27"/>
      <c r="UFO132" s="27"/>
      <c r="UFP132" s="27"/>
      <c r="UFQ132" s="27"/>
      <c r="UFR132" s="27"/>
      <c r="UFS132" s="27"/>
      <c r="UFT132" s="27"/>
      <c r="UFU132" s="27"/>
      <c r="UFV132" s="27"/>
      <c r="UFW132" s="27"/>
      <c r="UFX132" s="27"/>
      <c r="UFY132" s="27"/>
      <c r="UFZ132" s="27"/>
      <c r="UGA132" s="27"/>
      <c r="UGB132" s="27"/>
      <c r="UGC132" s="27"/>
      <c r="UGD132" s="27"/>
      <c r="UGE132" s="27"/>
      <c r="UGF132" s="27"/>
      <c r="UGG132" s="27"/>
      <c r="UGH132" s="27"/>
      <c r="UGI132" s="27"/>
      <c r="UGJ132" s="27"/>
      <c r="UGK132" s="27"/>
      <c r="UGL132" s="27"/>
      <c r="UGM132" s="27"/>
      <c r="UGN132" s="27"/>
      <c r="UGO132" s="27"/>
      <c r="UGP132" s="27"/>
      <c r="UGQ132" s="27"/>
      <c r="UGR132" s="27"/>
      <c r="UGS132" s="27"/>
      <c r="UGT132" s="27"/>
      <c r="UGU132" s="27"/>
      <c r="UGV132" s="27"/>
      <c r="UGW132" s="27"/>
      <c r="UGX132" s="27"/>
      <c r="UGY132" s="27"/>
      <c r="UGZ132" s="27"/>
      <c r="UHA132" s="27"/>
      <c r="UHB132" s="27"/>
      <c r="UHC132" s="27"/>
      <c r="UHD132" s="27"/>
      <c r="UHE132" s="27"/>
      <c r="UHF132" s="27"/>
      <c r="UHG132" s="27"/>
      <c r="UHH132" s="27"/>
      <c r="UHI132" s="27"/>
      <c r="UHJ132" s="27"/>
      <c r="UHK132" s="27"/>
      <c r="UHL132" s="27"/>
      <c r="UHM132" s="27"/>
      <c r="UHN132" s="27"/>
      <c r="UHO132" s="27"/>
      <c r="UHP132" s="27"/>
      <c r="UHQ132" s="27"/>
      <c r="UHR132" s="27"/>
      <c r="UHS132" s="27"/>
      <c r="UHT132" s="27"/>
      <c r="UHU132" s="27"/>
      <c r="UHV132" s="27"/>
      <c r="UHW132" s="27"/>
      <c r="UHX132" s="27"/>
      <c r="UHY132" s="27"/>
      <c r="UHZ132" s="27"/>
      <c r="UIA132" s="27"/>
      <c r="UIB132" s="27"/>
      <c r="UIC132" s="27"/>
      <c r="UID132" s="27"/>
      <c r="UIE132" s="27"/>
      <c r="UIF132" s="27"/>
      <c r="UIG132" s="27"/>
      <c r="UIH132" s="27"/>
      <c r="UII132" s="27"/>
      <c r="UIJ132" s="27"/>
      <c r="UIK132" s="27"/>
      <c r="UIL132" s="27"/>
      <c r="UIM132" s="27"/>
      <c r="UIN132" s="27"/>
      <c r="UIO132" s="27"/>
      <c r="UIP132" s="27"/>
      <c r="UIQ132" s="27"/>
      <c r="UIR132" s="27"/>
      <c r="UIS132" s="27"/>
      <c r="UIT132" s="27"/>
      <c r="UIU132" s="27"/>
      <c r="UIV132" s="27"/>
      <c r="UIW132" s="27"/>
      <c r="UIX132" s="27"/>
      <c r="UIY132" s="27"/>
      <c r="UIZ132" s="27"/>
      <c r="UJA132" s="27"/>
      <c r="UJB132" s="27"/>
      <c r="UJC132" s="27"/>
      <c r="UJD132" s="27"/>
      <c r="UJE132" s="27"/>
      <c r="UJF132" s="27"/>
      <c r="UJG132" s="27"/>
      <c r="UJH132" s="27"/>
      <c r="UJI132" s="27"/>
      <c r="UJJ132" s="27"/>
      <c r="UJK132" s="27"/>
      <c r="UJL132" s="27"/>
      <c r="UJM132" s="27"/>
      <c r="UJN132" s="27"/>
      <c r="UJO132" s="27"/>
      <c r="UJP132" s="27"/>
      <c r="UJQ132" s="27"/>
      <c r="UJR132" s="27"/>
      <c r="UJS132" s="27"/>
      <c r="UJT132" s="27"/>
      <c r="UJU132" s="27"/>
      <c r="UJV132" s="27"/>
      <c r="UJW132" s="27"/>
      <c r="UJX132" s="27"/>
      <c r="UJY132" s="27"/>
      <c r="UJZ132" s="27"/>
      <c r="UKA132" s="27"/>
      <c r="UKB132" s="27"/>
      <c r="UKC132" s="27"/>
      <c r="UKD132" s="27"/>
      <c r="UKE132" s="27"/>
      <c r="UKF132" s="27"/>
      <c r="UKG132" s="27"/>
      <c r="UKH132" s="27"/>
      <c r="UKI132" s="27"/>
      <c r="UKJ132" s="27"/>
      <c r="UKK132" s="27"/>
      <c r="UKL132" s="27"/>
      <c r="UKM132" s="27"/>
      <c r="UKN132" s="27"/>
      <c r="UKO132" s="27"/>
      <c r="UKP132" s="27"/>
      <c r="UKQ132" s="27"/>
      <c r="UKR132" s="27"/>
      <c r="UKS132" s="27"/>
      <c r="UKT132" s="27"/>
      <c r="UKU132" s="27"/>
      <c r="UKV132" s="27"/>
      <c r="UKW132" s="27"/>
      <c r="UKX132" s="27"/>
      <c r="UKY132" s="27"/>
      <c r="UKZ132" s="27"/>
      <c r="ULA132" s="27"/>
      <c r="ULB132" s="27"/>
      <c r="ULC132" s="27"/>
      <c r="ULD132" s="27"/>
      <c r="ULE132" s="27"/>
      <c r="ULF132" s="27"/>
      <c r="ULG132" s="27"/>
      <c r="ULH132" s="27"/>
      <c r="ULI132" s="27"/>
      <c r="ULJ132" s="27"/>
      <c r="ULK132" s="27"/>
      <c r="ULL132" s="27"/>
      <c r="ULM132" s="27"/>
      <c r="ULN132" s="27"/>
      <c r="ULO132" s="27"/>
      <c r="ULP132" s="27"/>
      <c r="ULQ132" s="27"/>
      <c r="ULR132" s="27"/>
      <c r="ULS132" s="27"/>
      <c r="ULT132" s="27"/>
      <c r="ULU132" s="27"/>
      <c r="ULV132" s="27"/>
      <c r="ULW132" s="27"/>
      <c r="ULX132" s="27"/>
      <c r="ULY132" s="27"/>
      <c r="ULZ132" s="27"/>
      <c r="UMA132" s="27"/>
      <c r="UMB132" s="27"/>
      <c r="UMC132" s="27"/>
      <c r="UMD132" s="27"/>
      <c r="UME132" s="27"/>
      <c r="UMF132" s="27"/>
      <c r="UMG132" s="27"/>
      <c r="UMH132" s="27"/>
      <c r="UMI132" s="27"/>
      <c r="UMJ132" s="27"/>
      <c r="UMK132" s="27"/>
      <c r="UML132" s="27"/>
      <c r="UMS132" s="27"/>
      <c r="UMT132" s="27"/>
      <c r="UMU132" s="27"/>
      <c r="UMV132" s="27"/>
      <c r="UMW132" s="27"/>
      <c r="UMX132" s="27"/>
      <c r="UMY132" s="27"/>
      <c r="UMZ132" s="27"/>
      <c r="UNA132" s="27"/>
      <c r="UNB132" s="27"/>
      <c r="UNC132" s="27"/>
      <c r="UND132" s="27"/>
      <c r="UNE132" s="27"/>
      <c r="UNF132" s="27"/>
      <c r="UNG132" s="27"/>
      <c r="UNH132" s="27"/>
      <c r="UNI132" s="27"/>
      <c r="UNJ132" s="27"/>
      <c r="UNK132" s="27"/>
      <c r="UNL132" s="27"/>
      <c r="UNM132" s="27"/>
      <c r="UNN132" s="27"/>
      <c r="UNO132" s="27"/>
      <c r="UNP132" s="27"/>
      <c r="UNQ132" s="27"/>
      <c r="UNR132" s="27"/>
      <c r="UNS132" s="27"/>
      <c r="UNT132" s="27"/>
      <c r="UNU132" s="27"/>
      <c r="UNV132" s="27"/>
      <c r="UNW132" s="27"/>
      <c r="UNX132" s="27"/>
      <c r="UNY132" s="27"/>
      <c r="UNZ132" s="27"/>
      <c r="UOA132" s="27"/>
      <c r="UOB132" s="27"/>
      <c r="UOC132" s="27"/>
      <c r="UOD132" s="27"/>
      <c r="UOE132" s="27"/>
      <c r="UOF132" s="27"/>
      <c r="UOG132" s="27"/>
      <c r="UOH132" s="27"/>
      <c r="UOI132" s="27"/>
      <c r="UOJ132" s="27"/>
      <c r="UOK132" s="27"/>
      <c r="UOL132" s="27"/>
      <c r="UOM132" s="27"/>
      <c r="UON132" s="27"/>
      <c r="UOO132" s="27"/>
      <c r="UOP132" s="27"/>
      <c r="UOQ132" s="27"/>
      <c r="UOR132" s="27"/>
      <c r="UOS132" s="27"/>
      <c r="UOT132" s="27"/>
      <c r="UOU132" s="27"/>
      <c r="UOV132" s="27"/>
      <c r="UOW132" s="27"/>
      <c r="UOX132" s="27"/>
      <c r="UOY132" s="27"/>
      <c r="UOZ132" s="27"/>
      <c r="UPA132" s="27"/>
      <c r="UPB132" s="27"/>
      <c r="UPC132" s="27"/>
      <c r="UPD132" s="27"/>
      <c r="UPE132" s="27"/>
      <c r="UPF132" s="27"/>
      <c r="UPG132" s="27"/>
      <c r="UPH132" s="27"/>
      <c r="UPI132" s="27"/>
      <c r="UPJ132" s="27"/>
      <c r="UPK132" s="27"/>
      <c r="UPL132" s="27"/>
      <c r="UPM132" s="27"/>
      <c r="UPN132" s="27"/>
      <c r="UPO132" s="27"/>
      <c r="UPP132" s="27"/>
      <c r="UPQ132" s="27"/>
      <c r="UPR132" s="27"/>
      <c r="UPS132" s="27"/>
      <c r="UPT132" s="27"/>
      <c r="UPU132" s="27"/>
      <c r="UPV132" s="27"/>
      <c r="UPW132" s="27"/>
      <c r="UPX132" s="27"/>
      <c r="UPY132" s="27"/>
      <c r="UPZ132" s="27"/>
      <c r="UQA132" s="27"/>
      <c r="UQB132" s="27"/>
      <c r="UQC132" s="27"/>
      <c r="UQD132" s="27"/>
      <c r="UQE132" s="27"/>
      <c r="UQF132" s="27"/>
      <c r="UQG132" s="27"/>
      <c r="UQH132" s="27"/>
      <c r="UQI132" s="27"/>
      <c r="UQJ132" s="27"/>
      <c r="UQK132" s="27"/>
      <c r="UQL132" s="27"/>
      <c r="UQM132" s="27"/>
      <c r="UQN132" s="27"/>
      <c r="UQO132" s="27"/>
      <c r="UQP132" s="27"/>
      <c r="UQQ132" s="27"/>
      <c r="UQR132" s="27"/>
      <c r="UQS132" s="27"/>
      <c r="UQT132" s="27"/>
      <c r="UQU132" s="27"/>
      <c r="UQV132" s="27"/>
      <c r="UQW132" s="27"/>
      <c r="UQX132" s="27"/>
      <c r="UQY132" s="27"/>
      <c r="UQZ132" s="27"/>
      <c r="URA132" s="27"/>
      <c r="URB132" s="27"/>
      <c r="URC132" s="27"/>
      <c r="URD132" s="27"/>
      <c r="URE132" s="27"/>
      <c r="URF132" s="27"/>
      <c r="URG132" s="27"/>
      <c r="URH132" s="27"/>
      <c r="URI132" s="27"/>
      <c r="URJ132" s="27"/>
      <c r="URK132" s="27"/>
      <c r="URL132" s="27"/>
      <c r="URM132" s="27"/>
      <c r="URN132" s="27"/>
      <c r="URO132" s="27"/>
      <c r="URP132" s="27"/>
      <c r="URQ132" s="27"/>
      <c r="URR132" s="27"/>
      <c r="URS132" s="27"/>
      <c r="URT132" s="27"/>
      <c r="URU132" s="27"/>
      <c r="URV132" s="27"/>
      <c r="URW132" s="27"/>
      <c r="URX132" s="27"/>
      <c r="URY132" s="27"/>
      <c r="URZ132" s="27"/>
      <c r="USA132" s="27"/>
      <c r="USB132" s="27"/>
      <c r="USC132" s="27"/>
      <c r="USD132" s="27"/>
      <c r="USE132" s="27"/>
      <c r="USF132" s="27"/>
      <c r="USG132" s="27"/>
      <c r="USH132" s="27"/>
      <c r="USI132" s="27"/>
      <c r="USJ132" s="27"/>
      <c r="USK132" s="27"/>
      <c r="USL132" s="27"/>
      <c r="USM132" s="27"/>
      <c r="USN132" s="27"/>
      <c r="USO132" s="27"/>
      <c r="USP132" s="27"/>
      <c r="USQ132" s="27"/>
      <c r="USR132" s="27"/>
      <c r="USS132" s="27"/>
      <c r="UST132" s="27"/>
      <c r="USU132" s="27"/>
      <c r="USV132" s="27"/>
      <c r="USW132" s="27"/>
      <c r="USX132" s="27"/>
      <c r="USY132" s="27"/>
      <c r="USZ132" s="27"/>
      <c r="UTA132" s="27"/>
      <c r="UTB132" s="27"/>
      <c r="UTC132" s="27"/>
      <c r="UTD132" s="27"/>
      <c r="UTE132" s="27"/>
      <c r="UTF132" s="27"/>
      <c r="UTG132" s="27"/>
      <c r="UTH132" s="27"/>
      <c r="UTI132" s="27"/>
      <c r="UTJ132" s="27"/>
      <c r="UTK132" s="27"/>
      <c r="UTL132" s="27"/>
      <c r="UTM132" s="27"/>
      <c r="UTN132" s="27"/>
      <c r="UTO132" s="27"/>
      <c r="UTP132" s="27"/>
      <c r="UTQ132" s="27"/>
      <c r="UTR132" s="27"/>
      <c r="UTS132" s="27"/>
      <c r="UTT132" s="27"/>
      <c r="UTU132" s="27"/>
      <c r="UTV132" s="27"/>
      <c r="UTW132" s="27"/>
      <c r="UTX132" s="27"/>
      <c r="UTY132" s="27"/>
      <c r="UTZ132" s="27"/>
      <c r="UUA132" s="27"/>
      <c r="UUB132" s="27"/>
      <c r="UUC132" s="27"/>
      <c r="UUD132" s="27"/>
      <c r="UUE132" s="27"/>
      <c r="UUF132" s="27"/>
      <c r="UUG132" s="27"/>
      <c r="UUH132" s="27"/>
      <c r="UUI132" s="27"/>
      <c r="UUJ132" s="27"/>
      <c r="UUK132" s="27"/>
      <c r="UUL132" s="27"/>
      <c r="UUM132" s="27"/>
      <c r="UUN132" s="27"/>
      <c r="UUO132" s="27"/>
      <c r="UUP132" s="27"/>
      <c r="UUQ132" s="27"/>
      <c r="UUR132" s="27"/>
      <c r="UUS132" s="27"/>
      <c r="UUT132" s="27"/>
      <c r="UUU132" s="27"/>
      <c r="UUV132" s="27"/>
      <c r="UUW132" s="27"/>
      <c r="UUX132" s="27"/>
      <c r="UUY132" s="27"/>
      <c r="UUZ132" s="27"/>
      <c r="UVA132" s="27"/>
      <c r="UVB132" s="27"/>
      <c r="UVC132" s="27"/>
      <c r="UVD132" s="27"/>
      <c r="UVE132" s="27"/>
      <c r="UVF132" s="27"/>
      <c r="UVG132" s="27"/>
      <c r="UVH132" s="27"/>
      <c r="UVI132" s="27"/>
      <c r="UVJ132" s="27"/>
      <c r="UVK132" s="27"/>
      <c r="UVL132" s="27"/>
      <c r="UVM132" s="27"/>
      <c r="UVN132" s="27"/>
      <c r="UVO132" s="27"/>
      <c r="UVP132" s="27"/>
      <c r="UVQ132" s="27"/>
      <c r="UVR132" s="27"/>
      <c r="UVS132" s="27"/>
      <c r="UVT132" s="27"/>
      <c r="UVU132" s="27"/>
      <c r="UVV132" s="27"/>
      <c r="UVW132" s="27"/>
      <c r="UVX132" s="27"/>
      <c r="UVY132" s="27"/>
      <c r="UVZ132" s="27"/>
      <c r="UWA132" s="27"/>
      <c r="UWB132" s="27"/>
      <c r="UWC132" s="27"/>
      <c r="UWD132" s="27"/>
      <c r="UWE132" s="27"/>
      <c r="UWF132" s="27"/>
      <c r="UWG132" s="27"/>
      <c r="UWH132" s="27"/>
      <c r="UWO132" s="27"/>
      <c r="UWP132" s="27"/>
      <c r="UWQ132" s="27"/>
      <c r="UWR132" s="27"/>
      <c r="UWS132" s="27"/>
      <c r="UWT132" s="27"/>
      <c r="UWU132" s="27"/>
      <c r="UWV132" s="27"/>
      <c r="UWW132" s="27"/>
      <c r="UWX132" s="27"/>
      <c r="UWY132" s="27"/>
      <c r="UWZ132" s="27"/>
      <c r="UXA132" s="27"/>
      <c r="UXB132" s="27"/>
      <c r="UXC132" s="27"/>
      <c r="UXD132" s="27"/>
      <c r="UXE132" s="27"/>
      <c r="UXF132" s="27"/>
      <c r="UXG132" s="27"/>
      <c r="UXH132" s="27"/>
      <c r="UXI132" s="27"/>
      <c r="UXJ132" s="27"/>
      <c r="UXK132" s="27"/>
      <c r="UXL132" s="27"/>
      <c r="UXM132" s="27"/>
      <c r="UXN132" s="27"/>
      <c r="UXO132" s="27"/>
      <c r="UXP132" s="27"/>
      <c r="UXQ132" s="27"/>
      <c r="UXR132" s="27"/>
      <c r="UXS132" s="27"/>
      <c r="UXT132" s="27"/>
      <c r="UXU132" s="27"/>
      <c r="UXV132" s="27"/>
      <c r="UXW132" s="27"/>
      <c r="UXX132" s="27"/>
      <c r="UXY132" s="27"/>
      <c r="UXZ132" s="27"/>
      <c r="UYA132" s="27"/>
      <c r="UYB132" s="27"/>
      <c r="UYC132" s="27"/>
      <c r="UYD132" s="27"/>
      <c r="UYE132" s="27"/>
      <c r="UYF132" s="27"/>
      <c r="UYG132" s="27"/>
      <c r="UYH132" s="27"/>
      <c r="UYI132" s="27"/>
      <c r="UYJ132" s="27"/>
      <c r="UYK132" s="27"/>
      <c r="UYL132" s="27"/>
      <c r="UYM132" s="27"/>
      <c r="UYN132" s="27"/>
      <c r="UYO132" s="27"/>
      <c r="UYP132" s="27"/>
      <c r="UYQ132" s="27"/>
      <c r="UYR132" s="27"/>
      <c r="UYS132" s="27"/>
      <c r="UYT132" s="27"/>
      <c r="UYU132" s="27"/>
      <c r="UYV132" s="27"/>
      <c r="UYW132" s="27"/>
      <c r="UYX132" s="27"/>
      <c r="UYY132" s="27"/>
      <c r="UYZ132" s="27"/>
      <c r="UZA132" s="27"/>
      <c r="UZB132" s="27"/>
      <c r="UZC132" s="27"/>
      <c r="UZD132" s="27"/>
      <c r="UZE132" s="27"/>
      <c r="UZF132" s="27"/>
      <c r="UZG132" s="27"/>
      <c r="UZH132" s="27"/>
      <c r="UZI132" s="27"/>
      <c r="UZJ132" s="27"/>
      <c r="UZK132" s="27"/>
      <c r="UZL132" s="27"/>
      <c r="UZM132" s="27"/>
      <c r="UZN132" s="27"/>
      <c r="UZO132" s="27"/>
      <c r="UZP132" s="27"/>
      <c r="UZQ132" s="27"/>
      <c r="UZR132" s="27"/>
      <c r="UZS132" s="27"/>
      <c r="UZT132" s="27"/>
      <c r="UZU132" s="27"/>
      <c r="UZV132" s="27"/>
      <c r="UZW132" s="27"/>
      <c r="UZX132" s="27"/>
      <c r="UZY132" s="27"/>
      <c r="UZZ132" s="27"/>
      <c r="VAA132" s="27"/>
      <c r="VAB132" s="27"/>
      <c r="VAC132" s="27"/>
      <c r="VAD132" s="27"/>
      <c r="VAE132" s="27"/>
      <c r="VAF132" s="27"/>
      <c r="VAG132" s="27"/>
      <c r="VAH132" s="27"/>
      <c r="VAI132" s="27"/>
      <c r="VAJ132" s="27"/>
      <c r="VAK132" s="27"/>
      <c r="VAL132" s="27"/>
      <c r="VAM132" s="27"/>
      <c r="VAN132" s="27"/>
      <c r="VAO132" s="27"/>
      <c r="VAP132" s="27"/>
      <c r="VAQ132" s="27"/>
      <c r="VAR132" s="27"/>
      <c r="VAS132" s="27"/>
      <c r="VAT132" s="27"/>
      <c r="VAU132" s="27"/>
      <c r="VAV132" s="27"/>
      <c r="VAW132" s="27"/>
      <c r="VAX132" s="27"/>
      <c r="VAY132" s="27"/>
      <c r="VAZ132" s="27"/>
      <c r="VBA132" s="27"/>
      <c r="VBB132" s="27"/>
      <c r="VBC132" s="27"/>
      <c r="VBD132" s="27"/>
      <c r="VBE132" s="27"/>
      <c r="VBF132" s="27"/>
      <c r="VBG132" s="27"/>
      <c r="VBH132" s="27"/>
      <c r="VBI132" s="27"/>
      <c r="VBJ132" s="27"/>
      <c r="VBK132" s="27"/>
      <c r="VBL132" s="27"/>
      <c r="VBM132" s="27"/>
      <c r="VBN132" s="27"/>
      <c r="VBO132" s="27"/>
      <c r="VBP132" s="27"/>
      <c r="VBQ132" s="27"/>
      <c r="VBR132" s="27"/>
      <c r="VBS132" s="27"/>
      <c r="VBT132" s="27"/>
      <c r="VBU132" s="27"/>
      <c r="VBV132" s="27"/>
      <c r="VBW132" s="27"/>
      <c r="VBX132" s="27"/>
      <c r="VBY132" s="27"/>
      <c r="VBZ132" s="27"/>
      <c r="VCA132" s="27"/>
      <c r="VCB132" s="27"/>
      <c r="VCC132" s="27"/>
      <c r="VCD132" s="27"/>
      <c r="VCE132" s="27"/>
      <c r="VCF132" s="27"/>
      <c r="VCG132" s="27"/>
      <c r="VCH132" s="27"/>
      <c r="VCI132" s="27"/>
      <c r="VCJ132" s="27"/>
      <c r="VCK132" s="27"/>
      <c r="VCL132" s="27"/>
      <c r="VCM132" s="27"/>
      <c r="VCN132" s="27"/>
      <c r="VCO132" s="27"/>
      <c r="VCP132" s="27"/>
      <c r="VCQ132" s="27"/>
      <c r="VCR132" s="27"/>
      <c r="VCS132" s="27"/>
      <c r="VCT132" s="27"/>
      <c r="VCU132" s="27"/>
      <c r="VCV132" s="27"/>
      <c r="VCW132" s="27"/>
      <c r="VCX132" s="27"/>
      <c r="VCY132" s="27"/>
      <c r="VCZ132" s="27"/>
      <c r="VDA132" s="27"/>
      <c r="VDB132" s="27"/>
      <c r="VDC132" s="27"/>
      <c r="VDD132" s="27"/>
      <c r="VDE132" s="27"/>
      <c r="VDF132" s="27"/>
      <c r="VDG132" s="27"/>
      <c r="VDH132" s="27"/>
      <c r="VDI132" s="27"/>
      <c r="VDJ132" s="27"/>
      <c r="VDK132" s="27"/>
      <c r="VDL132" s="27"/>
      <c r="VDM132" s="27"/>
      <c r="VDN132" s="27"/>
      <c r="VDO132" s="27"/>
      <c r="VDP132" s="27"/>
      <c r="VDQ132" s="27"/>
      <c r="VDR132" s="27"/>
      <c r="VDS132" s="27"/>
      <c r="VDT132" s="27"/>
      <c r="VDU132" s="27"/>
      <c r="VDV132" s="27"/>
      <c r="VDW132" s="27"/>
      <c r="VDX132" s="27"/>
      <c r="VDY132" s="27"/>
      <c r="VDZ132" s="27"/>
      <c r="VEA132" s="27"/>
      <c r="VEB132" s="27"/>
      <c r="VEC132" s="27"/>
      <c r="VED132" s="27"/>
      <c r="VEE132" s="27"/>
      <c r="VEF132" s="27"/>
      <c r="VEG132" s="27"/>
      <c r="VEH132" s="27"/>
      <c r="VEI132" s="27"/>
      <c r="VEJ132" s="27"/>
      <c r="VEK132" s="27"/>
      <c r="VEL132" s="27"/>
      <c r="VEM132" s="27"/>
      <c r="VEN132" s="27"/>
      <c r="VEO132" s="27"/>
      <c r="VEP132" s="27"/>
      <c r="VEQ132" s="27"/>
      <c r="VER132" s="27"/>
      <c r="VES132" s="27"/>
      <c r="VET132" s="27"/>
      <c r="VEU132" s="27"/>
      <c r="VEV132" s="27"/>
      <c r="VEW132" s="27"/>
      <c r="VEX132" s="27"/>
      <c r="VEY132" s="27"/>
      <c r="VEZ132" s="27"/>
      <c r="VFA132" s="27"/>
      <c r="VFB132" s="27"/>
      <c r="VFC132" s="27"/>
      <c r="VFD132" s="27"/>
      <c r="VFE132" s="27"/>
      <c r="VFF132" s="27"/>
      <c r="VFG132" s="27"/>
      <c r="VFH132" s="27"/>
      <c r="VFI132" s="27"/>
      <c r="VFJ132" s="27"/>
      <c r="VFK132" s="27"/>
      <c r="VFL132" s="27"/>
      <c r="VFM132" s="27"/>
      <c r="VFN132" s="27"/>
      <c r="VFO132" s="27"/>
      <c r="VFP132" s="27"/>
      <c r="VFQ132" s="27"/>
      <c r="VFR132" s="27"/>
      <c r="VFS132" s="27"/>
      <c r="VFT132" s="27"/>
      <c r="VFU132" s="27"/>
      <c r="VFV132" s="27"/>
      <c r="VFW132" s="27"/>
      <c r="VFX132" s="27"/>
      <c r="VFY132" s="27"/>
      <c r="VFZ132" s="27"/>
      <c r="VGA132" s="27"/>
      <c r="VGB132" s="27"/>
      <c r="VGC132" s="27"/>
      <c r="VGD132" s="27"/>
      <c r="VGK132" s="27"/>
      <c r="VGL132" s="27"/>
      <c r="VGM132" s="27"/>
      <c r="VGN132" s="27"/>
      <c r="VGO132" s="27"/>
      <c r="VGP132" s="27"/>
      <c r="VGQ132" s="27"/>
      <c r="VGR132" s="27"/>
      <c r="VGS132" s="27"/>
      <c r="VGT132" s="27"/>
      <c r="VGU132" s="27"/>
      <c r="VGV132" s="27"/>
      <c r="VGW132" s="27"/>
      <c r="VGX132" s="27"/>
      <c r="VGY132" s="27"/>
      <c r="VGZ132" s="27"/>
      <c r="VHA132" s="27"/>
      <c r="VHB132" s="27"/>
      <c r="VHC132" s="27"/>
      <c r="VHD132" s="27"/>
      <c r="VHE132" s="27"/>
      <c r="VHF132" s="27"/>
      <c r="VHG132" s="27"/>
      <c r="VHH132" s="27"/>
      <c r="VHI132" s="27"/>
      <c r="VHJ132" s="27"/>
      <c r="VHK132" s="27"/>
      <c r="VHL132" s="27"/>
      <c r="VHM132" s="27"/>
      <c r="VHN132" s="27"/>
      <c r="VHO132" s="27"/>
      <c r="VHP132" s="27"/>
      <c r="VHQ132" s="27"/>
      <c r="VHR132" s="27"/>
      <c r="VHS132" s="27"/>
      <c r="VHT132" s="27"/>
      <c r="VHU132" s="27"/>
      <c r="VHV132" s="27"/>
      <c r="VHW132" s="27"/>
      <c r="VHX132" s="27"/>
      <c r="VHY132" s="27"/>
      <c r="VHZ132" s="27"/>
      <c r="VIA132" s="27"/>
      <c r="VIB132" s="27"/>
      <c r="VIC132" s="27"/>
      <c r="VID132" s="27"/>
      <c r="VIE132" s="27"/>
      <c r="VIF132" s="27"/>
      <c r="VIG132" s="27"/>
      <c r="VIH132" s="27"/>
      <c r="VII132" s="27"/>
      <c r="VIJ132" s="27"/>
      <c r="VIK132" s="27"/>
      <c r="VIL132" s="27"/>
      <c r="VIM132" s="27"/>
      <c r="VIN132" s="27"/>
      <c r="VIO132" s="27"/>
      <c r="VIP132" s="27"/>
      <c r="VIQ132" s="27"/>
      <c r="VIR132" s="27"/>
      <c r="VIS132" s="27"/>
      <c r="VIT132" s="27"/>
      <c r="VIU132" s="27"/>
      <c r="VIV132" s="27"/>
      <c r="VIW132" s="27"/>
      <c r="VIX132" s="27"/>
      <c r="VIY132" s="27"/>
      <c r="VIZ132" s="27"/>
      <c r="VJA132" s="27"/>
      <c r="VJB132" s="27"/>
      <c r="VJC132" s="27"/>
      <c r="VJD132" s="27"/>
      <c r="VJE132" s="27"/>
      <c r="VJF132" s="27"/>
      <c r="VJG132" s="27"/>
      <c r="VJH132" s="27"/>
      <c r="VJI132" s="27"/>
      <c r="VJJ132" s="27"/>
      <c r="VJK132" s="27"/>
      <c r="VJL132" s="27"/>
      <c r="VJM132" s="27"/>
      <c r="VJN132" s="27"/>
      <c r="VJO132" s="27"/>
      <c r="VJP132" s="27"/>
      <c r="VJQ132" s="27"/>
      <c r="VJR132" s="27"/>
      <c r="VJS132" s="27"/>
      <c r="VJT132" s="27"/>
      <c r="VJU132" s="27"/>
      <c r="VJV132" s="27"/>
      <c r="VJW132" s="27"/>
      <c r="VJX132" s="27"/>
      <c r="VJY132" s="27"/>
      <c r="VJZ132" s="27"/>
      <c r="VKA132" s="27"/>
      <c r="VKB132" s="27"/>
      <c r="VKC132" s="27"/>
      <c r="VKD132" s="27"/>
      <c r="VKE132" s="27"/>
      <c r="VKF132" s="27"/>
      <c r="VKG132" s="27"/>
      <c r="VKH132" s="27"/>
      <c r="VKI132" s="27"/>
      <c r="VKJ132" s="27"/>
      <c r="VKK132" s="27"/>
      <c r="VKL132" s="27"/>
      <c r="VKM132" s="27"/>
      <c r="VKN132" s="27"/>
      <c r="VKO132" s="27"/>
      <c r="VKP132" s="27"/>
      <c r="VKQ132" s="27"/>
      <c r="VKR132" s="27"/>
      <c r="VKS132" s="27"/>
      <c r="VKT132" s="27"/>
      <c r="VKU132" s="27"/>
      <c r="VKV132" s="27"/>
      <c r="VKW132" s="27"/>
      <c r="VKX132" s="27"/>
      <c r="VKY132" s="27"/>
      <c r="VKZ132" s="27"/>
      <c r="VLA132" s="27"/>
      <c r="VLB132" s="27"/>
      <c r="VLC132" s="27"/>
      <c r="VLD132" s="27"/>
      <c r="VLE132" s="27"/>
      <c r="VLF132" s="27"/>
      <c r="VLG132" s="27"/>
      <c r="VLH132" s="27"/>
      <c r="VLI132" s="27"/>
      <c r="VLJ132" s="27"/>
      <c r="VLK132" s="27"/>
      <c r="VLL132" s="27"/>
      <c r="VLM132" s="27"/>
      <c r="VLN132" s="27"/>
      <c r="VLO132" s="27"/>
      <c r="VLP132" s="27"/>
      <c r="VLQ132" s="27"/>
      <c r="VLR132" s="27"/>
      <c r="VLS132" s="27"/>
      <c r="VLT132" s="27"/>
      <c r="VLU132" s="27"/>
      <c r="VLV132" s="27"/>
      <c r="VLW132" s="27"/>
      <c r="VLX132" s="27"/>
      <c r="VLY132" s="27"/>
      <c r="VLZ132" s="27"/>
      <c r="VMA132" s="27"/>
      <c r="VMB132" s="27"/>
      <c r="VMC132" s="27"/>
      <c r="VMD132" s="27"/>
      <c r="VME132" s="27"/>
      <c r="VMF132" s="27"/>
      <c r="VMG132" s="27"/>
      <c r="VMH132" s="27"/>
      <c r="VMI132" s="27"/>
      <c r="VMJ132" s="27"/>
      <c r="VMK132" s="27"/>
      <c r="VML132" s="27"/>
      <c r="VMM132" s="27"/>
      <c r="VMN132" s="27"/>
      <c r="VMO132" s="27"/>
      <c r="VMP132" s="27"/>
      <c r="VMQ132" s="27"/>
      <c r="VMR132" s="27"/>
      <c r="VMS132" s="27"/>
      <c r="VMT132" s="27"/>
      <c r="VMU132" s="27"/>
      <c r="VMV132" s="27"/>
      <c r="VMW132" s="27"/>
      <c r="VMX132" s="27"/>
      <c r="VMY132" s="27"/>
      <c r="VMZ132" s="27"/>
      <c r="VNA132" s="27"/>
      <c r="VNB132" s="27"/>
      <c r="VNC132" s="27"/>
      <c r="VND132" s="27"/>
      <c r="VNE132" s="27"/>
      <c r="VNF132" s="27"/>
      <c r="VNG132" s="27"/>
      <c r="VNH132" s="27"/>
      <c r="VNI132" s="27"/>
      <c r="VNJ132" s="27"/>
      <c r="VNK132" s="27"/>
      <c r="VNL132" s="27"/>
      <c r="VNM132" s="27"/>
      <c r="VNN132" s="27"/>
      <c r="VNO132" s="27"/>
      <c r="VNP132" s="27"/>
      <c r="VNQ132" s="27"/>
      <c r="VNR132" s="27"/>
      <c r="VNS132" s="27"/>
      <c r="VNT132" s="27"/>
      <c r="VNU132" s="27"/>
      <c r="VNV132" s="27"/>
      <c r="VNW132" s="27"/>
      <c r="VNX132" s="27"/>
      <c r="VNY132" s="27"/>
      <c r="VNZ132" s="27"/>
      <c r="VOA132" s="27"/>
      <c r="VOB132" s="27"/>
      <c r="VOC132" s="27"/>
      <c r="VOD132" s="27"/>
      <c r="VOE132" s="27"/>
      <c r="VOF132" s="27"/>
      <c r="VOG132" s="27"/>
      <c r="VOH132" s="27"/>
      <c r="VOI132" s="27"/>
      <c r="VOJ132" s="27"/>
      <c r="VOK132" s="27"/>
      <c r="VOL132" s="27"/>
      <c r="VOM132" s="27"/>
      <c r="VON132" s="27"/>
      <c r="VOO132" s="27"/>
      <c r="VOP132" s="27"/>
      <c r="VOQ132" s="27"/>
      <c r="VOR132" s="27"/>
      <c r="VOS132" s="27"/>
      <c r="VOT132" s="27"/>
      <c r="VOU132" s="27"/>
      <c r="VOV132" s="27"/>
      <c r="VOW132" s="27"/>
      <c r="VOX132" s="27"/>
      <c r="VOY132" s="27"/>
      <c r="VOZ132" s="27"/>
      <c r="VPA132" s="27"/>
      <c r="VPB132" s="27"/>
      <c r="VPC132" s="27"/>
      <c r="VPD132" s="27"/>
      <c r="VPE132" s="27"/>
      <c r="VPF132" s="27"/>
      <c r="VPG132" s="27"/>
      <c r="VPH132" s="27"/>
      <c r="VPI132" s="27"/>
      <c r="VPJ132" s="27"/>
      <c r="VPK132" s="27"/>
      <c r="VPL132" s="27"/>
      <c r="VPM132" s="27"/>
      <c r="VPN132" s="27"/>
      <c r="VPO132" s="27"/>
      <c r="VPP132" s="27"/>
      <c r="VPQ132" s="27"/>
      <c r="VPR132" s="27"/>
      <c r="VPS132" s="27"/>
      <c r="VPT132" s="27"/>
      <c r="VPU132" s="27"/>
      <c r="VPV132" s="27"/>
      <c r="VPW132" s="27"/>
      <c r="VPX132" s="27"/>
      <c r="VPY132" s="27"/>
      <c r="VPZ132" s="27"/>
      <c r="VQG132" s="27"/>
      <c r="VQH132" s="27"/>
      <c r="VQI132" s="27"/>
      <c r="VQJ132" s="27"/>
      <c r="VQK132" s="27"/>
      <c r="VQL132" s="27"/>
      <c r="VQM132" s="27"/>
      <c r="VQN132" s="27"/>
      <c r="VQO132" s="27"/>
      <c r="VQP132" s="27"/>
      <c r="VQQ132" s="27"/>
      <c r="VQR132" s="27"/>
      <c r="VQS132" s="27"/>
      <c r="VQT132" s="27"/>
      <c r="VQU132" s="27"/>
      <c r="VQV132" s="27"/>
      <c r="VQW132" s="27"/>
      <c r="VQX132" s="27"/>
      <c r="VQY132" s="27"/>
      <c r="VQZ132" s="27"/>
      <c r="VRA132" s="27"/>
      <c r="VRB132" s="27"/>
      <c r="VRC132" s="27"/>
      <c r="VRD132" s="27"/>
      <c r="VRE132" s="27"/>
      <c r="VRF132" s="27"/>
      <c r="VRG132" s="27"/>
      <c r="VRH132" s="27"/>
      <c r="VRI132" s="27"/>
      <c r="VRJ132" s="27"/>
      <c r="VRK132" s="27"/>
      <c r="VRL132" s="27"/>
      <c r="VRM132" s="27"/>
      <c r="VRN132" s="27"/>
      <c r="VRO132" s="27"/>
      <c r="VRP132" s="27"/>
      <c r="VRQ132" s="27"/>
      <c r="VRR132" s="27"/>
      <c r="VRS132" s="27"/>
      <c r="VRT132" s="27"/>
      <c r="VRU132" s="27"/>
      <c r="VRV132" s="27"/>
      <c r="VRW132" s="27"/>
      <c r="VRX132" s="27"/>
      <c r="VRY132" s="27"/>
      <c r="VRZ132" s="27"/>
      <c r="VSA132" s="27"/>
      <c r="VSB132" s="27"/>
      <c r="VSC132" s="27"/>
      <c r="VSD132" s="27"/>
      <c r="VSE132" s="27"/>
      <c r="VSF132" s="27"/>
      <c r="VSG132" s="27"/>
      <c r="VSH132" s="27"/>
      <c r="VSI132" s="27"/>
      <c r="VSJ132" s="27"/>
      <c r="VSK132" s="27"/>
      <c r="VSL132" s="27"/>
      <c r="VSM132" s="27"/>
      <c r="VSN132" s="27"/>
      <c r="VSO132" s="27"/>
      <c r="VSP132" s="27"/>
      <c r="VSQ132" s="27"/>
      <c r="VSR132" s="27"/>
      <c r="VSS132" s="27"/>
      <c r="VST132" s="27"/>
      <c r="VSU132" s="27"/>
      <c r="VSV132" s="27"/>
      <c r="VSW132" s="27"/>
      <c r="VSX132" s="27"/>
      <c r="VSY132" s="27"/>
      <c r="VSZ132" s="27"/>
      <c r="VTA132" s="27"/>
      <c r="VTB132" s="27"/>
      <c r="VTC132" s="27"/>
      <c r="VTD132" s="27"/>
      <c r="VTE132" s="27"/>
      <c r="VTF132" s="27"/>
      <c r="VTG132" s="27"/>
      <c r="VTH132" s="27"/>
      <c r="VTI132" s="27"/>
      <c r="VTJ132" s="27"/>
      <c r="VTK132" s="27"/>
      <c r="VTL132" s="27"/>
      <c r="VTM132" s="27"/>
      <c r="VTN132" s="27"/>
      <c r="VTO132" s="27"/>
      <c r="VTP132" s="27"/>
      <c r="VTQ132" s="27"/>
      <c r="VTR132" s="27"/>
      <c r="VTS132" s="27"/>
      <c r="VTT132" s="27"/>
      <c r="VTU132" s="27"/>
      <c r="VTV132" s="27"/>
      <c r="VTW132" s="27"/>
      <c r="VTX132" s="27"/>
      <c r="VTY132" s="27"/>
      <c r="VTZ132" s="27"/>
      <c r="VUA132" s="27"/>
      <c r="VUB132" s="27"/>
      <c r="VUC132" s="27"/>
      <c r="VUD132" s="27"/>
      <c r="VUE132" s="27"/>
      <c r="VUF132" s="27"/>
      <c r="VUG132" s="27"/>
      <c r="VUH132" s="27"/>
      <c r="VUI132" s="27"/>
      <c r="VUJ132" s="27"/>
      <c r="VUK132" s="27"/>
      <c r="VUL132" s="27"/>
      <c r="VUM132" s="27"/>
      <c r="VUN132" s="27"/>
      <c r="VUO132" s="27"/>
      <c r="VUP132" s="27"/>
      <c r="VUQ132" s="27"/>
      <c r="VUR132" s="27"/>
      <c r="VUS132" s="27"/>
      <c r="VUT132" s="27"/>
      <c r="VUU132" s="27"/>
      <c r="VUV132" s="27"/>
      <c r="VUW132" s="27"/>
      <c r="VUX132" s="27"/>
      <c r="VUY132" s="27"/>
      <c r="VUZ132" s="27"/>
      <c r="VVA132" s="27"/>
      <c r="VVB132" s="27"/>
      <c r="VVC132" s="27"/>
      <c r="VVD132" s="27"/>
      <c r="VVE132" s="27"/>
      <c r="VVF132" s="27"/>
      <c r="VVG132" s="27"/>
      <c r="VVH132" s="27"/>
      <c r="VVI132" s="27"/>
      <c r="VVJ132" s="27"/>
      <c r="VVK132" s="27"/>
      <c r="VVL132" s="27"/>
      <c r="VVM132" s="27"/>
      <c r="VVN132" s="27"/>
      <c r="VVO132" s="27"/>
      <c r="VVP132" s="27"/>
      <c r="VVQ132" s="27"/>
      <c r="VVR132" s="27"/>
      <c r="VVS132" s="27"/>
      <c r="VVT132" s="27"/>
      <c r="VVU132" s="27"/>
      <c r="VVV132" s="27"/>
      <c r="VVW132" s="27"/>
      <c r="VVX132" s="27"/>
      <c r="VVY132" s="27"/>
      <c r="VVZ132" s="27"/>
      <c r="VWA132" s="27"/>
      <c r="VWB132" s="27"/>
      <c r="VWC132" s="27"/>
      <c r="VWD132" s="27"/>
      <c r="VWE132" s="27"/>
      <c r="VWF132" s="27"/>
      <c r="VWG132" s="27"/>
      <c r="VWH132" s="27"/>
      <c r="VWI132" s="27"/>
      <c r="VWJ132" s="27"/>
      <c r="VWK132" s="27"/>
      <c r="VWL132" s="27"/>
      <c r="VWM132" s="27"/>
      <c r="VWN132" s="27"/>
      <c r="VWO132" s="27"/>
      <c r="VWP132" s="27"/>
      <c r="VWQ132" s="27"/>
      <c r="VWR132" s="27"/>
      <c r="VWS132" s="27"/>
      <c r="VWT132" s="27"/>
      <c r="VWU132" s="27"/>
      <c r="VWV132" s="27"/>
      <c r="VWW132" s="27"/>
      <c r="VWX132" s="27"/>
      <c r="VWY132" s="27"/>
      <c r="VWZ132" s="27"/>
      <c r="VXA132" s="27"/>
      <c r="VXB132" s="27"/>
      <c r="VXC132" s="27"/>
      <c r="VXD132" s="27"/>
      <c r="VXE132" s="27"/>
      <c r="VXF132" s="27"/>
      <c r="VXG132" s="27"/>
      <c r="VXH132" s="27"/>
      <c r="VXI132" s="27"/>
      <c r="VXJ132" s="27"/>
      <c r="VXK132" s="27"/>
      <c r="VXL132" s="27"/>
      <c r="VXM132" s="27"/>
      <c r="VXN132" s="27"/>
      <c r="VXO132" s="27"/>
      <c r="VXP132" s="27"/>
      <c r="VXQ132" s="27"/>
      <c r="VXR132" s="27"/>
      <c r="VXS132" s="27"/>
      <c r="VXT132" s="27"/>
      <c r="VXU132" s="27"/>
      <c r="VXV132" s="27"/>
      <c r="VXW132" s="27"/>
      <c r="VXX132" s="27"/>
      <c r="VXY132" s="27"/>
      <c r="VXZ132" s="27"/>
      <c r="VYA132" s="27"/>
      <c r="VYB132" s="27"/>
      <c r="VYC132" s="27"/>
      <c r="VYD132" s="27"/>
      <c r="VYE132" s="27"/>
      <c r="VYF132" s="27"/>
      <c r="VYG132" s="27"/>
      <c r="VYH132" s="27"/>
      <c r="VYI132" s="27"/>
      <c r="VYJ132" s="27"/>
      <c r="VYK132" s="27"/>
      <c r="VYL132" s="27"/>
      <c r="VYM132" s="27"/>
      <c r="VYN132" s="27"/>
      <c r="VYO132" s="27"/>
      <c r="VYP132" s="27"/>
      <c r="VYQ132" s="27"/>
      <c r="VYR132" s="27"/>
      <c r="VYS132" s="27"/>
      <c r="VYT132" s="27"/>
      <c r="VYU132" s="27"/>
      <c r="VYV132" s="27"/>
      <c r="VYW132" s="27"/>
      <c r="VYX132" s="27"/>
      <c r="VYY132" s="27"/>
      <c r="VYZ132" s="27"/>
      <c r="VZA132" s="27"/>
      <c r="VZB132" s="27"/>
      <c r="VZC132" s="27"/>
      <c r="VZD132" s="27"/>
      <c r="VZE132" s="27"/>
      <c r="VZF132" s="27"/>
      <c r="VZG132" s="27"/>
      <c r="VZH132" s="27"/>
      <c r="VZI132" s="27"/>
      <c r="VZJ132" s="27"/>
      <c r="VZK132" s="27"/>
      <c r="VZL132" s="27"/>
      <c r="VZM132" s="27"/>
      <c r="VZN132" s="27"/>
      <c r="VZO132" s="27"/>
      <c r="VZP132" s="27"/>
      <c r="VZQ132" s="27"/>
      <c r="VZR132" s="27"/>
      <c r="VZS132" s="27"/>
      <c r="VZT132" s="27"/>
      <c r="VZU132" s="27"/>
      <c r="VZV132" s="27"/>
      <c r="WAC132" s="27"/>
      <c r="WAD132" s="27"/>
      <c r="WAE132" s="27"/>
      <c r="WAF132" s="27"/>
      <c r="WAG132" s="27"/>
      <c r="WAH132" s="27"/>
      <c r="WAI132" s="27"/>
      <c r="WAJ132" s="27"/>
      <c r="WAK132" s="27"/>
      <c r="WAL132" s="27"/>
      <c r="WAM132" s="27"/>
      <c r="WAN132" s="27"/>
      <c r="WAO132" s="27"/>
      <c r="WAP132" s="27"/>
      <c r="WAQ132" s="27"/>
      <c r="WAR132" s="27"/>
      <c r="WAS132" s="27"/>
      <c r="WAT132" s="27"/>
      <c r="WAU132" s="27"/>
      <c r="WAV132" s="27"/>
      <c r="WAW132" s="27"/>
      <c r="WAX132" s="27"/>
      <c r="WAY132" s="27"/>
      <c r="WAZ132" s="27"/>
      <c r="WBA132" s="27"/>
      <c r="WBB132" s="27"/>
      <c r="WBC132" s="27"/>
      <c r="WBD132" s="27"/>
      <c r="WBE132" s="27"/>
      <c r="WBF132" s="27"/>
      <c r="WBG132" s="27"/>
      <c r="WBH132" s="27"/>
      <c r="WBI132" s="27"/>
      <c r="WBJ132" s="27"/>
      <c r="WBK132" s="27"/>
      <c r="WBL132" s="27"/>
      <c r="WBM132" s="27"/>
      <c r="WBN132" s="27"/>
      <c r="WBO132" s="27"/>
      <c r="WBP132" s="27"/>
      <c r="WBQ132" s="27"/>
      <c r="WBR132" s="27"/>
      <c r="WBS132" s="27"/>
      <c r="WBT132" s="27"/>
      <c r="WBU132" s="27"/>
      <c r="WBV132" s="27"/>
      <c r="WBW132" s="27"/>
      <c r="WBX132" s="27"/>
      <c r="WBY132" s="27"/>
      <c r="WBZ132" s="27"/>
      <c r="WCA132" s="27"/>
      <c r="WCB132" s="27"/>
      <c r="WCC132" s="27"/>
      <c r="WCD132" s="27"/>
      <c r="WCE132" s="27"/>
      <c r="WCF132" s="27"/>
      <c r="WCG132" s="27"/>
      <c r="WCH132" s="27"/>
      <c r="WCI132" s="27"/>
      <c r="WCJ132" s="27"/>
      <c r="WCK132" s="27"/>
      <c r="WCL132" s="27"/>
      <c r="WCM132" s="27"/>
      <c r="WCN132" s="27"/>
      <c r="WCO132" s="27"/>
      <c r="WCP132" s="27"/>
      <c r="WCQ132" s="27"/>
      <c r="WCR132" s="27"/>
      <c r="WCS132" s="27"/>
      <c r="WCT132" s="27"/>
      <c r="WCU132" s="27"/>
      <c r="WCV132" s="27"/>
      <c r="WCW132" s="27"/>
      <c r="WCX132" s="27"/>
      <c r="WCY132" s="27"/>
      <c r="WCZ132" s="27"/>
      <c r="WDA132" s="27"/>
      <c r="WDB132" s="27"/>
      <c r="WDC132" s="27"/>
      <c r="WDD132" s="27"/>
      <c r="WDE132" s="27"/>
      <c r="WDF132" s="27"/>
      <c r="WDG132" s="27"/>
      <c r="WDH132" s="27"/>
      <c r="WDI132" s="27"/>
      <c r="WDJ132" s="27"/>
      <c r="WDK132" s="27"/>
      <c r="WDL132" s="27"/>
      <c r="WDM132" s="27"/>
      <c r="WDN132" s="27"/>
      <c r="WDO132" s="27"/>
      <c r="WDP132" s="27"/>
      <c r="WDQ132" s="27"/>
      <c r="WDR132" s="27"/>
      <c r="WDS132" s="27"/>
      <c r="WDT132" s="27"/>
      <c r="WDU132" s="27"/>
      <c r="WDV132" s="27"/>
      <c r="WDW132" s="27"/>
      <c r="WDX132" s="27"/>
      <c r="WDY132" s="27"/>
      <c r="WDZ132" s="27"/>
      <c r="WEA132" s="27"/>
      <c r="WEB132" s="27"/>
      <c r="WEC132" s="27"/>
      <c r="WED132" s="27"/>
      <c r="WEE132" s="27"/>
      <c r="WEF132" s="27"/>
      <c r="WEG132" s="27"/>
      <c r="WEH132" s="27"/>
      <c r="WEI132" s="27"/>
      <c r="WEJ132" s="27"/>
      <c r="WEK132" s="27"/>
      <c r="WEL132" s="27"/>
      <c r="WEM132" s="27"/>
      <c r="WEN132" s="27"/>
      <c r="WEO132" s="27"/>
      <c r="WEP132" s="27"/>
      <c r="WEQ132" s="27"/>
      <c r="WER132" s="27"/>
      <c r="WES132" s="27"/>
      <c r="WET132" s="27"/>
      <c r="WEU132" s="27"/>
      <c r="WEV132" s="27"/>
      <c r="WEW132" s="27"/>
      <c r="WEX132" s="27"/>
      <c r="WEY132" s="27"/>
      <c r="WEZ132" s="27"/>
      <c r="WFA132" s="27"/>
      <c r="WFB132" s="27"/>
      <c r="WFC132" s="27"/>
      <c r="WFD132" s="27"/>
      <c r="WFE132" s="27"/>
      <c r="WFF132" s="27"/>
      <c r="WFG132" s="27"/>
      <c r="WFH132" s="27"/>
      <c r="WFI132" s="27"/>
      <c r="WFJ132" s="27"/>
      <c r="WFK132" s="27"/>
      <c r="WFL132" s="27"/>
      <c r="WFM132" s="27"/>
      <c r="WFN132" s="27"/>
      <c r="WFO132" s="27"/>
      <c r="WFP132" s="27"/>
      <c r="WFQ132" s="27"/>
      <c r="WFR132" s="27"/>
      <c r="WFS132" s="27"/>
      <c r="WFT132" s="27"/>
      <c r="WFU132" s="27"/>
      <c r="WFV132" s="27"/>
      <c r="WFW132" s="27"/>
      <c r="WFX132" s="27"/>
      <c r="WFY132" s="27"/>
      <c r="WFZ132" s="27"/>
      <c r="WGA132" s="27"/>
      <c r="WGB132" s="27"/>
      <c r="WGC132" s="27"/>
      <c r="WGD132" s="27"/>
      <c r="WGE132" s="27"/>
      <c r="WGF132" s="27"/>
      <c r="WGG132" s="27"/>
      <c r="WGH132" s="27"/>
      <c r="WGI132" s="27"/>
      <c r="WGJ132" s="27"/>
      <c r="WGK132" s="27"/>
      <c r="WGL132" s="27"/>
      <c r="WGM132" s="27"/>
      <c r="WGN132" s="27"/>
      <c r="WGO132" s="27"/>
      <c r="WGP132" s="27"/>
      <c r="WGQ132" s="27"/>
      <c r="WGR132" s="27"/>
      <c r="WGS132" s="27"/>
      <c r="WGT132" s="27"/>
      <c r="WGU132" s="27"/>
      <c r="WGV132" s="27"/>
      <c r="WGW132" s="27"/>
      <c r="WGX132" s="27"/>
      <c r="WGY132" s="27"/>
      <c r="WGZ132" s="27"/>
      <c r="WHA132" s="27"/>
      <c r="WHB132" s="27"/>
      <c r="WHC132" s="27"/>
      <c r="WHD132" s="27"/>
      <c r="WHE132" s="27"/>
      <c r="WHF132" s="27"/>
      <c r="WHG132" s="27"/>
      <c r="WHH132" s="27"/>
      <c r="WHI132" s="27"/>
      <c r="WHJ132" s="27"/>
      <c r="WHK132" s="27"/>
      <c r="WHL132" s="27"/>
      <c r="WHM132" s="27"/>
      <c r="WHN132" s="27"/>
      <c r="WHO132" s="27"/>
      <c r="WHP132" s="27"/>
      <c r="WHQ132" s="27"/>
      <c r="WHR132" s="27"/>
      <c r="WHS132" s="27"/>
      <c r="WHT132" s="27"/>
      <c r="WHU132" s="27"/>
      <c r="WHV132" s="27"/>
      <c r="WHW132" s="27"/>
      <c r="WHX132" s="27"/>
      <c r="WHY132" s="27"/>
      <c r="WHZ132" s="27"/>
      <c r="WIA132" s="27"/>
      <c r="WIB132" s="27"/>
      <c r="WIC132" s="27"/>
      <c r="WID132" s="27"/>
      <c r="WIE132" s="27"/>
      <c r="WIF132" s="27"/>
      <c r="WIG132" s="27"/>
      <c r="WIH132" s="27"/>
      <c r="WII132" s="27"/>
      <c r="WIJ132" s="27"/>
      <c r="WIK132" s="27"/>
      <c r="WIL132" s="27"/>
      <c r="WIM132" s="27"/>
      <c r="WIN132" s="27"/>
      <c r="WIO132" s="27"/>
      <c r="WIP132" s="27"/>
      <c r="WIQ132" s="27"/>
      <c r="WIR132" s="27"/>
      <c r="WIS132" s="27"/>
      <c r="WIT132" s="27"/>
      <c r="WIU132" s="27"/>
      <c r="WIV132" s="27"/>
      <c r="WIW132" s="27"/>
      <c r="WIX132" s="27"/>
      <c r="WIY132" s="27"/>
      <c r="WIZ132" s="27"/>
      <c r="WJA132" s="27"/>
      <c r="WJB132" s="27"/>
      <c r="WJC132" s="27"/>
      <c r="WJD132" s="27"/>
      <c r="WJE132" s="27"/>
      <c r="WJF132" s="27"/>
      <c r="WJG132" s="27"/>
      <c r="WJH132" s="27"/>
      <c r="WJI132" s="27"/>
      <c r="WJJ132" s="27"/>
      <c r="WJK132" s="27"/>
      <c r="WJL132" s="27"/>
      <c r="WJM132" s="27"/>
      <c r="WJN132" s="27"/>
      <c r="WJO132" s="27"/>
      <c r="WJP132" s="27"/>
      <c r="WJQ132" s="27"/>
      <c r="WJR132" s="27"/>
      <c r="WJY132" s="27"/>
      <c r="WJZ132" s="27"/>
      <c r="WKA132" s="27"/>
      <c r="WKB132" s="27"/>
      <c r="WKC132" s="27"/>
      <c r="WKD132" s="27"/>
      <c r="WKE132" s="27"/>
      <c r="WKF132" s="27"/>
      <c r="WKG132" s="27"/>
      <c r="WKH132" s="27"/>
      <c r="WKI132" s="27"/>
      <c r="WKJ132" s="27"/>
      <c r="WKK132" s="27"/>
      <c r="WKL132" s="27"/>
      <c r="WKM132" s="27"/>
      <c r="WKN132" s="27"/>
      <c r="WKO132" s="27"/>
      <c r="WKP132" s="27"/>
      <c r="WKQ132" s="27"/>
      <c r="WKR132" s="27"/>
      <c r="WKS132" s="27"/>
      <c r="WKT132" s="27"/>
      <c r="WKU132" s="27"/>
      <c r="WKV132" s="27"/>
      <c r="WKW132" s="27"/>
      <c r="WKX132" s="27"/>
      <c r="WKY132" s="27"/>
      <c r="WKZ132" s="27"/>
      <c r="WLA132" s="27"/>
      <c r="WLB132" s="27"/>
      <c r="WLC132" s="27"/>
      <c r="WLD132" s="27"/>
      <c r="WLE132" s="27"/>
      <c r="WLF132" s="27"/>
      <c r="WLG132" s="27"/>
      <c r="WLH132" s="27"/>
      <c r="WLI132" s="27"/>
      <c r="WLJ132" s="27"/>
      <c r="WLK132" s="27"/>
      <c r="WLL132" s="27"/>
      <c r="WLM132" s="27"/>
      <c r="WLN132" s="27"/>
      <c r="WLO132" s="27"/>
      <c r="WLP132" s="27"/>
      <c r="WLQ132" s="27"/>
      <c r="WLR132" s="27"/>
      <c r="WLS132" s="27"/>
      <c r="WLT132" s="27"/>
      <c r="WLU132" s="27"/>
      <c r="WLV132" s="27"/>
      <c r="WLW132" s="27"/>
      <c r="WLX132" s="27"/>
      <c r="WLY132" s="27"/>
      <c r="WLZ132" s="27"/>
      <c r="WMA132" s="27"/>
      <c r="WMB132" s="27"/>
      <c r="WMC132" s="27"/>
      <c r="WMD132" s="27"/>
      <c r="WME132" s="27"/>
      <c r="WMF132" s="27"/>
      <c r="WMG132" s="27"/>
      <c r="WMH132" s="27"/>
      <c r="WMI132" s="27"/>
      <c r="WMJ132" s="27"/>
      <c r="WMK132" s="27"/>
      <c r="WML132" s="27"/>
      <c r="WMM132" s="27"/>
      <c r="WMN132" s="27"/>
      <c r="WMO132" s="27"/>
      <c r="WMP132" s="27"/>
      <c r="WMQ132" s="27"/>
      <c r="WMR132" s="27"/>
      <c r="WMS132" s="27"/>
      <c r="WMT132" s="27"/>
      <c r="WMU132" s="27"/>
      <c r="WMV132" s="27"/>
      <c r="WMW132" s="27"/>
      <c r="WMX132" s="27"/>
      <c r="WMY132" s="27"/>
      <c r="WMZ132" s="27"/>
      <c r="WNA132" s="27"/>
      <c r="WNB132" s="27"/>
      <c r="WNC132" s="27"/>
      <c r="WND132" s="27"/>
      <c r="WNE132" s="27"/>
      <c r="WNF132" s="27"/>
      <c r="WNG132" s="27"/>
      <c r="WNH132" s="27"/>
      <c r="WNI132" s="27"/>
      <c r="WNJ132" s="27"/>
      <c r="WNK132" s="27"/>
      <c r="WNL132" s="27"/>
      <c r="WNM132" s="27"/>
      <c r="WNN132" s="27"/>
      <c r="WNO132" s="27"/>
      <c r="WNP132" s="27"/>
      <c r="WNQ132" s="27"/>
      <c r="WNR132" s="27"/>
      <c r="WNS132" s="27"/>
      <c r="WNT132" s="27"/>
      <c r="WNU132" s="27"/>
      <c r="WNV132" s="27"/>
      <c r="WNW132" s="27"/>
      <c r="WNX132" s="27"/>
      <c r="WNY132" s="27"/>
      <c r="WNZ132" s="27"/>
      <c r="WOA132" s="27"/>
      <c r="WOB132" s="27"/>
      <c r="WOC132" s="27"/>
      <c r="WOD132" s="27"/>
      <c r="WOE132" s="27"/>
      <c r="WOF132" s="27"/>
      <c r="WOG132" s="27"/>
      <c r="WOH132" s="27"/>
      <c r="WOI132" s="27"/>
      <c r="WOJ132" s="27"/>
      <c r="WOK132" s="27"/>
      <c r="WOL132" s="27"/>
      <c r="WOM132" s="27"/>
      <c r="WON132" s="27"/>
      <c r="WOO132" s="27"/>
      <c r="WOP132" s="27"/>
      <c r="WOQ132" s="27"/>
      <c r="WOR132" s="27"/>
      <c r="WOS132" s="27"/>
      <c r="WOT132" s="27"/>
      <c r="WOU132" s="27"/>
      <c r="WOV132" s="27"/>
      <c r="WOW132" s="27"/>
      <c r="WOX132" s="27"/>
      <c r="WOY132" s="27"/>
      <c r="WOZ132" s="27"/>
      <c r="WPA132" s="27"/>
      <c r="WPB132" s="27"/>
      <c r="WPC132" s="27"/>
      <c r="WPD132" s="27"/>
      <c r="WPE132" s="27"/>
      <c r="WPF132" s="27"/>
      <c r="WPG132" s="27"/>
      <c r="WPH132" s="27"/>
      <c r="WPI132" s="27"/>
      <c r="WPJ132" s="27"/>
      <c r="WPK132" s="27"/>
      <c r="WPL132" s="27"/>
      <c r="WPM132" s="27"/>
      <c r="WPN132" s="27"/>
      <c r="WPO132" s="27"/>
      <c r="WPP132" s="27"/>
      <c r="WPQ132" s="27"/>
      <c r="WPR132" s="27"/>
      <c r="WPS132" s="27"/>
      <c r="WPT132" s="27"/>
      <c r="WPU132" s="27"/>
      <c r="WPV132" s="27"/>
      <c r="WPW132" s="27"/>
      <c r="WPX132" s="27"/>
      <c r="WPY132" s="27"/>
      <c r="WPZ132" s="27"/>
      <c r="WQA132" s="27"/>
      <c r="WQB132" s="27"/>
      <c r="WQC132" s="27"/>
      <c r="WQD132" s="27"/>
      <c r="WQE132" s="27"/>
      <c r="WQF132" s="27"/>
      <c r="WQG132" s="27"/>
      <c r="WQH132" s="27"/>
      <c r="WQI132" s="27"/>
      <c r="WQJ132" s="27"/>
      <c r="WQK132" s="27"/>
      <c r="WQL132" s="27"/>
      <c r="WQM132" s="27"/>
      <c r="WQN132" s="27"/>
      <c r="WQO132" s="27"/>
      <c r="WQP132" s="27"/>
      <c r="WQQ132" s="27"/>
      <c r="WQR132" s="27"/>
      <c r="WQS132" s="27"/>
      <c r="WQT132" s="27"/>
      <c r="WQU132" s="27"/>
      <c r="WQV132" s="27"/>
      <c r="WQW132" s="27"/>
      <c r="WQX132" s="27"/>
      <c r="WQY132" s="27"/>
      <c r="WQZ132" s="27"/>
      <c r="WRA132" s="27"/>
      <c r="WRB132" s="27"/>
      <c r="WRC132" s="27"/>
      <c r="WRD132" s="27"/>
      <c r="WRE132" s="27"/>
      <c r="WRF132" s="27"/>
      <c r="WRG132" s="27"/>
      <c r="WRH132" s="27"/>
      <c r="WRI132" s="27"/>
      <c r="WRJ132" s="27"/>
      <c r="WRK132" s="27"/>
      <c r="WRL132" s="27"/>
      <c r="WRM132" s="27"/>
      <c r="WRN132" s="27"/>
      <c r="WRO132" s="27"/>
      <c r="WRP132" s="27"/>
      <c r="WRQ132" s="27"/>
      <c r="WRR132" s="27"/>
      <c r="WRS132" s="27"/>
      <c r="WRT132" s="27"/>
      <c r="WRU132" s="27"/>
      <c r="WRV132" s="27"/>
      <c r="WRW132" s="27"/>
      <c r="WRX132" s="27"/>
      <c r="WRY132" s="27"/>
      <c r="WRZ132" s="27"/>
      <c r="WSA132" s="27"/>
      <c r="WSB132" s="27"/>
      <c r="WSC132" s="27"/>
      <c r="WSD132" s="27"/>
      <c r="WSE132" s="27"/>
      <c r="WSF132" s="27"/>
      <c r="WSG132" s="27"/>
      <c r="WSH132" s="27"/>
      <c r="WSI132" s="27"/>
      <c r="WSJ132" s="27"/>
      <c r="WSK132" s="27"/>
      <c r="WSL132" s="27"/>
      <c r="WSM132" s="27"/>
      <c r="WSN132" s="27"/>
      <c r="WSO132" s="27"/>
      <c r="WSP132" s="27"/>
      <c r="WSQ132" s="27"/>
      <c r="WSR132" s="27"/>
      <c r="WSS132" s="27"/>
      <c r="WST132" s="27"/>
      <c r="WSU132" s="27"/>
      <c r="WSV132" s="27"/>
      <c r="WSW132" s="27"/>
      <c r="WSX132" s="27"/>
      <c r="WSY132" s="27"/>
      <c r="WSZ132" s="27"/>
      <c r="WTA132" s="27"/>
      <c r="WTB132" s="27"/>
      <c r="WTC132" s="27"/>
      <c r="WTD132" s="27"/>
      <c r="WTE132" s="27"/>
      <c r="WTF132" s="27"/>
      <c r="WTG132" s="27"/>
      <c r="WTH132" s="27"/>
      <c r="WTI132" s="27"/>
      <c r="WTJ132" s="27"/>
      <c r="WTK132" s="27"/>
      <c r="WTL132" s="27"/>
      <c r="WTM132" s="27"/>
      <c r="WTN132" s="27"/>
      <c r="WTU132" s="27"/>
      <c r="WTV132" s="27"/>
      <c r="WTW132" s="27"/>
      <c r="WTX132" s="27"/>
      <c r="WTY132" s="27"/>
      <c r="WTZ132" s="27"/>
      <c r="WUA132" s="27"/>
      <c r="WUB132" s="27"/>
      <c r="WUC132" s="27"/>
      <c r="WUD132" s="27"/>
      <c r="WUE132" s="27"/>
      <c r="WUF132" s="27"/>
      <c r="WUG132" s="27"/>
      <c r="WUH132" s="27"/>
      <c r="WUI132" s="27"/>
      <c r="WUJ132" s="27"/>
      <c r="WUK132" s="27"/>
      <c r="WUL132" s="27"/>
      <c r="WUM132" s="27"/>
      <c r="WUN132" s="27"/>
      <c r="WUO132" s="27"/>
      <c r="WUP132" s="27"/>
      <c r="WUQ132" s="27"/>
      <c r="WUR132" s="27"/>
      <c r="WUS132" s="27"/>
      <c r="WUT132" s="27"/>
      <c r="WUU132" s="27"/>
      <c r="WUV132" s="27"/>
      <c r="WUW132" s="27"/>
      <c r="WUX132" s="27"/>
      <c r="WUY132" s="27"/>
      <c r="WUZ132" s="27"/>
      <c r="WVA132" s="27"/>
      <c r="WVB132" s="27"/>
      <c r="WVC132" s="27"/>
      <c r="WVD132" s="27"/>
      <c r="WVE132" s="27"/>
      <c r="WVF132" s="27"/>
      <c r="WVG132" s="27"/>
      <c r="WVH132" s="27"/>
      <c r="WVI132" s="27"/>
      <c r="WVJ132" s="27"/>
      <c r="WVK132" s="27"/>
      <c r="WVL132" s="27"/>
      <c r="WVM132" s="27"/>
      <c r="WVN132" s="27"/>
      <c r="WVO132" s="27"/>
      <c r="WVP132" s="27"/>
      <c r="WVQ132" s="27"/>
      <c r="WVR132" s="27"/>
      <c r="WVS132" s="27"/>
      <c r="WVT132" s="27"/>
      <c r="WVU132" s="27"/>
      <c r="WVV132" s="27"/>
      <c r="WVW132" s="27"/>
      <c r="WVX132" s="27"/>
      <c r="WVY132" s="27"/>
      <c r="WVZ132" s="27"/>
      <c r="WWA132" s="27"/>
      <c r="WWB132" s="27"/>
      <c r="WWC132" s="27"/>
      <c r="WWD132" s="27"/>
      <c r="WWE132" s="27"/>
      <c r="WWF132" s="27"/>
      <c r="WWG132" s="27"/>
      <c r="WWH132" s="27"/>
      <c r="WWI132" s="27"/>
      <c r="WWJ132" s="27"/>
      <c r="WWK132" s="27"/>
      <c r="WWL132" s="27"/>
      <c r="WWM132" s="27"/>
      <c r="WWN132" s="27"/>
      <c r="WWO132" s="27"/>
      <c r="WWP132" s="27"/>
      <c r="WWQ132" s="27"/>
      <c r="WWR132" s="27"/>
      <c r="WWS132" s="27"/>
      <c r="WWT132" s="27"/>
      <c r="WWU132" s="27"/>
      <c r="WWV132" s="27"/>
      <c r="WWW132" s="27"/>
      <c r="WWX132" s="27"/>
      <c r="WWY132" s="27"/>
      <c r="WWZ132" s="27"/>
      <c r="WXA132" s="27"/>
      <c r="WXB132" s="27"/>
      <c r="WXC132" s="27"/>
      <c r="WXD132" s="27"/>
      <c r="WXE132" s="27"/>
      <c r="WXF132" s="27"/>
      <c r="WXG132" s="27"/>
      <c r="WXH132" s="27"/>
      <c r="WXI132" s="27"/>
      <c r="WXJ132" s="27"/>
      <c r="WXK132" s="27"/>
      <c r="WXL132" s="27"/>
      <c r="WXM132" s="27"/>
      <c r="WXN132" s="27"/>
      <c r="WXO132" s="27"/>
      <c r="WXP132" s="27"/>
      <c r="WXQ132" s="27"/>
      <c r="WXR132" s="27"/>
      <c r="WXS132" s="27"/>
      <c r="WXT132" s="27"/>
      <c r="WXU132" s="27"/>
      <c r="WXV132" s="27"/>
      <c r="WXW132" s="27"/>
      <c r="WXX132" s="27"/>
      <c r="WXY132" s="27"/>
      <c r="WXZ132" s="27"/>
      <c r="WYA132" s="27"/>
      <c r="WYB132" s="27"/>
      <c r="WYC132" s="27"/>
      <c r="WYD132" s="27"/>
      <c r="WYE132" s="27"/>
      <c r="WYF132" s="27"/>
      <c r="WYG132" s="27"/>
      <c r="WYH132" s="27"/>
      <c r="WYI132" s="27"/>
      <c r="WYJ132" s="27"/>
      <c r="WYK132" s="27"/>
      <c r="WYL132" s="27"/>
      <c r="WYM132" s="27"/>
      <c r="WYN132" s="27"/>
      <c r="WYO132" s="27"/>
      <c r="WYP132" s="27"/>
      <c r="WYQ132" s="27"/>
      <c r="WYR132" s="27"/>
      <c r="WYS132" s="27"/>
      <c r="WYT132" s="27"/>
      <c r="WYU132" s="27"/>
      <c r="WYV132" s="27"/>
      <c r="WYW132" s="27"/>
      <c r="WYX132" s="27"/>
      <c r="WYY132" s="27"/>
      <c r="WYZ132" s="27"/>
      <c r="WZA132" s="27"/>
      <c r="WZB132" s="27"/>
      <c r="WZC132" s="27"/>
      <c r="WZD132" s="27"/>
      <c r="WZE132" s="27"/>
      <c r="WZF132" s="27"/>
      <c r="WZG132" s="27"/>
      <c r="WZH132" s="27"/>
      <c r="WZI132" s="27"/>
      <c r="WZJ132" s="27"/>
      <c r="WZK132" s="27"/>
      <c r="WZL132" s="27"/>
      <c r="WZM132" s="27"/>
      <c r="WZN132" s="27"/>
      <c r="WZO132" s="27"/>
      <c r="WZP132" s="27"/>
      <c r="WZQ132" s="27"/>
      <c r="WZR132" s="27"/>
      <c r="WZS132" s="27"/>
      <c r="WZT132" s="27"/>
      <c r="WZU132" s="27"/>
      <c r="WZV132" s="27"/>
      <c r="WZW132" s="27"/>
      <c r="WZX132" s="27"/>
      <c r="WZY132" s="27"/>
      <c r="WZZ132" s="27"/>
      <c r="XAA132" s="27"/>
      <c r="XAB132" s="27"/>
      <c r="XAC132" s="27"/>
      <c r="XAD132" s="27"/>
      <c r="XAE132" s="27"/>
      <c r="XAF132" s="27"/>
      <c r="XAG132" s="27"/>
      <c r="XAH132" s="27"/>
      <c r="XAI132" s="27"/>
      <c r="XAJ132" s="27"/>
      <c r="XAK132" s="27"/>
      <c r="XAL132" s="27"/>
      <c r="XAM132" s="27"/>
      <c r="XAN132" s="27"/>
      <c r="XAO132" s="27"/>
      <c r="XAP132" s="27"/>
      <c r="XAQ132" s="27"/>
      <c r="XAR132" s="27"/>
      <c r="XAS132" s="27"/>
      <c r="XAT132" s="27"/>
      <c r="XAU132" s="27"/>
      <c r="XAV132" s="27"/>
      <c r="XAW132" s="27"/>
      <c r="XAX132" s="27"/>
      <c r="XAY132" s="27"/>
      <c r="XAZ132" s="27"/>
      <c r="XBA132" s="27"/>
      <c r="XBB132" s="27"/>
      <c r="XBC132" s="27"/>
      <c r="XBD132" s="27"/>
      <c r="XBE132" s="27"/>
      <c r="XBF132" s="27"/>
      <c r="XBG132" s="27"/>
      <c r="XBH132" s="27"/>
      <c r="XBI132" s="27"/>
      <c r="XBJ132" s="27"/>
      <c r="XBK132" s="27"/>
      <c r="XBL132" s="27"/>
      <c r="XBM132" s="27"/>
      <c r="XBN132" s="27"/>
      <c r="XBO132" s="27"/>
      <c r="XBP132" s="27"/>
      <c r="XBQ132" s="27"/>
      <c r="XBR132" s="27"/>
      <c r="XBS132" s="27"/>
      <c r="XBT132" s="27"/>
      <c r="XBU132" s="27"/>
      <c r="XBV132" s="27"/>
      <c r="XBW132" s="27"/>
      <c r="XBX132" s="27"/>
      <c r="XBY132" s="27"/>
      <c r="XBZ132" s="27"/>
      <c r="XCA132" s="27"/>
      <c r="XCB132" s="27"/>
      <c r="XCC132" s="27"/>
      <c r="XCD132" s="27"/>
      <c r="XCE132" s="27"/>
      <c r="XCF132" s="27"/>
      <c r="XCG132" s="27"/>
      <c r="XCH132" s="27"/>
      <c r="XCI132" s="27"/>
      <c r="XCJ132" s="27"/>
      <c r="XCK132" s="27"/>
      <c r="XCL132" s="27"/>
      <c r="XCM132" s="27"/>
      <c r="XCN132" s="27"/>
      <c r="XCO132" s="27"/>
      <c r="XCP132" s="27"/>
      <c r="XCQ132" s="27"/>
      <c r="XCR132" s="27"/>
      <c r="XCS132" s="27"/>
      <c r="XCT132" s="27"/>
      <c r="XCU132" s="27"/>
      <c r="XCV132" s="27"/>
      <c r="XCW132" s="27"/>
      <c r="XCX132" s="27"/>
      <c r="XCY132" s="27"/>
      <c r="XCZ132" s="27"/>
      <c r="XDA132" s="27"/>
      <c r="XDB132" s="27"/>
      <c r="XDC132" s="27"/>
      <c r="XDD132" s="27"/>
      <c r="XDE132" s="27"/>
    </row>
    <row r="133" spans="1:16333" s="89" customFormat="1" ht="60.75" x14ac:dyDescent="0.25">
      <c r="A133" s="32" t="s">
        <v>21</v>
      </c>
      <c r="B133" s="124" t="s">
        <v>579</v>
      </c>
      <c r="C133" s="46">
        <v>100</v>
      </c>
      <c r="D133" s="219">
        <v>9306674</v>
      </c>
      <c r="E133" s="219">
        <v>8007578</v>
      </c>
      <c r="F133" s="219">
        <v>8222579.3200000003</v>
      </c>
      <c r="G133" s="73"/>
      <c r="H133" s="92"/>
      <c r="I133" s="92"/>
      <c r="J133" s="92"/>
      <c r="K133" s="92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  <c r="ACH133" s="4"/>
      <c r="ACI133" s="4"/>
      <c r="ACJ133" s="4"/>
      <c r="ACK133" s="4"/>
      <c r="ACL133" s="4"/>
      <c r="ACM133" s="4"/>
      <c r="ACN133" s="4"/>
      <c r="ACO133" s="4"/>
      <c r="ACP133" s="4"/>
      <c r="ACQ133" s="4"/>
      <c r="ACR133" s="4"/>
      <c r="ACS133" s="4"/>
      <c r="ACT133" s="4"/>
      <c r="ACU133" s="4"/>
      <c r="ACV133" s="4"/>
      <c r="ACW133" s="4"/>
      <c r="ACX133" s="4"/>
      <c r="ACY133" s="4"/>
      <c r="ACZ133" s="4"/>
      <c r="ADA133" s="4"/>
      <c r="ADB133" s="4"/>
      <c r="ADC133" s="4"/>
      <c r="ADD133" s="4"/>
      <c r="ADE133" s="4"/>
      <c r="ADF133" s="4"/>
      <c r="ADG133" s="4"/>
      <c r="ADH133" s="4"/>
      <c r="ADI133" s="4"/>
      <c r="ADJ133" s="4"/>
      <c r="ADK133" s="4"/>
      <c r="ADL133" s="4"/>
      <c r="ADM133" s="4"/>
      <c r="ADN133" s="4"/>
      <c r="ADO133" s="4"/>
      <c r="ADP133" s="4"/>
      <c r="ADQ133" s="4"/>
      <c r="ADR133" s="4"/>
      <c r="ADS133" s="4"/>
      <c r="ADT133" s="4"/>
      <c r="ADU133" s="4"/>
      <c r="ADV133" s="4"/>
      <c r="ADW133" s="4"/>
      <c r="ADX133" s="4"/>
      <c r="ADY133" s="4"/>
      <c r="ADZ133" s="4"/>
      <c r="AEA133" s="4"/>
      <c r="AEB133" s="4"/>
      <c r="AEC133" s="4"/>
      <c r="AED133" s="4"/>
      <c r="AEE133" s="4"/>
      <c r="AEF133" s="4"/>
      <c r="AEG133" s="4"/>
      <c r="AEH133" s="4"/>
      <c r="AEI133" s="4"/>
      <c r="AEJ133" s="4"/>
      <c r="AEK133" s="4"/>
      <c r="AEL133" s="4"/>
      <c r="AEM133" s="4"/>
      <c r="AEN133" s="4"/>
      <c r="AEO133" s="4"/>
      <c r="AEP133" s="4"/>
      <c r="AEQ133" s="4"/>
      <c r="AER133" s="4"/>
      <c r="AES133" s="4"/>
      <c r="AET133" s="4"/>
      <c r="AEU133" s="4"/>
      <c r="AEV133" s="4"/>
      <c r="AEW133" s="4"/>
      <c r="AEX133" s="4"/>
      <c r="AEY133" s="4"/>
      <c r="AEZ133" s="4"/>
      <c r="AFA133" s="4"/>
      <c r="AFB133" s="4"/>
      <c r="AFC133" s="4"/>
      <c r="AFD133" s="4"/>
      <c r="AFE133" s="4"/>
      <c r="AFF133" s="4"/>
      <c r="AFG133" s="4"/>
      <c r="AFH133" s="4"/>
      <c r="AFI133" s="4"/>
      <c r="AFJ133" s="4"/>
      <c r="AFK133" s="4"/>
      <c r="AFL133" s="4"/>
      <c r="AFM133" s="4"/>
      <c r="AFN133" s="4"/>
      <c r="AFO133" s="4"/>
      <c r="AFP133" s="4"/>
      <c r="AFQ133" s="4"/>
      <c r="AFR133" s="4"/>
      <c r="AFS133" s="4"/>
      <c r="AFT133" s="4"/>
      <c r="AFU133" s="4"/>
      <c r="AFV133" s="4"/>
      <c r="AFW133" s="4"/>
      <c r="AFX133" s="4"/>
      <c r="AFY133" s="4"/>
      <c r="AFZ133" s="4"/>
      <c r="AGA133" s="4"/>
      <c r="AGB133" s="4"/>
      <c r="AGC133" s="4"/>
      <c r="AGD133" s="4"/>
      <c r="AGE133" s="4"/>
      <c r="AGF133" s="4"/>
      <c r="AGG133" s="4"/>
      <c r="AGH133" s="4"/>
      <c r="AGI133" s="4"/>
      <c r="AGJ133" s="4"/>
      <c r="AGK133" s="4"/>
      <c r="AGL133" s="4"/>
      <c r="AGM133" s="4"/>
      <c r="AGN133" s="4"/>
      <c r="AGO133" s="4"/>
      <c r="AGP133" s="4"/>
      <c r="AGQ133" s="4"/>
      <c r="AGR133" s="4"/>
      <c r="AGS133" s="4"/>
      <c r="AGT133" s="4"/>
      <c r="AGU133" s="4"/>
      <c r="AGV133" s="4"/>
      <c r="AGW133" s="4"/>
      <c r="AGX133" s="4"/>
      <c r="AGY133" s="4"/>
      <c r="AGZ133" s="4"/>
      <c r="AHA133" s="4"/>
      <c r="AHB133" s="4"/>
      <c r="AHC133" s="4"/>
      <c r="AHD133" s="4"/>
      <c r="AHE133" s="4"/>
      <c r="AHF133" s="4"/>
      <c r="AHG133" s="4"/>
      <c r="AHH133" s="4"/>
      <c r="AHI133" s="4"/>
      <c r="AHJ133" s="4"/>
      <c r="AHK133" s="4"/>
      <c r="AHL133" s="4"/>
      <c r="AHM133" s="4"/>
      <c r="AHN133" s="4"/>
      <c r="AHO133" s="4"/>
      <c r="AHP133" s="4"/>
      <c r="AHQ133" s="4"/>
      <c r="AHR133" s="4"/>
      <c r="AHS133" s="4"/>
      <c r="AHT133" s="4"/>
      <c r="AHU133" s="4"/>
      <c r="AHV133" s="4"/>
      <c r="AHW133" s="4"/>
      <c r="AHX133" s="4"/>
      <c r="AHY133" s="4"/>
      <c r="AHZ133" s="4"/>
      <c r="AIA133" s="4"/>
      <c r="AIB133" s="4"/>
      <c r="AIC133" s="4"/>
      <c r="AID133" s="4"/>
      <c r="AIE133" s="4"/>
      <c r="AIF133" s="4"/>
      <c r="AIG133" s="4"/>
      <c r="AIH133" s="4"/>
      <c r="AII133" s="4"/>
      <c r="AIJ133" s="4"/>
      <c r="AIK133" s="4"/>
      <c r="AIL133" s="4"/>
      <c r="AIM133" s="4"/>
      <c r="AIN133" s="4"/>
      <c r="AIO133" s="4"/>
      <c r="AIP133" s="4"/>
      <c r="AIQ133" s="4"/>
      <c r="AIR133" s="4"/>
      <c r="AIS133" s="4"/>
      <c r="AIT133" s="4"/>
      <c r="AIU133" s="4"/>
      <c r="AIV133" s="4"/>
      <c r="AIW133" s="4"/>
      <c r="AIX133" s="4"/>
      <c r="AIY133" s="4"/>
      <c r="AIZ133" s="4"/>
      <c r="AJA133" s="4"/>
      <c r="AJB133" s="4"/>
      <c r="AJC133" s="4"/>
      <c r="AJD133" s="4"/>
      <c r="AJE133" s="4"/>
      <c r="AJF133" s="4"/>
      <c r="AJG133" s="4"/>
      <c r="AJH133" s="4"/>
      <c r="AJI133" s="4"/>
      <c r="AJJ133" s="4"/>
      <c r="AJK133" s="4"/>
      <c r="AJL133" s="4"/>
      <c r="AJM133" s="4"/>
      <c r="AJN133" s="4"/>
      <c r="AJO133" s="4"/>
      <c r="AJP133" s="4"/>
      <c r="AJQ133" s="4"/>
      <c r="AJR133" s="4"/>
      <c r="AJS133" s="4"/>
      <c r="AJT133" s="4"/>
      <c r="AJU133" s="4"/>
      <c r="AJV133" s="4"/>
      <c r="AJW133" s="4"/>
      <c r="AJX133" s="4"/>
      <c r="AJY133" s="4"/>
      <c r="AJZ133" s="4"/>
      <c r="AKA133" s="4"/>
      <c r="AKB133" s="4"/>
      <c r="AKC133" s="4"/>
      <c r="AKD133" s="4"/>
      <c r="AKE133" s="4"/>
      <c r="AKF133" s="4"/>
      <c r="AKG133" s="4"/>
      <c r="AKH133" s="4"/>
      <c r="AKI133" s="4"/>
      <c r="AKJ133" s="4"/>
      <c r="AKK133" s="4"/>
      <c r="AKL133" s="4"/>
      <c r="AKM133" s="4"/>
      <c r="AKN133" s="4"/>
      <c r="AKO133" s="4"/>
      <c r="AKP133" s="4"/>
      <c r="AKW133" s="4"/>
      <c r="AKX133" s="4"/>
      <c r="AKY133" s="4"/>
      <c r="AKZ133" s="4"/>
      <c r="ALA133" s="4"/>
      <c r="ALB133" s="4"/>
      <c r="ALC133" s="4"/>
      <c r="ALD133" s="4"/>
      <c r="ALE133" s="4"/>
      <c r="ALF133" s="4"/>
      <c r="ALG133" s="4"/>
      <c r="ALH133" s="4"/>
      <c r="ALI133" s="4"/>
      <c r="ALJ133" s="4"/>
      <c r="ALK133" s="4"/>
      <c r="ALL133" s="4"/>
      <c r="ALM133" s="4"/>
      <c r="ALN133" s="4"/>
      <c r="ALO133" s="4"/>
      <c r="ALP133" s="4"/>
      <c r="ALQ133" s="4"/>
      <c r="ALR133" s="4"/>
      <c r="ALS133" s="4"/>
      <c r="ALT133" s="4"/>
      <c r="ALU133" s="4"/>
      <c r="ALV133" s="4"/>
      <c r="ALW133" s="4"/>
      <c r="ALX133" s="4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  <c r="AMK133" s="4"/>
      <c r="AML133" s="4"/>
      <c r="AMM133" s="4"/>
      <c r="AMN133" s="4"/>
      <c r="AMO133" s="4"/>
      <c r="AMP133" s="4"/>
      <c r="AMQ133" s="4"/>
      <c r="AMR133" s="4"/>
      <c r="AMS133" s="4"/>
      <c r="AMT133" s="4"/>
      <c r="AMU133" s="4"/>
      <c r="AMV133" s="4"/>
      <c r="AMW133" s="4"/>
      <c r="AMX133" s="4"/>
      <c r="AMY133" s="4"/>
      <c r="AMZ133" s="4"/>
      <c r="ANA133" s="4"/>
      <c r="ANB133" s="4"/>
      <c r="ANC133" s="4"/>
      <c r="AND133" s="4"/>
      <c r="ANE133" s="4"/>
      <c r="ANF133" s="4"/>
      <c r="ANG133" s="4"/>
      <c r="ANH133" s="4"/>
      <c r="ANI133" s="4"/>
      <c r="ANJ133" s="4"/>
      <c r="ANK133" s="4"/>
      <c r="ANL133" s="4"/>
      <c r="ANM133" s="4"/>
      <c r="ANN133" s="4"/>
      <c r="ANO133" s="4"/>
      <c r="ANP133" s="4"/>
      <c r="ANQ133" s="4"/>
      <c r="ANR133" s="4"/>
      <c r="ANS133" s="4"/>
      <c r="ANT133" s="4"/>
      <c r="ANU133" s="4"/>
      <c r="ANV133" s="4"/>
      <c r="ANW133" s="4"/>
      <c r="ANX133" s="4"/>
      <c r="ANY133" s="4"/>
      <c r="ANZ133" s="4"/>
      <c r="AOA133" s="4"/>
      <c r="AOB133" s="4"/>
      <c r="AOC133" s="4"/>
      <c r="AOD133" s="4"/>
      <c r="AOE133" s="4"/>
      <c r="AOF133" s="4"/>
      <c r="AOG133" s="4"/>
      <c r="AOH133" s="4"/>
      <c r="AOI133" s="4"/>
      <c r="AOJ133" s="4"/>
      <c r="AOK133" s="4"/>
      <c r="AOL133" s="4"/>
      <c r="AOM133" s="4"/>
      <c r="AON133" s="4"/>
      <c r="AOO133" s="4"/>
      <c r="AOP133" s="4"/>
      <c r="AOQ133" s="4"/>
      <c r="AOR133" s="4"/>
      <c r="AOS133" s="4"/>
      <c r="AOT133" s="4"/>
      <c r="AOU133" s="4"/>
      <c r="AOV133" s="4"/>
      <c r="AOW133" s="4"/>
      <c r="AOX133" s="4"/>
      <c r="AOY133" s="4"/>
      <c r="AOZ133" s="4"/>
      <c r="APA133" s="4"/>
      <c r="APB133" s="4"/>
      <c r="APC133" s="4"/>
      <c r="APD133" s="4"/>
      <c r="APE133" s="4"/>
      <c r="APF133" s="4"/>
      <c r="APG133" s="4"/>
      <c r="APH133" s="4"/>
      <c r="API133" s="4"/>
      <c r="APJ133" s="4"/>
      <c r="APK133" s="4"/>
      <c r="APL133" s="4"/>
      <c r="APM133" s="4"/>
      <c r="APN133" s="4"/>
      <c r="APO133" s="4"/>
      <c r="APP133" s="4"/>
      <c r="APQ133" s="4"/>
      <c r="APR133" s="4"/>
      <c r="APS133" s="4"/>
      <c r="APT133" s="4"/>
      <c r="APU133" s="4"/>
      <c r="APV133" s="4"/>
      <c r="APW133" s="4"/>
      <c r="APX133" s="4"/>
      <c r="APY133" s="4"/>
      <c r="APZ133" s="4"/>
      <c r="AQA133" s="4"/>
      <c r="AQB133" s="4"/>
      <c r="AQC133" s="4"/>
      <c r="AQD133" s="4"/>
      <c r="AQE133" s="4"/>
      <c r="AQF133" s="4"/>
      <c r="AQG133" s="4"/>
      <c r="AQH133" s="4"/>
      <c r="AQI133" s="4"/>
      <c r="AQJ133" s="4"/>
      <c r="AQK133" s="4"/>
      <c r="AQL133" s="4"/>
      <c r="AQM133" s="4"/>
      <c r="AQN133" s="4"/>
      <c r="AQO133" s="4"/>
      <c r="AQP133" s="4"/>
      <c r="AQQ133" s="4"/>
      <c r="AQR133" s="4"/>
      <c r="AQS133" s="4"/>
      <c r="AQT133" s="4"/>
      <c r="AQU133" s="4"/>
      <c r="AQV133" s="4"/>
      <c r="AQW133" s="4"/>
      <c r="AQX133" s="4"/>
      <c r="AQY133" s="4"/>
      <c r="AQZ133" s="4"/>
      <c r="ARA133" s="4"/>
      <c r="ARB133" s="4"/>
      <c r="ARC133" s="4"/>
      <c r="ARD133" s="4"/>
      <c r="ARE133" s="4"/>
      <c r="ARF133" s="4"/>
      <c r="ARG133" s="4"/>
      <c r="ARH133" s="4"/>
      <c r="ARI133" s="4"/>
      <c r="ARJ133" s="4"/>
      <c r="ARK133" s="4"/>
      <c r="ARL133" s="4"/>
      <c r="ARM133" s="4"/>
      <c r="ARN133" s="4"/>
      <c r="ARO133" s="4"/>
      <c r="ARP133" s="4"/>
      <c r="ARQ133" s="4"/>
      <c r="ARR133" s="4"/>
      <c r="ARS133" s="4"/>
      <c r="ART133" s="4"/>
      <c r="ARU133" s="4"/>
      <c r="ARV133" s="4"/>
      <c r="ARW133" s="4"/>
      <c r="ARX133" s="4"/>
      <c r="ARY133" s="4"/>
      <c r="ARZ133" s="4"/>
      <c r="ASA133" s="4"/>
      <c r="ASB133" s="4"/>
      <c r="ASC133" s="4"/>
      <c r="ASD133" s="4"/>
      <c r="ASE133" s="4"/>
      <c r="ASF133" s="4"/>
      <c r="ASG133" s="4"/>
      <c r="ASH133" s="4"/>
      <c r="ASI133" s="4"/>
      <c r="ASJ133" s="4"/>
      <c r="ASK133" s="4"/>
      <c r="ASL133" s="4"/>
      <c r="ASM133" s="4"/>
      <c r="ASN133" s="4"/>
      <c r="ASO133" s="4"/>
      <c r="ASP133" s="4"/>
      <c r="ASQ133" s="4"/>
      <c r="ASR133" s="4"/>
      <c r="ASS133" s="4"/>
      <c r="AST133" s="4"/>
      <c r="ASU133" s="4"/>
      <c r="ASV133" s="4"/>
      <c r="ASW133" s="4"/>
      <c r="ASX133" s="4"/>
      <c r="ASY133" s="4"/>
      <c r="ASZ133" s="4"/>
      <c r="ATA133" s="4"/>
      <c r="ATB133" s="4"/>
      <c r="ATC133" s="4"/>
      <c r="ATD133" s="4"/>
      <c r="ATE133" s="4"/>
      <c r="ATF133" s="4"/>
      <c r="ATG133" s="4"/>
      <c r="ATH133" s="4"/>
      <c r="ATI133" s="4"/>
      <c r="ATJ133" s="4"/>
      <c r="ATK133" s="4"/>
      <c r="ATL133" s="4"/>
      <c r="ATM133" s="4"/>
      <c r="ATN133" s="4"/>
      <c r="ATO133" s="4"/>
      <c r="ATP133" s="4"/>
      <c r="ATQ133" s="4"/>
      <c r="ATR133" s="4"/>
      <c r="ATS133" s="4"/>
      <c r="ATT133" s="4"/>
      <c r="ATU133" s="4"/>
      <c r="ATV133" s="4"/>
      <c r="ATW133" s="4"/>
      <c r="ATX133" s="4"/>
      <c r="ATY133" s="4"/>
      <c r="ATZ133" s="4"/>
      <c r="AUA133" s="4"/>
      <c r="AUB133" s="4"/>
      <c r="AUC133" s="4"/>
      <c r="AUD133" s="4"/>
      <c r="AUE133" s="4"/>
      <c r="AUF133" s="4"/>
      <c r="AUG133" s="4"/>
      <c r="AUH133" s="4"/>
      <c r="AUI133" s="4"/>
      <c r="AUJ133" s="4"/>
      <c r="AUK133" s="4"/>
      <c r="AUL133" s="4"/>
      <c r="AUS133" s="4"/>
      <c r="AUT133" s="4"/>
      <c r="AUU133" s="4"/>
      <c r="AUV133" s="4"/>
      <c r="AUW133" s="4"/>
      <c r="AUX133" s="4"/>
      <c r="AUY133" s="4"/>
      <c r="AUZ133" s="4"/>
      <c r="AVA133" s="4"/>
      <c r="AVB133" s="4"/>
      <c r="AVC133" s="4"/>
      <c r="AVD133" s="4"/>
      <c r="AVE133" s="4"/>
      <c r="AVF133" s="4"/>
      <c r="AVG133" s="4"/>
      <c r="AVH133" s="4"/>
      <c r="AVI133" s="4"/>
      <c r="AVJ133" s="4"/>
      <c r="AVK133" s="4"/>
      <c r="AVL133" s="4"/>
      <c r="AVM133" s="4"/>
      <c r="AVN133" s="4"/>
      <c r="AVO133" s="4"/>
      <c r="AVP133" s="4"/>
      <c r="AVQ133" s="4"/>
      <c r="AVR133" s="4"/>
      <c r="AVS133" s="4"/>
      <c r="AVT133" s="4"/>
      <c r="AVU133" s="4"/>
      <c r="AVV133" s="4"/>
      <c r="AVW133" s="4"/>
      <c r="AVX133" s="4"/>
      <c r="AVY133" s="4"/>
      <c r="AVZ133" s="4"/>
      <c r="AWA133" s="4"/>
      <c r="AWB133" s="4"/>
      <c r="AWC133" s="4"/>
      <c r="AWD133" s="4"/>
      <c r="AWE133" s="4"/>
      <c r="AWF133" s="4"/>
      <c r="AWG133" s="4"/>
      <c r="AWH133" s="4"/>
      <c r="AWI133" s="4"/>
      <c r="AWJ133" s="4"/>
      <c r="AWK133" s="4"/>
      <c r="AWL133" s="4"/>
      <c r="AWM133" s="4"/>
      <c r="AWN133" s="4"/>
      <c r="AWO133" s="4"/>
      <c r="AWP133" s="4"/>
      <c r="AWQ133" s="4"/>
      <c r="AWR133" s="4"/>
      <c r="AWS133" s="4"/>
      <c r="AWT133" s="4"/>
      <c r="AWU133" s="4"/>
      <c r="AWV133" s="4"/>
      <c r="AWW133" s="4"/>
      <c r="AWX133" s="4"/>
      <c r="AWY133" s="4"/>
      <c r="AWZ133" s="4"/>
      <c r="AXA133" s="4"/>
      <c r="AXB133" s="4"/>
      <c r="AXC133" s="4"/>
      <c r="AXD133" s="4"/>
      <c r="AXE133" s="4"/>
      <c r="AXF133" s="4"/>
      <c r="AXG133" s="4"/>
      <c r="AXH133" s="4"/>
      <c r="AXI133" s="4"/>
      <c r="AXJ133" s="4"/>
      <c r="AXK133" s="4"/>
      <c r="AXL133" s="4"/>
      <c r="AXM133" s="4"/>
      <c r="AXN133" s="4"/>
      <c r="AXO133" s="4"/>
      <c r="AXP133" s="4"/>
      <c r="AXQ133" s="4"/>
      <c r="AXR133" s="4"/>
      <c r="AXS133" s="4"/>
      <c r="AXT133" s="4"/>
      <c r="AXU133" s="4"/>
      <c r="AXV133" s="4"/>
      <c r="AXW133" s="4"/>
      <c r="AXX133" s="4"/>
      <c r="AXY133" s="4"/>
      <c r="AXZ133" s="4"/>
      <c r="AYA133" s="4"/>
      <c r="AYB133" s="4"/>
      <c r="AYC133" s="4"/>
      <c r="AYD133" s="4"/>
      <c r="AYE133" s="4"/>
      <c r="AYF133" s="4"/>
      <c r="AYG133" s="4"/>
      <c r="AYH133" s="4"/>
      <c r="AYI133" s="4"/>
      <c r="AYJ133" s="4"/>
      <c r="AYK133" s="4"/>
      <c r="AYL133" s="4"/>
      <c r="AYM133" s="4"/>
      <c r="AYN133" s="4"/>
      <c r="AYO133" s="4"/>
      <c r="AYP133" s="4"/>
      <c r="AYQ133" s="4"/>
      <c r="AYR133" s="4"/>
      <c r="AYS133" s="4"/>
      <c r="AYT133" s="4"/>
      <c r="AYU133" s="4"/>
      <c r="AYV133" s="4"/>
      <c r="AYW133" s="4"/>
      <c r="AYX133" s="4"/>
      <c r="AYY133" s="4"/>
      <c r="AYZ133" s="4"/>
      <c r="AZA133" s="4"/>
      <c r="AZB133" s="4"/>
      <c r="AZC133" s="4"/>
      <c r="AZD133" s="4"/>
      <c r="AZE133" s="4"/>
      <c r="AZF133" s="4"/>
      <c r="AZG133" s="4"/>
      <c r="AZH133" s="4"/>
      <c r="AZI133" s="4"/>
      <c r="AZJ133" s="4"/>
      <c r="AZK133" s="4"/>
      <c r="AZL133" s="4"/>
      <c r="AZM133" s="4"/>
      <c r="AZN133" s="4"/>
      <c r="AZO133" s="4"/>
      <c r="AZP133" s="4"/>
      <c r="AZQ133" s="4"/>
      <c r="AZR133" s="4"/>
      <c r="AZS133" s="4"/>
      <c r="AZT133" s="4"/>
      <c r="AZU133" s="4"/>
      <c r="AZV133" s="4"/>
      <c r="AZW133" s="4"/>
      <c r="AZX133" s="4"/>
      <c r="AZY133" s="4"/>
      <c r="AZZ133" s="4"/>
      <c r="BAA133" s="4"/>
      <c r="BAB133" s="4"/>
      <c r="BAC133" s="4"/>
      <c r="BAD133" s="4"/>
      <c r="BAE133" s="4"/>
      <c r="BAF133" s="4"/>
      <c r="BAG133" s="4"/>
      <c r="BAH133" s="4"/>
      <c r="BAI133" s="4"/>
      <c r="BAJ133" s="4"/>
      <c r="BAK133" s="4"/>
      <c r="BAL133" s="4"/>
      <c r="BAM133" s="4"/>
      <c r="BAN133" s="4"/>
      <c r="BAO133" s="4"/>
      <c r="BAP133" s="4"/>
      <c r="BAQ133" s="4"/>
      <c r="BAR133" s="4"/>
      <c r="BAS133" s="4"/>
      <c r="BAT133" s="4"/>
      <c r="BAU133" s="4"/>
      <c r="BAV133" s="4"/>
      <c r="BAW133" s="4"/>
      <c r="BAX133" s="4"/>
      <c r="BAY133" s="4"/>
      <c r="BAZ133" s="4"/>
      <c r="BBA133" s="4"/>
      <c r="BBB133" s="4"/>
      <c r="BBC133" s="4"/>
      <c r="BBD133" s="4"/>
      <c r="BBE133" s="4"/>
      <c r="BBF133" s="4"/>
      <c r="BBG133" s="4"/>
      <c r="BBH133" s="4"/>
      <c r="BBI133" s="4"/>
      <c r="BBJ133" s="4"/>
      <c r="BBK133" s="4"/>
      <c r="BBL133" s="4"/>
      <c r="BBM133" s="4"/>
      <c r="BBN133" s="4"/>
      <c r="BBO133" s="4"/>
      <c r="BBP133" s="4"/>
      <c r="BBQ133" s="4"/>
      <c r="BBR133" s="4"/>
      <c r="BBS133" s="4"/>
      <c r="BBT133" s="4"/>
      <c r="BBU133" s="4"/>
      <c r="BBV133" s="4"/>
      <c r="BBW133" s="4"/>
      <c r="BBX133" s="4"/>
      <c r="BBY133" s="4"/>
      <c r="BBZ133" s="4"/>
      <c r="BCA133" s="4"/>
      <c r="BCB133" s="4"/>
      <c r="BCC133" s="4"/>
      <c r="BCD133" s="4"/>
      <c r="BCE133" s="4"/>
      <c r="BCF133" s="4"/>
      <c r="BCG133" s="4"/>
      <c r="BCH133" s="4"/>
      <c r="BCI133" s="4"/>
      <c r="BCJ133" s="4"/>
      <c r="BCK133" s="4"/>
      <c r="BCL133" s="4"/>
      <c r="BCM133" s="4"/>
      <c r="BCN133" s="4"/>
      <c r="BCO133" s="4"/>
      <c r="BCP133" s="4"/>
      <c r="BCQ133" s="4"/>
      <c r="BCR133" s="4"/>
      <c r="BCS133" s="4"/>
      <c r="BCT133" s="4"/>
      <c r="BCU133" s="4"/>
      <c r="BCV133" s="4"/>
      <c r="BCW133" s="4"/>
      <c r="BCX133" s="4"/>
      <c r="BCY133" s="4"/>
      <c r="BCZ133" s="4"/>
      <c r="BDA133" s="4"/>
      <c r="BDB133" s="4"/>
      <c r="BDC133" s="4"/>
      <c r="BDD133" s="4"/>
      <c r="BDE133" s="4"/>
      <c r="BDF133" s="4"/>
      <c r="BDG133" s="4"/>
      <c r="BDH133" s="4"/>
      <c r="BDI133" s="4"/>
      <c r="BDJ133" s="4"/>
      <c r="BDK133" s="4"/>
      <c r="BDL133" s="4"/>
      <c r="BDM133" s="4"/>
      <c r="BDN133" s="4"/>
      <c r="BDO133" s="4"/>
      <c r="BDP133" s="4"/>
      <c r="BDQ133" s="4"/>
      <c r="BDR133" s="4"/>
      <c r="BDS133" s="4"/>
      <c r="BDT133" s="4"/>
      <c r="BDU133" s="4"/>
      <c r="BDV133" s="4"/>
      <c r="BDW133" s="4"/>
      <c r="BDX133" s="4"/>
      <c r="BDY133" s="4"/>
      <c r="BDZ133" s="4"/>
      <c r="BEA133" s="4"/>
      <c r="BEB133" s="4"/>
      <c r="BEC133" s="4"/>
      <c r="BED133" s="4"/>
      <c r="BEE133" s="4"/>
      <c r="BEF133" s="4"/>
      <c r="BEG133" s="4"/>
      <c r="BEH133" s="4"/>
      <c r="BEO133" s="4"/>
      <c r="BEP133" s="4"/>
      <c r="BEQ133" s="4"/>
      <c r="BER133" s="4"/>
      <c r="BES133" s="4"/>
      <c r="BET133" s="4"/>
      <c r="BEU133" s="4"/>
      <c r="BEV133" s="4"/>
      <c r="BEW133" s="4"/>
      <c r="BEX133" s="4"/>
      <c r="BEY133" s="4"/>
      <c r="BEZ133" s="4"/>
      <c r="BFA133" s="4"/>
      <c r="BFB133" s="4"/>
      <c r="BFC133" s="4"/>
      <c r="BFD133" s="4"/>
      <c r="BFE133" s="4"/>
      <c r="BFF133" s="4"/>
      <c r="BFG133" s="4"/>
      <c r="BFH133" s="4"/>
      <c r="BFI133" s="4"/>
      <c r="BFJ133" s="4"/>
      <c r="BFK133" s="4"/>
      <c r="BFL133" s="4"/>
      <c r="BFM133" s="4"/>
      <c r="BFN133" s="4"/>
      <c r="BFO133" s="4"/>
      <c r="BFP133" s="4"/>
      <c r="BFQ133" s="4"/>
      <c r="BFR133" s="4"/>
      <c r="BFS133" s="4"/>
      <c r="BFT133" s="4"/>
      <c r="BFU133" s="4"/>
      <c r="BFV133" s="4"/>
      <c r="BFW133" s="4"/>
      <c r="BFX133" s="4"/>
      <c r="BFY133" s="4"/>
      <c r="BFZ133" s="4"/>
      <c r="BGA133" s="4"/>
      <c r="BGB133" s="4"/>
      <c r="BGC133" s="4"/>
      <c r="BGD133" s="4"/>
      <c r="BGE133" s="4"/>
      <c r="BGF133" s="4"/>
      <c r="BGG133" s="4"/>
      <c r="BGH133" s="4"/>
      <c r="BGI133" s="4"/>
      <c r="BGJ133" s="4"/>
      <c r="BGK133" s="4"/>
      <c r="BGL133" s="4"/>
      <c r="BGM133" s="4"/>
      <c r="BGN133" s="4"/>
      <c r="BGO133" s="4"/>
      <c r="BGP133" s="4"/>
      <c r="BGQ133" s="4"/>
      <c r="BGR133" s="4"/>
      <c r="BGS133" s="4"/>
      <c r="BGT133" s="4"/>
      <c r="BGU133" s="4"/>
      <c r="BGV133" s="4"/>
      <c r="BGW133" s="4"/>
      <c r="BGX133" s="4"/>
      <c r="BGY133" s="4"/>
      <c r="BGZ133" s="4"/>
      <c r="BHA133" s="4"/>
      <c r="BHB133" s="4"/>
      <c r="BHC133" s="4"/>
      <c r="BHD133" s="4"/>
      <c r="BHE133" s="4"/>
      <c r="BHF133" s="4"/>
      <c r="BHG133" s="4"/>
      <c r="BHH133" s="4"/>
      <c r="BHI133" s="4"/>
      <c r="BHJ133" s="4"/>
      <c r="BHK133" s="4"/>
      <c r="BHL133" s="4"/>
      <c r="BHM133" s="4"/>
      <c r="BHN133" s="4"/>
      <c r="BHO133" s="4"/>
      <c r="BHP133" s="4"/>
      <c r="BHQ133" s="4"/>
      <c r="BHR133" s="4"/>
      <c r="BHS133" s="4"/>
      <c r="BHT133" s="4"/>
      <c r="BHU133" s="4"/>
      <c r="BHV133" s="4"/>
      <c r="BHW133" s="4"/>
      <c r="BHX133" s="4"/>
      <c r="BHY133" s="4"/>
      <c r="BHZ133" s="4"/>
      <c r="BIA133" s="4"/>
      <c r="BIB133" s="4"/>
      <c r="BIC133" s="4"/>
      <c r="BID133" s="4"/>
      <c r="BIE133" s="4"/>
      <c r="BIF133" s="4"/>
      <c r="BIG133" s="4"/>
      <c r="BIH133" s="4"/>
      <c r="BII133" s="4"/>
      <c r="BIJ133" s="4"/>
      <c r="BIK133" s="4"/>
      <c r="BIL133" s="4"/>
      <c r="BIM133" s="4"/>
      <c r="BIN133" s="4"/>
      <c r="BIO133" s="4"/>
      <c r="BIP133" s="4"/>
      <c r="BIQ133" s="4"/>
      <c r="BIR133" s="4"/>
      <c r="BIS133" s="4"/>
      <c r="BIT133" s="4"/>
      <c r="BIU133" s="4"/>
      <c r="BIV133" s="4"/>
      <c r="BIW133" s="4"/>
      <c r="BIX133" s="4"/>
      <c r="BIY133" s="4"/>
      <c r="BIZ133" s="4"/>
      <c r="BJA133" s="4"/>
      <c r="BJB133" s="4"/>
      <c r="BJC133" s="4"/>
      <c r="BJD133" s="4"/>
      <c r="BJE133" s="4"/>
      <c r="BJF133" s="4"/>
      <c r="BJG133" s="4"/>
      <c r="BJH133" s="4"/>
      <c r="BJI133" s="4"/>
      <c r="BJJ133" s="4"/>
      <c r="BJK133" s="4"/>
      <c r="BJL133" s="4"/>
      <c r="BJM133" s="4"/>
      <c r="BJN133" s="4"/>
      <c r="BJO133" s="4"/>
      <c r="BJP133" s="4"/>
      <c r="BJQ133" s="4"/>
      <c r="BJR133" s="4"/>
      <c r="BJS133" s="4"/>
      <c r="BJT133" s="4"/>
      <c r="BJU133" s="4"/>
      <c r="BJV133" s="4"/>
      <c r="BJW133" s="4"/>
      <c r="BJX133" s="4"/>
      <c r="BJY133" s="4"/>
      <c r="BJZ133" s="4"/>
      <c r="BKA133" s="4"/>
      <c r="BKB133" s="4"/>
      <c r="BKC133" s="4"/>
      <c r="BKD133" s="4"/>
      <c r="BKE133" s="4"/>
      <c r="BKF133" s="4"/>
      <c r="BKG133" s="4"/>
      <c r="BKH133" s="4"/>
      <c r="BKI133" s="4"/>
      <c r="BKJ133" s="4"/>
      <c r="BKK133" s="4"/>
      <c r="BKL133" s="4"/>
      <c r="BKM133" s="4"/>
      <c r="BKN133" s="4"/>
      <c r="BKO133" s="4"/>
      <c r="BKP133" s="4"/>
      <c r="BKQ133" s="4"/>
      <c r="BKR133" s="4"/>
      <c r="BKS133" s="4"/>
      <c r="BKT133" s="4"/>
      <c r="BKU133" s="4"/>
      <c r="BKV133" s="4"/>
      <c r="BKW133" s="4"/>
      <c r="BKX133" s="4"/>
      <c r="BKY133" s="4"/>
      <c r="BKZ133" s="4"/>
      <c r="BLA133" s="4"/>
      <c r="BLB133" s="4"/>
      <c r="BLC133" s="4"/>
      <c r="BLD133" s="4"/>
      <c r="BLE133" s="4"/>
      <c r="BLF133" s="4"/>
      <c r="BLG133" s="4"/>
      <c r="BLH133" s="4"/>
      <c r="BLI133" s="4"/>
      <c r="BLJ133" s="4"/>
      <c r="BLK133" s="4"/>
      <c r="BLL133" s="4"/>
      <c r="BLM133" s="4"/>
      <c r="BLN133" s="4"/>
      <c r="BLO133" s="4"/>
      <c r="BLP133" s="4"/>
      <c r="BLQ133" s="4"/>
      <c r="BLR133" s="4"/>
      <c r="BLS133" s="4"/>
      <c r="BLT133" s="4"/>
      <c r="BLU133" s="4"/>
      <c r="BLV133" s="4"/>
      <c r="BLW133" s="4"/>
      <c r="BLX133" s="4"/>
      <c r="BLY133" s="4"/>
      <c r="BLZ133" s="4"/>
      <c r="BMA133" s="4"/>
      <c r="BMB133" s="4"/>
      <c r="BMC133" s="4"/>
      <c r="BMD133" s="4"/>
      <c r="BME133" s="4"/>
      <c r="BMF133" s="4"/>
      <c r="BMG133" s="4"/>
      <c r="BMH133" s="4"/>
      <c r="BMI133" s="4"/>
      <c r="BMJ133" s="4"/>
      <c r="BMK133" s="4"/>
      <c r="BML133" s="4"/>
      <c r="BMM133" s="4"/>
      <c r="BMN133" s="4"/>
      <c r="BMO133" s="4"/>
      <c r="BMP133" s="4"/>
      <c r="BMQ133" s="4"/>
      <c r="BMR133" s="4"/>
      <c r="BMS133" s="4"/>
      <c r="BMT133" s="4"/>
      <c r="BMU133" s="4"/>
      <c r="BMV133" s="4"/>
      <c r="BMW133" s="4"/>
      <c r="BMX133" s="4"/>
      <c r="BMY133" s="4"/>
      <c r="BMZ133" s="4"/>
      <c r="BNA133" s="4"/>
      <c r="BNB133" s="4"/>
      <c r="BNC133" s="4"/>
      <c r="BND133" s="4"/>
      <c r="BNE133" s="4"/>
      <c r="BNF133" s="4"/>
      <c r="BNG133" s="4"/>
      <c r="BNH133" s="4"/>
      <c r="BNI133" s="4"/>
      <c r="BNJ133" s="4"/>
      <c r="BNK133" s="4"/>
      <c r="BNL133" s="4"/>
      <c r="BNM133" s="4"/>
      <c r="BNN133" s="4"/>
      <c r="BNO133" s="4"/>
      <c r="BNP133" s="4"/>
      <c r="BNQ133" s="4"/>
      <c r="BNR133" s="4"/>
      <c r="BNS133" s="4"/>
      <c r="BNT133" s="4"/>
      <c r="BNU133" s="4"/>
      <c r="BNV133" s="4"/>
      <c r="BNW133" s="4"/>
      <c r="BNX133" s="4"/>
      <c r="BNY133" s="4"/>
      <c r="BNZ133" s="4"/>
      <c r="BOA133" s="4"/>
      <c r="BOB133" s="4"/>
      <c r="BOC133" s="4"/>
      <c r="BOD133" s="4"/>
      <c r="BOK133" s="4"/>
      <c r="BOL133" s="4"/>
      <c r="BOM133" s="4"/>
      <c r="BON133" s="4"/>
      <c r="BOO133" s="4"/>
      <c r="BOP133" s="4"/>
      <c r="BOQ133" s="4"/>
      <c r="BOR133" s="4"/>
      <c r="BOS133" s="4"/>
      <c r="BOT133" s="4"/>
      <c r="BOU133" s="4"/>
      <c r="BOV133" s="4"/>
      <c r="BOW133" s="4"/>
      <c r="BOX133" s="4"/>
      <c r="BOY133" s="4"/>
      <c r="BOZ133" s="4"/>
      <c r="BPA133" s="4"/>
      <c r="BPB133" s="4"/>
      <c r="BPC133" s="4"/>
      <c r="BPD133" s="4"/>
      <c r="BPE133" s="4"/>
      <c r="BPF133" s="4"/>
      <c r="BPG133" s="4"/>
      <c r="BPH133" s="4"/>
      <c r="BPI133" s="4"/>
      <c r="BPJ133" s="4"/>
      <c r="BPK133" s="4"/>
      <c r="BPL133" s="4"/>
      <c r="BPM133" s="4"/>
      <c r="BPN133" s="4"/>
      <c r="BPO133" s="4"/>
      <c r="BPP133" s="4"/>
      <c r="BPQ133" s="4"/>
      <c r="BPR133" s="4"/>
      <c r="BPS133" s="4"/>
      <c r="BPT133" s="4"/>
      <c r="BPU133" s="4"/>
      <c r="BPV133" s="4"/>
      <c r="BPW133" s="4"/>
      <c r="BPX133" s="4"/>
      <c r="BPY133" s="4"/>
      <c r="BPZ133" s="4"/>
      <c r="BQA133" s="4"/>
      <c r="BQB133" s="4"/>
      <c r="BQC133" s="4"/>
      <c r="BQD133" s="4"/>
      <c r="BQE133" s="4"/>
      <c r="BQF133" s="4"/>
      <c r="BQG133" s="4"/>
      <c r="BQH133" s="4"/>
      <c r="BQI133" s="4"/>
      <c r="BQJ133" s="4"/>
      <c r="BQK133" s="4"/>
      <c r="BQL133" s="4"/>
      <c r="BQM133" s="4"/>
      <c r="BQN133" s="4"/>
      <c r="BQO133" s="4"/>
      <c r="BQP133" s="4"/>
      <c r="BQQ133" s="4"/>
      <c r="BQR133" s="4"/>
      <c r="BQS133" s="4"/>
      <c r="BQT133" s="4"/>
      <c r="BQU133" s="4"/>
      <c r="BQV133" s="4"/>
      <c r="BQW133" s="4"/>
      <c r="BQX133" s="4"/>
      <c r="BQY133" s="4"/>
      <c r="BQZ133" s="4"/>
      <c r="BRA133" s="4"/>
      <c r="BRB133" s="4"/>
      <c r="BRC133" s="4"/>
      <c r="BRD133" s="4"/>
      <c r="BRE133" s="4"/>
      <c r="BRF133" s="4"/>
      <c r="BRG133" s="4"/>
      <c r="BRH133" s="4"/>
      <c r="BRI133" s="4"/>
      <c r="BRJ133" s="4"/>
      <c r="BRK133" s="4"/>
      <c r="BRL133" s="4"/>
      <c r="BRM133" s="4"/>
      <c r="BRN133" s="4"/>
      <c r="BRO133" s="4"/>
      <c r="BRP133" s="4"/>
      <c r="BRQ133" s="4"/>
      <c r="BRR133" s="4"/>
      <c r="BRS133" s="4"/>
      <c r="BRT133" s="4"/>
      <c r="BRU133" s="4"/>
      <c r="BRV133" s="4"/>
      <c r="BRW133" s="4"/>
      <c r="BRX133" s="4"/>
      <c r="BRY133" s="4"/>
      <c r="BRZ133" s="4"/>
      <c r="BSA133" s="4"/>
      <c r="BSB133" s="4"/>
      <c r="BSC133" s="4"/>
      <c r="BSD133" s="4"/>
      <c r="BSE133" s="4"/>
      <c r="BSF133" s="4"/>
      <c r="BSG133" s="4"/>
      <c r="BSH133" s="4"/>
      <c r="BSI133" s="4"/>
      <c r="BSJ133" s="4"/>
      <c r="BSK133" s="4"/>
      <c r="BSL133" s="4"/>
      <c r="BSM133" s="4"/>
      <c r="BSN133" s="4"/>
      <c r="BSO133" s="4"/>
      <c r="BSP133" s="4"/>
      <c r="BSQ133" s="4"/>
      <c r="BSR133" s="4"/>
      <c r="BSS133" s="4"/>
      <c r="BST133" s="4"/>
      <c r="BSU133" s="4"/>
      <c r="BSV133" s="4"/>
      <c r="BSW133" s="4"/>
      <c r="BSX133" s="4"/>
      <c r="BSY133" s="4"/>
      <c r="BSZ133" s="4"/>
      <c r="BTA133" s="4"/>
      <c r="BTB133" s="4"/>
      <c r="BTC133" s="4"/>
      <c r="BTD133" s="4"/>
      <c r="BTE133" s="4"/>
      <c r="BTF133" s="4"/>
      <c r="BTG133" s="4"/>
      <c r="BTH133" s="4"/>
      <c r="BTI133" s="4"/>
      <c r="BTJ133" s="4"/>
      <c r="BTK133" s="4"/>
      <c r="BTL133" s="4"/>
      <c r="BTM133" s="4"/>
      <c r="BTN133" s="4"/>
      <c r="BTO133" s="4"/>
      <c r="BTP133" s="4"/>
      <c r="BTQ133" s="4"/>
      <c r="BTR133" s="4"/>
      <c r="BTS133" s="4"/>
      <c r="BTT133" s="4"/>
      <c r="BTU133" s="4"/>
      <c r="BTV133" s="4"/>
      <c r="BTW133" s="4"/>
      <c r="BTX133" s="4"/>
      <c r="BTY133" s="4"/>
      <c r="BTZ133" s="4"/>
      <c r="BUA133" s="4"/>
      <c r="BUB133" s="4"/>
      <c r="BUC133" s="4"/>
      <c r="BUD133" s="4"/>
      <c r="BUE133" s="4"/>
      <c r="BUF133" s="4"/>
      <c r="BUG133" s="4"/>
      <c r="BUH133" s="4"/>
      <c r="BUI133" s="4"/>
      <c r="BUJ133" s="4"/>
      <c r="BUK133" s="4"/>
      <c r="BUL133" s="4"/>
      <c r="BUM133" s="4"/>
      <c r="BUN133" s="4"/>
      <c r="BUO133" s="4"/>
      <c r="BUP133" s="4"/>
      <c r="BUQ133" s="4"/>
      <c r="BUR133" s="4"/>
      <c r="BUS133" s="4"/>
      <c r="BUT133" s="4"/>
      <c r="BUU133" s="4"/>
      <c r="BUV133" s="4"/>
      <c r="BUW133" s="4"/>
      <c r="BUX133" s="4"/>
      <c r="BUY133" s="4"/>
      <c r="BUZ133" s="4"/>
      <c r="BVA133" s="4"/>
      <c r="BVB133" s="4"/>
      <c r="BVC133" s="4"/>
      <c r="BVD133" s="4"/>
      <c r="BVE133" s="4"/>
      <c r="BVF133" s="4"/>
      <c r="BVG133" s="4"/>
      <c r="BVH133" s="4"/>
      <c r="BVI133" s="4"/>
      <c r="BVJ133" s="4"/>
      <c r="BVK133" s="4"/>
      <c r="BVL133" s="4"/>
      <c r="BVM133" s="4"/>
      <c r="BVN133" s="4"/>
      <c r="BVO133" s="4"/>
      <c r="BVP133" s="4"/>
      <c r="BVQ133" s="4"/>
      <c r="BVR133" s="4"/>
      <c r="BVS133" s="4"/>
      <c r="BVT133" s="4"/>
      <c r="BVU133" s="4"/>
      <c r="BVV133" s="4"/>
      <c r="BVW133" s="4"/>
      <c r="BVX133" s="4"/>
      <c r="BVY133" s="4"/>
      <c r="BVZ133" s="4"/>
      <c r="BWA133" s="4"/>
      <c r="BWB133" s="4"/>
      <c r="BWC133" s="4"/>
      <c r="BWD133" s="4"/>
      <c r="BWE133" s="4"/>
      <c r="BWF133" s="4"/>
      <c r="BWG133" s="4"/>
      <c r="BWH133" s="4"/>
      <c r="BWI133" s="4"/>
      <c r="BWJ133" s="4"/>
      <c r="BWK133" s="4"/>
      <c r="BWL133" s="4"/>
      <c r="BWM133" s="4"/>
      <c r="BWN133" s="4"/>
      <c r="BWO133" s="4"/>
      <c r="BWP133" s="4"/>
      <c r="BWQ133" s="4"/>
      <c r="BWR133" s="4"/>
      <c r="BWS133" s="4"/>
      <c r="BWT133" s="4"/>
      <c r="BWU133" s="4"/>
      <c r="BWV133" s="4"/>
      <c r="BWW133" s="4"/>
      <c r="BWX133" s="4"/>
      <c r="BWY133" s="4"/>
      <c r="BWZ133" s="4"/>
      <c r="BXA133" s="4"/>
      <c r="BXB133" s="4"/>
      <c r="BXC133" s="4"/>
      <c r="BXD133" s="4"/>
      <c r="BXE133" s="4"/>
      <c r="BXF133" s="4"/>
      <c r="BXG133" s="4"/>
      <c r="BXH133" s="4"/>
      <c r="BXI133" s="4"/>
      <c r="BXJ133" s="4"/>
      <c r="BXK133" s="4"/>
      <c r="BXL133" s="4"/>
      <c r="BXM133" s="4"/>
      <c r="BXN133" s="4"/>
      <c r="BXO133" s="4"/>
      <c r="BXP133" s="4"/>
      <c r="BXQ133" s="4"/>
      <c r="BXR133" s="4"/>
      <c r="BXS133" s="4"/>
      <c r="BXT133" s="4"/>
      <c r="BXU133" s="4"/>
      <c r="BXV133" s="4"/>
      <c r="BXW133" s="4"/>
      <c r="BXX133" s="4"/>
      <c r="BXY133" s="4"/>
      <c r="BXZ133" s="4"/>
      <c r="BYG133" s="4"/>
      <c r="BYH133" s="4"/>
      <c r="BYI133" s="4"/>
      <c r="BYJ133" s="4"/>
      <c r="BYK133" s="4"/>
      <c r="BYL133" s="4"/>
      <c r="BYM133" s="4"/>
      <c r="BYN133" s="4"/>
      <c r="BYO133" s="4"/>
      <c r="BYP133" s="4"/>
      <c r="BYQ133" s="4"/>
      <c r="BYR133" s="4"/>
      <c r="BYS133" s="4"/>
      <c r="BYT133" s="4"/>
      <c r="BYU133" s="4"/>
      <c r="BYV133" s="4"/>
      <c r="BYW133" s="4"/>
      <c r="BYX133" s="4"/>
      <c r="BYY133" s="4"/>
      <c r="BYZ133" s="4"/>
      <c r="BZA133" s="4"/>
      <c r="BZB133" s="4"/>
      <c r="BZC133" s="4"/>
      <c r="BZD133" s="4"/>
      <c r="BZE133" s="4"/>
      <c r="BZF133" s="4"/>
      <c r="BZG133" s="4"/>
      <c r="BZH133" s="4"/>
      <c r="BZI133" s="4"/>
      <c r="BZJ133" s="4"/>
      <c r="BZK133" s="4"/>
      <c r="BZL133" s="4"/>
      <c r="BZM133" s="4"/>
      <c r="BZN133" s="4"/>
      <c r="BZO133" s="4"/>
      <c r="BZP133" s="4"/>
      <c r="BZQ133" s="4"/>
      <c r="BZR133" s="4"/>
      <c r="BZS133" s="4"/>
      <c r="BZT133" s="4"/>
      <c r="BZU133" s="4"/>
      <c r="BZV133" s="4"/>
      <c r="BZW133" s="4"/>
      <c r="BZX133" s="4"/>
      <c r="BZY133" s="4"/>
      <c r="BZZ133" s="4"/>
      <c r="CAA133" s="4"/>
      <c r="CAB133" s="4"/>
      <c r="CAC133" s="4"/>
      <c r="CAD133" s="4"/>
      <c r="CAE133" s="4"/>
      <c r="CAF133" s="4"/>
      <c r="CAG133" s="4"/>
      <c r="CAH133" s="4"/>
      <c r="CAI133" s="4"/>
      <c r="CAJ133" s="4"/>
      <c r="CAK133" s="4"/>
      <c r="CAL133" s="4"/>
      <c r="CAM133" s="4"/>
      <c r="CAN133" s="4"/>
      <c r="CAO133" s="4"/>
      <c r="CAP133" s="4"/>
      <c r="CAQ133" s="4"/>
      <c r="CAR133" s="4"/>
      <c r="CAS133" s="4"/>
      <c r="CAT133" s="4"/>
      <c r="CAU133" s="4"/>
      <c r="CAV133" s="4"/>
      <c r="CAW133" s="4"/>
      <c r="CAX133" s="4"/>
      <c r="CAY133" s="4"/>
      <c r="CAZ133" s="4"/>
      <c r="CBA133" s="4"/>
      <c r="CBB133" s="4"/>
      <c r="CBC133" s="4"/>
      <c r="CBD133" s="4"/>
      <c r="CBE133" s="4"/>
      <c r="CBF133" s="4"/>
      <c r="CBG133" s="4"/>
      <c r="CBH133" s="4"/>
      <c r="CBI133" s="4"/>
      <c r="CBJ133" s="4"/>
      <c r="CBK133" s="4"/>
      <c r="CBL133" s="4"/>
      <c r="CBM133" s="4"/>
      <c r="CBN133" s="4"/>
      <c r="CBO133" s="4"/>
      <c r="CBP133" s="4"/>
      <c r="CBQ133" s="4"/>
      <c r="CBR133" s="4"/>
      <c r="CBS133" s="4"/>
      <c r="CBT133" s="4"/>
      <c r="CBU133" s="4"/>
      <c r="CBV133" s="4"/>
      <c r="CBW133" s="4"/>
      <c r="CBX133" s="4"/>
      <c r="CBY133" s="4"/>
      <c r="CBZ133" s="4"/>
      <c r="CCA133" s="4"/>
      <c r="CCB133" s="4"/>
      <c r="CCC133" s="4"/>
      <c r="CCD133" s="4"/>
      <c r="CCE133" s="4"/>
      <c r="CCF133" s="4"/>
      <c r="CCG133" s="4"/>
      <c r="CCH133" s="4"/>
      <c r="CCI133" s="4"/>
      <c r="CCJ133" s="4"/>
      <c r="CCK133" s="4"/>
      <c r="CCL133" s="4"/>
      <c r="CCM133" s="4"/>
      <c r="CCN133" s="4"/>
      <c r="CCO133" s="4"/>
      <c r="CCP133" s="4"/>
      <c r="CCQ133" s="4"/>
      <c r="CCR133" s="4"/>
      <c r="CCS133" s="4"/>
      <c r="CCT133" s="4"/>
      <c r="CCU133" s="4"/>
      <c r="CCV133" s="4"/>
      <c r="CCW133" s="4"/>
      <c r="CCX133" s="4"/>
      <c r="CCY133" s="4"/>
      <c r="CCZ133" s="4"/>
      <c r="CDA133" s="4"/>
      <c r="CDB133" s="4"/>
      <c r="CDC133" s="4"/>
      <c r="CDD133" s="4"/>
      <c r="CDE133" s="4"/>
      <c r="CDF133" s="4"/>
      <c r="CDG133" s="4"/>
      <c r="CDH133" s="4"/>
      <c r="CDI133" s="4"/>
      <c r="CDJ133" s="4"/>
      <c r="CDK133" s="4"/>
      <c r="CDL133" s="4"/>
      <c r="CDM133" s="4"/>
      <c r="CDN133" s="4"/>
      <c r="CDO133" s="4"/>
      <c r="CDP133" s="4"/>
      <c r="CDQ133" s="4"/>
      <c r="CDR133" s="4"/>
      <c r="CDS133" s="4"/>
      <c r="CDT133" s="4"/>
      <c r="CDU133" s="4"/>
      <c r="CDV133" s="4"/>
      <c r="CDW133" s="4"/>
      <c r="CDX133" s="4"/>
      <c r="CDY133" s="4"/>
      <c r="CDZ133" s="4"/>
      <c r="CEA133" s="4"/>
      <c r="CEB133" s="4"/>
      <c r="CEC133" s="4"/>
      <c r="CED133" s="4"/>
      <c r="CEE133" s="4"/>
      <c r="CEF133" s="4"/>
      <c r="CEG133" s="4"/>
      <c r="CEH133" s="4"/>
      <c r="CEI133" s="4"/>
      <c r="CEJ133" s="4"/>
      <c r="CEK133" s="4"/>
      <c r="CEL133" s="4"/>
      <c r="CEM133" s="4"/>
      <c r="CEN133" s="4"/>
      <c r="CEO133" s="4"/>
      <c r="CEP133" s="4"/>
      <c r="CEQ133" s="4"/>
      <c r="CER133" s="4"/>
      <c r="CES133" s="4"/>
      <c r="CET133" s="4"/>
      <c r="CEU133" s="4"/>
      <c r="CEV133" s="4"/>
      <c r="CEW133" s="4"/>
      <c r="CEX133" s="4"/>
      <c r="CEY133" s="4"/>
      <c r="CEZ133" s="4"/>
      <c r="CFA133" s="4"/>
      <c r="CFB133" s="4"/>
      <c r="CFC133" s="4"/>
      <c r="CFD133" s="4"/>
      <c r="CFE133" s="4"/>
      <c r="CFF133" s="4"/>
      <c r="CFG133" s="4"/>
      <c r="CFH133" s="4"/>
      <c r="CFI133" s="4"/>
      <c r="CFJ133" s="4"/>
      <c r="CFK133" s="4"/>
      <c r="CFL133" s="4"/>
      <c r="CFM133" s="4"/>
      <c r="CFN133" s="4"/>
      <c r="CFO133" s="4"/>
      <c r="CFP133" s="4"/>
      <c r="CFQ133" s="4"/>
      <c r="CFR133" s="4"/>
      <c r="CFS133" s="4"/>
      <c r="CFT133" s="4"/>
      <c r="CFU133" s="4"/>
      <c r="CFV133" s="4"/>
      <c r="CFW133" s="4"/>
      <c r="CFX133" s="4"/>
      <c r="CFY133" s="4"/>
      <c r="CFZ133" s="4"/>
      <c r="CGA133" s="4"/>
      <c r="CGB133" s="4"/>
      <c r="CGC133" s="4"/>
      <c r="CGD133" s="4"/>
      <c r="CGE133" s="4"/>
      <c r="CGF133" s="4"/>
      <c r="CGG133" s="4"/>
      <c r="CGH133" s="4"/>
      <c r="CGI133" s="4"/>
      <c r="CGJ133" s="4"/>
      <c r="CGK133" s="4"/>
      <c r="CGL133" s="4"/>
      <c r="CGM133" s="4"/>
      <c r="CGN133" s="4"/>
      <c r="CGO133" s="4"/>
      <c r="CGP133" s="4"/>
      <c r="CGQ133" s="4"/>
      <c r="CGR133" s="4"/>
      <c r="CGS133" s="4"/>
      <c r="CGT133" s="4"/>
      <c r="CGU133" s="4"/>
      <c r="CGV133" s="4"/>
      <c r="CGW133" s="4"/>
      <c r="CGX133" s="4"/>
      <c r="CGY133" s="4"/>
      <c r="CGZ133" s="4"/>
      <c r="CHA133" s="4"/>
      <c r="CHB133" s="4"/>
      <c r="CHC133" s="4"/>
      <c r="CHD133" s="4"/>
      <c r="CHE133" s="4"/>
      <c r="CHF133" s="4"/>
      <c r="CHG133" s="4"/>
      <c r="CHH133" s="4"/>
      <c r="CHI133" s="4"/>
      <c r="CHJ133" s="4"/>
      <c r="CHK133" s="4"/>
      <c r="CHL133" s="4"/>
      <c r="CHM133" s="4"/>
      <c r="CHN133" s="4"/>
      <c r="CHO133" s="4"/>
      <c r="CHP133" s="4"/>
      <c r="CHQ133" s="4"/>
      <c r="CHR133" s="4"/>
      <c r="CHS133" s="4"/>
      <c r="CHT133" s="4"/>
      <c r="CHU133" s="4"/>
      <c r="CHV133" s="4"/>
      <c r="CIC133" s="4"/>
      <c r="CID133" s="4"/>
      <c r="CIE133" s="4"/>
      <c r="CIF133" s="4"/>
      <c r="CIG133" s="4"/>
      <c r="CIH133" s="4"/>
      <c r="CII133" s="4"/>
      <c r="CIJ133" s="4"/>
      <c r="CIK133" s="4"/>
      <c r="CIL133" s="4"/>
      <c r="CIM133" s="4"/>
      <c r="CIN133" s="4"/>
      <c r="CIO133" s="4"/>
      <c r="CIP133" s="4"/>
      <c r="CIQ133" s="4"/>
      <c r="CIR133" s="4"/>
      <c r="CIS133" s="4"/>
      <c r="CIT133" s="4"/>
      <c r="CIU133" s="4"/>
      <c r="CIV133" s="4"/>
      <c r="CIW133" s="4"/>
      <c r="CIX133" s="4"/>
      <c r="CIY133" s="4"/>
      <c r="CIZ133" s="4"/>
      <c r="CJA133" s="4"/>
      <c r="CJB133" s="4"/>
      <c r="CJC133" s="4"/>
      <c r="CJD133" s="4"/>
      <c r="CJE133" s="4"/>
      <c r="CJF133" s="4"/>
      <c r="CJG133" s="4"/>
      <c r="CJH133" s="4"/>
      <c r="CJI133" s="4"/>
      <c r="CJJ133" s="4"/>
      <c r="CJK133" s="4"/>
      <c r="CJL133" s="4"/>
      <c r="CJM133" s="4"/>
      <c r="CJN133" s="4"/>
      <c r="CJO133" s="4"/>
      <c r="CJP133" s="4"/>
      <c r="CJQ133" s="4"/>
      <c r="CJR133" s="4"/>
      <c r="CJS133" s="4"/>
      <c r="CJT133" s="4"/>
      <c r="CJU133" s="4"/>
      <c r="CJV133" s="4"/>
      <c r="CJW133" s="4"/>
      <c r="CJX133" s="4"/>
      <c r="CJY133" s="4"/>
      <c r="CJZ133" s="4"/>
      <c r="CKA133" s="4"/>
      <c r="CKB133" s="4"/>
      <c r="CKC133" s="4"/>
      <c r="CKD133" s="4"/>
      <c r="CKE133" s="4"/>
      <c r="CKF133" s="4"/>
      <c r="CKG133" s="4"/>
      <c r="CKH133" s="4"/>
      <c r="CKI133" s="4"/>
      <c r="CKJ133" s="4"/>
      <c r="CKK133" s="4"/>
      <c r="CKL133" s="4"/>
      <c r="CKM133" s="4"/>
      <c r="CKN133" s="4"/>
      <c r="CKO133" s="4"/>
      <c r="CKP133" s="4"/>
      <c r="CKQ133" s="4"/>
      <c r="CKR133" s="4"/>
      <c r="CKS133" s="4"/>
      <c r="CKT133" s="4"/>
      <c r="CKU133" s="4"/>
      <c r="CKV133" s="4"/>
      <c r="CKW133" s="4"/>
      <c r="CKX133" s="4"/>
      <c r="CKY133" s="4"/>
      <c r="CKZ133" s="4"/>
      <c r="CLA133" s="4"/>
      <c r="CLB133" s="4"/>
      <c r="CLC133" s="4"/>
      <c r="CLD133" s="4"/>
      <c r="CLE133" s="4"/>
      <c r="CLF133" s="4"/>
      <c r="CLG133" s="4"/>
      <c r="CLH133" s="4"/>
      <c r="CLI133" s="4"/>
      <c r="CLJ133" s="4"/>
      <c r="CLK133" s="4"/>
      <c r="CLL133" s="4"/>
      <c r="CLM133" s="4"/>
      <c r="CLN133" s="4"/>
      <c r="CLO133" s="4"/>
      <c r="CLP133" s="4"/>
      <c r="CLQ133" s="4"/>
      <c r="CLR133" s="4"/>
      <c r="CLS133" s="4"/>
      <c r="CLT133" s="4"/>
      <c r="CLU133" s="4"/>
      <c r="CLV133" s="4"/>
      <c r="CLW133" s="4"/>
      <c r="CLX133" s="4"/>
      <c r="CLY133" s="4"/>
      <c r="CLZ133" s="4"/>
      <c r="CMA133" s="4"/>
      <c r="CMB133" s="4"/>
      <c r="CMC133" s="4"/>
      <c r="CMD133" s="4"/>
      <c r="CME133" s="4"/>
      <c r="CMF133" s="4"/>
      <c r="CMG133" s="4"/>
      <c r="CMH133" s="4"/>
      <c r="CMI133" s="4"/>
      <c r="CMJ133" s="4"/>
      <c r="CMK133" s="4"/>
      <c r="CML133" s="4"/>
      <c r="CMM133" s="4"/>
      <c r="CMN133" s="4"/>
      <c r="CMO133" s="4"/>
      <c r="CMP133" s="4"/>
      <c r="CMQ133" s="4"/>
      <c r="CMR133" s="4"/>
      <c r="CMS133" s="4"/>
      <c r="CMT133" s="4"/>
      <c r="CMU133" s="4"/>
      <c r="CMV133" s="4"/>
      <c r="CMW133" s="4"/>
      <c r="CMX133" s="4"/>
      <c r="CMY133" s="4"/>
      <c r="CMZ133" s="4"/>
      <c r="CNA133" s="4"/>
      <c r="CNB133" s="4"/>
      <c r="CNC133" s="4"/>
      <c r="CND133" s="4"/>
      <c r="CNE133" s="4"/>
      <c r="CNF133" s="4"/>
      <c r="CNG133" s="4"/>
      <c r="CNH133" s="4"/>
      <c r="CNI133" s="4"/>
      <c r="CNJ133" s="4"/>
      <c r="CNK133" s="4"/>
      <c r="CNL133" s="4"/>
      <c r="CNM133" s="4"/>
      <c r="CNN133" s="4"/>
      <c r="CNO133" s="4"/>
      <c r="CNP133" s="4"/>
      <c r="CNQ133" s="4"/>
      <c r="CNR133" s="4"/>
      <c r="CNS133" s="4"/>
      <c r="CNT133" s="4"/>
      <c r="CNU133" s="4"/>
      <c r="CNV133" s="4"/>
      <c r="CNW133" s="4"/>
      <c r="CNX133" s="4"/>
      <c r="CNY133" s="4"/>
      <c r="CNZ133" s="4"/>
      <c r="COA133" s="4"/>
      <c r="COB133" s="4"/>
      <c r="COC133" s="4"/>
      <c r="COD133" s="4"/>
      <c r="COE133" s="4"/>
      <c r="COF133" s="4"/>
      <c r="COG133" s="4"/>
      <c r="COH133" s="4"/>
      <c r="COI133" s="4"/>
      <c r="COJ133" s="4"/>
      <c r="COK133" s="4"/>
      <c r="COL133" s="4"/>
      <c r="COM133" s="4"/>
      <c r="CON133" s="4"/>
      <c r="COO133" s="4"/>
      <c r="COP133" s="4"/>
      <c r="COQ133" s="4"/>
      <c r="COR133" s="4"/>
      <c r="COS133" s="4"/>
      <c r="COT133" s="4"/>
      <c r="COU133" s="4"/>
      <c r="COV133" s="4"/>
      <c r="COW133" s="4"/>
      <c r="COX133" s="4"/>
      <c r="COY133" s="4"/>
      <c r="COZ133" s="4"/>
      <c r="CPA133" s="4"/>
      <c r="CPB133" s="4"/>
      <c r="CPC133" s="4"/>
      <c r="CPD133" s="4"/>
      <c r="CPE133" s="4"/>
      <c r="CPF133" s="4"/>
      <c r="CPG133" s="4"/>
      <c r="CPH133" s="4"/>
      <c r="CPI133" s="4"/>
      <c r="CPJ133" s="4"/>
      <c r="CPK133" s="4"/>
      <c r="CPL133" s="4"/>
      <c r="CPM133" s="4"/>
      <c r="CPN133" s="4"/>
      <c r="CPO133" s="4"/>
      <c r="CPP133" s="4"/>
      <c r="CPQ133" s="4"/>
      <c r="CPR133" s="4"/>
      <c r="CPS133" s="4"/>
      <c r="CPT133" s="4"/>
      <c r="CPU133" s="4"/>
      <c r="CPV133" s="4"/>
      <c r="CPW133" s="4"/>
      <c r="CPX133" s="4"/>
      <c r="CPY133" s="4"/>
      <c r="CPZ133" s="4"/>
      <c r="CQA133" s="4"/>
      <c r="CQB133" s="4"/>
      <c r="CQC133" s="4"/>
      <c r="CQD133" s="4"/>
      <c r="CQE133" s="4"/>
      <c r="CQF133" s="4"/>
      <c r="CQG133" s="4"/>
      <c r="CQH133" s="4"/>
      <c r="CQI133" s="4"/>
      <c r="CQJ133" s="4"/>
      <c r="CQK133" s="4"/>
      <c r="CQL133" s="4"/>
      <c r="CQM133" s="4"/>
      <c r="CQN133" s="4"/>
      <c r="CQO133" s="4"/>
      <c r="CQP133" s="4"/>
      <c r="CQQ133" s="4"/>
      <c r="CQR133" s="4"/>
      <c r="CQS133" s="4"/>
      <c r="CQT133" s="4"/>
      <c r="CQU133" s="4"/>
      <c r="CQV133" s="4"/>
      <c r="CQW133" s="4"/>
      <c r="CQX133" s="4"/>
      <c r="CQY133" s="4"/>
      <c r="CQZ133" s="4"/>
      <c r="CRA133" s="4"/>
      <c r="CRB133" s="4"/>
      <c r="CRC133" s="4"/>
      <c r="CRD133" s="4"/>
      <c r="CRE133" s="4"/>
      <c r="CRF133" s="4"/>
      <c r="CRG133" s="4"/>
      <c r="CRH133" s="4"/>
      <c r="CRI133" s="4"/>
      <c r="CRJ133" s="4"/>
      <c r="CRK133" s="4"/>
      <c r="CRL133" s="4"/>
      <c r="CRM133" s="4"/>
      <c r="CRN133" s="4"/>
      <c r="CRO133" s="4"/>
      <c r="CRP133" s="4"/>
      <c r="CRQ133" s="4"/>
      <c r="CRR133" s="4"/>
      <c r="CRY133" s="4"/>
      <c r="CRZ133" s="4"/>
      <c r="CSA133" s="4"/>
      <c r="CSB133" s="4"/>
      <c r="CSC133" s="4"/>
      <c r="CSD133" s="4"/>
      <c r="CSE133" s="4"/>
      <c r="CSF133" s="4"/>
      <c r="CSG133" s="4"/>
      <c r="CSH133" s="4"/>
      <c r="CSI133" s="4"/>
      <c r="CSJ133" s="4"/>
      <c r="CSK133" s="4"/>
      <c r="CSL133" s="4"/>
      <c r="CSM133" s="4"/>
      <c r="CSN133" s="4"/>
      <c r="CSO133" s="4"/>
      <c r="CSP133" s="4"/>
      <c r="CSQ133" s="4"/>
      <c r="CSR133" s="4"/>
      <c r="CSS133" s="4"/>
      <c r="CST133" s="4"/>
      <c r="CSU133" s="4"/>
      <c r="CSV133" s="4"/>
      <c r="CSW133" s="4"/>
      <c r="CSX133" s="4"/>
      <c r="CSY133" s="4"/>
      <c r="CSZ133" s="4"/>
      <c r="CTA133" s="4"/>
      <c r="CTB133" s="4"/>
      <c r="CTC133" s="4"/>
      <c r="CTD133" s="4"/>
      <c r="CTE133" s="4"/>
      <c r="CTF133" s="4"/>
      <c r="CTG133" s="4"/>
      <c r="CTH133" s="4"/>
      <c r="CTI133" s="4"/>
      <c r="CTJ133" s="4"/>
      <c r="CTK133" s="4"/>
      <c r="CTL133" s="4"/>
      <c r="CTM133" s="4"/>
      <c r="CTN133" s="4"/>
      <c r="CTO133" s="4"/>
      <c r="CTP133" s="4"/>
      <c r="CTQ133" s="4"/>
      <c r="CTR133" s="4"/>
      <c r="CTS133" s="4"/>
      <c r="CTT133" s="4"/>
      <c r="CTU133" s="4"/>
      <c r="CTV133" s="4"/>
      <c r="CTW133" s="4"/>
      <c r="CTX133" s="4"/>
      <c r="CTY133" s="4"/>
      <c r="CTZ133" s="4"/>
      <c r="CUA133" s="4"/>
      <c r="CUB133" s="4"/>
      <c r="CUC133" s="4"/>
      <c r="CUD133" s="4"/>
      <c r="CUE133" s="4"/>
      <c r="CUF133" s="4"/>
      <c r="CUG133" s="4"/>
      <c r="CUH133" s="4"/>
      <c r="CUI133" s="4"/>
      <c r="CUJ133" s="4"/>
      <c r="CUK133" s="4"/>
      <c r="CUL133" s="4"/>
      <c r="CUM133" s="4"/>
      <c r="CUN133" s="4"/>
      <c r="CUO133" s="4"/>
      <c r="CUP133" s="4"/>
      <c r="CUQ133" s="4"/>
      <c r="CUR133" s="4"/>
      <c r="CUS133" s="4"/>
      <c r="CUT133" s="4"/>
      <c r="CUU133" s="4"/>
      <c r="CUV133" s="4"/>
      <c r="CUW133" s="4"/>
      <c r="CUX133" s="4"/>
      <c r="CUY133" s="4"/>
      <c r="CUZ133" s="4"/>
      <c r="CVA133" s="4"/>
      <c r="CVB133" s="4"/>
      <c r="CVC133" s="4"/>
      <c r="CVD133" s="4"/>
      <c r="CVE133" s="4"/>
      <c r="CVF133" s="4"/>
      <c r="CVG133" s="4"/>
      <c r="CVH133" s="4"/>
      <c r="CVI133" s="4"/>
      <c r="CVJ133" s="4"/>
      <c r="CVK133" s="4"/>
      <c r="CVL133" s="4"/>
      <c r="CVM133" s="4"/>
      <c r="CVN133" s="4"/>
      <c r="CVO133" s="4"/>
      <c r="CVP133" s="4"/>
      <c r="CVQ133" s="4"/>
      <c r="CVR133" s="4"/>
      <c r="CVS133" s="4"/>
      <c r="CVT133" s="4"/>
      <c r="CVU133" s="4"/>
      <c r="CVV133" s="4"/>
      <c r="CVW133" s="4"/>
      <c r="CVX133" s="4"/>
      <c r="CVY133" s="4"/>
      <c r="CVZ133" s="4"/>
      <c r="CWA133" s="4"/>
      <c r="CWB133" s="4"/>
      <c r="CWC133" s="4"/>
      <c r="CWD133" s="4"/>
      <c r="CWE133" s="4"/>
      <c r="CWF133" s="4"/>
      <c r="CWG133" s="4"/>
      <c r="CWH133" s="4"/>
      <c r="CWI133" s="4"/>
      <c r="CWJ133" s="4"/>
      <c r="CWK133" s="4"/>
      <c r="CWL133" s="4"/>
      <c r="CWM133" s="4"/>
      <c r="CWN133" s="4"/>
      <c r="CWO133" s="4"/>
      <c r="CWP133" s="4"/>
      <c r="CWQ133" s="4"/>
      <c r="CWR133" s="4"/>
      <c r="CWS133" s="4"/>
      <c r="CWT133" s="4"/>
      <c r="CWU133" s="4"/>
      <c r="CWV133" s="4"/>
      <c r="CWW133" s="4"/>
      <c r="CWX133" s="4"/>
      <c r="CWY133" s="4"/>
      <c r="CWZ133" s="4"/>
      <c r="CXA133" s="4"/>
      <c r="CXB133" s="4"/>
      <c r="CXC133" s="4"/>
      <c r="CXD133" s="4"/>
      <c r="CXE133" s="4"/>
      <c r="CXF133" s="4"/>
      <c r="CXG133" s="4"/>
      <c r="CXH133" s="4"/>
      <c r="CXI133" s="4"/>
      <c r="CXJ133" s="4"/>
      <c r="CXK133" s="4"/>
      <c r="CXL133" s="4"/>
      <c r="CXM133" s="4"/>
      <c r="CXN133" s="4"/>
      <c r="CXO133" s="4"/>
      <c r="CXP133" s="4"/>
      <c r="CXQ133" s="4"/>
      <c r="CXR133" s="4"/>
      <c r="CXS133" s="4"/>
      <c r="CXT133" s="4"/>
      <c r="CXU133" s="4"/>
      <c r="CXV133" s="4"/>
      <c r="CXW133" s="4"/>
      <c r="CXX133" s="4"/>
      <c r="CXY133" s="4"/>
      <c r="CXZ133" s="4"/>
      <c r="CYA133" s="4"/>
      <c r="CYB133" s="4"/>
      <c r="CYC133" s="4"/>
      <c r="CYD133" s="4"/>
      <c r="CYE133" s="4"/>
      <c r="CYF133" s="4"/>
      <c r="CYG133" s="4"/>
      <c r="CYH133" s="4"/>
      <c r="CYI133" s="4"/>
      <c r="CYJ133" s="4"/>
      <c r="CYK133" s="4"/>
      <c r="CYL133" s="4"/>
      <c r="CYM133" s="4"/>
      <c r="CYN133" s="4"/>
      <c r="CYO133" s="4"/>
      <c r="CYP133" s="4"/>
      <c r="CYQ133" s="4"/>
      <c r="CYR133" s="4"/>
      <c r="CYS133" s="4"/>
      <c r="CYT133" s="4"/>
      <c r="CYU133" s="4"/>
      <c r="CYV133" s="4"/>
      <c r="CYW133" s="4"/>
      <c r="CYX133" s="4"/>
      <c r="CYY133" s="4"/>
      <c r="CYZ133" s="4"/>
      <c r="CZA133" s="4"/>
      <c r="CZB133" s="4"/>
      <c r="CZC133" s="4"/>
      <c r="CZD133" s="4"/>
      <c r="CZE133" s="4"/>
      <c r="CZF133" s="4"/>
      <c r="CZG133" s="4"/>
      <c r="CZH133" s="4"/>
      <c r="CZI133" s="4"/>
      <c r="CZJ133" s="4"/>
      <c r="CZK133" s="4"/>
      <c r="CZL133" s="4"/>
      <c r="CZM133" s="4"/>
      <c r="CZN133" s="4"/>
      <c r="CZO133" s="4"/>
      <c r="CZP133" s="4"/>
      <c r="CZQ133" s="4"/>
      <c r="CZR133" s="4"/>
      <c r="CZS133" s="4"/>
      <c r="CZT133" s="4"/>
      <c r="CZU133" s="4"/>
      <c r="CZV133" s="4"/>
      <c r="CZW133" s="4"/>
      <c r="CZX133" s="4"/>
      <c r="CZY133" s="4"/>
      <c r="CZZ133" s="4"/>
      <c r="DAA133" s="4"/>
      <c r="DAB133" s="4"/>
      <c r="DAC133" s="4"/>
      <c r="DAD133" s="4"/>
      <c r="DAE133" s="4"/>
      <c r="DAF133" s="4"/>
      <c r="DAG133" s="4"/>
      <c r="DAH133" s="4"/>
      <c r="DAI133" s="4"/>
      <c r="DAJ133" s="4"/>
      <c r="DAK133" s="4"/>
      <c r="DAL133" s="4"/>
      <c r="DAM133" s="4"/>
      <c r="DAN133" s="4"/>
      <c r="DAO133" s="4"/>
      <c r="DAP133" s="4"/>
      <c r="DAQ133" s="4"/>
      <c r="DAR133" s="4"/>
      <c r="DAS133" s="4"/>
      <c r="DAT133" s="4"/>
      <c r="DAU133" s="4"/>
      <c r="DAV133" s="4"/>
      <c r="DAW133" s="4"/>
      <c r="DAX133" s="4"/>
      <c r="DAY133" s="4"/>
      <c r="DAZ133" s="4"/>
      <c r="DBA133" s="4"/>
      <c r="DBB133" s="4"/>
      <c r="DBC133" s="4"/>
      <c r="DBD133" s="4"/>
      <c r="DBE133" s="4"/>
      <c r="DBF133" s="4"/>
      <c r="DBG133" s="4"/>
      <c r="DBH133" s="4"/>
      <c r="DBI133" s="4"/>
      <c r="DBJ133" s="4"/>
      <c r="DBK133" s="4"/>
      <c r="DBL133" s="4"/>
      <c r="DBM133" s="4"/>
      <c r="DBN133" s="4"/>
      <c r="DBU133" s="4"/>
      <c r="DBV133" s="4"/>
      <c r="DBW133" s="4"/>
      <c r="DBX133" s="4"/>
      <c r="DBY133" s="4"/>
      <c r="DBZ133" s="4"/>
      <c r="DCA133" s="4"/>
      <c r="DCB133" s="4"/>
      <c r="DCC133" s="4"/>
      <c r="DCD133" s="4"/>
      <c r="DCE133" s="4"/>
      <c r="DCF133" s="4"/>
      <c r="DCG133" s="4"/>
      <c r="DCH133" s="4"/>
      <c r="DCI133" s="4"/>
      <c r="DCJ133" s="4"/>
      <c r="DCK133" s="4"/>
      <c r="DCL133" s="4"/>
      <c r="DCM133" s="4"/>
      <c r="DCN133" s="4"/>
      <c r="DCO133" s="4"/>
      <c r="DCP133" s="4"/>
      <c r="DCQ133" s="4"/>
      <c r="DCR133" s="4"/>
      <c r="DCS133" s="4"/>
      <c r="DCT133" s="4"/>
      <c r="DCU133" s="4"/>
      <c r="DCV133" s="4"/>
      <c r="DCW133" s="4"/>
      <c r="DCX133" s="4"/>
      <c r="DCY133" s="4"/>
      <c r="DCZ133" s="4"/>
      <c r="DDA133" s="4"/>
      <c r="DDB133" s="4"/>
      <c r="DDC133" s="4"/>
      <c r="DDD133" s="4"/>
      <c r="DDE133" s="4"/>
      <c r="DDF133" s="4"/>
      <c r="DDG133" s="4"/>
      <c r="DDH133" s="4"/>
      <c r="DDI133" s="4"/>
      <c r="DDJ133" s="4"/>
      <c r="DDK133" s="4"/>
      <c r="DDL133" s="4"/>
      <c r="DDM133" s="4"/>
      <c r="DDN133" s="4"/>
      <c r="DDO133" s="4"/>
      <c r="DDP133" s="4"/>
      <c r="DDQ133" s="4"/>
      <c r="DDR133" s="4"/>
      <c r="DDS133" s="4"/>
      <c r="DDT133" s="4"/>
      <c r="DDU133" s="4"/>
      <c r="DDV133" s="4"/>
      <c r="DDW133" s="4"/>
      <c r="DDX133" s="4"/>
      <c r="DDY133" s="4"/>
      <c r="DDZ133" s="4"/>
      <c r="DEA133" s="4"/>
      <c r="DEB133" s="4"/>
      <c r="DEC133" s="4"/>
      <c r="DED133" s="4"/>
      <c r="DEE133" s="4"/>
      <c r="DEF133" s="4"/>
      <c r="DEG133" s="4"/>
      <c r="DEH133" s="4"/>
      <c r="DEI133" s="4"/>
      <c r="DEJ133" s="4"/>
      <c r="DEK133" s="4"/>
      <c r="DEL133" s="4"/>
      <c r="DEM133" s="4"/>
      <c r="DEN133" s="4"/>
      <c r="DEO133" s="4"/>
      <c r="DEP133" s="4"/>
      <c r="DEQ133" s="4"/>
      <c r="DER133" s="4"/>
      <c r="DES133" s="4"/>
      <c r="DET133" s="4"/>
      <c r="DEU133" s="4"/>
      <c r="DEV133" s="4"/>
      <c r="DEW133" s="4"/>
      <c r="DEX133" s="4"/>
      <c r="DEY133" s="4"/>
      <c r="DEZ133" s="4"/>
      <c r="DFA133" s="4"/>
      <c r="DFB133" s="4"/>
      <c r="DFC133" s="4"/>
      <c r="DFD133" s="4"/>
      <c r="DFE133" s="4"/>
      <c r="DFF133" s="4"/>
      <c r="DFG133" s="4"/>
      <c r="DFH133" s="4"/>
      <c r="DFI133" s="4"/>
      <c r="DFJ133" s="4"/>
      <c r="DFK133" s="4"/>
      <c r="DFL133" s="4"/>
      <c r="DFM133" s="4"/>
      <c r="DFN133" s="4"/>
      <c r="DFO133" s="4"/>
      <c r="DFP133" s="4"/>
      <c r="DFQ133" s="4"/>
      <c r="DFR133" s="4"/>
      <c r="DFS133" s="4"/>
      <c r="DFT133" s="4"/>
      <c r="DFU133" s="4"/>
      <c r="DFV133" s="4"/>
      <c r="DFW133" s="4"/>
      <c r="DFX133" s="4"/>
      <c r="DFY133" s="4"/>
      <c r="DFZ133" s="4"/>
      <c r="DGA133" s="4"/>
      <c r="DGB133" s="4"/>
      <c r="DGC133" s="4"/>
      <c r="DGD133" s="4"/>
      <c r="DGE133" s="4"/>
      <c r="DGF133" s="4"/>
      <c r="DGG133" s="4"/>
      <c r="DGH133" s="4"/>
      <c r="DGI133" s="4"/>
      <c r="DGJ133" s="4"/>
      <c r="DGK133" s="4"/>
      <c r="DGL133" s="4"/>
      <c r="DGM133" s="4"/>
      <c r="DGN133" s="4"/>
      <c r="DGO133" s="4"/>
      <c r="DGP133" s="4"/>
      <c r="DGQ133" s="4"/>
      <c r="DGR133" s="4"/>
      <c r="DGS133" s="4"/>
      <c r="DGT133" s="4"/>
      <c r="DGU133" s="4"/>
      <c r="DGV133" s="4"/>
      <c r="DGW133" s="4"/>
      <c r="DGX133" s="4"/>
      <c r="DGY133" s="4"/>
      <c r="DGZ133" s="4"/>
      <c r="DHA133" s="4"/>
      <c r="DHB133" s="4"/>
      <c r="DHC133" s="4"/>
      <c r="DHD133" s="4"/>
      <c r="DHE133" s="4"/>
      <c r="DHF133" s="4"/>
      <c r="DHG133" s="4"/>
      <c r="DHH133" s="4"/>
      <c r="DHI133" s="4"/>
      <c r="DHJ133" s="4"/>
      <c r="DHK133" s="4"/>
      <c r="DHL133" s="4"/>
      <c r="DHM133" s="4"/>
      <c r="DHN133" s="4"/>
      <c r="DHO133" s="4"/>
      <c r="DHP133" s="4"/>
      <c r="DHQ133" s="4"/>
      <c r="DHR133" s="4"/>
      <c r="DHS133" s="4"/>
      <c r="DHT133" s="4"/>
      <c r="DHU133" s="4"/>
      <c r="DHV133" s="4"/>
      <c r="DHW133" s="4"/>
      <c r="DHX133" s="4"/>
      <c r="DHY133" s="4"/>
      <c r="DHZ133" s="4"/>
      <c r="DIA133" s="4"/>
      <c r="DIB133" s="4"/>
      <c r="DIC133" s="4"/>
      <c r="DID133" s="4"/>
      <c r="DIE133" s="4"/>
      <c r="DIF133" s="4"/>
      <c r="DIG133" s="4"/>
      <c r="DIH133" s="4"/>
      <c r="DII133" s="4"/>
      <c r="DIJ133" s="4"/>
      <c r="DIK133" s="4"/>
      <c r="DIL133" s="4"/>
      <c r="DIM133" s="4"/>
      <c r="DIN133" s="4"/>
      <c r="DIO133" s="4"/>
      <c r="DIP133" s="4"/>
      <c r="DIQ133" s="4"/>
      <c r="DIR133" s="4"/>
      <c r="DIS133" s="4"/>
      <c r="DIT133" s="4"/>
      <c r="DIU133" s="4"/>
      <c r="DIV133" s="4"/>
      <c r="DIW133" s="4"/>
      <c r="DIX133" s="4"/>
      <c r="DIY133" s="4"/>
      <c r="DIZ133" s="4"/>
      <c r="DJA133" s="4"/>
      <c r="DJB133" s="4"/>
      <c r="DJC133" s="4"/>
      <c r="DJD133" s="4"/>
      <c r="DJE133" s="4"/>
      <c r="DJF133" s="4"/>
      <c r="DJG133" s="4"/>
      <c r="DJH133" s="4"/>
      <c r="DJI133" s="4"/>
      <c r="DJJ133" s="4"/>
      <c r="DJK133" s="4"/>
      <c r="DJL133" s="4"/>
      <c r="DJM133" s="4"/>
      <c r="DJN133" s="4"/>
      <c r="DJO133" s="4"/>
      <c r="DJP133" s="4"/>
      <c r="DJQ133" s="4"/>
      <c r="DJR133" s="4"/>
      <c r="DJS133" s="4"/>
      <c r="DJT133" s="4"/>
      <c r="DJU133" s="4"/>
      <c r="DJV133" s="4"/>
      <c r="DJW133" s="4"/>
      <c r="DJX133" s="4"/>
      <c r="DJY133" s="4"/>
      <c r="DJZ133" s="4"/>
      <c r="DKA133" s="4"/>
      <c r="DKB133" s="4"/>
      <c r="DKC133" s="4"/>
      <c r="DKD133" s="4"/>
      <c r="DKE133" s="4"/>
      <c r="DKF133" s="4"/>
      <c r="DKG133" s="4"/>
      <c r="DKH133" s="4"/>
      <c r="DKI133" s="4"/>
      <c r="DKJ133" s="4"/>
      <c r="DKK133" s="4"/>
      <c r="DKL133" s="4"/>
      <c r="DKM133" s="4"/>
      <c r="DKN133" s="4"/>
      <c r="DKO133" s="4"/>
      <c r="DKP133" s="4"/>
      <c r="DKQ133" s="4"/>
      <c r="DKR133" s="4"/>
      <c r="DKS133" s="4"/>
      <c r="DKT133" s="4"/>
      <c r="DKU133" s="4"/>
      <c r="DKV133" s="4"/>
      <c r="DKW133" s="4"/>
      <c r="DKX133" s="4"/>
      <c r="DKY133" s="4"/>
      <c r="DKZ133" s="4"/>
      <c r="DLA133" s="4"/>
      <c r="DLB133" s="4"/>
      <c r="DLC133" s="4"/>
      <c r="DLD133" s="4"/>
      <c r="DLE133" s="4"/>
      <c r="DLF133" s="4"/>
      <c r="DLG133" s="4"/>
      <c r="DLH133" s="4"/>
      <c r="DLI133" s="4"/>
      <c r="DLJ133" s="4"/>
      <c r="DLQ133" s="4"/>
      <c r="DLR133" s="4"/>
      <c r="DLS133" s="4"/>
      <c r="DLT133" s="4"/>
      <c r="DLU133" s="4"/>
      <c r="DLV133" s="4"/>
      <c r="DLW133" s="4"/>
      <c r="DLX133" s="4"/>
      <c r="DLY133" s="4"/>
      <c r="DLZ133" s="4"/>
      <c r="DMA133" s="4"/>
      <c r="DMB133" s="4"/>
      <c r="DMC133" s="4"/>
      <c r="DMD133" s="4"/>
      <c r="DME133" s="4"/>
      <c r="DMF133" s="4"/>
      <c r="DMG133" s="4"/>
      <c r="DMH133" s="4"/>
      <c r="DMI133" s="4"/>
      <c r="DMJ133" s="4"/>
      <c r="DMK133" s="4"/>
      <c r="DML133" s="4"/>
      <c r="DMM133" s="4"/>
      <c r="DMN133" s="4"/>
      <c r="DMO133" s="4"/>
      <c r="DMP133" s="4"/>
      <c r="DMQ133" s="4"/>
      <c r="DMR133" s="4"/>
      <c r="DMS133" s="4"/>
      <c r="DMT133" s="4"/>
      <c r="DMU133" s="4"/>
      <c r="DMV133" s="4"/>
      <c r="DMW133" s="4"/>
      <c r="DMX133" s="4"/>
      <c r="DMY133" s="4"/>
      <c r="DMZ133" s="4"/>
      <c r="DNA133" s="4"/>
      <c r="DNB133" s="4"/>
      <c r="DNC133" s="4"/>
      <c r="DND133" s="4"/>
      <c r="DNE133" s="4"/>
      <c r="DNF133" s="4"/>
      <c r="DNG133" s="4"/>
      <c r="DNH133" s="4"/>
      <c r="DNI133" s="4"/>
      <c r="DNJ133" s="4"/>
      <c r="DNK133" s="4"/>
      <c r="DNL133" s="4"/>
      <c r="DNM133" s="4"/>
      <c r="DNN133" s="4"/>
      <c r="DNO133" s="4"/>
      <c r="DNP133" s="4"/>
      <c r="DNQ133" s="4"/>
      <c r="DNR133" s="4"/>
      <c r="DNS133" s="4"/>
      <c r="DNT133" s="4"/>
      <c r="DNU133" s="4"/>
      <c r="DNV133" s="4"/>
      <c r="DNW133" s="4"/>
      <c r="DNX133" s="4"/>
      <c r="DNY133" s="4"/>
      <c r="DNZ133" s="4"/>
      <c r="DOA133" s="4"/>
      <c r="DOB133" s="4"/>
      <c r="DOC133" s="4"/>
      <c r="DOD133" s="4"/>
      <c r="DOE133" s="4"/>
      <c r="DOF133" s="4"/>
      <c r="DOG133" s="4"/>
      <c r="DOH133" s="4"/>
      <c r="DOI133" s="4"/>
      <c r="DOJ133" s="4"/>
      <c r="DOK133" s="4"/>
      <c r="DOL133" s="4"/>
      <c r="DOM133" s="4"/>
      <c r="DON133" s="4"/>
      <c r="DOO133" s="4"/>
      <c r="DOP133" s="4"/>
      <c r="DOQ133" s="4"/>
      <c r="DOR133" s="4"/>
      <c r="DOS133" s="4"/>
      <c r="DOT133" s="4"/>
      <c r="DOU133" s="4"/>
      <c r="DOV133" s="4"/>
      <c r="DOW133" s="4"/>
      <c r="DOX133" s="4"/>
      <c r="DOY133" s="4"/>
      <c r="DOZ133" s="4"/>
      <c r="DPA133" s="4"/>
      <c r="DPB133" s="4"/>
      <c r="DPC133" s="4"/>
      <c r="DPD133" s="4"/>
      <c r="DPE133" s="4"/>
      <c r="DPF133" s="4"/>
      <c r="DPG133" s="4"/>
      <c r="DPH133" s="4"/>
      <c r="DPI133" s="4"/>
      <c r="DPJ133" s="4"/>
      <c r="DPK133" s="4"/>
      <c r="DPL133" s="4"/>
      <c r="DPM133" s="4"/>
      <c r="DPN133" s="4"/>
      <c r="DPO133" s="4"/>
      <c r="DPP133" s="4"/>
      <c r="DPQ133" s="4"/>
      <c r="DPR133" s="4"/>
      <c r="DPS133" s="4"/>
      <c r="DPT133" s="4"/>
      <c r="DPU133" s="4"/>
      <c r="DPV133" s="4"/>
      <c r="DPW133" s="4"/>
      <c r="DPX133" s="4"/>
      <c r="DPY133" s="4"/>
      <c r="DPZ133" s="4"/>
      <c r="DQA133" s="4"/>
      <c r="DQB133" s="4"/>
      <c r="DQC133" s="4"/>
      <c r="DQD133" s="4"/>
      <c r="DQE133" s="4"/>
      <c r="DQF133" s="4"/>
      <c r="DQG133" s="4"/>
      <c r="DQH133" s="4"/>
      <c r="DQI133" s="4"/>
      <c r="DQJ133" s="4"/>
      <c r="DQK133" s="4"/>
      <c r="DQL133" s="4"/>
      <c r="DQM133" s="4"/>
      <c r="DQN133" s="4"/>
      <c r="DQO133" s="4"/>
      <c r="DQP133" s="4"/>
      <c r="DQQ133" s="4"/>
      <c r="DQR133" s="4"/>
      <c r="DQS133" s="4"/>
      <c r="DQT133" s="4"/>
      <c r="DQU133" s="4"/>
      <c r="DQV133" s="4"/>
      <c r="DQW133" s="4"/>
      <c r="DQX133" s="4"/>
      <c r="DQY133" s="4"/>
      <c r="DQZ133" s="4"/>
      <c r="DRA133" s="4"/>
      <c r="DRB133" s="4"/>
      <c r="DRC133" s="4"/>
      <c r="DRD133" s="4"/>
      <c r="DRE133" s="4"/>
      <c r="DRF133" s="4"/>
      <c r="DRG133" s="4"/>
      <c r="DRH133" s="4"/>
      <c r="DRI133" s="4"/>
      <c r="DRJ133" s="4"/>
      <c r="DRK133" s="4"/>
      <c r="DRL133" s="4"/>
      <c r="DRM133" s="4"/>
      <c r="DRN133" s="4"/>
      <c r="DRO133" s="4"/>
      <c r="DRP133" s="4"/>
      <c r="DRQ133" s="4"/>
      <c r="DRR133" s="4"/>
      <c r="DRS133" s="4"/>
      <c r="DRT133" s="4"/>
      <c r="DRU133" s="4"/>
      <c r="DRV133" s="4"/>
      <c r="DRW133" s="4"/>
      <c r="DRX133" s="4"/>
      <c r="DRY133" s="4"/>
      <c r="DRZ133" s="4"/>
      <c r="DSA133" s="4"/>
      <c r="DSB133" s="4"/>
      <c r="DSC133" s="4"/>
      <c r="DSD133" s="4"/>
      <c r="DSE133" s="4"/>
      <c r="DSF133" s="4"/>
      <c r="DSG133" s="4"/>
      <c r="DSH133" s="4"/>
      <c r="DSI133" s="4"/>
      <c r="DSJ133" s="4"/>
      <c r="DSK133" s="4"/>
      <c r="DSL133" s="4"/>
      <c r="DSM133" s="4"/>
      <c r="DSN133" s="4"/>
      <c r="DSO133" s="4"/>
      <c r="DSP133" s="4"/>
      <c r="DSQ133" s="4"/>
      <c r="DSR133" s="4"/>
      <c r="DSS133" s="4"/>
      <c r="DST133" s="4"/>
      <c r="DSU133" s="4"/>
      <c r="DSV133" s="4"/>
      <c r="DSW133" s="4"/>
      <c r="DSX133" s="4"/>
      <c r="DSY133" s="4"/>
      <c r="DSZ133" s="4"/>
      <c r="DTA133" s="4"/>
      <c r="DTB133" s="4"/>
      <c r="DTC133" s="4"/>
      <c r="DTD133" s="4"/>
      <c r="DTE133" s="4"/>
      <c r="DTF133" s="4"/>
      <c r="DTG133" s="4"/>
      <c r="DTH133" s="4"/>
      <c r="DTI133" s="4"/>
      <c r="DTJ133" s="4"/>
      <c r="DTK133" s="4"/>
      <c r="DTL133" s="4"/>
      <c r="DTM133" s="4"/>
      <c r="DTN133" s="4"/>
      <c r="DTO133" s="4"/>
      <c r="DTP133" s="4"/>
      <c r="DTQ133" s="4"/>
      <c r="DTR133" s="4"/>
      <c r="DTS133" s="4"/>
      <c r="DTT133" s="4"/>
      <c r="DTU133" s="4"/>
      <c r="DTV133" s="4"/>
      <c r="DTW133" s="4"/>
      <c r="DTX133" s="4"/>
      <c r="DTY133" s="4"/>
      <c r="DTZ133" s="4"/>
      <c r="DUA133" s="4"/>
      <c r="DUB133" s="4"/>
      <c r="DUC133" s="4"/>
      <c r="DUD133" s="4"/>
      <c r="DUE133" s="4"/>
      <c r="DUF133" s="4"/>
      <c r="DUG133" s="4"/>
      <c r="DUH133" s="4"/>
      <c r="DUI133" s="4"/>
      <c r="DUJ133" s="4"/>
      <c r="DUK133" s="4"/>
      <c r="DUL133" s="4"/>
      <c r="DUM133" s="4"/>
      <c r="DUN133" s="4"/>
      <c r="DUO133" s="4"/>
      <c r="DUP133" s="4"/>
      <c r="DUQ133" s="4"/>
      <c r="DUR133" s="4"/>
      <c r="DUS133" s="4"/>
      <c r="DUT133" s="4"/>
      <c r="DUU133" s="4"/>
      <c r="DUV133" s="4"/>
      <c r="DUW133" s="4"/>
      <c r="DUX133" s="4"/>
      <c r="DUY133" s="4"/>
      <c r="DUZ133" s="4"/>
      <c r="DVA133" s="4"/>
      <c r="DVB133" s="4"/>
      <c r="DVC133" s="4"/>
      <c r="DVD133" s="4"/>
      <c r="DVE133" s="4"/>
      <c r="DVF133" s="4"/>
      <c r="DVM133" s="4"/>
      <c r="DVN133" s="4"/>
      <c r="DVO133" s="4"/>
      <c r="DVP133" s="4"/>
      <c r="DVQ133" s="4"/>
      <c r="DVR133" s="4"/>
      <c r="DVS133" s="4"/>
      <c r="DVT133" s="4"/>
      <c r="DVU133" s="4"/>
      <c r="DVV133" s="4"/>
      <c r="DVW133" s="4"/>
      <c r="DVX133" s="4"/>
      <c r="DVY133" s="4"/>
      <c r="DVZ133" s="4"/>
      <c r="DWA133" s="4"/>
      <c r="DWB133" s="4"/>
      <c r="DWC133" s="4"/>
      <c r="DWD133" s="4"/>
      <c r="DWE133" s="4"/>
      <c r="DWF133" s="4"/>
      <c r="DWG133" s="4"/>
      <c r="DWH133" s="4"/>
      <c r="DWI133" s="4"/>
      <c r="DWJ133" s="4"/>
      <c r="DWK133" s="4"/>
      <c r="DWL133" s="4"/>
      <c r="DWM133" s="4"/>
      <c r="DWN133" s="4"/>
      <c r="DWO133" s="4"/>
      <c r="DWP133" s="4"/>
      <c r="DWQ133" s="4"/>
      <c r="DWR133" s="4"/>
      <c r="DWS133" s="4"/>
      <c r="DWT133" s="4"/>
      <c r="DWU133" s="4"/>
      <c r="DWV133" s="4"/>
      <c r="DWW133" s="4"/>
      <c r="DWX133" s="4"/>
      <c r="DWY133" s="4"/>
      <c r="DWZ133" s="4"/>
      <c r="DXA133" s="4"/>
      <c r="DXB133" s="4"/>
      <c r="DXC133" s="4"/>
      <c r="DXD133" s="4"/>
      <c r="DXE133" s="4"/>
      <c r="DXF133" s="4"/>
      <c r="DXG133" s="4"/>
      <c r="DXH133" s="4"/>
      <c r="DXI133" s="4"/>
      <c r="DXJ133" s="4"/>
      <c r="DXK133" s="4"/>
      <c r="DXL133" s="4"/>
      <c r="DXM133" s="4"/>
      <c r="DXN133" s="4"/>
      <c r="DXO133" s="4"/>
      <c r="DXP133" s="4"/>
      <c r="DXQ133" s="4"/>
      <c r="DXR133" s="4"/>
      <c r="DXS133" s="4"/>
      <c r="DXT133" s="4"/>
      <c r="DXU133" s="4"/>
      <c r="DXV133" s="4"/>
      <c r="DXW133" s="4"/>
      <c r="DXX133" s="4"/>
      <c r="DXY133" s="4"/>
      <c r="DXZ133" s="4"/>
      <c r="DYA133" s="4"/>
      <c r="DYB133" s="4"/>
      <c r="DYC133" s="4"/>
      <c r="DYD133" s="4"/>
      <c r="DYE133" s="4"/>
      <c r="DYF133" s="4"/>
      <c r="DYG133" s="4"/>
      <c r="DYH133" s="4"/>
      <c r="DYI133" s="4"/>
      <c r="DYJ133" s="4"/>
      <c r="DYK133" s="4"/>
      <c r="DYL133" s="4"/>
      <c r="DYM133" s="4"/>
      <c r="DYN133" s="4"/>
      <c r="DYO133" s="4"/>
      <c r="DYP133" s="4"/>
      <c r="DYQ133" s="4"/>
      <c r="DYR133" s="4"/>
      <c r="DYS133" s="4"/>
      <c r="DYT133" s="4"/>
      <c r="DYU133" s="4"/>
      <c r="DYV133" s="4"/>
      <c r="DYW133" s="4"/>
      <c r="DYX133" s="4"/>
      <c r="DYY133" s="4"/>
      <c r="DYZ133" s="4"/>
      <c r="DZA133" s="4"/>
      <c r="DZB133" s="4"/>
      <c r="DZC133" s="4"/>
      <c r="DZD133" s="4"/>
      <c r="DZE133" s="4"/>
      <c r="DZF133" s="4"/>
      <c r="DZG133" s="4"/>
      <c r="DZH133" s="4"/>
      <c r="DZI133" s="4"/>
      <c r="DZJ133" s="4"/>
      <c r="DZK133" s="4"/>
      <c r="DZL133" s="4"/>
      <c r="DZM133" s="4"/>
      <c r="DZN133" s="4"/>
      <c r="DZO133" s="4"/>
      <c r="DZP133" s="4"/>
      <c r="DZQ133" s="4"/>
      <c r="DZR133" s="4"/>
      <c r="DZS133" s="4"/>
      <c r="DZT133" s="4"/>
      <c r="DZU133" s="4"/>
      <c r="DZV133" s="4"/>
      <c r="DZW133" s="4"/>
      <c r="DZX133" s="4"/>
      <c r="DZY133" s="4"/>
      <c r="DZZ133" s="4"/>
      <c r="EAA133" s="4"/>
      <c r="EAB133" s="4"/>
      <c r="EAC133" s="4"/>
      <c r="EAD133" s="4"/>
      <c r="EAE133" s="4"/>
      <c r="EAF133" s="4"/>
      <c r="EAG133" s="4"/>
      <c r="EAH133" s="4"/>
      <c r="EAI133" s="4"/>
      <c r="EAJ133" s="4"/>
      <c r="EAK133" s="4"/>
      <c r="EAL133" s="4"/>
      <c r="EAM133" s="4"/>
      <c r="EAN133" s="4"/>
      <c r="EAO133" s="4"/>
      <c r="EAP133" s="4"/>
      <c r="EAQ133" s="4"/>
      <c r="EAR133" s="4"/>
      <c r="EAS133" s="4"/>
      <c r="EAT133" s="4"/>
      <c r="EAU133" s="4"/>
      <c r="EAV133" s="4"/>
      <c r="EAW133" s="4"/>
      <c r="EAX133" s="4"/>
      <c r="EAY133" s="4"/>
      <c r="EAZ133" s="4"/>
      <c r="EBA133" s="4"/>
      <c r="EBB133" s="4"/>
      <c r="EBC133" s="4"/>
      <c r="EBD133" s="4"/>
      <c r="EBE133" s="4"/>
      <c r="EBF133" s="4"/>
      <c r="EBG133" s="4"/>
      <c r="EBH133" s="4"/>
      <c r="EBI133" s="4"/>
      <c r="EBJ133" s="4"/>
      <c r="EBK133" s="4"/>
      <c r="EBL133" s="4"/>
      <c r="EBM133" s="4"/>
      <c r="EBN133" s="4"/>
      <c r="EBO133" s="4"/>
      <c r="EBP133" s="4"/>
      <c r="EBQ133" s="4"/>
      <c r="EBR133" s="4"/>
      <c r="EBS133" s="4"/>
      <c r="EBT133" s="4"/>
      <c r="EBU133" s="4"/>
      <c r="EBV133" s="4"/>
      <c r="EBW133" s="4"/>
      <c r="EBX133" s="4"/>
      <c r="EBY133" s="4"/>
      <c r="EBZ133" s="4"/>
      <c r="ECA133" s="4"/>
      <c r="ECB133" s="4"/>
      <c r="ECC133" s="4"/>
      <c r="ECD133" s="4"/>
      <c r="ECE133" s="4"/>
      <c r="ECF133" s="4"/>
      <c r="ECG133" s="4"/>
      <c r="ECH133" s="4"/>
      <c r="ECI133" s="4"/>
      <c r="ECJ133" s="4"/>
      <c r="ECK133" s="4"/>
      <c r="ECL133" s="4"/>
      <c r="ECM133" s="4"/>
      <c r="ECN133" s="4"/>
      <c r="ECO133" s="4"/>
      <c r="ECP133" s="4"/>
      <c r="ECQ133" s="4"/>
      <c r="ECR133" s="4"/>
      <c r="ECS133" s="4"/>
      <c r="ECT133" s="4"/>
      <c r="ECU133" s="4"/>
      <c r="ECV133" s="4"/>
      <c r="ECW133" s="4"/>
      <c r="ECX133" s="4"/>
      <c r="ECY133" s="4"/>
      <c r="ECZ133" s="4"/>
      <c r="EDA133" s="4"/>
      <c r="EDB133" s="4"/>
      <c r="EDC133" s="4"/>
      <c r="EDD133" s="4"/>
      <c r="EDE133" s="4"/>
      <c r="EDF133" s="4"/>
      <c r="EDG133" s="4"/>
      <c r="EDH133" s="4"/>
      <c r="EDI133" s="4"/>
      <c r="EDJ133" s="4"/>
      <c r="EDK133" s="4"/>
      <c r="EDL133" s="4"/>
      <c r="EDM133" s="4"/>
      <c r="EDN133" s="4"/>
      <c r="EDO133" s="4"/>
      <c r="EDP133" s="4"/>
      <c r="EDQ133" s="4"/>
      <c r="EDR133" s="4"/>
      <c r="EDS133" s="4"/>
      <c r="EDT133" s="4"/>
      <c r="EDU133" s="4"/>
      <c r="EDV133" s="4"/>
      <c r="EDW133" s="4"/>
      <c r="EDX133" s="4"/>
      <c r="EDY133" s="4"/>
      <c r="EDZ133" s="4"/>
      <c r="EEA133" s="4"/>
      <c r="EEB133" s="4"/>
      <c r="EEC133" s="4"/>
      <c r="EED133" s="4"/>
      <c r="EEE133" s="4"/>
      <c r="EEF133" s="4"/>
      <c r="EEG133" s="4"/>
      <c r="EEH133" s="4"/>
      <c r="EEI133" s="4"/>
      <c r="EEJ133" s="4"/>
      <c r="EEK133" s="4"/>
      <c r="EEL133" s="4"/>
      <c r="EEM133" s="4"/>
      <c r="EEN133" s="4"/>
      <c r="EEO133" s="4"/>
      <c r="EEP133" s="4"/>
      <c r="EEQ133" s="4"/>
      <c r="EER133" s="4"/>
      <c r="EES133" s="4"/>
      <c r="EET133" s="4"/>
      <c r="EEU133" s="4"/>
      <c r="EEV133" s="4"/>
      <c r="EEW133" s="4"/>
      <c r="EEX133" s="4"/>
      <c r="EEY133" s="4"/>
      <c r="EEZ133" s="4"/>
      <c r="EFA133" s="4"/>
      <c r="EFB133" s="4"/>
      <c r="EFI133" s="4"/>
      <c r="EFJ133" s="4"/>
      <c r="EFK133" s="4"/>
      <c r="EFL133" s="4"/>
      <c r="EFM133" s="4"/>
      <c r="EFN133" s="4"/>
      <c r="EFO133" s="4"/>
      <c r="EFP133" s="4"/>
      <c r="EFQ133" s="4"/>
      <c r="EFR133" s="4"/>
      <c r="EFS133" s="4"/>
      <c r="EFT133" s="4"/>
      <c r="EFU133" s="4"/>
      <c r="EFV133" s="4"/>
      <c r="EFW133" s="4"/>
      <c r="EFX133" s="4"/>
      <c r="EFY133" s="4"/>
      <c r="EFZ133" s="4"/>
      <c r="EGA133" s="4"/>
      <c r="EGB133" s="4"/>
      <c r="EGC133" s="4"/>
      <c r="EGD133" s="4"/>
      <c r="EGE133" s="4"/>
      <c r="EGF133" s="4"/>
      <c r="EGG133" s="4"/>
      <c r="EGH133" s="4"/>
      <c r="EGI133" s="4"/>
      <c r="EGJ133" s="4"/>
      <c r="EGK133" s="4"/>
      <c r="EGL133" s="4"/>
      <c r="EGM133" s="4"/>
      <c r="EGN133" s="4"/>
      <c r="EGO133" s="4"/>
      <c r="EGP133" s="4"/>
      <c r="EGQ133" s="4"/>
      <c r="EGR133" s="4"/>
      <c r="EGS133" s="4"/>
      <c r="EGT133" s="4"/>
      <c r="EGU133" s="4"/>
      <c r="EGV133" s="4"/>
      <c r="EGW133" s="4"/>
      <c r="EGX133" s="4"/>
      <c r="EGY133" s="4"/>
      <c r="EGZ133" s="4"/>
      <c r="EHA133" s="4"/>
      <c r="EHB133" s="4"/>
      <c r="EHC133" s="4"/>
      <c r="EHD133" s="4"/>
      <c r="EHE133" s="4"/>
      <c r="EHF133" s="4"/>
      <c r="EHG133" s="4"/>
      <c r="EHH133" s="4"/>
      <c r="EHI133" s="4"/>
      <c r="EHJ133" s="4"/>
      <c r="EHK133" s="4"/>
      <c r="EHL133" s="4"/>
      <c r="EHM133" s="4"/>
      <c r="EHN133" s="4"/>
      <c r="EHO133" s="4"/>
      <c r="EHP133" s="4"/>
      <c r="EHQ133" s="4"/>
      <c r="EHR133" s="4"/>
      <c r="EHS133" s="4"/>
      <c r="EHT133" s="4"/>
      <c r="EHU133" s="4"/>
      <c r="EHV133" s="4"/>
      <c r="EHW133" s="4"/>
      <c r="EHX133" s="4"/>
      <c r="EHY133" s="4"/>
      <c r="EHZ133" s="4"/>
      <c r="EIA133" s="4"/>
      <c r="EIB133" s="4"/>
      <c r="EIC133" s="4"/>
      <c r="EID133" s="4"/>
      <c r="EIE133" s="4"/>
      <c r="EIF133" s="4"/>
      <c r="EIG133" s="4"/>
      <c r="EIH133" s="4"/>
      <c r="EII133" s="4"/>
      <c r="EIJ133" s="4"/>
      <c r="EIK133" s="4"/>
      <c r="EIL133" s="4"/>
      <c r="EIM133" s="4"/>
      <c r="EIN133" s="4"/>
      <c r="EIO133" s="4"/>
      <c r="EIP133" s="4"/>
      <c r="EIQ133" s="4"/>
      <c r="EIR133" s="4"/>
      <c r="EIS133" s="4"/>
      <c r="EIT133" s="4"/>
      <c r="EIU133" s="4"/>
      <c r="EIV133" s="4"/>
      <c r="EIW133" s="4"/>
      <c r="EIX133" s="4"/>
      <c r="EIY133" s="4"/>
      <c r="EIZ133" s="4"/>
      <c r="EJA133" s="4"/>
      <c r="EJB133" s="4"/>
      <c r="EJC133" s="4"/>
      <c r="EJD133" s="4"/>
      <c r="EJE133" s="4"/>
      <c r="EJF133" s="4"/>
      <c r="EJG133" s="4"/>
      <c r="EJH133" s="4"/>
      <c r="EJI133" s="4"/>
      <c r="EJJ133" s="4"/>
      <c r="EJK133" s="4"/>
      <c r="EJL133" s="4"/>
      <c r="EJM133" s="4"/>
      <c r="EJN133" s="4"/>
      <c r="EJO133" s="4"/>
      <c r="EJP133" s="4"/>
      <c r="EJQ133" s="4"/>
      <c r="EJR133" s="4"/>
      <c r="EJS133" s="4"/>
      <c r="EJT133" s="4"/>
      <c r="EJU133" s="4"/>
      <c r="EJV133" s="4"/>
      <c r="EJW133" s="4"/>
      <c r="EJX133" s="4"/>
      <c r="EJY133" s="4"/>
      <c r="EJZ133" s="4"/>
      <c r="EKA133" s="4"/>
      <c r="EKB133" s="4"/>
      <c r="EKC133" s="4"/>
      <c r="EKD133" s="4"/>
      <c r="EKE133" s="4"/>
      <c r="EKF133" s="4"/>
      <c r="EKG133" s="4"/>
      <c r="EKH133" s="4"/>
      <c r="EKI133" s="4"/>
      <c r="EKJ133" s="4"/>
      <c r="EKK133" s="4"/>
      <c r="EKL133" s="4"/>
      <c r="EKM133" s="4"/>
      <c r="EKN133" s="4"/>
      <c r="EKO133" s="4"/>
      <c r="EKP133" s="4"/>
      <c r="EKQ133" s="4"/>
      <c r="EKR133" s="4"/>
      <c r="EKS133" s="4"/>
      <c r="EKT133" s="4"/>
      <c r="EKU133" s="4"/>
      <c r="EKV133" s="4"/>
      <c r="EKW133" s="4"/>
      <c r="EKX133" s="4"/>
      <c r="EKY133" s="4"/>
      <c r="EKZ133" s="4"/>
      <c r="ELA133" s="4"/>
      <c r="ELB133" s="4"/>
      <c r="ELC133" s="4"/>
      <c r="ELD133" s="4"/>
      <c r="ELE133" s="4"/>
      <c r="ELF133" s="4"/>
      <c r="ELG133" s="4"/>
      <c r="ELH133" s="4"/>
      <c r="ELI133" s="4"/>
      <c r="ELJ133" s="4"/>
      <c r="ELK133" s="4"/>
      <c r="ELL133" s="4"/>
      <c r="ELM133" s="4"/>
      <c r="ELN133" s="4"/>
      <c r="ELO133" s="4"/>
      <c r="ELP133" s="4"/>
      <c r="ELQ133" s="4"/>
      <c r="ELR133" s="4"/>
      <c r="ELS133" s="4"/>
      <c r="ELT133" s="4"/>
      <c r="ELU133" s="4"/>
      <c r="ELV133" s="4"/>
      <c r="ELW133" s="4"/>
      <c r="ELX133" s="4"/>
      <c r="ELY133" s="4"/>
      <c r="ELZ133" s="4"/>
      <c r="EMA133" s="4"/>
      <c r="EMB133" s="4"/>
      <c r="EMC133" s="4"/>
      <c r="EMD133" s="4"/>
      <c r="EME133" s="4"/>
      <c r="EMF133" s="4"/>
      <c r="EMG133" s="4"/>
      <c r="EMH133" s="4"/>
      <c r="EMI133" s="4"/>
      <c r="EMJ133" s="4"/>
      <c r="EMK133" s="4"/>
      <c r="EML133" s="4"/>
      <c r="EMM133" s="4"/>
      <c r="EMN133" s="4"/>
      <c r="EMO133" s="4"/>
      <c r="EMP133" s="4"/>
      <c r="EMQ133" s="4"/>
      <c r="EMR133" s="4"/>
      <c r="EMS133" s="4"/>
      <c r="EMT133" s="4"/>
      <c r="EMU133" s="4"/>
      <c r="EMV133" s="4"/>
      <c r="EMW133" s="4"/>
      <c r="EMX133" s="4"/>
      <c r="EMY133" s="4"/>
      <c r="EMZ133" s="4"/>
      <c r="ENA133" s="4"/>
      <c r="ENB133" s="4"/>
      <c r="ENC133" s="4"/>
      <c r="END133" s="4"/>
      <c r="ENE133" s="4"/>
      <c r="ENF133" s="4"/>
      <c r="ENG133" s="4"/>
      <c r="ENH133" s="4"/>
      <c r="ENI133" s="4"/>
      <c r="ENJ133" s="4"/>
      <c r="ENK133" s="4"/>
      <c r="ENL133" s="4"/>
      <c r="ENM133" s="4"/>
      <c r="ENN133" s="4"/>
      <c r="ENO133" s="4"/>
      <c r="ENP133" s="4"/>
      <c r="ENQ133" s="4"/>
      <c r="ENR133" s="4"/>
      <c r="ENS133" s="4"/>
      <c r="ENT133" s="4"/>
      <c r="ENU133" s="4"/>
      <c r="ENV133" s="4"/>
      <c r="ENW133" s="4"/>
      <c r="ENX133" s="4"/>
      <c r="ENY133" s="4"/>
      <c r="ENZ133" s="4"/>
      <c r="EOA133" s="4"/>
      <c r="EOB133" s="4"/>
      <c r="EOC133" s="4"/>
      <c r="EOD133" s="4"/>
      <c r="EOE133" s="4"/>
      <c r="EOF133" s="4"/>
      <c r="EOG133" s="4"/>
      <c r="EOH133" s="4"/>
      <c r="EOI133" s="4"/>
      <c r="EOJ133" s="4"/>
      <c r="EOK133" s="4"/>
      <c r="EOL133" s="4"/>
      <c r="EOM133" s="4"/>
      <c r="EON133" s="4"/>
      <c r="EOO133" s="4"/>
      <c r="EOP133" s="4"/>
      <c r="EOQ133" s="4"/>
      <c r="EOR133" s="4"/>
      <c r="EOS133" s="4"/>
      <c r="EOT133" s="4"/>
      <c r="EOU133" s="4"/>
      <c r="EOV133" s="4"/>
      <c r="EOW133" s="4"/>
      <c r="EOX133" s="4"/>
      <c r="EPE133" s="4"/>
      <c r="EPF133" s="4"/>
      <c r="EPG133" s="4"/>
      <c r="EPH133" s="4"/>
      <c r="EPI133" s="4"/>
      <c r="EPJ133" s="4"/>
      <c r="EPK133" s="4"/>
      <c r="EPL133" s="4"/>
      <c r="EPM133" s="4"/>
      <c r="EPN133" s="4"/>
      <c r="EPO133" s="4"/>
      <c r="EPP133" s="4"/>
      <c r="EPQ133" s="4"/>
      <c r="EPR133" s="4"/>
      <c r="EPS133" s="4"/>
      <c r="EPT133" s="4"/>
      <c r="EPU133" s="4"/>
      <c r="EPV133" s="4"/>
      <c r="EPW133" s="4"/>
      <c r="EPX133" s="4"/>
      <c r="EPY133" s="4"/>
      <c r="EPZ133" s="4"/>
      <c r="EQA133" s="4"/>
      <c r="EQB133" s="4"/>
      <c r="EQC133" s="4"/>
      <c r="EQD133" s="4"/>
      <c r="EQE133" s="4"/>
      <c r="EQF133" s="4"/>
      <c r="EQG133" s="4"/>
      <c r="EQH133" s="4"/>
      <c r="EQI133" s="4"/>
      <c r="EQJ133" s="4"/>
      <c r="EQK133" s="4"/>
      <c r="EQL133" s="4"/>
      <c r="EQM133" s="4"/>
      <c r="EQN133" s="4"/>
      <c r="EQO133" s="4"/>
      <c r="EQP133" s="4"/>
      <c r="EQQ133" s="4"/>
      <c r="EQR133" s="4"/>
      <c r="EQS133" s="4"/>
      <c r="EQT133" s="4"/>
      <c r="EQU133" s="4"/>
      <c r="EQV133" s="4"/>
      <c r="EQW133" s="4"/>
      <c r="EQX133" s="4"/>
      <c r="EQY133" s="4"/>
      <c r="EQZ133" s="4"/>
      <c r="ERA133" s="4"/>
      <c r="ERB133" s="4"/>
      <c r="ERC133" s="4"/>
      <c r="ERD133" s="4"/>
      <c r="ERE133" s="4"/>
      <c r="ERF133" s="4"/>
      <c r="ERG133" s="4"/>
      <c r="ERH133" s="4"/>
      <c r="ERI133" s="4"/>
      <c r="ERJ133" s="4"/>
      <c r="ERK133" s="4"/>
      <c r="ERL133" s="4"/>
      <c r="ERM133" s="4"/>
      <c r="ERN133" s="4"/>
      <c r="ERO133" s="4"/>
      <c r="ERP133" s="4"/>
      <c r="ERQ133" s="4"/>
      <c r="ERR133" s="4"/>
      <c r="ERS133" s="4"/>
      <c r="ERT133" s="4"/>
      <c r="ERU133" s="4"/>
      <c r="ERV133" s="4"/>
      <c r="ERW133" s="4"/>
      <c r="ERX133" s="4"/>
      <c r="ERY133" s="4"/>
      <c r="ERZ133" s="4"/>
      <c r="ESA133" s="4"/>
      <c r="ESB133" s="4"/>
      <c r="ESC133" s="4"/>
      <c r="ESD133" s="4"/>
      <c r="ESE133" s="4"/>
      <c r="ESF133" s="4"/>
      <c r="ESG133" s="4"/>
      <c r="ESH133" s="4"/>
      <c r="ESI133" s="4"/>
      <c r="ESJ133" s="4"/>
      <c r="ESK133" s="4"/>
      <c r="ESL133" s="4"/>
      <c r="ESM133" s="4"/>
      <c r="ESN133" s="4"/>
      <c r="ESO133" s="4"/>
      <c r="ESP133" s="4"/>
      <c r="ESQ133" s="4"/>
      <c r="ESR133" s="4"/>
      <c r="ESS133" s="4"/>
      <c r="EST133" s="4"/>
      <c r="ESU133" s="4"/>
      <c r="ESV133" s="4"/>
      <c r="ESW133" s="4"/>
      <c r="ESX133" s="4"/>
      <c r="ESY133" s="4"/>
      <c r="ESZ133" s="4"/>
      <c r="ETA133" s="4"/>
      <c r="ETB133" s="4"/>
      <c r="ETC133" s="4"/>
      <c r="ETD133" s="4"/>
      <c r="ETE133" s="4"/>
      <c r="ETF133" s="4"/>
      <c r="ETG133" s="4"/>
      <c r="ETH133" s="4"/>
      <c r="ETI133" s="4"/>
      <c r="ETJ133" s="4"/>
      <c r="ETK133" s="4"/>
      <c r="ETL133" s="4"/>
      <c r="ETM133" s="4"/>
      <c r="ETN133" s="4"/>
      <c r="ETO133" s="4"/>
      <c r="ETP133" s="4"/>
      <c r="ETQ133" s="4"/>
      <c r="ETR133" s="4"/>
      <c r="ETS133" s="4"/>
      <c r="ETT133" s="4"/>
      <c r="ETU133" s="4"/>
      <c r="ETV133" s="4"/>
      <c r="ETW133" s="4"/>
      <c r="ETX133" s="4"/>
      <c r="ETY133" s="4"/>
      <c r="ETZ133" s="4"/>
      <c r="EUA133" s="4"/>
      <c r="EUB133" s="4"/>
      <c r="EUC133" s="4"/>
      <c r="EUD133" s="4"/>
      <c r="EUE133" s="4"/>
      <c r="EUF133" s="4"/>
      <c r="EUG133" s="4"/>
      <c r="EUH133" s="4"/>
      <c r="EUI133" s="4"/>
      <c r="EUJ133" s="4"/>
      <c r="EUK133" s="4"/>
      <c r="EUL133" s="4"/>
      <c r="EUM133" s="4"/>
      <c r="EUN133" s="4"/>
      <c r="EUO133" s="4"/>
      <c r="EUP133" s="4"/>
      <c r="EUQ133" s="4"/>
      <c r="EUR133" s="4"/>
      <c r="EUS133" s="4"/>
      <c r="EUT133" s="4"/>
      <c r="EUU133" s="4"/>
      <c r="EUV133" s="4"/>
      <c r="EUW133" s="4"/>
      <c r="EUX133" s="4"/>
      <c r="EUY133" s="4"/>
      <c r="EUZ133" s="4"/>
      <c r="EVA133" s="4"/>
      <c r="EVB133" s="4"/>
      <c r="EVC133" s="4"/>
      <c r="EVD133" s="4"/>
      <c r="EVE133" s="4"/>
      <c r="EVF133" s="4"/>
      <c r="EVG133" s="4"/>
      <c r="EVH133" s="4"/>
      <c r="EVI133" s="4"/>
      <c r="EVJ133" s="4"/>
      <c r="EVK133" s="4"/>
      <c r="EVL133" s="4"/>
      <c r="EVM133" s="4"/>
      <c r="EVN133" s="4"/>
      <c r="EVO133" s="4"/>
      <c r="EVP133" s="4"/>
      <c r="EVQ133" s="4"/>
      <c r="EVR133" s="4"/>
      <c r="EVS133" s="4"/>
      <c r="EVT133" s="4"/>
      <c r="EVU133" s="4"/>
      <c r="EVV133" s="4"/>
      <c r="EVW133" s="4"/>
      <c r="EVX133" s="4"/>
      <c r="EVY133" s="4"/>
      <c r="EVZ133" s="4"/>
      <c r="EWA133" s="4"/>
      <c r="EWB133" s="4"/>
      <c r="EWC133" s="4"/>
      <c r="EWD133" s="4"/>
      <c r="EWE133" s="4"/>
      <c r="EWF133" s="4"/>
      <c r="EWG133" s="4"/>
      <c r="EWH133" s="4"/>
      <c r="EWI133" s="4"/>
      <c r="EWJ133" s="4"/>
      <c r="EWK133" s="4"/>
      <c r="EWL133" s="4"/>
      <c r="EWM133" s="4"/>
      <c r="EWN133" s="4"/>
      <c r="EWO133" s="4"/>
      <c r="EWP133" s="4"/>
      <c r="EWQ133" s="4"/>
      <c r="EWR133" s="4"/>
      <c r="EWS133" s="4"/>
      <c r="EWT133" s="4"/>
      <c r="EWU133" s="4"/>
      <c r="EWV133" s="4"/>
      <c r="EWW133" s="4"/>
      <c r="EWX133" s="4"/>
      <c r="EWY133" s="4"/>
      <c r="EWZ133" s="4"/>
      <c r="EXA133" s="4"/>
      <c r="EXB133" s="4"/>
      <c r="EXC133" s="4"/>
      <c r="EXD133" s="4"/>
      <c r="EXE133" s="4"/>
      <c r="EXF133" s="4"/>
      <c r="EXG133" s="4"/>
      <c r="EXH133" s="4"/>
      <c r="EXI133" s="4"/>
      <c r="EXJ133" s="4"/>
      <c r="EXK133" s="4"/>
      <c r="EXL133" s="4"/>
      <c r="EXM133" s="4"/>
      <c r="EXN133" s="4"/>
      <c r="EXO133" s="4"/>
      <c r="EXP133" s="4"/>
      <c r="EXQ133" s="4"/>
      <c r="EXR133" s="4"/>
      <c r="EXS133" s="4"/>
      <c r="EXT133" s="4"/>
      <c r="EXU133" s="4"/>
      <c r="EXV133" s="4"/>
      <c r="EXW133" s="4"/>
      <c r="EXX133" s="4"/>
      <c r="EXY133" s="4"/>
      <c r="EXZ133" s="4"/>
      <c r="EYA133" s="4"/>
      <c r="EYB133" s="4"/>
      <c r="EYC133" s="4"/>
      <c r="EYD133" s="4"/>
      <c r="EYE133" s="4"/>
      <c r="EYF133" s="4"/>
      <c r="EYG133" s="4"/>
      <c r="EYH133" s="4"/>
      <c r="EYI133" s="4"/>
      <c r="EYJ133" s="4"/>
      <c r="EYK133" s="4"/>
      <c r="EYL133" s="4"/>
      <c r="EYM133" s="4"/>
      <c r="EYN133" s="4"/>
      <c r="EYO133" s="4"/>
      <c r="EYP133" s="4"/>
      <c r="EYQ133" s="4"/>
      <c r="EYR133" s="4"/>
      <c r="EYS133" s="4"/>
      <c r="EYT133" s="4"/>
      <c r="EZA133" s="4"/>
      <c r="EZB133" s="4"/>
      <c r="EZC133" s="4"/>
      <c r="EZD133" s="4"/>
      <c r="EZE133" s="4"/>
      <c r="EZF133" s="4"/>
      <c r="EZG133" s="4"/>
      <c r="EZH133" s="4"/>
      <c r="EZI133" s="4"/>
      <c r="EZJ133" s="4"/>
      <c r="EZK133" s="4"/>
      <c r="EZL133" s="4"/>
      <c r="EZM133" s="4"/>
      <c r="EZN133" s="4"/>
      <c r="EZO133" s="4"/>
      <c r="EZP133" s="4"/>
      <c r="EZQ133" s="4"/>
      <c r="EZR133" s="4"/>
      <c r="EZS133" s="4"/>
      <c r="EZT133" s="4"/>
      <c r="EZU133" s="4"/>
      <c r="EZV133" s="4"/>
      <c r="EZW133" s="4"/>
      <c r="EZX133" s="4"/>
      <c r="EZY133" s="4"/>
      <c r="EZZ133" s="4"/>
      <c r="FAA133" s="4"/>
      <c r="FAB133" s="4"/>
      <c r="FAC133" s="4"/>
      <c r="FAD133" s="4"/>
      <c r="FAE133" s="4"/>
      <c r="FAF133" s="4"/>
      <c r="FAG133" s="4"/>
      <c r="FAH133" s="4"/>
      <c r="FAI133" s="4"/>
      <c r="FAJ133" s="4"/>
      <c r="FAK133" s="4"/>
      <c r="FAL133" s="4"/>
      <c r="FAM133" s="4"/>
      <c r="FAN133" s="4"/>
      <c r="FAO133" s="4"/>
      <c r="FAP133" s="4"/>
      <c r="FAQ133" s="4"/>
      <c r="FAR133" s="4"/>
      <c r="FAS133" s="4"/>
      <c r="FAT133" s="4"/>
      <c r="FAU133" s="4"/>
      <c r="FAV133" s="4"/>
      <c r="FAW133" s="4"/>
      <c r="FAX133" s="4"/>
      <c r="FAY133" s="4"/>
      <c r="FAZ133" s="4"/>
      <c r="FBA133" s="4"/>
      <c r="FBB133" s="4"/>
      <c r="FBC133" s="4"/>
      <c r="FBD133" s="4"/>
      <c r="FBE133" s="4"/>
      <c r="FBF133" s="4"/>
      <c r="FBG133" s="4"/>
      <c r="FBH133" s="4"/>
      <c r="FBI133" s="4"/>
      <c r="FBJ133" s="4"/>
      <c r="FBK133" s="4"/>
      <c r="FBL133" s="4"/>
      <c r="FBM133" s="4"/>
      <c r="FBN133" s="4"/>
      <c r="FBO133" s="4"/>
      <c r="FBP133" s="4"/>
      <c r="FBQ133" s="4"/>
      <c r="FBR133" s="4"/>
      <c r="FBS133" s="4"/>
      <c r="FBT133" s="4"/>
      <c r="FBU133" s="4"/>
      <c r="FBV133" s="4"/>
      <c r="FBW133" s="4"/>
      <c r="FBX133" s="4"/>
      <c r="FBY133" s="4"/>
      <c r="FBZ133" s="4"/>
      <c r="FCA133" s="4"/>
      <c r="FCB133" s="4"/>
      <c r="FCC133" s="4"/>
      <c r="FCD133" s="4"/>
      <c r="FCE133" s="4"/>
      <c r="FCF133" s="4"/>
      <c r="FCG133" s="4"/>
      <c r="FCH133" s="4"/>
      <c r="FCI133" s="4"/>
      <c r="FCJ133" s="4"/>
      <c r="FCK133" s="4"/>
      <c r="FCL133" s="4"/>
      <c r="FCM133" s="4"/>
      <c r="FCN133" s="4"/>
      <c r="FCO133" s="4"/>
      <c r="FCP133" s="4"/>
      <c r="FCQ133" s="4"/>
      <c r="FCR133" s="4"/>
      <c r="FCS133" s="4"/>
      <c r="FCT133" s="4"/>
      <c r="FCU133" s="4"/>
      <c r="FCV133" s="4"/>
      <c r="FCW133" s="4"/>
      <c r="FCX133" s="4"/>
      <c r="FCY133" s="4"/>
      <c r="FCZ133" s="4"/>
      <c r="FDA133" s="4"/>
      <c r="FDB133" s="4"/>
      <c r="FDC133" s="4"/>
      <c r="FDD133" s="4"/>
      <c r="FDE133" s="4"/>
      <c r="FDF133" s="4"/>
      <c r="FDG133" s="4"/>
      <c r="FDH133" s="4"/>
      <c r="FDI133" s="4"/>
      <c r="FDJ133" s="4"/>
      <c r="FDK133" s="4"/>
      <c r="FDL133" s="4"/>
      <c r="FDM133" s="4"/>
      <c r="FDN133" s="4"/>
      <c r="FDO133" s="4"/>
      <c r="FDP133" s="4"/>
      <c r="FDQ133" s="4"/>
      <c r="FDR133" s="4"/>
      <c r="FDS133" s="4"/>
      <c r="FDT133" s="4"/>
      <c r="FDU133" s="4"/>
      <c r="FDV133" s="4"/>
      <c r="FDW133" s="4"/>
      <c r="FDX133" s="4"/>
      <c r="FDY133" s="4"/>
      <c r="FDZ133" s="4"/>
      <c r="FEA133" s="4"/>
      <c r="FEB133" s="4"/>
      <c r="FEC133" s="4"/>
      <c r="FED133" s="4"/>
      <c r="FEE133" s="4"/>
      <c r="FEF133" s="4"/>
      <c r="FEG133" s="4"/>
      <c r="FEH133" s="4"/>
      <c r="FEI133" s="4"/>
      <c r="FEJ133" s="4"/>
      <c r="FEK133" s="4"/>
      <c r="FEL133" s="4"/>
      <c r="FEM133" s="4"/>
      <c r="FEN133" s="4"/>
      <c r="FEO133" s="4"/>
      <c r="FEP133" s="4"/>
      <c r="FEQ133" s="4"/>
      <c r="FER133" s="4"/>
      <c r="FES133" s="4"/>
      <c r="FET133" s="4"/>
      <c r="FEU133" s="4"/>
      <c r="FEV133" s="4"/>
      <c r="FEW133" s="4"/>
      <c r="FEX133" s="4"/>
      <c r="FEY133" s="4"/>
      <c r="FEZ133" s="4"/>
      <c r="FFA133" s="4"/>
      <c r="FFB133" s="4"/>
      <c r="FFC133" s="4"/>
      <c r="FFD133" s="4"/>
      <c r="FFE133" s="4"/>
      <c r="FFF133" s="4"/>
      <c r="FFG133" s="4"/>
      <c r="FFH133" s="4"/>
      <c r="FFI133" s="4"/>
      <c r="FFJ133" s="4"/>
      <c r="FFK133" s="4"/>
      <c r="FFL133" s="4"/>
      <c r="FFM133" s="4"/>
      <c r="FFN133" s="4"/>
      <c r="FFO133" s="4"/>
      <c r="FFP133" s="4"/>
      <c r="FFQ133" s="4"/>
      <c r="FFR133" s="4"/>
      <c r="FFS133" s="4"/>
      <c r="FFT133" s="4"/>
      <c r="FFU133" s="4"/>
      <c r="FFV133" s="4"/>
      <c r="FFW133" s="4"/>
      <c r="FFX133" s="4"/>
      <c r="FFY133" s="4"/>
      <c r="FFZ133" s="4"/>
      <c r="FGA133" s="4"/>
      <c r="FGB133" s="4"/>
      <c r="FGC133" s="4"/>
      <c r="FGD133" s="4"/>
      <c r="FGE133" s="4"/>
      <c r="FGF133" s="4"/>
      <c r="FGG133" s="4"/>
      <c r="FGH133" s="4"/>
      <c r="FGI133" s="4"/>
      <c r="FGJ133" s="4"/>
      <c r="FGK133" s="4"/>
      <c r="FGL133" s="4"/>
      <c r="FGM133" s="4"/>
      <c r="FGN133" s="4"/>
      <c r="FGO133" s="4"/>
      <c r="FGP133" s="4"/>
      <c r="FGQ133" s="4"/>
      <c r="FGR133" s="4"/>
      <c r="FGS133" s="4"/>
      <c r="FGT133" s="4"/>
      <c r="FGU133" s="4"/>
      <c r="FGV133" s="4"/>
      <c r="FGW133" s="4"/>
      <c r="FGX133" s="4"/>
      <c r="FGY133" s="4"/>
      <c r="FGZ133" s="4"/>
      <c r="FHA133" s="4"/>
      <c r="FHB133" s="4"/>
      <c r="FHC133" s="4"/>
      <c r="FHD133" s="4"/>
      <c r="FHE133" s="4"/>
      <c r="FHF133" s="4"/>
      <c r="FHG133" s="4"/>
      <c r="FHH133" s="4"/>
      <c r="FHI133" s="4"/>
      <c r="FHJ133" s="4"/>
      <c r="FHK133" s="4"/>
      <c r="FHL133" s="4"/>
      <c r="FHM133" s="4"/>
      <c r="FHN133" s="4"/>
      <c r="FHO133" s="4"/>
      <c r="FHP133" s="4"/>
      <c r="FHQ133" s="4"/>
      <c r="FHR133" s="4"/>
      <c r="FHS133" s="4"/>
      <c r="FHT133" s="4"/>
      <c r="FHU133" s="4"/>
      <c r="FHV133" s="4"/>
      <c r="FHW133" s="4"/>
      <c r="FHX133" s="4"/>
      <c r="FHY133" s="4"/>
      <c r="FHZ133" s="4"/>
      <c r="FIA133" s="4"/>
      <c r="FIB133" s="4"/>
      <c r="FIC133" s="4"/>
      <c r="FID133" s="4"/>
      <c r="FIE133" s="4"/>
      <c r="FIF133" s="4"/>
      <c r="FIG133" s="4"/>
      <c r="FIH133" s="4"/>
      <c r="FII133" s="4"/>
      <c r="FIJ133" s="4"/>
      <c r="FIK133" s="4"/>
      <c r="FIL133" s="4"/>
      <c r="FIM133" s="4"/>
      <c r="FIN133" s="4"/>
      <c r="FIO133" s="4"/>
      <c r="FIP133" s="4"/>
      <c r="FIW133" s="4"/>
      <c r="FIX133" s="4"/>
      <c r="FIY133" s="4"/>
      <c r="FIZ133" s="4"/>
      <c r="FJA133" s="4"/>
      <c r="FJB133" s="4"/>
      <c r="FJC133" s="4"/>
      <c r="FJD133" s="4"/>
      <c r="FJE133" s="4"/>
      <c r="FJF133" s="4"/>
      <c r="FJG133" s="4"/>
      <c r="FJH133" s="4"/>
      <c r="FJI133" s="4"/>
      <c r="FJJ133" s="4"/>
      <c r="FJK133" s="4"/>
      <c r="FJL133" s="4"/>
      <c r="FJM133" s="4"/>
      <c r="FJN133" s="4"/>
      <c r="FJO133" s="4"/>
      <c r="FJP133" s="4"/>
      <c r="FJQ133" s="4"/>
      <c r="FJR133" s="4"/>
      <c r="FJS133" s="4"/>
      <c r="FJT133" s="4"/>
      <c r="FJU133" s="4"/>
      <c r="FJV133" s="4"/>
      <c r="FJW133" s="4"/>
      <c r="FJX133" s="4"/>
      <c r="FJY133" s="4"/>
      <c r="FJZ133" s="4"/>
      <c r="FKA133" s="4"/>
      <c r="FKB133" s="4"/>
      <c r="FKC133" s="4"/>
      <c r="FKD133" s="4"/>
      <c r="FKE133" s="4"/>
      <c r="FKF133" s="4"/>
      <c r="FKG133" s="4"/>
      <c r="FKH133" s="4"/>
      <c r="FKI133" s="4"/>
      <c r="FKJ133" s="4"/>
      <c r="FKK133" s="4"/>
      <c r="FKL133" s="4"/>
      <c r="FKM133" s="4"/>
      <c r="FKN133" s="4"/>
      <c r="FKO133" s="4"/>
      <c r="FKP133" s="4"/>
      <c r="FKQ133" s="4"/>
      <c r="FKR133" s="4"/>
      <c r="FKS133" s="4"/>
      <c r="FKT133" s="4"/>
      <c r="FKU133" s="4"/>
      <c r="FKV133" s="4"/>
      <c r="FKW133" s="4"/>
      <c r="FKX133" s="4"/>
      <c r="FKY133" s="4"/>
      <c r="FKZ133" s="4"/>
      <c r="FLA133" s="4"/>
      <c r="FLB133" s="4"/>
      <c r="FLC133" s="4"/>
      <c r="FLD133" s="4"/>
      <c r="FLE133" s="4"/>
      <c r="FLF133" s="4"/>
      <c r="FLG133" s="4"/>
      <c r="FLH133" s="4"/>
      <c r="FLI133" s="4"/>
      <c r="FLJ133" s="4"/>
      <c r="FLK133" s="4"/>
      <c r="FLL133" s="4"/>
      <c r="FLM133" s="4"/>
      <c r="FLN133" s="4"/>
      <c r="FLO133" s="4"/>
      <c r="FLP133" s="4"/>
      <c r="FLQ133" s="4"/>
      <c r="FLR133" s="4"/>
      <c r="FLS133" s="4"/>
      <c r="FLT133" s="4"/>
      <c r="FLU133" s="4"/>
      <c r="FLV133" s="4"/>
      <c r="FLW133" s="4"/>
      <c r="FLX133" s="4"/>
      <c r="FLY133" s="4"/>
      <c r="FLZ133" s="4"/>
      <c r="FMA133" s="4"/>
      <c r="FMB133" s="4"/>
      <c r="FMC133" s="4"/>
      <c r="FMD133" s="4"/>
      <c r="FME133" s="4"/>
      <c r="FMF133" s="4"/>
      <c r="FMG133" s="4"/>
      <c r="FMH133" s="4"/>
      <c r="FMI133" s="4"/>
      <c r="FMJ133" s="4"/>
      <c r="FMK133" s="4"/>
      <c r="FML133" s="4"/>
      <c r="FMM133" s="4"/>
      <c r="FMN133" s="4"/>
      <c r="FMO133" s="4"/>
      <c r="FMP133" s="4"/>
      <c r="FMQ133" s="4"/>
      <c r="FMR133" s="4"/>
      <c r="FMS133" s="4"/>
      <c r="FMT133" s="4"/>
      <c r="FMU133" s="4"/>
      <c r="FMV133" s="4"/>
      <c r="FMW133" s="4"/>
      <c r="FMX133" s="4"/>
      <c r="FMY133" s="4"/>
      <c r="FMZ133" s="4"/>
      <c r="FNA133" s="4"/>
      <c r="FNB133" s="4"/>
      <c r="FNC133" s="4"/>
      <c r="FND133" s="4"/>
      <c r="FNE133" s="4"/>
      <c r="FNF133" s="4"/>
      <c r="FNG133" s="4"/>
      <c r="FNH133" s="4"/>
      <c r="FNI133" s="4"/>
      <c r="FNJ133" s="4"/>
      <c r="FNK133" s="4"/>
      <c r="FNL133" s="4"/>
      <c r="FNM133" s="4"/>
      <c r="FNN133" s="4"/>
      <c r="FNO133" s="4"/>
      <c r="FNP133" s="4"/>
      <c r="FNQ133" s="4"/>
      <c r="FNR133" s="4"/>
      <c r="FNS133" s="4"/>
      <c r="FNT133" s="4"/>
      <c r="FNU133" s="4"/>
      <c r="FNV133" s="4"/>
      <c r="FNW133" s="4"/>
      <c r="FNX133" s="4"/>
      <c r="FNY133" s="4"/>
      <c r="FNZ133" s="4"/>
      <c r="FOA133" s="4"/>
      <c r="FOB133" s="4"/>
      <c r="FOC133" s="4"/>
      <c r="FOD133" s="4"/>
      <c r="FOE133" s="4"/>
      <c r="FOF133" s="4"/>
      <c r="FOG133" s="4"/>
      <c r="FOH133" s="4"/>
      <c r="FOI133" s="4"/>
      <c r="FOJ133" s="4"/>
      <c r="FOK133" s="4"/>
      <c r="FOL133" s="4"/>
      <c r="FOM133" s="4"/>
      <c r="FON133" s="4"/>
      <c r="FOO133" s="4"/>
      <c r="FOP133" s="4"/>
      <c r="FOQ133" s="4"/>
      <c r="FOR133" s="4"/>
      <c r="FOS133" s="4"/>
      <c r="FOT133" s="4"/>
      <c r="FOU133" s="4"/>
      <c r="FOV133" s="4"/>
      <c r="FOW133" s="4"/>
      <c r="FOX133" s="4"/>
      <c r="FOY133" s="4"/>
      <c r="FOZ133" s="4"/>
      <c r="FPA133" s="4"/>
      <c r="FPB133" s="4"/>
      <c r="FPC133" s="4"/>
      <c r="FPD133" s="4"/>
      <c r="FPE133" s="4"/>
      <c r="FPF133" s="4"/>
      <c r="FPG133" s="4"/>
      <c r="FPH133" s="4"/>
      <c r="FPI133" s="4"/>
      <c r="FPJ133" s="4"/>
      <c r="FPK133" s="4"/>
      <c r="FPL133" s="4"/>
      <c r="FPM133" s="4"/>
      <c r="FPN133" s="4"/>
      <c r="FPO133" s="4"/>
      <c r="FPP133" s="4"/>
      <c r="FPQ133" s="4"/>
      <c r="FPR133" s="4"/>
      <c r="FPS133" s="4"/>
      <c r="FPT133" s="4"/>
      <c r="FPU133" s="4"/>
      <c r="FPV133" s="4"/>
      <c r="FPW133" s="4"/>
      <c r="FPX133" s="4"/>
      <c r="FPY133" s="4"/>
      <c r="FPZ133" s="4"/>
      <c r="FQA133" s="4"/>
      <c r="FQB133" s="4"/>
      <c r="FQC133" s="4"/>
      <c r="FQD133" s="4"/>
      <c r="FQE133" s="4"/>
      <c r="FQF133" s="4"/>
      <c r="FQG133" s="4"/>
      <c r="FQH133" s="4"/>
      <c r="FQI133" s="4"/>
      <c r="FQJ133" s="4"/>
      <c r="FQK133" s="4"/>
      <c r="FQL133" s="4"/>
      <c r="FQM133" s="4"/>
      <c r="FQN133" s="4"/>
      <c r="FQO133" s="4"/>
      <c r="FQP133" s="4"/>
      <c r="FQQ133" s="4"/>
      <c r="FQR133" s="4"/>
      <c r="FQS133" s="4"/>
      <c r="FQT133" s="4"/>
      <c r="FQU133" s="4"/>
      <c r="FQV133" s="4"/>
      <c r="FQW133" s="4"/>
      <c r="FQX133" s="4"/>
      <c r="FQY133" s="4"/>
      <c r="FQZ133" s="4"/>
      <c r="FRA133" s="4"/>
      <c r="FRB133" s="4"/>
      <c r="FRC133" s="4"/>
      <c r="FRD133" s="4"/>
      <c r="FRE133" s="4"/>
      <c r="FRF133" s="4"/>
      <c r="FRG133" s="4"/>
      <c r="FRH133" s="4"/>
      <c r="FRI133" s="4"/>
      <c r="FRJ133" s="4"/>
      <c r="FRK133" s="4"/>
      <c r="FRL133" s="4"/>
      <c r="FRM133" s="4"/>
      <c r="FRN133" s="4"/>
      <c r="FRO133" s="4"/>
      <c r="FRP133" s="4"/>
      <c r="FRQ133" s="4"/>
      <c r="FRR133" s="4"/>
      <c r="FRS133" s="4"/>
      <c r="FRT133" s="4"/>
      <c r="FRU133" s="4"/>
      <c r="FRV133" s="4"/>
      <c r="FRW133" s="4"/>
      <c r="FRX133" s="4"/>
      <c r="FRY133" s="4"/>
      <c r="FRZ133" s="4"/>
      <c r="FSA133" s="4"/>
      <c r="FSB133" s="4"/>
      <c r="FSC133" s="4"/>
      <c r="FSD133" s="4"/>
      <c r="FSE133" s="4"/>
      <c r="FSF133" s="4"/>
      <c r="FSG133" s="4"/>
      <c r="FSH133" s="4"/>
      <c r="FSI133" s="4"/>
      <c r="FSJ133" s="4"/>
      <c r="FSK133" s="4"/>
      <c r="FSL133" s="4"/>
      <c r="FSS133" s="4"/>
      <c r="FST133" s="4"/>
      <c r="FSU133" s="4"/>
      <c r="FSV133" s="4"/>
      <c r="FSW133" s="4"/>
      <c r="FSX133" s="4"/>
      <c r="FSY133" s="4"/>
      <c r="FSZ133" s="4"/>
      <c r="FTA133" s="4"/>
      <c r="FTB133" s="4"/>
      <c r="FTC133" s="4"/>
      <c r="FTD133" s="4"/>
      <c r="FTE133" s="4"/>
      <c r="FTF133" s="4"/>
      <c r="FTG133" s="4"/>
      <c r="FTH133" s="4"/>
      <c r="FTI133" s="4"/>
      <c r="FTJ133" s="4"/>
      <c r="FTK133" s="4"/>
      <c r="FTL133" s="4"/>
      <c r="FTM133" s="4"/>
      <c r="FTN133" s="4"/>
      <c r="FTO133" s="4"/>
      <c r="FTP133" s="4"/>
      <c r="FTQ133" s="4"/>
      <c r="FTR133" s="4"/>
      <c r="FTS133" s="4"/>
      <c r="FTT133" s="4"/>
      <c r="FTU133" s="4"/>
      <c r="FTV133" s="4"/>
      <c r="FTW133" s="4"/>
      <c r="FTX133" s="4"/>
      <c r="FTY133" s="4"/>
      <c r="FTZ133" s="4"/>
      <c r="FUA133" s="4"/>
      <c r="FUB133" s="4"/>
      <c r="FUC133" s="4"/>
      <c r="FUD133" s="4"/>
      <c r="FUE133" s="4"/>
      <c r="FUF133" s="4"/>
      <c r="FUG133" s="4"/>
      <c r="FUH133" s="4"/>
      <c r="FUI133" s="4"/>
      <c r="FUJ133" s="4"/>
      <c r="FUK133" s="4"/>
      <c r="FUL133" s="4"/>
      <c r="FUM133" s="4"/>
      <c r="FUN133" s="4"/>
      <c r="FUO133" s="4"/>
      <c r="FUP133" s="4"/>
      <c r="FUQ133" s="4"/>
      <c r="FUR133" s="4"/>
      <c r="FUS133" s="4"/>
      <c r="FUT133" s="4"/>
      <c r="FUU133" s="4"/>
      <c r="FUV133" s="4"/>
      <c r="FUW133" s="4"/>
      <c r="FUX133" s="4"/>
      <c r="FUY133" s="4"/>
      <c r="FUZ133" s="4"/>
      <c r="FVA133" s="4"/>
      <c r="FVB133" s="4"/>
      <c r="FVC133" s="4"/>
      <c r="FVD133" s="4"/>
      <c r="FVE133" s="4"/>
      <c r="FVF133" s="4"/>
      <c r="FVG133" s="4"/>
      <c r="FVH133" s="4"/>
      <c r="FVI133" s="4"/>
      <c r="FVJ133" s="4"/>
      <c r="FVK133" s="4"/>
      <c r="FVL133" s="4"/>
      <c r="FVM133" s="4"/>
      <c r="FVN133" s="4"/>
      <c r="FVO133" s="4"/>
      <c r="FVP133" s="4"/>
      <c r="FVQ133" s="4"/>
      <c r="FVR133" s="4"/>
      <c r="FVS133" s="4"/>
      <c r="FVT133" s="4"/>
      <c r="FVU133" s="4"/>
      <c r="FVV133" s="4"/>
      <c r="FVW133" s="4"/>
      <c r="FVX133" s="4"/>
      <c r="FVY133" s="4"/>
      <c r="FVZ133" s="4"/>
      <c r="FWA133" s="4"/>
      <c r="FWB133" s="4"/>
      <c r="FWC133" s="4"/>
      <c r="FWD133" s="4"/>
      <c r="FWE133" s="4"/>
      <c r="FWF133" s="4"/>
      <c r="FWG133" s="4"/>
      <c r="FWH133" s="4"/>
      <c r="FWI133" s="4"/>
      <c r="FWJ133" s="4"/>
      <c r="FWK133" s="4"/>
      <c r="FWL133" s="4"/>
      <c r="FWM133" s="4"/>
      <c r="FWN133" s="4"/>
      <c r="FWO133" s="4"/>
      <c r="FWP133" s="4"/>
      <c r="FWQ133" s="4"/>
      <c r="FWR133" s="4"/>
      <c r="FWS133" s="4"/>
      <c r="FWT133" s="4"/>
      <c r="FWU133" s="4"/>
      <c r="FWV133" s="4"/>
      <c r="FWW133" s="4"/>
      <c r="FWX133" s="4"/>
      <c r="FWY133" s="4"/>
      <c r="FWZ133" s="4"/>
      <c r="FXA133" s="4"/>
      <c r="FXB133" s="4"/>
      <c r="FXC133" s="4"/>
      <c r="FXD133" s="4"/>
      <c r="FXE133" s="4"/>
      <c r="FXF133" s="4"/>
      <c r="FXG133" s="4"/>
      <c r="FXH133" s="4"/>
      <c r="FXI133" s="4"/>
      <c r="FXJ133" s="4"/>
      <c r="FXK133" s="4"/>
      <c r="FXL133" s="4"/>
      <c r="FXM133" s="4"/>
      <c r="FXN133" s="4"/>
      <c r="FXO133" s="4"/>
      <c r="FXP133" s="4"/>
      <c r="FXQ133" s="4"/>
      <c r="FXR133" s="4"/>
      <c r="FXS133" s="4"/>
      <c r="FXT133" s="4"/>
      <c r="FXU133" s="4"/>
      <c r="FXV133" s="4"/>
      <c r="FXW133" s="4"/>
      <c r="FXX133" s="4"/>
      <c r="FXY133" s="4"/>
      <c r="FXZ133" s="4"/>
      <c r="FYA133" s="4"/>
      <c r="FYB133" s="4"/>
      <c r="FYC133" s="4"/>
      <c r="FYD133" s="4"/>
      <c r="FYE133" s="4"/>
      <c r="FYF133" s="4"/>
      <c r="FYG133" s="4"/>
      <c r="FYH133" s="4"/>
      <c r="FYI133" s="4"/>
      <c r="FYJ133" s="4"/>
      <c r="FYK133" s="4"/>
      <c r="FYL133" s="4"/>
      <c r="FYM133" s="4"/>
      <c r="FYN133" s="4"/>
      <c r="FYO133" s="4"/>
      <c r="FYP133" s="4"/>
      <c r="FYQ133" s="4"/>
      <c r="FYR133" s="4"/>
      <c r="FYS133" s="4"/>
      <c r="FYT133" s="4"/>
      <c r="FYU133" s="4"/>
      <c r="FYV133" s="4"/>
      <c r="FYW133" s="4"/>
      <c r="FYX133" s="4"/>
      <c r="FYY133" s="4"/>
      <c r="FYZ133" s="4"/>
      <c r="FZA133" s="4"/>
      <c r="FZB133" s="4"/>
      <c r="FZC133" s="4"/>
      <c r="FZD133" s="4"/>
      <c r="FZE133" s="4"/>
      <c r="FZF133" s="4"/>
      <c r="FZG133" s="4"/>
      <c r="FZH133" s="4"/>
      <c r="FZI133" s="4"/>
      <c r="FZJ133" s="4"/>
      <c r="FZK133" s="4"/>
      <c r="FZL133" s="4"/>
      <c r="FZM133" s="4"/>
      <c r="FZN133" s="4"/>
      <c r="FZO133" s="4"/>
      <c r="FZP133" s="4"/>
      <c r="FZQ133" s="4"/>
      <c r="FZR133" s="4"/>
      <c r="FZS133" s="4"/>
      <c r="FZT133" s="4"/>
      <c r="FZU133" s="4"/>
      <c r="FZV133" s="4"/>
      <c r="FZW133" s="4"/>
      <c r="FZX133" s="4"/>
      <c r="FZY133" s="4"/>
      <c r="FZZ133" s="4"/>
      <c r="GAA133" s="4"/>
      <c r="GAB133" s="4"/>
      <c r="GAC133" s="4"/>
      <c r="GAD133" s="4"/>
      <c r="GAE133" s="4"/>
      <c r="GAF133" s="4"/>
      <c r="GAG133" s="4"/>
      <c r="GAH133" s="4"/>
      <c r="GAI133" s="4"/>
      <c r="GAJ133" s="4"/>
      <c r="GAK133" s="4"/>
      <c r="GAL133" s="4"/>
      <c r="GAM133" s="4"/>
      <c r="GAN133" s="4"/>
      <c r="GAO133" s="4"/>
      <c r="GAP133" s="4"/>
      <c r="GAQ133" s="4"/>
      <c r="GAR133" s="4"/>
      <c r="GAS133" s="4"/>
      <c r="GAT133" s="4"/>
      <c r="GAU133" s="4"/>
      <c r="GAV133" s="4"/>
      <c r="GAW133" s="4"/>
      <c r="GAX133" s="4"/>
      <c r="GAY133" s="4"/>
      <c r="GAZ133" s="4"/>
      <c r="GBA133" s="4"/>
      <c r="GBB133" s="4"/>
      <c r="GBC133" s="4"/>
      <c r="GBD133" s="4"/>
      <c r="GBE133" s="4"/>
      <c r="GBF133" s="4"/>
      <c r="GBG133" s="4"/>
      <c r="GBH133" s="4"/>
      <c r="GBI133" s="4"/>
      <c r="GBJ133" s="4"/>
      <c r="GBK133" s="4"/>
      <c r="GBL133" s="4"/>
      <c r="GBM133" s="4"/>
      <c r="GBN133" s="4"/>
      <c r="GBO133" s="4"/>
      <c r="GBP133" s="4"/>
      <c r="GBQ133" s="4"/>
      <c r="GBR133" s="4"/>
      <c r="GBS133" s="4"/>
      <c r="GBT133" s="4"/>
      <c r="GBU133" s="4"/>
      <c r="GBV133" s="4"/>
      <c r="GBW133" s="4"/>
      <c r="GBX133" s="4"/>
      <c r="GBY133" s="4"/>
      <c r="GBZ133" s="4"/>
      <c r="GCA133" s="4"/>
      <c r="GCB133" s="4"/>
      <c r="GCC133" s="4"/>
      <c r="GCD133" s="4"/>
      <c r="GCE133" s="4"/>
      <c r="GCF133" s="4"/>
      <c r="GCG133" s="4"/>
      <c r="GCH133" s="4"/>
      <c r="GCO133" s="4"/>
      <c r="GCP133" s="4"/>
      <c r="GCQ133" s="4"/>
      <c r="GCR133" s="4"/>
      <c r="GCS133" s="4"/>
      <c r="GCT133" s="4"/>
      <c r="GCU133" s="4"/>
      <c r="GCV133" s="4"/>
      <c r="GCW133" s="4"/>
      <c r="GCX133" s="4"/>
      <c r="GCY133" s="4"/>
      <c r="GCZ133" s="4"/>
      <c r="GDA133" s="4"/>
      <c r="GDB133" s="4"/>
      <c r="GDC133" s="4"/>
      <c r="GDD133" s="4"/>
      <c r="GDE133" s="4"/>
      <c r="GDF133" s="4"/>
      <c r="GDG133" s="4"/>
      <c r="GDH133" s="4"/>
      <c r="GDI133" s="4"/>
      <c r="GDJ133" s="4"/>
      <c r="GDK133" s="4"/>
      <c r="GDL133" s="4"/>
      <c r="GDM133" s="4"/>
      <c r="GDN133" s="4"/>
      <c r="GDO133" s="4"/>
      <c r="GDP133" s="4"/>
      <c r="GDQ133" s="4"/>
      <c r="GDR133" s="4"/>
      <c r="GDS133" s="4"/>
      <c r="GDT133" s="4"/>
      <c r="GDU133" s="4"/>
      <c r="GDV133" s="4"/>
      <c r="GDW133" s="4"/>
      <c r="GDX133" s="4"/>
      <c r="GDY133" s="4"/>
      <c r="GDZ133" s="4"/>
      <c r="GEA133" s="4"/>
      <c r="GEB133" s="4"/>
      <c r="GEC133" s="4"/>
      <c r="GED133" s="4"/>
      <c r="GEE133" s="4"/>
      <c r="GEF133" s="4"/>
      <c r="GEG133" s="4"/>
      <c r="GEH133" s="4"/>
      <c r="GEI133" s="4"/>
      <c r="GEJ133" s="4"/>
      <c r="GEK133" s="4"/>
      <c r="GEL133" s="4"/>
      <c r="GEM133" s="4"/>
      <c r="GEN133" s="4"/>
      <c r="GEO133" s="4"/>
      <c r="GEP133" s="4"/>
      <c r="GEQ133" s="4"/>
      <c r="GER133" s="4"/>
      <c r="GES133" s="4"/>
      <c r="GET133" s="4"/>
      <c r="GEU133" s="4"/>
      <c r="GEV133" s="4"/>
      <c r="GEW133" s="4"/>
      <c r="GEX133" s="4"/>
      <c r="GEY133" s="4"/>
      <c r="GEZ133" s="4"/>
      <c r="GFA133" s="4"/>
      <c r="GFB133" s="4"/>
      <c r="GFC133" s="4"/>
      <c r="GFD133" s="4"/>
      <c r="GFE133" s="4"/>
      <c r="GFF133" s="4"/>
      <c r="GFG133" s="4"/>
      <c r="GFH133" s="4"/>
      <c r="GFI133" s="4"/>
      <c r="GFJ133" s="4"/>
      <c r="GFK133" s="4"/>
      <c r="GFL133" s="4"/>
      <c r="GFM133" s="4"/>
      <c r="GFN133" s="4"/>
      <c r="GFO133" s="4"/>
      <c r="GFP133" s="4"/>
      <c r="GFQ133" s="4"/>
      <c r="GFR133" s="4"/>
      <c r="GFS133" s="4"/>
      <c r="GFT133" s="4"/>
      <c r="GFU133" s="4"/>
      <c r="GFV133" s="4"/>
      <c r="GFW133" s="4"/>
      <c r="GFX133" s="4"/>
      <c r="GFY133" s="4"/>
      <c r="GFZ133" s="4"/>
      <c r="GGA133" s="4"/>
      <c r="GGB133" s="4"/>
      <c r="GGC133" s="4"/>
      <c r="GGD133" s="4"/>
      <c r="GGE133" s="4"/>
      <c r="GGF133" s="4"/>
      <c r="GGG133" s="4"/>
      <c r="GGH133" s="4"/>
      <c r="GGI133" s="4"/>
      <c r="GGJ133" s="4"/>
      <c r="GGK133" s="4"/>
      <c r="GGL133" s="4"/>
      <c r="GGM133" s="4"/>
      <c r="GGN133" s="4"/>
      <c r="GGO133" s="4"/>
      <c r="GGP133" s="4"/>
      <c r="GGQ133" s="4"/>
      <c r="GGR133" s="4"/>
      <c r="GGS133" s="4"/>
      <c r="GGT133" s="4"/>
      <c r="GGU133" s="4"/>
      <c r="GGV133" s="4"/>
      <c r="GGW133" s="4"/>
      <c r="GGX133" s="4"/>
      <c r="GGY133" s="4"/>
      <c r="GGZ133" s="4"/>
      <c r="GHA133" s="4"/>
      <c r="GHB133" s="4"/>
      <c r="GHC133" s="4"/>
      <c r="GHD133" s="4"/>
      <c r="GHE133" s="4"/>
      <c r="GHF133" s="4"/>
      <c r="GHG133" s="4"/>
      <c r="GHH133" s="4"/>
      <c r="GHI133" s="4"/>
      <c r="GHJ133" s="4"/>
      <c r="GHK133" s="4"/>
      <c r="GHL133" s="4"/>
      <c r="GHM133" s="4"/>
      <c r="GHN133" s="4"/>
      <c r="GHO133" s="4"/>
      <c r="GHP133" s="4"/>
      <c r="GHQ133" s="4"/>
      <c r="GHR133" s="4"/>
      <c r="GHS133" s="4"/>
      <c r="GHT133" s="4"/>
      <c r="GHU133" s="4"/>
      <c r="GHV133" s="4"/>
      <c r="GHW133" s="4"/>
      <c r="GHX133" s="4"/>
      <c r="GHY133" s="4"/>
      <c r="GHZ133" s="4"/>
      <c r="GIA133" s="4"/>
      <c r="GIB133" s="4"/>
      <c r="GIC133" s="4"/>
      <c r="GID133" s="4"/>
      <c r="GIE133" s="4"/>
      <c r="GIF133" s="4"/>
      <c r="GIG133" s="4"/>
      <c r="GIH133" s="4"/>
      <c r="GII133" s="4"/>
      <c r="GIJ133" s="4"/>
      <c r="GIK133" s="4"/>
      <c r="GIL133" s="4"/>
      <c r="GIM133" s="4"/>
      <c r="GIN133" s="4"/>
      <c r="GIO133" s="4"/>
      <c r="GIP133" s="4"/>
      <c r="GIQ133" s="4"/>
      <c r="GIR133" s="4"/>
      <c r="GIS133" s="4"/>
      <c r="GIT133" s="4"/>
      <c r="GIU133" s="4"/>
      <c r="GIV133" s="4"/>
      <c r="GIW133" s="4"/>
      <c r="GIX133" s="4"/>
      <c r="GIY133" s="4"/>
      <c r="GIZ133" s="4"/>
      <c r="GJA133" s="4"/>
      <c r="GJB133" s="4"/>
      <c r="GJC133" s="4"/>
      <c r="GJD133" s="4"/>
      <c r="GJE133" s="4"/>
      <c r="GJF133" s="4"/>
      <c r="GJG133" s="4"/>
      <c r="GJH133" s="4"/>
      <c r="GJI133" s="4"/>
      <c r="GJJ133" s="4"/>
      <c r="GJK133" s="4"/>
      <c r="GJL133" s="4"/>
      <c r="GJM133" s="4"/>
      <c r="GJN133" s="4"/>
      <c r="GJO133" s="4"/>
      <c r="GJP133" s="4"/>
      <c r="GJQ133" s="4"/>
      <c r="GJR133" s="4"/>
      <c r="GJS133" s="4"/>
      <c r="GJT133" s="4"/>
      <c r="GJU133" s="4"/>
      <c r="GJV133" s="4"/>
      <c r="GJW133" s="4"/>
      <c r="GJX133" s="4"/>
      <c r="GJY133" s="4"/>
      <c r="GJZ133" s="4"/>
      <c r="GKA133" s="4"/>
      <c r="GKB133" s="4"/>
      <c r="GKC133" s="4"/>
      <c r="GKD133" s="4"/>
      <c r="GKE133" s="4"/>
      <c r="GKF133" s="4"/>
      <c r="GKG133" s="4"/>
      <c r="GKH133" s="4"/>
      <c r="GKI133" s="4"/>
      <c r="GKJ133" s="4"/>
      <c r="GKK133" s="4"/>
      <c r="GKL133" s="4"/>
      <c r="GKM133" s="4"/>
      <c r="GKN133" s="4"/>
      <c r="GKO133" s="4"/>
      <c r="GKP133" s="4"/>
      <c r="GKQ133" s="4"/>
      <c r="GKR133" s="4"/>
      <c r="GKS133" s="4"/>
      <c r="GKT133" s="4"/>
      <c r="GKU133" s="4"/>
      <c r="GKV133" s="4"/>
      <c r="GKW133" s="4"/>
      <c r="GKX133" s="4"/>
      <c r="GKY133" s="4"/>
      <c r="GKZ133" s="4"/>
      <c r="GLA133" s="4"/>
      <c r="GLB133" s="4"/>
      <c r="GLC133" s="4"/>
      <c r="GLD133" s="4"/>
      <c r="GLE133" s="4"/>
      <c r="GLF133" s="4"/>
      <c r="GLG133" s="4"/>
      <c r="GLH133" s="4"/>
      <c r="GLI133" s="4"/>
      <c r="GLJ133" s="4"/>
      <c r="GLK133" s="4"/>
      <c r="GLL133" s="4"/>
      <c r="GLM133" s="4"/>
      <c r="GLN133" s="4"/>
      <c r="GLO133" s="4"/>
      <c r="GLP133" s="4"/>
      <c r="GLQ133" s="4"/>
      <c r="GLR133" s="4"/>
      <c r="GLS133" s="4"/>
      <c r="GLT133" s="4"/>
      <c r="GLU133" s="4"/>
      <c r="GLV133" s="4"/>
      <c r="GLW133" s="4"/>
      <c r="GLX133" s="4"/>
      <c r="GLY133" s="4"/>
      <c r="GLZ133" s="4"/>
      <c r="GMA133" s="4"/>
      <c r="GMB133" s="4"/>
      <c r="GMC133" s="4"/>
      <c r="GMD133" s="4"/>
      <c r="GMK133" s="4"/>
      <c r="GML133" s="4"/>
      <c r="GMM133" s="4"/>
      <c r="GMN133" s="4"/>
      <c r="GMO133" s="4"/>
      <c r="GMP133" s="4"/>
      <c r="GMQ133" s="4"/>
      <c r="GMR133" s="4"/>
      <c r="GMS133" s="4"/>
      <c r="GMT133" s="4"/>
      <c r="GMU133" s="4"/>
      <c r="GMV133" s="4"/>
      <c r="GMW133" s="4"/>
      <c r="GMX133" s="4"/>
      <c r="GMY133" s="4"/>
      <c r="GMZ133" s="4"/>
      <c r="GNA133" s="4"/>
      <c r="GNB133" s="4"/>
      <c r="GNC133" s="4"/>
      <c r="GND133" s="4"/>
      <c r="GNE133" s="4"/>
      <c r="GNF133" s="4"/>
      <c r="GNG133" s="4"/>
      <c r="GNH133" s="4"/>
      <c r="GNI133" s="4"/>
      <c r="GNJ133" s="4"/>
      <c r="GNK133" s="4"/>
      <c r="GNL133" s="4"/>
      <c r="GNM133" s="4"/>
      <c r="GNN133" s="4"/>
      <c r="GNO133" s="4"/>
      <c r="GNP133" s="4"/>
      <c r="GNQ133" s="4"/>
      <c r="GNR133" s="4"/>
      <c r="GNS133" s="4"/>
      <c r="GNT133" s="4"/>
      <c r="GNU133" s="4"/>
      <c r="GNV133" s="4"/>
      <c r="GNW133" s="4"/>
      <c r="GNX133" s="4"/>
      <c r="GNY133" s="4"/>
      <c r="GNZ133" s="4"/>
      <c r="GOA133" s="4"/>
      <c r="GOB133" s="4"/>
      <c r="GOC133" s="4"/>
      <c r="GOD133" s="4"/>
      <c r="GOE133" s="4"/>
      <c r="GOF133" s="4"/>
      <c r="GOG133" s="4"/>
      <c r="GOH133" s="4"/>
      <c r="GOI133" s="4"/>
      <c r="GOJ133" s="4"/>
      <c r="GOK133" s="4"/>
      <c r="GOL133" s="4"/>
      <c r="GOM133" s="4"/>
      <c r="GON133" s="4"/>
      <c r="GOO133" s="4"/>
      <c r="GOP133" s="4"/>
      <c r="GOQ133" s="4"/>
      <c r="GOR133" s="4"/>
      <c r="GOS133" s="4"/>
      <c r="GOT133" s="4"/>
      <c r="GOU133" s="4"/>
      <c r="GOV133" s="4"/>
      <c r="GOW133" s="4"/>
      <c r="GOX133" s="4"/>
      <c r="GOY133" s="4"/>
      <c r="GOZ133" s="4"/>
      <c r="GPA133" s="4"/>
      <c r="GPB133" s="4"/>
      <c r="GPC133" s="4"/>
      <c r="GPD133" s="4"/>
      <c r="GPE133" s="4"/>
      <c r="GPF133" s="4"/>
      <c r="GPG133" s="4"/>
      <c r="GPH133" s="4"/>
      <c r="GPI133" s="4"/>
      <c r="GPJ133" s="4"/>
      <c r="GPK133" s="4"/>
      <c r="GPL133" s="4"/>
      <c r="GPM133" s="4"/>
      <c r="GPN133" s="4"/>
      <c r="GPO133" s="4"/>
      <c r="GPP133" s="4"/>
      <c r="GPQ133" s="4"/>
      <c r="GPR133" s="4"/>
      <c r="GPS133" s="4"/>
      <c r="GPT133" s="4"/>
      <c r="GPU133" s="4"/>
      <c r="GPV133" s="4"/>
      <c r="GPW133" s="4"/>
      <c r="GPX133" s="4"/>
      <c r="GPY133" s="4"/>
      <c r="GPZ133" s="4"/>
      <c r="GQA133" s="4"/>
      <c r="GQB133" s="4"/>
      <c r="GQC133" s="4"/>
      <c r="GQD133" s="4"/>
      <c r="GQE133" s="4"/>
      <c r="GQF133" s="4"/>
      <c r="GQG133" s="4"/>
      <c r="GQH133" s="4"/>
      <c r="GQI133" s="4"/>
      <c r="GQJ133" s="4"/>
      <c r="GQK133" s="4"/>
      <c r="GQL133" s="4"/>
      <c r="GQM133" s="4"/>
      <c r="GQN133" s="4"/>
      <c r="GQO133" s="4"/>
      <c r="GQP133" s="4"/>
      <c r="GQQ133" s="4"/>
      <c r="GQR133" s="4"/>
      <c r="GQS133" s="4"/>
      <c r="GQT133" s="4"/>
      <c r="GQU133" s="4"/>
      <c r="GQV133" s="4"/>
      <c r="GQW133" s="4"/>
      <c r="GQX133" s="4"/>
      <c r="GQY133" s="4"/>
      <c r="GQZ133" s="4"/>
      <c r="GRA133" s="4"/>
      <c r="GRB133" s="4"/>
      <c r="GRC133" s="4"/>
      <c r="GRD133" s="4"/>
      <c r="GRE133" s="4"/>
      <c r="GRF133" s="4"/>
      <c r="GRG133" s="4"/>
      <c r="GRH133" s="4"/>
      <c r="GRI133" s="4"/>
      <c r="GRJ133" s="4"/>
      <c r="GRK133" s="4"/>
      <c r="GRL133" s="4"/>
      <c r="GRM133" s="4"/>
      <c r="GRN133" s="4"/>
      <c r="GRO133" s="4"/>
      <c r="GRP133" s="4"/>
      <c r="GRQ133" s="4"/>
      <c r="GRR133" s="4"/>
      <c r="GRS133" s="4"/>
      <c r="GRT133" s="4"/>
      <c r="GRU133" s="4"/>
      <c r="GRV133" s="4"/>
      <c r="GRW133" s="4"/>
      <c r="GRX133" s="4"/>
      <c r="GRY133" s="4"/>
      <c r="GRZ133" s="4"/>
      <c r="GSA133" s="4"/>
      <c r="GSB133" s="4"/>
      <c r="GSC133" s="4"/>
      <c r="GSD133" s="4"/>
      <c r="GSE133" s="4"/>
      <c r="GSF133" s="4"/>
      <c r="GSG133" s="4"/>
      <c r="GSH133" s="4"/>
      <c r="GSI133" s="4"/>
      <c r="GSJ133" s="4"/>
      <c r="GSK133" s="4"/>
      <c r="GSL133" s="4"/>
      <c r="GSM133" s="4"/>
      <c r="GSN133" s="4"/>
      <c r="GSO133" s="4"/>
      <c r="GSP133" s="4"/>
      <c r="GSQ133" s="4"/>
      <c r="GSR133" s="4"/>
      <c r="GSS133" s="4"/>
      <c r="GST133" s="4"/>
      <c r="GSU133" s="4"/>
      <c r="GSV133" s="4"/>
      <c r="GSW133" s="4"/>
      <c r="GSX133" s="4"/>
      <c r="GSY133" s="4"/>
      <c r="GSZ133" s="4"/>
      <c r="GTA133" s="4"/>
      <c r="GTB133" s="4"/>
      <c r="GTC133" s="4"/>
      <c r="GTD133" s="4"/>
      <c r="GTE133" s="4"/>
      <c r="GTF133" s="4"/>
      <c r="GTG133" s="4"/>
      <c r="GTH133" s="4"/>
      <c r="GTI133" s="4"/>
      <c r="GTJ133" s="4"/>
      <c r="GTK133" s="4"/>
      <c r="GTL133" s="4"/>
      <c r="GTM133" s="4"/>
      <c r="GTN133" s="4"/>
      <c r="GTO133" s="4"/>
      <c r="GTP133" s="4"/>
      <c r="GTQ133" s="4"/>
      <c r="GTR133" s="4"/>
      <c r="GTS133" s="4"/>
      <c r="GTT133" s="4"/>
      <c r="GTU133" s="4"/>
      <c r="GTV133" s="4"/>
      <c r="GTW133" s="4"/>
      <c r="GTX133" s="4"/>
      <c r="GTY133" s="4"/>
      <c r="GTZ133" s="4"/>
      <c r="GUA133" s="4"/>
      <c r="GUB133" s="4"/>
      <c r="GUC133" s="4"/>
      <c r="GUD133" s="4"/>
      <c r="GUE133" s="4"/>
      <c r="GUF133" s="4"/>
      <c r="GUG133" s="4"/>
      <c r="GUH133" s="4"/>
      <c r="GUI133" s="4"/>
      <c r="GUJ133" s="4"/>
      <c r="GUK133" s="4"/>
      <c r="GUL133" s="4"/>
      <c r="GUM133" s="4"/>
      <c r="GUN133" s="4"/>
      <c r="GUO133" s="4"/>
      <c r="GUP133" s="4"/>
      <c r="GUQ133" s="4"/>
      <c r="GUR133" s="4"/>
      <c r="GUS133" s="4"/>
      <c r="GUT133" s="4"/>
      <c r="GUU133" s="4"/>
      <c r="GUV133" s="4"/>
      <c r="GUW133" s="4"/>
      <c r="GUX133" s="4"/>
      <c r="GUY133" s="4"/>
      <c r="GUZ133" s="4"/>
      <c r="GVA133" s="4"/>
      <c r="GVB133" s="4"/>
      <c r="GVC133" s="4"/>
      <c r="GVD133" s="4"/>
      <c r="GVE133" s="4"/>
      <c r="GVF133" s="4"/>
      <c r="GVG133" s="4"/>
      <c r="GVH133" s="4"/>
      <c r="GVI133" s="4"/>
      <c r="GVJ133" s="4"/>
      <c r="GVK133" s="4"/>
      <c r="GVL133" s="4"/>
      <c r="GVM133" s="4"/>
      <c r="GVN133" s="4"/>
      <c r="GVO133" s="4"/>
      <c r="GVP133" s="4"/>
      <c r="GVQ133" s="4"/>
      <c r="GVR133" s="4"/>
      <c r="GVS133" s="4"/>
      <c r="GVT133" s="4"/>
      <c r="GVU133" s="4"/>
      <c r="GVV133" s="4"/>
      <c r="GVW133" s="4"/>
      <c r="GVX133" s="4"/>
      <c r="GVY133" s="4"/>
      <c r="GVZ133" s="4"/>
      <c r="GWG133" s="4"/>
      <c r="GWH133" s="4"/>
      <c r="GWI133" s="4"/>
      <c r="GWJ133" s="4"/>
      <c r="GWK133" s="4"/>
      <c r="GWL133" s="4"/>
      <c r="GWM133" s="4"/>
      <c r="GWN133" s="4"/>
      <c r="GWO133" s="4"/>
      <c r="GWP133" s="4"/>
      <c r="GWQ133" s="4"/>
      <c r="GWR133" s="4"/>
      <c r="GWS133" s="4"/>
      <c r="GWT133" s="4"/>
      <c r="GWU133" s="4"/>
      <c r="GWV133" s="4"/>
      <c r="GWW133" s="4"/>
      <c r="GWX133" s="4"/>
      <c r="GWY133" s="4"/>
      <c r="GWZ133" s="4"/>
      <c r="GXA133" s="4"/>
      <c r="GXB133" s="4"/>
      <c r="GXC133" s="4"/>
      <c r="GXD133" s="4"/>
      <c r="GXE133" s="4"/>
      <c r="GXF133" s="4"/>
      <c r="GXG133" s="4"/>
      <c r="GXH133" s="4"/>
      <c r="GXI133" s="4"/>
      <c r="GXJ133" s="4"/>
      <c r="GXK133" s="4"/>
      <c r="GXL133" s="4"/>
      <c r="GXM133" s="4"/>
      <c r="GXN133" s="4"/>
      <c r="GXO133" s="4"/>
      <c r="GXP133" s="4"/>
      <c r="GXQ133" s="4"/>
      <c r="GXR133" s="4"/>
      <c r="GXS133" s="4"/>
      <c r="GXT133" s="4"/>
      <c r="GXU133" s="4"/>
      <c r="GXV133" s="4"/>
      <c r="GXW133" s="4"/>
      <c r="GXX133" s="4"/>
      <c r="GXY133" s="4"/>
      <c r="GXZ133" s="4"/>
      <c r="GYA133" s="4"/>
      <c r="GYB133" s="4"/>
      <c r="GYC133" s="4"/>
      <c r="GYD133" s="4"/>
      <c r="GYE133" s="4"/>
      <c r="GYF133" s="4"/>
      <c r="GYG133" s="4"/>
      <c r="GYH133" s="4"/>
      <c r="GYI133" s="4"/>
      <c r="GYJ133" s="4"/>
      <c r="GYK133" s="4"/>
      <c r="GYL133" s="4"/>
      <c r="GYM133" s="4"/>
      <c r="GYN133" s="4"/>
      <c r="GYO133" s="4"/>
      <c r="GYP133" s="4"/>
      <c r="GYQ133" s="4"/>
      <c r="GYR133" s="4"/>
      <c r="GYS133" s="4"/>
      <c r="GYT133" s="4"/>
      <c r="GYU133" s="4"/>
      <c r="GYV133" s="4"/>
      <c r="GYW133" s="4"/>
      <c r="GYX133" s="4"/>
      <c r="GYY133" s="4"/>
      <c r="GYZ133" s="4"/>
      <c r="GZA133" s="4"/>
      <c r="GZB133" s="4"/>
      <c r="GZC133" s="4"/>
      <c r="GZD133" s="4"/>
      <c r="GZE133" s="4"/>
      <c r="GZF133" s="4"/>
      <c r="GZG133" s="4"/>
      <c r="GZH133" s="4"/>
      <c r="GZI133" s="4"/>
      <c r="GZJ133" s="4"/>
      <c r="GZK133" s="4"/>
      <c r="GZL133" s="4"/>
      <c r="GZM133" s="4"/>
      <c r="GZN133" s="4"/>
      <c r="GZO133" s="4"/>
      <c r="GZP133" s="4"/>
      <c r="GZQ133" s="4"/>
      <c r="GZR133" s="4"/>
      <c r="GZS133" s="4"/>
      <c r="GZT133" s="4"/>
      <c r="GZU133" s="4"/>
      <c r="GZV133" s="4"/>
      <c r="GZW133" s="4"/>
      <c r="GZX133" s="4"/>
      <c r="GZY133" s="4"/>
      <c r="GZZ133" s="4"/>
      <c r="HAA133" s="4"/>
      <c r="HAB133" s="4"/>
      <c r="HAC133" s="4"/>
      <c r="HAD133" s="4"/>
      <c r="HAE133" s="4"/>
      <c r="HAF133" s="4"/>
      <c r="HAG133" s="4"/>
      <c r="HAH133" s="4"/>
      <c r="HAI133" s="4"/>
      <c r="HAJ133" s="4"/>
      <c r="HAK133" s="4"/>
      <c r="HAL133" s="4"/>
      <c r="HAM133" s="4"/>
      <c r="HAN133" s="4"/>
      <c r="HAO133" s="4"/>
      <c r="HAP133" s="4"/>
      <c r="HAQ133" s="4"/>
      <c r="HAR133" s="4"/>
      <c r="HAS133" s="4"/>
      <c r="HAT133" s="4"/>
      <c r="HAU133" s="4"/>
      <c r="HAV133" s="4"/>
      <c r="HAW133" s="4"/>
      <c r="HAX133" s="4"/>
      <c r="HAY133" s="4"/>
      <c r="HAZ133" s="4"/>
      <c r="HBA133" s="4"/>
      <c r="HBB133" s="4"/>
      <c r="HBC133" s="4"/>
      <c r="HBD133" s="4"/>
      <c r="HBE133" s="4"/>
      <c r="HBF133" s="4"/>
      <c r="HBG133" s="4"/>
      <c r="HBH133" s="4"/>
      <c r="HBI133" s="4"/>
      <c r="HBJ133" s="4"/>
      <c r="HBK133" s="4"/>
      <c r="HBL133" s="4"/>
      <c r="HBM133" s="4"/>
      <c r="HBN133" s="4"/>
      <c r="HBO133" s="4"/>
      <c r="HBP133" s="4"/>
      <c r="HBQ133" s="4"/>
      <c r="HBR133" s="4"/>
      <c r="HBS133" s="4"/>
      <c r="HBT133" s="4"/>
      <c r="HBU133" s="4"/>
      <c r="HBV133" s="4"/>
      <c r="HBW133" s="4"/>
      <c r="HBX133" s="4"/>
      <c r="HBY133" s="4"/>
      <c r="HBZ133" s="4"/>
      <c r="HCA133" s="4"/>
      <c r="HCB133" s="4"/>
      <c r="HCC133" s="4"/>
      <c r="HCD133" s="4"/>
      <c r="HCE133" s="4"/>
      <c r="HCF133" s="4"/>
      <c r="HCG133" s="4"/>
      <c r="HCH133" s="4"/>
      <c r="HCI133" s="4"/>
      <c r="HCJ133" s="4"/>
      <c r="HCK133" s="4"/>
      <c r="HCL133" s="4"/>
      <c r="HCM133" s="4"/>
      <c r="HCN133" s="4"/>
      <c r="HCO133" s="4"/>
      <c r="HCP133" s="4"/>
      <c r="HCQ133" s="4"/>
      <c r="HCR133" s="4"/>
      <c r="HCS133" s="4"/>
      <c r="HCT133" s="4"/>
      <c r="HCU133" s="4"/>
      <c r="HCV133" s="4"/>
      <c r="HCW133" s="4"/>
      <c r="HCX133" s="4"/>
      <c r="HCY133" s="4"/>
      <c r="HCZ133" s="4"/>
      <c r="HDA133" s="4"/>
      <c r="HDB133" s="4"/>
      <c r="HDC133" s="4"/>
      <c r="HDD133" s="4"/>
      <c r="HDE133" s="4"/>
      <c r="HDF133" s="4"/>
      <c r="HDG133" s="4"/>
      <c r="HDH133" s="4"/>
      <c r="HDI133" s="4"/>
      <c r="HDJ133" s="4"/>
      <c r="HDK133" s="4"/>
      <c r="HDL133" s="4"/>
      <c r="HDM133" s="4"/>
      <c r="HDN133" s="4"/>
      <c r="HDO133" s="4"/>
      <c r="HDP133" s="4"/>
      <c r="HDQ133" s="4"/>
      <c r="HDR133" s="4"/>
      <c r="HDS133" s="4"/>
      <c r="HDT133" s="4"/>
      <c r="HDU133" s="4"/>
      <c r="HDV133" s="4"/>
      <c r="HDW133" s="4"/>
      <c r="HDX133" s="4"/>
      <c r="HDY133" s="4"/>
      <c r="HDZ133" s="4"/>
      <c r="HEA133" s="4"/>
      <c r="HEB133" s="4"/>
      <c r="HEC133" s="4"/>
      <c r="HED133" s="4"/>
      <c r="HEE133" s="4"/>
      <c r="HEF133" s="4"/>
      <c r="HEG133" s="4"/>
      <c r="HEH133" s="4"/>
      <c r="HEI133" s="4"/>
      <c r="HEJ133" s="4"/>
      <c r="HEK133" s="4"/>
      <c r="HEL133" s="4"/>
      <c r="HEM133" s="4"/>
      <c r="HEN133" s="4"/>
      <c r="HEO133" s="4"/>
      <c r="HEP133" s="4"/>
      <c r="HEQ133" s="4"/>
      <c r="HER133" s="4"/>
      <c r="HES133" s="4"/>
      <c r="HET133" s="4"/>
      <c r="HEU133" s="4"/>
      <c r="HEV133" s="4"/>
      <c r="HEW133" s="4"/>
      <c r="HEX133" s="4"/>
      <c r="HEY133" s="4"/>
      <c r="HEZ133" s="4"/>
      <c r="HFA133" s="4"/>
      <c r="HFB133" s="4"/>
      <c r="HFC133" s="4"/>
      <c r="HFD133" s="4"/>
      <c r="HFE133" s="4"/>
      <c r="HFF133" s="4"/>
      <c r="HFG133" s="4"/>
      <c r="HFH133" s="4"/>
      <c r="HFI133" s="4"/>
      <c r="HFJ133" s="4"/>
      <c r="HFK133" s="4"/>
      <c r="HFL133" s="4"/>
      <c r="HFM133" s="4"/>
      <c r="HFN133" s="4"/>
      <c r="HFO133" s="4"/>
      <c r="HFP133" s="4"/>
      <c r="HFQ133" s="4"/>
      <c r="HFR133" s="4"/>
      <c r="HFS133" s="4"/>
      <c r="HFT133" s="4"/>
      <c r="HFU133" s="4"/>
      <c r="HFV133" s="4"/>
      <c r="HGC133" s="4"/>
      <c r="HGD133" s="4"/>
      <c r="HGE133" s="4"/>
      <c r="HGF133" s="4"/>
      <c r="HGG133" s="4"/>
      <c r="HGH133" s="4"/>
      <c r="HGI133" s="4"/>
      <c r="HGJ133" s="4"/>
      <c r="HGK133" s="4"/>
      <c r="HGL133" s="4"/>
      <c r="HGM133" s="4"/>
      <c r="HGN133" s="4"/>
      <c r="HGO133" s="4"/>
      <c r="HGP133" s="4"/>
      <c r="HGQ133" s="4"/>
      <c r="HGR133" s="4"/>
      <c r="HGS133" s="4"/>
      <c r="HGT133" s="4"/>
      <c r="HGU133" s="4"/>
      <c r="HGV133" s="4"/>
      <c r="HGW133" s="4"/>
      <c r="HGX133" s="4"/>
      <c r="HGY133" s="4"/>
      <c r="HGZ133" s="4"/>
      <c r="HHA133" s="4"/>
      <c r="HHB133" s="4"/>
      <c r="HHC133" s="4"/>
      <c r="HHD133" s="4"/>
      <c r="HHE133" s="4"/>
      <c r="HHF133" s="4"/>
      <c r="HHG133" s="4"/>
      <c r="HHH133" s="4"/>
      <c r="HHI133" s="4"/>
      <c r="HHJ133" s="4"/>
      <c r="HHK133" s="4"/>
      <c r="HHL133" s="4"/>
      <c r="HHM133" s="4"/>
      <c r="HHN133" s="4"/>
      <c r="HHO133" s="4"/>
      <c r="HHP133" s="4"/>
      <c r="HHQ133" s="4"/>
      <c r="HHR133" s="4"/>
      <c r="HHS133" s="4"/>
      <c r="HHT133" s="4"/>
      <c r="HHU133" s="4"/>
      <c r="HHV133" s="4"/>
      <c r="HHW133" s="4"/>
      <c r="HHX133" s="4"/>
      <c r="HHY133" s="4"/>
      <c r="HHZ133" s="4"/>
      <c r="HIA133" s="4"/>
      <c r="HIB133" s="4"/>
      <c r="HIC133" s="4"/>
      <c r="HID133" s="4"/>
      <c r="HIE133" s="4"/>
      <c r="HIF133" s="4"/>
      <c r="HIG133" s="4"/>
      <c r="HIH133" s="4"/>
      <c r="HII133" s="4"/>
      <c r="HIJ133" s="4"/>
      <c r="HIK133" s="4"/>
      <c r="HIL133" s="4"/>
      <c r="HIM133" s="4"/>
      <c r="HIN133" s="4"/>
      <c r="HIO133" s="4"/>
      <c r="HIP133" s="4"/>
      <c r="HIQ133" s="4"/>
      <c r="HIR133" s="4"/>
      <c r="HIS133" s="4"/>
      <c r="HIT133" s="4"/>
      <c r="HIU133" s="4"/>
      <c r="HIV133" s="4"/>
      <c r="HIW133" s="4"/>
      <c r="HIX133" s="4"/>
      <c r="HIY133" s="4"/>
      <c r="HIZ133" s="4"/>
      <c r="HJA133" s="4"/>
      <c r="HJB133" s="4"/>
      <c r="HJC133" s="4"/>
      <c r="HJD133" s="4"/>
      <c r="HJE133" s="4"/>
      <c r="HJF133" s="4"/>
      <c r="HJG133" s="4"/>
      <c r="HJH133" s="4"/>
      <c r="HJI133" s="4"/>
      <c r="HJJ133" s="4"/>
      <c r="HJK133" s="4"/>
      <c r="HJL133" s="4"/>
      <c r="HJM133" s="4"/>
      <c r="HJN133" s="4"/>
      <c r="HJO133" s="4"/>
      <c r="HJP133" s="4"/>
      <c r="HJQ133" s="4"/>
      <c r="HJR133" s="4"/>
      <c r="HJS133" s="4"/>
      <c r="HJT133" s="4"/>
      <c r="HJU133" s="4"/>
      <c r="HJV133" s="4"/>
      <c r="HJW133" s="4"/>
      <c r="HJX133" s="4"/>
      <c r="HJY133" s="4"/>
      <c r="HJZ133" s="4"/>
      <c r="HKA133" s="4"/>
      <c r="HKB133" s="4"/>
      <c r="HKC133" s="4"/>
      <c r="HKD133" s="4"/>
      <c r="HKE133" s="4"/>
      <c r="HKF133" s="4"/>
      <c r="HKG133" s="4"/>
      <c r="HKH133" s="4"/>
      <c r="HKI133" s="4"/>
      <c r="HKJ133" s="4"/>
      <c r="HKK133" s="4"/>
      <c r="HKL133" s="4"/>
      <c r="HKM133" s="4"/>
      <c r="HKN133" s="4"/>
      <c r="HKO133" s="4"/>
      <c r="HKP133" s="4"/>
      <c r="HKQ133" s="4"/>
      <c r="HKR133" s="4"/>
      <c r="HKS133" s="4"/>
      <c r="HKT133" s="4"/>
      <c r="HKU133" s="4"/>
      <c r="HKV133" s="4"/>
      <c r="HKW133" s="4"/>
      <c r="HKX133" s="4"/>
      <c r="HKY133" s="4"/>
      <c r="HKZ133" s="4"/>
      <c r="HLA133" s="4"/>
      <c r="HLB133" s="4"/>
      <c r="HLC133" s="4"/>
      <c r="HLD133" s="4"/>
      <c r="HLE133" s="4"/>
      <c r="HLF133" s="4"/>
      <c r="HLG133" s="4"/>
      <c r="HLH133" s="4"/>
      <c r="HLI133" s="4"/>
      <c r="HLJ133" s="4"/>
      <c r="HLK133" s="4"/>
      <c r="HLL133" s="4"/>
      <c r="HLM133" s="4"/>
      <c r="HLN133" s="4"/>
      <c r="HLO133" s="4"/>
      <c r="HLP133" s="4"/>
      <c r="HLQ133" s="4"/>
      <c r="HLR133" s="4"/>
      <c r="HLS133" s="4"/>
      <c r="HLT133" s="4"/>
      <c r="HLU133" s="4"/>
      <c r="HLV133" s="4"/>
      <c r="HLW133" s="4"/>
      <c r="HLX133" s="4"/>
      <c r="HLY133" s="4"/>
      <c r="HLZ133" s="4"/>
      <c r="HMA133" s="4"/>
      <c r="HMB133" s="4"/>
      <c r="HMC133" s="4"/>
      <c r="HMD133" s="4"/>
      <c r="HME133" s="4"/>
      <c r="HMF133" s="4"/>
      <c r="HMG133" s="4"/>
      <c r="HMH133" s="4"/>
      <c r="HMI133" s="4"/>
      <c r="HMJ133" s="4"/>
      <c r="HMK133" s="4"/>
      <c r="HML133" s="4"/>
      <c r="HMM133" s="4"/>
      <c r="HMN133" s="4"/>
      <c r="HMO133" s="4"/>
      <c r="HMP133" s="4"/>
      <c r="HMQ133" s="4"/>
      <c r="HMR133" s="4"/>
      <c r="HMS133" s="4"/>
      <c r="HMT133" s="4"/>
      <c r="HMU133" s="4"/>
      <c r="HMV133" s="4"/>
      <c r="HMW133" s="4"/>
      <c r="HMX133" s="4"/>
      <c r="HMY133" s="4"/>
      <c r="HMZ133" s="4"/>
      <c r="HNA133" s="4"/>
      <c r="HNB133" s="4"/>
      <c r="HNC133" s="4"/>
      <c r="HND133" s="4"/>
      <c r="HNE133" s="4"/>
      <c r="HNF133" s="4"/>
      <c r="HNG133" s="4"/>
      <c r="HNH133" s="4"/>
      <c r="HNI133" s="4"/>
      <c r="HNJ133" s="4"/>
      <c r="HNK133" s="4"/>
      <c r="HNL133" s="4"/>
      <c r="HNM133" s="4"/>
      <c r="HNN133" s="4"/>
      <c r="HNO133" s="4"/>
      <c r="HNP133" s="4"/>
      <c r="HNQ133" s="4"/>
      <c r="HNR133" s="4"/>
      <c r="HNS133" s="4"/>
      <c r="HNT133" s="4"/>
      <c r="HNU133" s="4"/>
      <c r="HNV133" s="4"/>
      <c r="HNW133" s="4"/>
      <c r="HNX133" s="4"/>
      <c r="HNY133" s="4"/>
      <c r="HNZ133" s="4"/>
      <c r="HOA133" s="4"/>
      <c r="HOB133" s="4"/>
      <c r="HOC133" s="4"/>
      <c r="HOD133" s="4"/>
      <c r="HOE133" s="4"/>
      <c r="HOF133" s="4"/>
      <c r="HOG133" s="4"/>
      <c r="HOH133" s="4"/>
      <c r="HOI133" s="4"/>
      <c r="HOJ133" s="4"/>
      <c r="HOK133" s="4"/>
      <c r="HOL133" s="4"/>
      <c r="HOM133" s="4"/>
      <c r="HON133" s="4"/>
      <c r="HOO133" s="4"/>
      <c r="HOP133" s="4"/>
      <c r="HOQ133" s="4"/>
      <c r="HOR133" s="4"/>
      <c r="HOS133" s="4"/>
      <c r="HOT133" s="4"/>
      <c r="HOU133" s="4"/>
      <c r="HOV133" s="4"/>
      <c r="HOW133" s="4"/>
      <c r="HOX133" s="4"/>
      <c r="HOY133" s="4"/>
      <c r="HOZ133" s="4"/>
      <c r="HPA133" s="4"/>
      <c r="HPB133" s="4"/>
      <c r="HPC133" s="4"/>
      <c r="HPD133" s="4"/>
      <c r="HPE133" s="4"/>
      <c r="HPF133" s="4"/>
      <c r="HPG133" s="4"/>
      <c r="HPH133" s="4"/>
      <c r="HPI133" s="4"/>
      <c r="HPJ133" s="4"/>
      <c r="HPK133" s="4"/>
      <c r="HPL133" s="4"/>
      <c r="HPM133" s="4"/>
      <c r="HPN133" s="4"/>
      <c r="HPO133" s="4"/>
      <c r="HPP133" s="4"/>
      <c r="HPQ133" s="4"/>
      <c r="HPR133" s="4"/>
      <c r="HPY133" s="4"/>
      <c r="HPZ133" s="4"/>
      <c r="HQA133" s="4"/>
      <c r="HQB133" s="4"/>
      <c r="HQC133" s="4"/>
      <c r="HQD133" s="4"/>
      <c r="HQE133" s="4"/>
      <c r="HQF133" s="4"/>
      <c r="HQG133" s="4"/>
      <c r="HQH133" s="4"/>
      <c r="HQI133" s="4"/>
      <c r="HQJ133" s="4"/>
      <c r="HQK133" s="4"/>
      <c r="HQL133" s="4"/>
      <c r="HQM133" s="4"/>
      <c r="HQN133" s="4"/>
      <c r="HQO133" s="4"/>
      <c r="HQP133" s="4"/>
      <c r="HQQ133" s="4"/>
      <c r="HQR133" s="4"/>
      <c r="HQS133" s="4"/>
      <c r="HQT133" s="4"/>
      <c r="HQU133" s="4"/>
      <c r="HQV133" s="4"/>
      <c r="HQW133" s="4"/>
      <c r="HQX133" s="4"/>
      <c r="HQY133" s="4"/>
      <c r="HQZ133" s="4"/>
      <c r="HRA133" s="4"/>
      <c r="HRB133" s="4"/>
      <c r="HRC133" s="4"/>
      <c r="HRD133" s="4"/>
      <c r="HRE133" s="4"/>
      <c r="HRF133" s="4"/>
      <c r="HRG133" s="4"/>
      <c r="HRH133" s="4"/>
      <c r="HRI133" s="4"/>
      <c r="HRJ133" s="4"/>
      <c r="HRK133" s="4"/>
      <c r="HRL133" s="4"/>
      <c r="HRM133" s="4"/>
      <c r="HRN133" s="4"/>
      <c r="HRO133" s="4"/>
      <c r="HRP133" s="4"/>
      <c r="HRQ133" s="4"/>
      <c r="HRR133" s="4"/>
      <c r="HRS133" s="4"/>
      <c r="HRT133" s="4"/>
      <c r="HRU133" s="4"/>
      <c r="HRV133" s="4"/>
      <c r="HRW133" s="4"/>
      <c r="HRX133" s="4"/>
      <c r="HRY133" s="4"/>
      <c r="HRZ133" s="4"/>
      <c r="HSA133" s="4"/>
      <c r="HSB133" s="4"/>
      <c r="HSC133" s="4"/>
      <c r="HSD133" s="4"/>
      <c r="HSE133" s="4"/>
      <c r="HSF133" s="4"/>
      <c r="HSG133" s="4"/>
      <c r="HSH133" s="4"/>
      <c r="HSI133" s="4"/>
      <c r="HSJ133" s="4"/>
      <c r="HSK133" s="4"/>
      <c r="HSL133" s="4"/>
      <c r="HSM133" s="4"/>
      <c r="HSN133" s="4"/>
      <c r="HSO133" s="4"/>
      <c r="HSP133" s="4"/>
      <c r="HSQ133" s="4"/>
      <c r="HSR133" s="4"/>
      <c r="HSS133" s="4"/>
      <c r="HST133" s="4"/>
      <c r="HSU133" s="4"/>
      <c r="HSV133" s="4"/>
      <c r="HSW133" s="4"/>
      <c r="HSX133" s="4"/>
      <c r="HSY133" s="4"/>
      <c r="HSZ133" s="4"/>
      <c r="HTA133" s="4"/>
      <c r="HTB133" s="4"/>
      <c r="HTC133" s="4"/>
      <c r="HTD133" s="4"/>
      <c r="HTE133" s="4"/>
      <c r="HTF133" s="4"/>
      <c r="HTG133" s="4"/>
      <c r="HTH133" s="4"/>
      <c r="HTI133" s="4"/>
      <c r="HTJ133" s="4"/>
      <c r="HTK133" s="4"/>
      <c r="HTL133" s="4"/>
      <c r="HTM133" s="4"/>
      <c r="HTN133" s="4"/>
      <c r="HTO133" s="4"/>
      <c r="HTP133" s="4"/>
      <c r="HTQ133" s="4"/>
      <c r="HTR133" s="4"/>
      <c r="HTS133" s="4"/>
      <c r="HTT133" s="4"/>
      <c r="HTU133" s="4"/>
      <c r="HTV133" s="4"/>
      <c r="HTW133" s="4"/>
      <c r="HTX133" s="4"/>
      <c r="HTY133" s="4"/>
      <c r="HTZ133" s="4"/>
      <c r="HUA133" s="4"/>
      <c r="HUB133" s="4"/>
      <c r="HUC133" s="4"/>
      <c r="HUD133" s="4"/>
      <c r="HUE133" s="4"/>
      <c r="HUF133" s="4"/>
      <c r="HUG133" s="4"/>
      <c r="HUH133" s="4"/>
      <c r="HUI133" s="4"/>
      <c r="HUJ133" s="4"/>
      <c r="HUK133" s="4"/>
      <c r="HUL133" s="4"/>
      <c r="HUM133" s="4"/>
      <c r="HUN133" s="4"/>
      <c r="HUO133" s="4"/>
      <c r="HUP133" s="4"/>
      <c r="HUQ133" s="4"/>
      <c r="HUR133" s="4"/>
      <c r="HUS133" s="4"/>
      <c r="HUT133" s="4"/>
      <c r="HUU133" s="4"/>
      <c r="HUV133" s="4"/>
      <c r="HUW133" s="4"/>
      <c r="HUX133" s="4"/>
      <c r="HUY133" s="4"/>
      <c r="HUZ133" s="4"/>
      <c r="HVA133" s="4"/>
      <c r="HVB133" s="4"/>
      <c r="HVC133" s="4"/>
      <c r="HVD133" s="4"/>
      <c r="HVE133" s="4"/>
      <c r="HVF133" s="4"/>
      <c r="HVG133" s="4"/>
      <c r="HVH133" s="4"/>
      <c r="HVI133" s="4"/>
      <c r="HVJ133" s="4"/>
      <c r="HVK133" s="4"/>
      <c r="HVL133" s="4"/>
      <c r="HVM133" s="4"/>
      <c r="HVN133" s="4"/>
      <c r="HVO133" s="4"/>
      <c r="HVP133" s="4"/>
      <c r="HVQ133" s="4"/>
      <c r="HVR133" s="4"/>
      <c r="HVS133" s="4"/>
      <c r="HVT133" s="4"/>
      <c r="HVU133" s="4"/>
      <c r="HVV133" s="4"/>
      <c r="HVW133" s="4"/>
      <c r="HVX133" s="4"/>
      <c r="HVY133" s="4"/>
      <c r="HVZ133" s="4"/>
      <c r="HWA133" s="4"/>
      <c r="HWB133" s="4"/>
      <c r="HWC133" s="4"/>
      <c r="HWD133" s="4"/>
      <c r="HWE133" s="4"/>
      <c r="HWF133" s="4"/>
      <c r="HWG133" s="4"/>
      <c r="HWH133" s="4"/>
      <c r="HWI133" s="4"/>
      <c r="HWJ133" s="4"/>
      <c r="HWK133" s="4"/>
      <c r="HWL133" s="4"/>
      <c r="HWM133" s="4"/>
      <c r="HWN133" s="4"/>
      <c r="HWO133" s="4"/>
      <c r="HWP133" s="4"/>
      <c r="HWQ133" s="4"/>
      <c r="HWR133" s="4"/>
      <c r="HWS133" s="4"/>
      <c r="HWT133" s="4"/>
      <c r="HWU133" s="4"/>
      <c r="HWV133" s="4"/>
      <c r="HWW133" s="4"/>
      <c r="HWX133" s="4"/>
      <c r="HWY133" s="4"/>
      <c r="HWZ133" s="4"/>
      <c r="HXA133" s="4"/>
      <c r="HXB133" s="4"/>
      <c r="HXC133" s="4"/>
      <c r="HXD133" s="4"/>
      <c r="HXE133" s="4"/>
      <c r="HXF133" s="4"/>
      <c r="HXG133" s="4"/>
      <c r="HXH133" s="4"/>
      <c r="HXI133" s="4"/>
      <c r="HXJ133" s="4"/>
      <c r="HXK133" s="4"/>
      <c r="HXL133" s="4"/>
      <c r="HXM133" s="4"/>
      <c r="HXN133" s="4"/>
      <c r="HXO133" s="4"/>
      <c r="HXP133" s="4"/>
      <c r="HXQ133" s="4"/>
      <c r="HXR133" s="4"/>
      <c r="HXS133" s="4"/>
      <c r="HXT133" s="4"/>
      <c r="HXU133" s="4"/>
      <c r="HXV133" s="4"/>
      <c r="HXW133" s="4"/>
      <c r="HXX133" s="4"/>
      <c r="HXY133" s="4"/>
      <c r="HXZ133" s="4"/>
      <c r="HYA133" s="4"/>
      <c r="HYB133" s="4"/>
      <c r="HYC133" s="4"/>
      <c r="HYD133" s="4"/>
      <c r="HYE133" s="4"/>
      <c r="HYF133" s="4"/>
      <c r="HYG133" s="4"/>
      <c r="HYH133" s="4"/>
      <c r="HYI133" s="4"/>
      <c r="HYJ133" s="4"/>
      <c r="HYK133" s="4"/>
      <c r="HYL133" s="4"/>
      <c r="HYM133" s="4"/>
      <c r="HYN133" s="4"/>
      <c r="HYO133" s="4"/>
      <c r="HYP133" s="4"/>
      <c r="HYQ133" s="4"/>
      <c r="HYR133" s="4"/>
      <c r="HYS133" s="4"/>
      <c r="HYT133" s="4"/>
      <c r="HYU133" s="4"/>
      <c r="HYV133" s="4"/>
      <c r="HYW133" s="4"/>
      <c r="HYX133" s="4"/>
      <c r="HYY133" s="4"/>
      <c r="HYZ133" s="4"/>
      <c r="HZA133" s="4"/>
      <c r="HZB133" s="4"/>
      <c r="HZC133" s="4"/>
      <c r="HZD133" s="4"/>
      <c r="HZE133" s="4"/>
      <c r="HZF133" s="4"/>
      <c r="HZG133" s="4"/>
      <c r="HZH133" s="4"/>
      <c r="HZI133" s="4"/>
      <c r="HZJ133" s="4"/>
      <c r="HZK133" s="4"/>
      <c r="HZL133" s="4"/>
      <c r="HZM133" s="4"/>
      <c r="HZN133" s="4"/>
      <c r="HZU133" s="4"/>
      <c r="HZV133" s="4"/>
      <c r="HZW133" s="4"/>
      <c r="HZX133" s="4"/>
      <c r="HZY133" s="4"/>
      <c r="HZZ133" s="4"/>
      <c r="IAA133" s="4"/>
      <c r="IAB133" s="4"/>
      <c r="IAC133" s="4"/>
      <c r="IAD133" s="4"/>
      <c r="IAE133" s="4"/>
      <c r="IAF133" s="4"/>
      <c r="IAG133" s="4"/>
      <c r="IAH133" s="4"/>
      <c r="IAI133" s="4"/>
      <c r="IAJ133" s="4"/>
      <c r="IAK133" s="4"/>
      <c r="IAL133" s="4"/>
      <c r="IAM133" s="4"/>
      <c r="IAN133" s="4"/>
      <c r="IAO133" s="4"/>
      <c r="IAP133" s="4"/>
      <c r="IAQ133" s="4"/>
      <c r="IAR133" s="4"/>
      <c r="IAS133" s="4"/>
      <c r="IAT133" s="4"/>
      <c r="IAU133" s="4"/>
      <c r="IAV133" s="4"/>
      <c r="IAW133" s="4"/>
      <c r="IAX133" s="4"/>
      <c r="IAY133" s="4"/>
      <c r="IAZ133" s="4"/>
      <c r="IBA133" s="4"/>
      <c r="IBB133" s="4"/>
      <c r="IBC133" s="4"/>
      <c r="IBD133" s="4"/>
      <c r="IBE133" s="4"/>
      <c r="IBF133" s="4"/>
      <c r="IBG133" s="4"/>
      <c r="IBH133" s="4"/>
      <c r="IBI133" s="4"/>
      <c r="IBJ133" s="4"/>
      <c r="IBK133" s="4"/>
      <c r="IBL133" s="4"/>
      <c r="IBM133" s="4"/>
      <c r="IBN133" s="4"/>
      <c r="IBO133" s="4"/>
      <c r="IBP133" s="4"/>
      <c r="IBQ133" s="4"/>
      <c r="IBR133" s="4"/>
      <c r="IBS133" s="4"/>
      <c r="IBT133" s="4"/>
      <c r="IBU133" s="4"/>
      <c r="IBV133" s="4"/>
      <c r="IBW133" s="4"/>
      <c r="IBX133" s="4"/>
      <c r="IBY133" s="4"/>
      <c r="IBZ133" s="4"/>
      <c r="ICA133" s="4"/>
      <c r="ICB133" s="4"/>
      <c r="ICC133" s="4"/>
      <c r="ICD133" s="4"/>
      <c r="ICE133" s="4"/>
      <c r="ICF133" s="4"/>
      <c r="ICG133" s="4"/>
      <c r="ICH133" s="4"/>
      <c r="ICI133" s="4"/>
      <c r="ICJ133" s="4"/>
      <c r="ICK133" s="4"/>
      <c r="ICL133" s="4"/>
      <c r="ICM133" s="4"/>
      <c r="ICN133" s="4"/>
      <c r="ICO133" s="4"/>
      <c r="ICP133" s="4"/>
      <c r="ICQ133" s="4"/>
      <c r="ICR133" s="4"/>
      <c r="ICS133" s="4"/>
      <c r="ICT133" s="4"/>
      <c r="ICU133" s="4"/>
      <c r="ICV133" s="4"/>
      <c r="ICW133" s="4"/>
      <c r="ICX133" s="4"/>
      <c r="ICY133" s="4"/>
      <c r="ICZ133" s="4"/>
      <c r="IDA133" s="4"/>
      <c r="IDB133" s="4"/>
      <c r="IDC133" s="4"/>
      <c r="IDD133" s="4"/>
      <c r="IDE133" s="4"/>
      <c r="IDF133" s="4"/>
      <c r="IDG133" s="4"/>
      <c r="IDH133" s="4"/>
      <c r="IDI133" s="4"/>
      <c r="IDJ133" s="4"/>
      <c r="IDK133" s="4"/>
      <c r="IDL133" s="4"/>
      <c r="IDM133" s="4"/>
      <c r="IDN133" s="4"/>
      <c r="IDO133" s="4"/>
      <c r="IDP133" s="4"/>
      <c r="IDQ133" s="4"/>
      <c r="IDR133" s="4"/>
      <c r="IDS133" s="4"/>
      <c r="IDT133" s="4"/>
      <c r="IDU133" s="4"/>
      <c r="IDV133" s="4"/>
      <c r="IDW133" s="4"/>
      <c r="IDX133" s="4"/>
      <c r="IDY133" s="4"/>
      <c r="IDZ133" s="4"/>
      <c r="IEA133" s="4"/>
      <c r="IEB133" s="4"/>
      <c r="IEC133" s="4"/>
      <c r="IED133" s="4"/>
      <c r="IEE133" s="4"/>
      <c r="IEF133" s="4"/>
      <c r="IEG133" s="4"/>
      <c r="IEH133" s="4"/>
      <c r="IEI133" s="4"/>
      <c r="IEJ133" s="4"/>
      <c r="IEK133" s="4"/>
      <c r="IEL133" s="4"/>
      <c r="IEM133" s="4"/>
      <c r="IEN133" s="4"/>
      <c r="IEO133" s="4"/>
      <c r="IEP133" s="4"/>
      <c r="IEQ133" s="4"/>
      <c r="IER133" s="4"/>
      <c r="IES133" s="4"/>
      <c r="IET133" s="4"/>
      <c r="IEU133" s="4"/>
      <c r="IEV133" s="4"/>
      <c r="IEW133" s="4"/>
      <c r="IEX133" s="4"/>
      <c r="IEY133" s="4"/>
      <c r="IEZ133" s="4"/>
      <c r="IFA133" s="4"/>
      <c r="IFB133" s="4"/>
      <c r="IFC133" s="4"/>
      <c r="IFD133" s="4"/>
      <c r="IFE133" s="4"/>
      <c r="IFF133" s="4"/>
      <c r="IFG133" s="4"/>
      <c r="IFH133" s="4"/>
      <c r="IFI133" s="4"/>
      <c r="IFJ133" s="4"/>
      <c r="IFK133" s="4"/>
      <c r="IFL133" s="4"/>
      <c r="IFM133" s="4"/>
      <c r="IFN133" s="4"/>
      <c r="IFO133" s="4"/>
      <c r="IFP133" s="4"/>
      <c r="IFQ133" s="4"/>
      <c r="IFR133" s="4"/>
      <c r="IFS133" s="4"/>
      <c r="IFT133" s="4"/>
      <c r="IFU133" s="4"/>
      <c r="IFV133" s="4"/>
      <c r="IFW133" s="4"/>
      <c r="IFX133" s="4"/>
      <c r="IFY133" s="4"/>
      <c r="IFZ133" s="4"/>
      <c r="IGA133" s="4"/>
      <c r="IGB133" s="4"/>
      <c r="IGC133" s="4"/>
      <c r="IGD133" s="4"/>
      <c r="IGE133" s="4"/>
      <c r="IGF133" s="4"/>
      <c r="IGG133" s="4"/>
      <c r="IGH133" s="4"/>
      <c r="IGI133" s="4"/>
      <c r="IGJ133" s="4"/>
      <c r="IGK133" s="4"/>
      <c r="IGL133" s="4"/>
      <c r="IGM133" s="4"/>
      <c r="IGN133" s="4"/>
      <c r="IGO133" s="4"/>
      <c r="IGP133" s="4"/>
      <c r="IGQ133" s="4"/>
      <c r="IGR133" s="4"/>
      <c r="IGS133" s="4"/>
      <c r="IGT133" s="4"/>
      <c r="IGU133" s="4"/>
      <c r="IGV133" s="4"/>
      <c r="IGW133" s="4"/>
      <c r="IGX133" s="4"/>
      <c r="IGY133" s="4"/>
      <c r="IGZ133" s="4"/>
      <c r="IHA133" s="4"/>
      <c r="IHB133" s="4"/>
      <c r="IHC133" s="4"/>
      <c r="IHD133" s="4"/>
      <c r="IHE133" s="4"/>
      <c r="IHF133" s="4"/>
      <c r="IHG133" s="4"/>
      <c r="IHH133" s="4"/>
      <c r="IHI133" s="4"/>
      <c r="IHJ133" s="4"/>
      <c r="IHK133" s="4"/>
      <c r="IHL133" s="4"/>
      <c r="IHM133" s="4"/>
      <c r="IHN133" s="4"/>
      <c r="IHO133" s="4"/>
      <c r="IHP133" s="4"/>
      <c r="IHQ133" s="4"/>
      <c r="IHR133" s="4"/>
      <c r="IHS133" s="4"/>
      <c r="IHT133" s="4"/>
      <c r="IHU133" s="4"/>
      <c r="IHV133" s="4"/>
      <c r="IHW133" s="4"/>
      <c r="IHX133" s="4"/>
      <c r="IHY133" s="4"/>
      <c r="IHZ133" s="4"/>
      <c r="IIA133" s="4"/>
      <c r="IIB133" s="4"/>
      <c r="IIC133" s="4"/>
      <c r="IID133" s="4"/>
      <c r="IIE133" s="4"/>
      <c r="IIF133" s="4"/>
      <c r="IIG133" s="4"/>
      <c r="IIH133" s="4"/>
      <c r="III133" s="4"/>
      <c r="IIJ133" s="4"/>
      <c r="IIK133" s="4"/>
      <c r="IIL133" s="4"/>
      <c r="IIM133" s="4"/>
      <c r="IIN133" s="4"/>
      <c r="IIO133" s="4"/>
      <c r="IIP133" s="4"/>
      <c r="IIQ133" s="4"/>
      <c r="IIR133" s="4"/>
      <c r="IIS133" s="4"/>
      <c r="IIT133" s="4"/>
      <c r="IIU133" s="4"/>
      <c r="IIV133" s="4"/>
      <c r="IIW133" s="4"/>
      <c r="IIX133" s="4"/>
      <c r="IIY133" s="4"/>
      <c r="IIZ133" s="4"/>
      <c r="IJA133" s="4"/>
      <c r="IJB133" s="4"/>
      <c r="IJC133" s="4"/>
      <c r="IJD133" s="4"/>
      <c r="IJE133" s="4"/>
      <c r="IJF133" s="4"/>
      <c r="IJG133" s="4"/>
      <c r="IJH133" s="4"/>
      <c r="IJI133" s="4"/>
      <c r="IJJ133" s="4"/>
      <c r="IJQ133" s="4"/>
      <c r="IJR133" s="4"/>
      <c r="IJS133" s="4"/>
      <c r="IJT133" s="4"/>
      <c r="IJU133" s="4"/>
      <c r="IJV133" s="4"/>
      <c r="IJW133" s="4"/>
      <c r="IJX133" s="4"/>
      <c r="IJY133" s="4"/>
      <c r="IJZ133" s="4"/>
      <c r="IKA133" s="4"/>
      <c r="IKB133" s="4"/>
      <c r="IKC133" s="4"/>
      <c r="IKD133" s="4"/>
      <c r="IKE133" s="4"/>
      <c r="IKF133" s="4"/>
      <c r="IKG133" s="4"/>
      <c r="IKH133" s="4"/>
      <c r="IKI133" s="4"/>
      <c r="IKJ133" s="4"/>
      <c r="IKK133" s="4"/>
      <c r="IKL133" s="4"/>
      <c r="IKM133" s="4"/>
      <c r="IKN133" s="4"/>
      <c r="IKO133" s="4"/>
      <c r="IKP133" s="4"/>
      <c r="IKQ133" s="4"/>
      <c r="IKR133" s="4"/>
      <c r="IKS133" s="4"/>
      <c r="IKT133" s="4"/>
      <c r="IKU133" s="4"/>
      <c r="IKV133" s="4"/>
      <c r="IKW133" s="4"/>
      <c r="IKX133" s="4"/>
      <c r="IKY133" s="4"/>
      <c r="IKZ133" s="4"/>
      <c r="ILA133" s="4"/>
      <c r="ILB133" s="4"/>
      <c r="ILC133" s="4"/>
      <c r="ILD133" s="4"/>
      <c r="ILE133" s="4"/>
      <c r="ILF133" s="4"/>
      <c r="ILG133" s="4"/>
      <c r="ILH133" s="4"/>
      <c r="ILI133" s="4"/>
      <c r="ILJ133" s="4"/>
      <c r="ILK133" s="4"/>
      <c r="ILL133" s="4"/>
      <c r="ILM133" s="4"/>
      <c r="ILN133" s="4"/>
      <c r="ILO133" s="4"/>
      <c r="ILP133" s="4"/>
      <c r="ILQ133" s="4"/>
      <c r="ILR133" s="4"/>
      <c r="ILS133" s="4"/>
      <c r="ILT133" s="4"/>
      <c r="ILU133" s="4"/>
      <c r="ILV133" s="4"/>
      <c r="ILW133" s="4"/>
      <c r="ILX133" s="4"/>
      <c r="ILY133" s="4"/>
      <c r="ILZ133" s="4"/>
      <c r="IMA133" s="4"/>
      <c r="IMB133" s="4"/>
      <c r="IMC133" s="4"/>
      <c r="IMD133" s="4"/>
      <c r="IME133" s="4"/>
      <c r="IMF133" s="4"/>
      <c r="IMG133" s="4"/>
      <c r="IMH133" s="4"/>
      <c r="IMI133" s="4"/>
      <c r="IMJ133" s="4"/>
      <c r="IMK133" s="4"/>
      <c r="IML133" s="4"/>
      <c r="IMM133" s="4"/>
      <c r="IMN133" s="4"/>
      <c r="IMO133" s="4"/>
      <c r="IMP133" s="4"/>
      <c r="IMQ133" s="4"/>
      <c r="IMR133" s="4"/>
      <c r="IMS133" s="4"/>
      <c r="IMT133" s="4"/>
      <c r="IMU133" s="4"/>
      <c r="IMV133" s="4"/>
      <c r="IMW133" s="4"/>
      <c r="IMX133" s="4"/>
      <c r="IMY133" s="4"/>
      <c r="IMZ133" s="4"/>
      <c r="INA133" s="4"/>
      <c r="INB133" s="4"/>
      <c r="INC133" s="4"/>
      <c r="IND133" s="4"/>
      <c r="INE133" s="4"/>
      <c r="INF133" s="4"/>
      <c r="ING133" s="4"/>
      <c r="INH133" s="4"/>
      <c r="INI133" s="4"/>
      <c r="INJ133" s="4"/>
      <c r="INK133" s="4"/>
      <c r="INL133" s="4"/>
      <c r="INM133" s="4"/>
      <c r="INN133" s="4"/>
      <c r="INO133" s="4"/>
      <c r="INP133" s="4"/>
      <c r="INQ133" s="4"/>
      <c r="INR133" s="4"/>
      <c r="INS133" s="4"/>
      <c r="INT133" s="4"/>
      <c r="INU133" s="4"/>
      <c r="INV133" s="4"/>
      <c r="INW133" s="4"/>
      <c r="INX133" s="4"/>
      <c r="INY133" s="4"/>
      <c r="INZ133" s="4"/>
      <c r="IOA133" s="4"/>
      <c r="IOB133" s="4"/>
      <c r="IOC133" s="4"/>
      <c r="IOD133" s="4"/>
      <c r="IOE133" s="4"/>
      <c r="IOF133" s="4"/>
      <c r="IOG133" s="4"/>
      <c r="IOH133" s="4"/>
      <c r="IOI133" s="4"/>
      <c r="IOJ133" s="4"/>
      <c r="IOK133" s="4"/>
      <c r="IOL133" s="4"/>
      <c r="IOM133" s="4"/>
      <c r="ION133" s="4"/>
      <c r="IOO133" s="4"/>
      <c r="IOP133" s="4"/>
      <c r="IOQ133" s="4"/>
      <c r="IOR133" s="4"/>
      <c r="IOS133" s="4"/>
      <c r="IOT133" s="4"/>
      <c r="IOU133" s="4"/>
      <c r="IOV133" s="4"/>
      <c r="IOW133" s="4"/>
      <c r="IOX133" s="4"/>
      <c r="IOY133" s="4"/>
      <c r="IOZ133" s="4"/>
      <c r="IPA133" s="4"/>
      <c r="IPB133" s="4"/>
      <c r="IPC133" s="4"/>
      <c r="IPD133" s="4"/>
      <c r="IPE133" s="4"/>
      <c r="IPF133" s="4"/>
      <c r="IPG133" s="4"/>
      <c r="IPH133" s="4"/>
      <c r="IPI133" s="4"/>
      <c r="IPJ133" s="4"/>
      <c r="IPK133" s="4"/>
      <c r="IPL133" s="4"/>
      <c r="IPM133" s="4"/>
      <c r="IPN133" s="4"/>
      <c r="IPO133" s="4"/>
      <c r="IPP133" s="4"/>
      <c r="IPQ133" s="4"/>
      <c r="IPR133" s="4"/>
      <c r="IPS133" s="4"/>
      <c r="IPT133" s="4"/>
      <c r="IPU133" s="4"/>
      <c r="IPV133" s="4"/>
      <c r="IPW133" s="4"/>
      <c r="IPX133" s="4"/>
      <c r="IPY133" s="4"/>
      <c r="IPZ133" s="4"/>
      <c r="IQA133" s="4"/>
      <c r="IQB133" s="4"/>
      <c r="IQC133" s="4"/>
      <c r="IQD133" s="4"/>
      <c r="IQE133" s="4"/>
      <c r="IQF133" s="4"/>
      <c r="IQG133" s="4"/>
      <c r="IQH133" s="4"/>
      <c r="IQI133" s="4"/>
      <c r="IQJ133" s="4"/>
      <c r="IQK133" s="4"/>
      <c r="IQL133" s="4"/>
      <c r="IQM133" s="4"/>
      <c r="IQN133" s="4"/>
      <c r="IQO133" s="4"/>
      <c r="IQP133" s="4"/>
      <c r="IQQ133" s="4"/>
      <c r="IQR133" s="4"/>
      <c r="IQS133" s="4"/>
      <c r="IQT133" s="4"/>
      <c r="IQU133" s="4"/>
      <c r="IQV133" s="4"/>
      <c r="IQW133" s="4"/>
      <c r="IQX133" s="4"/>
      <c r="IQY133" s="4"/>
      <c r="IQZ133" s="4"/>
      <c r="IRA133" s="4"/>
      <c r="IRB133" s="4"/>
      <c r="IRC133" s="4"/>
      <c r="IRD133" s="4"/>
      <c r="IRE133" s="4"/>
      <c r="IRF133" s="4"/>
      <c r="IRG133" s="4"/>
      <c r="IRH133" s="4"/>
      <c r="IRI133" s="4"/>
      <c r="IRJ133" s="4"/>
      <c r="IRK133" s="4"/>
      <c r="IRL133" s="4"/>
      <c r="IRM133" s="4"/>
      <c r="IRN133" s="4"/>
      <c r="IRO133" s="4"/>
      <c r="IRP133" s="4"/>
      <c r="IRQ133" s="4"/>
      <c r="IRR133" s="4"/>
      <c r="IRS133" s="4"/>
      <c r="IRT133" s="4"/>
      <c r="IRU133" s="4"/>
      <c r="IRV133" s="4"/>
      <c r="IRW133" s="4"/>
      <c r="IRX133" s="4"/>
      <c r="IRY133" s="4"/>
      <c r="IRZ133" s="4"/>
      <c r="ISA133" s="4"/>
      <c r="ISB133" s="4"/>
      <c r="ISC133" s="4"/>
      <c r="ISD133" s="4"/>
      <c r="ISE133" s="4"/>
      <c r="ISF133" s="4"/>
      <c r="ISG133" s="4"/>
      <c r="ISH133" s="4"/>
      <c r="ISI133" s="4"/>
      <c r="ISJ133" s="4"/>
      <c r="ISK133" s="4"/>
      <c r="ISL133" s="4"/>
      <c r="ISM133" s="4"/>
      <c r="ISN133" s="4"/>
      <c r="ISO133" s="4"/>
      <c r="ISP133" s="4"/>
      <c r="ISQ133" s="4"/>
      <c r="ISR133" s="4"/>
      <c r="ISS133" s="4"/>
      <c r="IST133" s="4"/>
      <c r="ISU133" s="4"/>
      <c r="ISV133" s="4"/>
      <c r="ISW133" s="4"/>
      <c r="ISX133" s="4"/>
      <c r="ISY133" s="4"/>
      <c r="ISZ133" s="4"/>
      <c r="ITA133" s="4"/>
      <c r="ITB133" s="4"/>
      <c r="ITC133" s="4"/>
      <c r="ITD133" s="4"/>
      <c r="ITE133" s="4"/>
      <c r="ITF133" s="4"/>
      <c r="ITM133" s="4"/>
      <c r="ITN133" s="4"/>
      <c r="ITO133" s="4"/>
      <c r="ITP133" s="4"/>
      <c r="ITQ133" s="4"/>
      <c r="ITR133" s="4"/>
      <c r="ITS133" s="4"/>
      <c r="ITT133" s="4"/>
      <c r="ITU133" s="4"/>
      <c r="ITV133" s="4"/>
      <c r="ITW133" s="4"/>
      <c r="ITX133" s="4"/>
      <c r="ITY133" s="4"/>
      <c r="ITZ133" s="4"/>
      <c r="IUA133" s="4"/>
      <c r="IUB133" s="4"/>
      <c r="IUC133" s="4"/>
      <c r="IUD133" s="4"/>
      <c r="IUE133" s="4"/>
      <c r="IUF133" s="4"/>
      <c r="IUG133" s="4"/>
      <c r="IUH133" s="4"/>
      <c r="IUI133" s="4"/>
      <c r="IUJ133" s="4"/>
      <c r="IUK133" s="4"/>
      <c r="IUL133" s="4"/>
      <c r="IUM133" s="4"/>
      <c r="IUN133" s="4"/>
      <c r="IUO133" s="4"/>
      <c r="IUP133" s="4"/>
      <c r="IUQ133" s="4"/>
      <c r="IUR133" s="4"/>
      <c r="IUS133" s="4"/>
      <c r="IUT133" s="4"/>
      <c r="IUU133" s="4"/>
      <c r="IUV133" s="4"/>
      <c r="IUW133" s="4"/>
      <c r="IUX133" s="4"/>
      <c r="IUY133" s="4"/>
      <c r="IUZ133" s="4"/>
      <c r="IVA133" s="4"/>
      <c r="IVB133" s="4"/>
      <c r="IVC133" s="4"/>
      <c r="IVD133" s="4"/>
      <c r="IVE133" s="4"/>
      <c r="IVF133" s="4"/>
      <c r="IVG133" s="4"/>
      <c r="IVH133" s="4"/>
      <c r="IVI133" s="4"/>
      <c r="IVJ133" s="4"/>
      <c r="IVK133" s="4"/>
      <c r="IVL133" s="4"/>
      <c r="IVM133" s="4"/>
      <c r="IVN133" s="4"/>
      <c r="IVO133" s="4"/>
      <c r="IVP133" s="4"/>
      <c r="IVQ133" s="4"/>
      <c r="IVR133" s="4"/>
      <c r="IVS133" s="4"/>
      <c r="IVT133" s="4"/>
      <c r="IVU133" s="4"/>
      <c r="IVV133" s="4"/>
      <c r="IVW133" s="4"/>
      <c r="IVX133" s="4"/>
      <c r="IVY133" s="4"/>
      <c r="IVZ133" s="4"/>
      <c r="IWA133" s="4"/>
      <c r="IWB133" s="4"/>
      <c r="IWC133" s="4"/>
      <c r="IWD133" s="4"/>
      <c r="IWE133" s="4"/>
      <c r="IWF133" s="4"/>
      <c r="IWG133" s="4"/>
      <c r="IWH133" s="4"/>
      <c r="IWI133" s="4"/>
      <c r="IWJ133" s="4"/>
      <c r="IWK133" s="4"/>
      <c r="IWL133" s="4"/>
      <c r="IWM133" s="4"/>
      <c r="IWN133" s="4"/>
      <c r="IWO133" s="4"/>
      <c r="IWP133" s="4"/>
      <c r="IWQ133" s="4"/>
      <c r="IWR133" s="4"/>
      <c r="IWS133" s="4"/>
      <c r="IWT133" s="4"/>
      <c r="IWU133" s="4"/>
      <c r="IWV133" s="4"/>
      <c r="IWW133" s="4"/>
      <c r="IWX133" s="4"/>
      <c r="IWY133" s="4"/>
      <c r="IWZ133" s="4"/>
      <c r="IXA133" s="4"/>
      <c r="IXB133" s="4"/>
      <c r="IXC133" s="4"/>
      <c r="IXD133" s="4"/>
      <c r="IXE133" s="4"/>
      <c r="IXF133" s="4"/>
      <c r="IXG133" s="4"/>
      <c r="IXH133" s="4"/>
      <c r="IXI133" s="4"/>
      <c r="IXJ133" s="4"/>
      <c r="IXK133" s="4"/>
      <c r="IXL133" s="4"/>
      <c r="IXM133" s="4"/>
      <c r="IXN133" s="4"/>
      <c r="IXO133" s="4"/>
      <c r="IXP133" s="4"/>
      <c r="IXQ133" s="4"/>
      <c r="IXR133" s="4"/>
      <c r="IXS133" s="4"/>
      <c r="IXT133" s="4"/>
      <c r="IXU133" s="4"/>
      <c r="IXV133" s="4"/>
      <c r="IXW133" s="4"/>
      <c r="IXX133" s="4"/>
      <c r="IXY133" s="4"/>
      <c r="IXZ133" s="4"/>
      <c r="IYA133" s="4"/>
      <c r="IYB133" s="4"/>
      <c r="IYC133" s="4"/>
      <c r="IYD133" s="4"/>
      <c r="IYE133" s="4"/>
      <c r="IYF133" s="4"/>
      <c r="IYG133" s="4"/>
      <c r="IYH133" s="4"/>
      <c r="IYI133" s="4"/>
      <c r="IYJ133" s="4"/>
      <c r="IYK133" s="4"/>
      <c r="IYL133" s="4"/>
      <c r="IYM133" s="4"/>
      <c r="IYN133" s="4"/>
      <c r="IYO133" s="4"/>
      <c r="IYP133" s="4"/>
      <c r="IYQ133" s="4"/>
      <c r="IYR133" s="4"/>
      <c r="IYS133" s="4"/>
      <c r="IYT133" s="4"/>
      <c r="IYU133" s="4"/>
      <c r="IYV133" s="4"/>
      <c r="IYW133" s="4"/>
      <c r="IYX133" s="4"/>
      <c r="IYY133" s="4"/>
      <c r="IYZ133" s="4"/>
      <c r="IZA133" s="4"/>
      <c r="IZB133" s="4"/>
      <c r="IZC133" s="4"/>
      <c r="IZD133" s="4"/>
      <c r="IZE133" s="4"/>
      <c r="IZF133" s="4"/>
      <c r="IZG133" s="4"/>
      <c r="IZH133" s="4"/>
      <c r="IZI133" s="4"/>
      <c r="IZJ133" s="4"/>
      <c r="IZK133" s="4"/>
      <c r="IZL133" s="4"/>
      <c r="IZM133" s="4"/>
      <c r="IZN133" s="4"/>
      <c r="IZO133" s="4"/>
      <c r="IZP133" s="4"/>
      <c r="IZQ133" s="4"/>
      <c r="IZR133" s="4"/>
      <c r="IZS133" s="4"/>
      <c r="IZT133" s="4"/>
      <c r="IZU133" s="4"/>
      <c r="IZV133" s="4"/>
      <c r="IZW133" s="4"/>
      <c r="IZX133" s="4"/>
      <c r="IZY133" s="4"/>
      <c r="IZZ133" s="4"/>
      <c r="JAA133" s="4"/>
      <c r="JAB133" s="4"/>
      <c r="JAC133" s="4"/>
      <c r="JAD133" s="4"/>
      <c r="JAE133" s="4"/>
      <c r="JAF133" s="4"/>
      <c r="JAG133" s="4"/>
      <c r="JAH133" s="4"/>
      <c r="JAI133" s="4"/>
      <c r="JAJ133" s="4"/>
      <c r="JAK133" s="4"/>
      <c r="JAL133" s="4"/>
      <c r="JAM133" s="4"/>
      <c r="JAN133" s="4"/>
      <c r="JAO133" s="4"/>
      <c r="JAP133" s="4"/>
      <c r="JAQ133" s="4"/>
      <c r="JAR133" s="4"/>
      <c r="JAS133" s="4"/>
      <c r="JAT133" s="4"/>
      <c r="JAU133" s="4"/>
      <c r="JAV133" s="4"/>
      <c r="JAW133" s="4"/>
      <c r="JAX133" s="4"/>
      <c r="JAY133" s="4"/>
      <c r="JAZ133" s="4"/>
      <c r="JBA133" s="4"/>
      <c r="JBB133" s="4"/>
      <c r="JBC133" s="4"/>
      <c r="JBD133" s="4"/>
      <c r="JBE133" s="4"/>
      <c r="JBF133" s="4"/>
      <c r="JBG133" s="4"/>
      <c r="JBH133" s="4"/>
      <c r="JBI133" s="4"/>
      <c r="JBJ133" s="4"/>
      <c r="JBK133" s="4"/>
      <c r="JBL133" s="4"/>
      <c r="JBM133" s="4"/>
      <c r="JBN133" s="4"/>
      <c r="JBO133" s="4"/>
      <c r="JBP133" s="4"/>
      <c r="JBQ133" s="4"/>
      <c r="JBR133" s="4"/>
      <c r="JBS133" s="4"/>
      <c r="JBT133" s="4"/>
      <c r="JBU133" s="4"/>
      <c r="JBV133" s="4"/>
      <c r="JBW133" s="4"/>
      <c r="JBX133" s="4"/>
      <c r="JBY133" s="4"/>
      <c r="JBZ133" s="4"/>
      <c r="JCA133" s="4"/>
      <c r="JCB133" s="4"/>
      <c r="JCC133" s="4"/>
      <c r="JCD133" s="4"/>
      <c r="JCE133" s="4"/>
      <c r="JCF133" s="4"/>
      <c r="JCG133" s="4"/>
      <c r="JCH133" s="4"/>
      <c r="JCI133" s="4"/>
      <c r="JCJ133" s="4"/>
      <c r="JCK133" s="4"/>
      <c r="JCL133" s="4"/>
      <c r="JCM133" s="4"/>
      <c r="JCN133" s="4"/>
      <c r="JCO133" s="4"/>
      <c r="JCP133" s="4"/>
      <c r="JCQ133" s="4"/>
      <c r="JCR133" s="4"/>
      <c r="JCS133" s="4"/>
      <c r="JCT133" s="4"/>
      <c r="JCU133" s="4"/>
      <c r="JCV133" s="4"/>
      <c r="JCW133" s="4"/>
      <c r="JCX133" s="4"/>
      <c r="JCY133" s="4"/>
      <c r="JCZ133" s="4"/>
      <c r="JDA133" s="4"/>
      <c r="JDB133" s="4"/>
      <c r="JDI133" s="4"/>
      <c r="JDJ133" s="4"/>
      <c r="JDK133" s="4"/>
      <c r="JDL133" s="4"/>
      <c r="JDM133" s="4"/>
      <c r="JDN133" s="4"/>
      <c r="JDO133" s="4"/>
      <c r="JDP133" s="4"/>
      <c r="JDQ133" s="4"/>
      <c r="JDR133" s="4"/>
      <c r="JDS133" s="4"/>
      <c r="JDT133" s="4"/>
      <c r="JDU133" s="4"/>
      <c r="JDV133" s="4"/>
      <c r="JDW133" s="4"/>
      <c r="JDX133" s="4"/>
      <c r="JDY133" s="4"/>
      <c r="JDZ133" s="4"/>
      <c r="JEA133" s="4"/>
      <c r="JEB133" s="4"/>
      <c r="JEC133" s="4"/>
      <c r="JED133" s="4"/>
      <c r="JEE133" s="4"/>
      <c r="JEF133" s="4"/>
      <c r="JEG133" s="4"/>
      <c r="JEH133" s="4"/>
      <c r="JEI133" s="4"/>
      <c r="JEJ133" s="4"/>
      <c r="JEK133" s="4"/>
      <c r="JEL133" s="4"/>
      <c r="JEM133" s="4"/>
      <c r="JEN133" s="4"/>
      <c r="JEO133" s="4"/>
      <c r="JEP133" s="4"/>
      <c r="JEQ133" s="4"/>
      <c r="JER133" s="4"/>
      <c r="JES133" s="4"/>
      <c r="JET133" s="4"/>
      <c r="JEU133" s="4"/>
      <c r="JEV133" s="4"/>
      <c r="JEW133" s="4"/>
      <c r="JEX133" s="4"/>
      <c r="JEY133" s="4"/>
      <c r="JEZ133" s="4"/>
      <c r="JFA133" s="4"/>
      <c r="JFB133" s="4"/>
      <c r="JFC133" s="4"/>
      <c r="JFD133" s="4"/>
      <c r="JFE133" s="4"/>
      <c r="JFF133" s="4"/>
      <c r="JFG133" s="4"/>
      <c r="JFH133" s="4"/>
      <c r="JFI133" s="4"/>
      <c r="JFJ133" s="4"/>
      <c r="JFK133" s="4"/>
      <c r="JFL133" s="4"/>
      <c r="JFM133" s="4"/>
      <c r="JFN133" s="4"/>
      <c r="JFO133" s="4"/>
      <c r="JFP133" s="4"/>
      <c r="JFQ133" s="4"/>
      <c r="JFR133" s="4"/>
      <c r="JFS133" s="4"/>
      <c r="JFT133" s="4"/>
      <c r="JFU133" s="4"/>
      <c r="JFV133" s="4"/>
      <c r="JFW133" s="4"/>
      <c r="JFX133" s="4"/>
      <c r="JFY133" s="4"/>
      <c r="JFZ133" s="4"/>
      <c r="JGA133" s="4"/>
      <c r="JGB133" s="4"/>
      <c r="JGC133" s="4"/>
      <c r="JGD133" s="4"/>
      <c r="JGE133" s="4"/>
      <c r="JGF133" s="4"/>
      <c r="JGG133" s="4"/>
      <c r="JGH133" s="4"/>
      <c r="JGI133" s="4"/>
      <c r="JGJ133" s="4"/>
      <c r="JGK133" s="4"/>
      <c r="JGL133" s="4"/>
      <c r="JGM133" s="4"/>
      <c r="JGN133" s="4"/>
      <c r="JGO133" s="4"/>
      <c r="JGP133" s="4"/>
      <c r="JGQ133" s="4"/>
      <c r="JGR133" s="4"/>
      <c r="JGS133" s="4"/>
      <c r="JGT133" s="4"/>
      <c r="JGU133" s="4"/>
      <c r="JGV133" s="4"/>
      <c r="JGW133" s="4"/>
      <c r="JGX133" s="4"/>
      <c r="JGY133" s="4"/>
      <c r="JGZ133" s="4"/>
      <c r="JHA133" s="4"/>
      <c r="JHB133" s="4"/>
      <c r="JHC133" s="4"/>
      <c r="JHD133" s="4"/>
      <c r="JHE133" s="4"/>
      <c r="JHF133" s="4"/>
      <c r="JHG133" s="4"/>
      <c r="JHH133" s="4"/>
      <c r="JHI133" s="4"/>
      <c r="JHJ133" s="4"/>
      <c r="JHK133" s="4"/>
      <c r="JHL133" s="4"/>
      <c r="JHM133" s="4"/>
      <c r="JHN133" s="4"/>
      <c r="JHO133" s="4"/>
      <c r="JHP133" s="4"/>
      <c r="JHQ133" s="4"/>
      <c r="JHR133" s="4"/>
      <c r="JHS133" s="4"/>
      <c r="JHT133" s="4"/>
      <c r="JHU133" s="4"/>
      <c r="JHV133" s="4"/>
      <c r="JHW133" s="4"/>
      <c r="JHX133" s="4"/>
      <c r="JHY133" s="4"/>
      <c r="JHZ133" s="4"/>
      <c r="JIA133" s="4"/>
      <c r="JIB133" s="4"/>
      <c r="JIC133" s="4"/>
      <c r="JID133" s="4"/>
      <c r="JIE133" s="4"/>
      <c r="JIF133" s="4"/>
      <c r="JIG133" s="4"/>
      <c r="JIH133" s="4"/>
      <c r="JII133" s="4"/>
      <c r="JIJ133" s="4"/>
      <c r="JIK133" s="4"/>
      <c r="JIL133" s="4"/>
      <c r="JIM133" s="4"/>
      <c r="JIN133" s="4"/>
      <c r="JIO133" s="4"/>
      <c r="JIP133" s="4"/>
      <c r="JIQ133" s="4"/>
      <c r="JIR133" s="4"/>
      <c r="JIS133" s="4"/>
      <c r="JIT133" s="4"/>
      <c r="JIU133" s="4"/>
      <c r="JIV133" s="4"/>
      <c r="JIW133" s="4"/>
      <c r="JIX133" s="4"/>
      <c r="JIY133" s="4"/>
      <c r="JIZ133" s="4"/>
      <c r="JJA133" s="4"/>
      <c r="JJB133" s="4"/>
      <c r="JJC133" s="4"/>
      <c r="JJD133" s="4"/>
      <c r="JJE133" s="4"/>
      <c r="JJF133" s="4"/>
      <c r="JJG133" s="4"/>
      <c r="JJH133" s="4"/>
      <c r="JJI133" s="4"/>
      <c r="JJJ133" s="4"/>
      <c r="JJK133" s="4"/>
      <c r="JJL133" s="4"/>
      <c r="JJM133" s="4"/>
      <c r="JJN133" s="4"/>
      <c r="JJO133" s="4"/>
      <c r="JJP133" s="4"/>
      <c r="JJQ133" s="4"/>
      <c r="JJR133" s="4"/>
      <c r="JJS133" s="4"/>
      <c r="JJT133" s="4"/>
      <c r="JJU133" s="4"/>
      <c r="JJV133" s="4"/>
      <c r="JJW133" s="4"/>
      <c r="JJX133" s="4"/>
      <c r="JJY133" s="4"/>
      <c r="JJZ133" s="4"/>
      <c r="JKA133" s="4"/>
      <c r="JKB133" s="4"/>
      <c r="JKC133" s="4"/>
      <c r="JKD133" s="4"/>
      <c r="JKE133" s="4"/>
      <c r="JKF133" s="4"/>
      <c r="JKG133" s="4"/>
      <c r="JKH133" s="4"/>
      <c r="JKI133" s="4"/>
      <c r="JKJ133" s="4"/>
      <c r="JKK133" s="4"/>
      <c r="JKL133" s="4"/>
      <c r="JKM133" s="4"/>
      <c r="JKN133" s="4"/>
      <c r="JKO133" s="4"/>
      <c r="JKP133" s="4"/>
      <c r="JKQ133" s="4"/>
      <c r="JKR133" s="4"/>
      <c r="JKS133" s="4"/>
      <c r="JKT133" s="4"/>
      <c r="JKU133" s="4"/>
      <c r="JKV133" s="4"/>
      <c r="JKW133" s="4"/>
      <c r="JKX133" s="4"/>
      <c r="JKY133" s="4"/>
      <c r="JKZ133" s="4"/>
      <c r="JLA133" s="4"/>
      <c r="JLB133" s="4"/>
      <c r="JLC133" s="4"/>
      <c r="JLD133" s="4"/>
      <c r="JLE133" s="4"/>
      <c r="JLF133" s="4"/>
      <c r="JLG133" s="4"/>
      <c r="JLH133" s="4"/>
      <c r="JLI133" s="4"/>
      <c r="JLJ133" s="4"/>
      <c r="JLK133" s="4"/>
      <c r="JLL133" s="4"/>
      <c r="JLM133" s="4"/>
      <c r="JLN133" s="4"/>
      <c r="JLO133" s="4"/>
      <c r="JLP133" s="4"/>
      <c r="JLQ133" s="4"/>
      <c r="JLR133" s="4"/>
      <c r="JLS133" s="4"/>
      <c r="JLT133" s="4"/>
      <c r="JLU133" s="4"/>
      <c r="JLV133" s="4"/>
      <c r="JLW133" s="4"/>
      <c r="JLX133" s="4"/>
      <c r="JLY133" s="4"/>
      <c r="JLZ133" s="4"/>
      <c r="JMA133" s="4"/>
      <c r="JMB133" s="4"/>
      <c r="JMC133" s="4"/>
      <c r="JMD133" s="4"/>
      <c r="JME133" s="4"/>
      <c r="JMF133" s="4"/>
      <c r="JMG133" s="4"/>
      <c r="JMH133" s="4"/>
      <c r="JMI133" s="4"/>
      <c r="JMJ133" s="4"/>
      <c r="JMK133" s="4"/>
      <c r="JML133" s="4"/>
      <c r="JMM133" s="4"/>
      <c r="JMN133" s="4"/>
      <c r="JMO133" s="4"/>
      <c r="JMP133" s="4"/>
      <c r="JMQ133" s="4"/>
      <c r="JMR133" s="4"/>
      <c r="JMS133" s="4"/>
      <c r="JMT133" s="4"/>
      <c r="JMU133" s="4"/>
      <c r="JMV133" s="4"/>
      <c r="JMW133" s="4"/>
      <c r="JMX133" s="4"/>
      <c r="JNE133" s="4"/>
      <c r="JNF133" s="4"/>
      <c r="JNG133" s="4"/>
      <c r="JNH133" s="4"/>
      <c r="JNI133" s="4"/>
      <c r="JNJ133" s="4"/>
      <c r="JNK133" s="4"/>
      <c r="JNL133" s="4"/>
      <c r="JNM133" s="4"/>
      <c r="JNN133" s="4"/>
      <c r="JNO133" s="4"/>
      <c r="JNP133" s="4"/>
      <c r="JNQ133" s="4"/>
      <c r="JNR133" s="4"/>
      <c r="JNS133" s="4"/>
      <c r="JNT133" s="4"/>
      <c r="JNU133" s="4"/>
      <c r="JNV133" s="4"/>
      <c r="JNW133" s="4"/>
      <c r="JNX133" s="4"/>
      <c r="JNY133" s="4"/>
      <c r="JNZ133" s="4"/>
      <c r="JOA133" s="4"/>
      <c r="JOB133" s="4"/>
      <c r="JOC133" s="4"/>
      <c r="JOD133" s="4"/>
      <c r="JOE133" s="4"/>
      <c r="JOF133" s="4"/>
      <c r="JOG133" s="4"/>
      <c r="JOH133" s="4"/>
      <c r="JOI133" s="4"/>
      <c r="JOJ133" s="4"/>
      <c r="JOK133" s="4"/>
      <c r="JOL133" s="4"/>
      <c r="JOM133" s="4"/>
      <c r="JON133" s="4"/>
      <c r="JOO133" s="4"/>
      <c r="JOP133" s="4"/>
      <c r="JOQ133" s="4"/>
      <c r="JOR133" s="4"/>
      <c r="JOS133" s="4"/>
      <c r="JOT133" s="4"/>
      <c r="JOU133" s="4"/>
      <c r="JOV133" s="4"/>
      <c r="JOW133" s="4"/>
      <c r="JOX133" s="4"/>
      <c r="JOY133" s="4"/>
      <c r="JOZ133" s="4"/>
      <c r="JPA133" s="4"/>
      <c r="JPB133" s="4"/>
      <c r="JPC133" s="4"/>
      <c r="JPD133" s="4"/>
      <c r="JPE133" s="4"/>
      <c r="JPF133" s="4"/>
      <c r="JPG133" s="4"/>
      <c r="JPH133" s="4"/>
      <c r="JPI133" s="4"/>
      <c r="JPJ133" s="4"/>
      <c r="JPK133" s="4"/>
      <c r="JPL133" s="4"/>
      <c r="JPM133" s="4"/>
      <c r="JPN133" s="4"/>
      <c r="JPO133" s="4"/>
      <c r="JPP133" s="4"/>
      <c r="JPQ133" s="4"/>
      <c r="JPR133" s="4"/>
      <c r="JPS133" s="4"/>
      <c r="JPT133" s="4"/>
      <c r="JPU133" s="4"/>
      <c r="JPV133" s="4"/>
      <c r="JPW133" s="4"/>
      <c r="JPX133" s="4"/>
      <c r="JPY133" s="4"/>
      <c r="JPZ133" s="4"/>
      <c r="JQA133" s="4"/>
      <c r="JQB133" s="4"/>
      <c r="JQC133" s="4"/>
      <c r="JQD133" s="4"/>
      <c r="JQE133" s="4"/>
      <c r="JQF133" s="4"/>
      <c r="JQG133" s="4"/>
      <c r="JQH133" s="4"/>
      <c r="JQI133" s="4"/>
      <c r="JQJ133" s="4"/>
      <c r="JQK133" s="4"/>
      <c r="JQL133" s="4"/>
      <c r="JQM133" s="4"/>
      <c r="JQN133" s="4"/>
      <c r="JQO133" s="4"/>
      <c r="JQP133" s="4"/>
      <c r="JQQ133" s="4"/>
      <c r="JQR133" s="4"/>
      <c r="JQS133" s="4"/>
      <c r="JQT133" s="4"/>
      <c r="JQU133" s="4"/>
      <c r="JQV133" s="4"/>
      <c r="JQW133" s="4"/>
      <c r="JQX133" s="4"/>
      <c r="JQY133" s="4"/>
      <c r="JQZ133" s="4"/>
      <c r="JRA133" s="4"/>
      <c r="JRB133" s="4"/>
      <c r="JRC133" s="4"/>
      <c r="JRD133" s="4"/>
      <c r="JRE133" s="4"/>
      <c r="JRF133" s="4"/>
      <c r="JRG133" s="4"/>
      <c r="JRH133" s="4"/>
      <c r="JRI133" s="4"/>
      <c r="JRJ133" s="4"/>
      <c r="JRK133" s="4"/>
      <c r="JRL133" s="4"/>
      <c r="JRM133" s="4"/>
      <c r="JRN133" s="4"/>
      <c r="JRO133" s="4"/>
      <c r="JRP133" s="4"/>
      <c r="JRQ133" s="4"/>
      <c r="JRR133" s="4"/>
      <c r="JRS133" s="4"/>
      <c r="JRT133" s="4"/>
      <c r="JRU133" s="4"/>
      <c r="JRV133" s="4"/>
      <c r="JRW133" s="4"/>
      <c r="JRX133" s="4"/>
      <c r="JRY133" s="4"/>
      <c r="JRZ133" s="4"/>
      <c r="JSA133" s="4"/>
      <c r="JSB133" s="4"/>
      <c r="JSC133" s="4"/>
      <c r="JSD133" s="4"/>
      <c r="JSE133" s="4"/>
      <c r="JSF133" s="4"/>
      <c r="JSG133" s="4"/>
      <c r="JSH133" s="4"/>
      <c r="JSI133" s="4"/>
      <c r="JSJ133" s="4"/>
      <c r="JSK133" s="4"/>
      <c r="JSL133" s="4"/>
      <c r="JSM133" s="4"/>
      <c r="JSN133" s="4"/>
      <c r="JSO133" s="4"/>
      <c r="JSP133" s="4"/>
      <c r="JSQ133" s="4"/>
      <c r="JSR133" s="4"/>
      <c r="JSS133" s="4"/>
      <c r="JST133" s="4"/>
      <c r="JSU133" s="4"/>
      <c r="JSV133" s="4"/>
      <c r="JSW133" s="4"/>
      <c r="JSX133" s="4"/>
      <c r="JSY133" s="4"/>
      <c r="JSZ133" s="4"/>
      <c r="JTA133" s="4"/>
      <c r="JTB133" s="4"/>
      <c r="JTC133" s="4"/>
      <c r="JTD133" s="4"/>
      <c r="JTE133" s="4"/>
      <c r="JTF133" s="4"/>
      <c r="JTG133" s="4"/>
      <c r="JTH133" s="4"/>
      <c r="JTI133" s="4"/>
      <c r="JTJ133" s="4"/>
      <c r="JTK133" s="4"/>
      <c r="JTL133" s="4"/>
      <c r="JTM133" s="4"/>
      <c r="JTN133" s="4"/>
      <c r="JTO133" s="4"/>
      <c r="JTP133" s="4"/>
      <c r="JTQ133" s="4"/>
      <c r="JTR133" s="4"/>
      <c r="JTS133" s="4"/>
      <c r="JTT133" s="4"/>
      <c r="JTU133" s="4"/>
      <c r="JTV133" s="4"/>
      <c r="JTW133" s="4"/>
      <c r="JTX133" s="4"/>
      <c r="JTY133" s="4"/>
      <c r="JTZ133" s="4"/>
      <c r="JUA133" s="4"/>
      <c r="JUB133" s="4"/>
      <c r="JUC133" s="4"/>
      <c r="JUD133" s="4"/>
      <c r="JUE133" s="4"/>
      <c r="JUF133" s="4"/>
      <c r="JUG133" s="4"/>
      <c r="JUH133" s="4"/>
      <c r="JUI133" s="4"/>
      <c r="JUJ133" s="4"/>
      <c r="JUK133" s="4"/>
      <c r="JUL133" s="4"/>
      <c r="JUM133" s="4"/>
      <c r="JUN133" s="4"/>
      <c r="JUO133" s="4"/>
      <c r="JUP133" s="4"/>
      <c r="JUQ133" s="4"/>
      <c r="JUR133" s="4"/>
      <c r="JUS133" s="4"/>
      <c r="JUT133" s="4"/>
      <c r="JUU133" s="4"/>
      <c r="JUV133" s="4"/>
      <c r="JUW133" s="4"/>
      <c r="JUX133" s="4"/>
      <c r="JUY133" s="4"/>
      <c r="JUZ133" s="4"/>
      <c r="JVA133" s="4"/>
      <c r="JVB133" s="4"/>
      <c r="JVC133" s="4"/>
      <c r="JVD133" s="4"/>
      <c r="JVE133" s="4"/>
      <c r="JVF133" s="4"/>
      <c r="JVG133" s="4"/>
      <c r="JVH133" s="4"/>
      <c r="JVI133" s="4"/>
      <c r="JVJ133" s="4"/>
      <c r="JVK133" s="4"/>
      <c r="JVL133" s="4"/>
      <c r="JVM133" s="4"/>
      <c r="JVN133" s="4"/>
      <c r="JVO133" s="4"/>
      <c r="JVP133" s="4"/>
      <c r="JVQ133" s="4"/>
      <c r="JVR133" s="4"/>
      <c r="JVS133" s="4"/>
      <c r="JVT133" s="4"/>
      <c r="JVU133" s="4"/>
      <c r="JVV133" s="4"/>
      <c r="JVW133" s="4"/>
      <c r="JVX133" s="4"/>
      <c r="JVY133" s="4"/>
      <c r="JVZ133" s="4"/>
      <c r="JWA133" s="4"/>
      <c r="JWB133" s="4"/>
      <c r="JWC133" s="4"/>
      <c r="JWD133" s="4"/>
      <c r="JWE133" s="4"/>
      <c r="JWF133" s="4"/>
      <c r="JWG133" s="4"/>
      <c r="JWH133" s="4"/>
      <c r="JWI133" s="4"/>
      <c r="JWJ133" s="4"/>
      <c r="JWK133" s="4"/>
      <c r="JWL133" s="4"/>
      <c r="JWM133" s="4"/>
      <c r="JWN133" s="4"/>
      <c r="JWO133" s="4"/>
      <c r="JWP133" s="4"/>
      <c r="JWQ133" s="4"/>
      <c r="JWR133" s="4"/>
      <c r="JWS133" s="4"/>
      <c r="JWT133" s="4"/>
      <c r="JXA133" s="4"/>
      <c r="JXB133" s="4"/>
      <c r="JXC133" s="4"/>
      <c r="JXD133" s="4"/>
      <c r="JXE133" s="4"/>
      <c r="JXF133" s="4"/>
      <c r="JXG133" s="4"/>
      <c r="JXH133" s="4"/>
      <c r="JXI133" s="4"/>
      <c r="JXJ133" s="4"/>
      <c r="JXK133" s="4"/>
      <c r="JXL133" s="4"/>
      <c r="JXM133" s="4"/>
      <c r="JXN133" s="4"/>
      <c r="JXO133" s="4"/>
      <c r="JXP133" s="4"/>
      <c r="JXQ133" s="4"/>
      <c r="JXR133" s="4"/>
      <c r="JXS133" s="4"/>
      <c r="JXT133" s="4"/>
      <c r="JXU133" s="4"/>
      <c r="JXV133" s="4"/>
      <c r="JXW133" s="4"/>
      <c r="JXX133" s="4"/>
      <c r="JXY133" s="4"/>
      <c r="JXZ133" s="4"/>
      <c r="JYA133" s="4"/>
      <c r="JYB133" s="4"/>
      <c r="JYC133" s="4"/>
      <c r="JYD133" s="4"/>
      <c r="JYE133" s="4"/>
      <c r="JYF133" s="4"/>
      <c r="JYG133" s="4"/>
      <c r="JYH133" s="4"/>
      <c r="JYI133" s="4"/>
      <c r="JYJ133" s="4"/>
      <c r="JYK133" s="4"/>
      <c r="JYL133" s="4"/>
      <c r="JYM133" s="4"/>
      <c r="JYN133" s="4"/>
      <c r="JYO133" s="4"/>
      <c r="JYP133" s="4"/>
      <c r="JYQ133" s="4"/>
      <c r="JYR133" s="4"/>
      <c r="JYS133" s="4"/>
      <c r="JYT133" s="4"/>
      <c r="JYU133" s="4"/>
      <c r="JYV133" s="4"/>
      <c r="JYW133" s="4"/>
      <c r="JYX133" s="4"/>
      <c r="JYY133" s="4"/>
      <c r="JYZ133" s="4"/>
      <c r="JZA133" s="4"/>
      <c r="JZB133" s="4"/>
      <c r="JZC133" s="4"/>
      <c r="JZD133" s="4"/>
      <c r="JZE133" s="4"/>
      <c r="JZF133" s="4"/>
      <c r="JZG133" s="4"/>
      <c r="JZH133" s="4"/>
      <c r="JZI133" s="4"/>
      <c r="JZJ133" s="4"/>
      <c r="JZK133" s="4"/>
      <c r="JZL133" s="4"/>
      <c r="JZM133" s="4"/>
      <c r="JZN133" s="4"/>
      <c r="JZO133" s="4"/>
      <c r="JZP133" s="4"/>
      <c r="JZQ133" s="4"/>
      <c r="JZR133" s="4"/>
      <c r="JZS133" s="4"/>
      <c r="JZT133" s="4"/>
      <c r="JZU133" s="4"/>
      <c r="JZV133" s="4"/>
      <c r="JZW133" s="4"/>
      <c r="JZX133" s="4"/>
      <c r="JZY133" s="4"/>
      <c r="JZZ133" s="4"/>
      <c r="KAA133" s="4"/>
      <c r="KAB133" s="4"/>
      <c r="KAC133" s="4"/>
      <c r="KAD133" s="4"/>
      <c r="KAE133" s="4"/>
      <c r="KAF133" s="4"/>
      <c r="KAG133" s="4"/>
      <c r="KAH133" s="4"/>
      <c r="KAI133" s="4"/>
      <c r="KAJ133" s="4"/>
      <c r="KAK133" s="4"/>
      <c r="KAL133" s="4"/>
      <c r="KAM133" s="4"/>
      <c r="KAN133" s="4"/>
      <c r="KAO133" s="4"/>
      <c r="KAP133" s="4"/>
      <c r="KAQ133" s="4"/>
      <c r="KAR133" s="4"/>
      <c r="KAS133" s="4"/>
      <c r="KAT133" s="4"/>
      <c r="KAU133" s="4"/>
      <c r="KAV133" s="4"/>
      <c r="KAW133" s="4"/>
      <c r="KAX133" s="4"/>
      <c r="KAY133" s="4"/>
      <c r="KAZ133" s="4"/>
      <c r="KBA133" s="4"/>
      <c r="KBB133" s="4"/>
      <c r="KBC133" s="4"/>
      <c r="KBD133" s="4"/>
      <c r="KBE133" s="4"/>
      <c r="KBF133" s="4"/>
      <c r="KBG133" s="4"/>
      <c r="KBH133" s="4"/>
      <c r="KBI133" s="4"/>
      <c r="KBJ133" s="4"/>
      <c r="KBK133" s="4"/>
      <c r="KBL133" s="4"/>
      <c r="KBM133" s="4"/>
      <c r="KBN133" s="4"/>
      <c r="KBO133" s="4"/>
      <c r="KBP133" s="4"/>
      <c r="KBQ133" s="4"/>
      <c r="KBR133" s="4"/>
      <c r="KBS133" s="4"/>
      <c r="KBT133" s="4"/>
      <c r="KBU133" s="4"/>
      <c r="KBV133" s="4"/>
      <c r="KBW133" s="4"/>
      <c r="KBX133" s="4"/>
      <c r="KBY133" s="4"/>
      <c r="KBZ133" s="4"/>
      <c r="KCA133" s="4"/>
      <c r="KCB133" s="4"/>
      <c r="KCC133" s="4"/>
      <c r="KCD133" s="4"/>
      <c r="KCE133" s="4"/>
      <c r="KCF133" s="4"/>
      <c r="KCG133" s="4"/>
      <c r="KCH133" s="4"/>
      <c r="KCI133" s="4"/>
      <c r="KCJ133" s="4"/>
      <c r="KCK133" s="4"/>
      <c r="KCL133" s="4"/>
      <c r="KCM133" s="4"/>
      <c r="KCN133" s="4"/>
      <c r="KCO133" s="4"/>
      <c r="KCP133" s="4"/>
      <c r="KCQ133" s="4"/>
      <c r="KCR133" s="4"/>
      <c r="KCS133" s="4"/>
      <c r="KCT133" s="4"/>
      <c r="KCU133" s="4"/>
      <c r="KCV133" s="4"/>
      <c r="KCW133" s="4"/>
      <c r="KCX133" s="4"/>
      <c r="KCY133" s="4"/>
      <c r="KCZ133" s="4"/>
      <c r="KDA133" s="4"/>
      <c r="KDB133" s="4"/>
      <c r="KDC133" s="4"/>
      <c r="KDD133" s="4"/>
      <c r="KDE133" s="4"/>
      <c r="KDF133" s="4"/>
      <c r="KDG133" s="4"/>
      <c r="KDH133" s="4"/>
      <c r="KDI133" s="4"/>
      <c r="KDJ133" s="4"/>
      <c r="KDK133" s="4"/>
      <c r="KDL133" s="4"/>
      <c r="KDM133" s="4"/>
      <c r="KDN133" s="4"/>
      <c r="KDO133" s="4"/>
      <c r="KDP133" s="4"/>
      <c r="KDQ133" s="4"/>
      <c r="KDR133" s="4"/>
      <c r="KDS133" s="4"/>
      <c r="KDT133" s="4"/>
      <c r="KDU133" s="4"/>
      <c r="KDV133" s="4"/>
      <c r="KDW133" s="4"/>
      <c r="KDX133" s="4"/>
      <c r="KDY133" s="4"/>
      <c r="KDZ133" s="4"/>
      <c r="KEA133" s="4"/>
      <c r="KEB133" s="4"/>
      <c r="KEC133" s="4"/>
      <c r="KED133" s="4"/>
      <c r="KEE133" s="4"/>
      <c r="KEF133" s="4"/>
      <c r="KEG133" s="4"/>
      <c r="KEH133" s="4"/>
      <c r="KEI133" s="4"/>
      <c r="KEJ133" s="4"/>
      <c r="KEK133" s="4"/>
      <c r="KEL133" s="4"/>
      <c r="KEM133" s="4"/>
      <c r="KEN133" s="4"/>
      <c r="KEO133" s="4"/>
      <c r="KEP133" s="4"/>
      <c r="KEQ133" s="4"/>
      <c r="KER133" s="4"/>
      <c r="KES133" s="4"/>
      <c r="KET133" s="4"/>
      <c r="KEU133" s="4"/>
      <c r="KEV133" s="4"/>
      <c r="KEW133" s="4"/>
      <c r="KEX133" s="4"/>
      <c r="KEY133" s="4"/>
      <c r="KEZ133" s="4"/>
      <c r="KFA133" s="4"/>
      <c r="KFB133" s="4"/>
      <c r="KFC133" s="4"/>
      <c r="KFD133" s="4"/>
      <c r="KFE133" s="4"/>
      <c r="KFF133" s="4"/>
      <c r="KFG133" s="4"/>
      <c r="KFH133" s="4"/>
      <c r="KFI133" s="4"/>
      <c r="KFJ133" s="4"/>
      <c r="KFK133" s="4"/>
      <c r="KFL133" s="4"/>
      <c r="KFM133" s="4"/>
      <c r="KFN133" s="4"/>
      <c r="KFO133" s="4"/>
      <c r="KFP133" s="4"/>
      <c r="KFQ133" s="4"/>
      <c r="KFR133" s="4"/>
      <c r="KFS133" s="4"/>
      <c r="KFT133" s="4"/>
      <c r="KFU133" s="4"/>
      <c r="KFV133" s="4"/>
      <c r="KFW133" s="4"/>
      <c r="KFX133" s="4"/>
      <c r="KFY133" s="4"/>
      <c r="KFZ133" s="4"/>
      <c r="KGA133" s="4"/>
      <c r="KGB133" s="4"/>
      <c r="KGC133" s="4"/>
      <c r="KGD133" s="4"/>
      <c r="KGE133" s="4"/>
      <c r="KGF133" s="4"/>
      <c r="KGG133" s="4"/>
      <c r="KGH133" s="4"/>
      <c r="KGI133" s="4"/>
      <c r="KGJ133" s="4"/>
      <c r="KGK133" s="4"/>
      <c r="KGL133" s="4"/>
      <c r="KGM133" s="4"/>
      <c r="KGN133" s="4"/>
      <c r="KGO133" s="4"/>
      <c r="KGP133" s="4"/>
      <c r="KGW133" s="4"/>
      <c r="KGX133" s="4"/>
      <c r="KGY133" s="4"/>
      <c r="KGZ133" s="4"/>
      <c r="KHA133" s="4"/>
      <c r="KHB133" s="4"/>
      <c r="KHC133" s="4"/>
      <c r="KHD133" s="4"/>
      <c r="KHE133" s="4"/>
      <c r="KHF133" s="4"/>
      <c r="KHG133" s="4"/>
      <c r="KHH133" s="4"/>
      <c r="KHI133" s="4"/>
      <c r="KHJ133" s="4"/>
      <c r="KHK133" s="4"/>
      <c r="KHL133" s="4"/>
      <c r="KHM133" s="4"/>
      <c r="KHN133" s="4"/>
      <c r="KHO133" s="4"/>
      <c r="KHP133" s="4"/>
      <c r="KHQ133" s="4"/>
      <c r="KHR133" s="4"/>
      <c r="KHS133" s="4"/>
      <c r="KHT133" s="4"/>
      <c r="KHU133" s="4"/>
      <c r="KHV133" s="4"/>
      <c r="KHW133" s="4"/>
      <c r="KHX133" s="4"/>
      <c r="KHY133" s="4"/>
      <c r="KHZ133" s="4"/>
      <c r="KIA133" s="4"/>
      <c r="KIB133" s="4"/>
      <c r="KIC133" s="4"/>
      <c r="KID133" s="4"/>
      <c r="KIE133" s="4"/>
      <c r="KIF133" s="4"/>
      <c r="KIG133" s="4"/>
      <c r="KIH133" s="4"/>
      <c r="KII133" s="4"/>
      <c r="KIJ133" s="4"/>
      <c r="KIK133" s="4"/>
      <c r="KIL133" s="4"/>
      <c r="KIM133" s="4"/>
      <c r="KIN133" s="4"/>
      <c r="KIO133" s="4"/>
      <c r="KIP133" s="4"/>
      <c r="KIQ133" s="4"/>
      <c r="KIR133" s="4"/>
      <c r="KIS133" s="4"/>
      <c r="KIT133" s="4"/>
      <c r="KIU133" s="4"/>
      <c r="KIV133" s="4"/>
      <c r="KIW133" s="4"/>
      <c r="KIX133" s="4"/>
      <c r="KIY133" s="4"/>
      <c r="KIZ133" s="4"/>
      <c r="KJA133" s="4"/>
      <c r="KJB133" s="4"/>
      <c r="KJC133" s="4"/>
      <c r="KJD133" s="4"/>
      <c r="KJE133" s="4"/>
      <c r="KJF133" s="4"/>
      <c r="KJG133" s="4"/>
      <c r="KJH133" s="4"/>
      <c r="KJI133" s="4"/>
      <c r="KJJ133" s="4"/>
      <c r="KJK133" s="4"/>
      <c r="KJL133" s="4"/>
      <c r="KJM133" s="4"/>
      <c r="KJN133" s="4"/>
      <c r="KJO133" s="4"/>
      <c r="KJP133" s="4"/>
      <c r="KJQ133" s="4"/>
      <c r="KJR133" s="4"/>
      <c r="KJS133" s="4"/>
      <c r="KJT133" s="4"/>
      <c r="KJU133" s="4"/>
      <c r="KJV133" s="4"/>
      <c r="KJW133" s="4"/>
      <c r="KJX133" s="4"/>
      <c r="KJY133" s="4"/>
      <c r="KJZ133" s="4"/>
      <c r="KKA133" s="4"/>
      <c r="KKB133" s="4"/>
      <c r="KKC133" s="4"/>
      <c r="KKD133" s="4"/>
      <c r="KKE133" s="4"/>
      <c r="KKF133" s="4"/>
      <c r="KKG133" s="4"/>
      <c r="KKH133" s="4"/>
      <c r="KKI133" s="4"/>
      <c r="KKJ133" s="4"/>
      <c r="KKK133" s="4"/>
      <c r="KKL133" s="4"/>
      <c r="KKM133" s="4"/>
      <c r="KKN133" s="4"/>
      <c r="KKO133" s="4"/>
      <c r="KKP133" s="4"/>
      <c r="KKQ133" s="4"/>
      <c r="KKR133" s="4"/>
      <c r="KKS133" s="4"/>
      <c r="KKT133" s="4"/>
      <c r="KKU133" s="4"/>
      <c r="KKV133" s="4"/>
      <c r="KKW133" s="4"/>
      <c r="KKX133" s="4"/>
      <c r="KKY133" s="4"/>
      <c r="KKZ133" s="4"/>
      <c r="KLA133" s="4"/>
      <c r="KLB133" s="4"/>
      <c r="KLC133" s="4"/>
      <c r="KLD133" s="4"/>
      <c r="KLE133" s="4"/>
      <c r="KLF133" s="4"/>
      <c r="KLG133" s="4"/>
      <c r="KLH133" s="4"/>
      <c r="KLI133" s="4"/>
      <c r="KLJ133" s="4"/>
      <c r="KLK133" s="4"/>
      <c r="KLL133" s="4"/>
      <c r="KLM133" s="4"/>
      <c r="KLN133" s="4"/>
      <c r="KLO133" s="4"/>
      <c r="KLP133" s="4"/>
      <c r="KLQ133" s="4"/>
      <c r="KLR133" s="4"/>
      <c r="KLS133" s="4"/>
      <c r="KLT133" s="4"/>
      <c r="KLU133" s="4"/>
      <c r="KLV133" s="4"/>
      <c r="KLW133" s="4"/>
      <c r="KLX133" s="4"/>
      <c r="KLY133" s="4"/>
      <c r="KLZ133" s="4"/>
      <c r="KMA133" s="4"/>
      <c r="KMB133" s="4"/>
      <c r="KMC133" s="4"/>
      <c r="KMD133" s="4"/>
      <c r="KME133" s="4"/>
      <c r="KMF133" s="4"/>
      <c r="KMG133" s="4"/>
      <c r="KMH133" s="4"/>
      <c r="KMI133" s="4"/>
      <c r="KMJ133" s="4"/>
      <c r="KMK133" s="4"/>
      <c r="KML133" s="4"/>
      <c r="KMM133" s="4"/>
      <c r="KMN133" s="4"/>
      <c r="KMO133" s="4"/>
      <c r="KMP133" s="4"/>
      <c r="KMQ133" s="4"/>
      <c r="KMR133" s="4"/>
      <c r="KMS133" s="4"/>
      <c r="KMT133" s="4"/>
      <c r="KMU133" s="4"/>
      <c r="KMV133" s="4"/>
      <c r="KMW133" s="4"/>
      <c r="KMX133" s="4"/>
      <c r="KMY133" s="4"/>
      <c r="KMZ133" s="4"/>
      <c r="KNA133" s="4"/>
      <c r="KNB133" s="4"/>
      <c r="KNC133" s="4"/>
      <c r="KND133" s="4"/>
      <c r="KNE133" s="4"/>
      <c r="KNF133" s="4"/>
      <c r="KNG133" s="4"/>
      <c r="KNH133" s="4"/>
      <c r="KNI133" s="4"/>
      <c r="KNJ133" s="4"/>
      <c r="KNK133" s="4"/>
      <c r="KNL133" s="4"/>
      <c r="KNM133" s="4"/>
      <c r="KNN133" s="4"/>
      <c r="KNO133" s="4"/>
      <c r="KNP133" s="4"/>
      <c r="KNQ133" s="4"/>
      <c r="KNR133" s="4"/>
      <c r="KNS133" s="4"/>
      <c r="KNT133" s="4"/>
      <c r="KNU133" s="4"/>
      <c r="KNV133" s="4"/>
      <c r="KNW133" s="4"/>
      <c r="KNX133" s="4"/>
      <c r="KNY133" s="4"/>
      <c r="KNZ133" s="4"/>
      <c r="KOA133" s="4"/>
      <c r="KOB133" s="4"/>
      <c r="KOC133" s="4"/>
      <c r="KOD133" s="4"/>
      <c r="KOE133" s="4"/>
      <c r="KOF133" s="4"/>
      <c r="KOG133" s="4"/>
      <c r="KOH133" s="4"/>
      <c r="KOI133" s="4"/>
      <c r="KOJ133" s="4"/>
      <c r="KOK133" s="4"/>
      <c r="KOL133" s="4"/>
      <c r="KOM133" s="4"/>
      <c r="KON133" s="4"/>
      <c r="KOO133" s="4"/>
      <c r="KOP133" s="4"/>
      <c r="KOQ133" s="4"/>
      <c r="KOR133" s="4"/>
      <c r="KOS133" s="4"/>
      <c r="KOT133" s="4"/>
      <c r="KOU133" s="4"/>
      <c r="KOV133" s="4"/>
      <c r="KOW133" s="4"/>
      <c r="KOX133" s="4"/>
      <c r="KOY133" s="4"/>
      <c r="KOZ133" s="4"/>
      <c r="KPA133" s="4"/>
      <c r="KPB133" s="4"/>
      <c r="KPC133" s="4"/>
      <c r="KPD133" s="4"/>
      <c r="KPE133" s="4"/>
      <c r="KPF133" s="4"/>
      <c r="KPG133" s="4"/>
      <c r="KPH133" s="4"/>
      <c r="KPI133" s="4"/>
      <c r="KPJ133" s="4"/>
      <c r="KPK133" s="4"/>
      <c r="KPL133" s="4"/>
      <c r="KPM133" s="4"/>
      <c r="KPN133" s="4"/>
      <c r="KPO133" s="4"/>
      <c r="KPP133" s="4"/>
      <c r="KPQ133" s="4"/>
      <c r="KPR133" s="4"/>
      <c r="KPS133" s="4"/>
      <c r="KPT133" s="4"/>
      <c r="KPU133" s="4"/>
      <c r="KPV133" s="4"/>
      <c r="KPW133" s="4"/>
      <c r="KPX133" s="4"/>
      <c r="KPY133" s="4"/>
      <c r="KPZ133" s="4"/>
      <c r="KQA133" s="4"/>
      <c r="KQB133" s="4"/>
      <c r="KQC133" s="4"/>
      <c r="KQD133" s="4"/>
      <c r="KQE133" s="4"/>
      <c r="KQF133" s="4"/>
      <c r="KQG133" s="4"/>
      <c r="KQH133" s="4"/>
      <c r="KQI133" s="4"/>
      <c r="KQJ133" s="4"/>
      <c r="KQK133" s="4"/>
      <c r="KQL133" s="4"/>
      <c r="KQS133" s="4"/>
      <c r="KQT133" s="4"/>
      <c r="KQU133" s="4"/>
      <c r="KQV133" s="4"/>
      <c r="KQW133" s="4"/>
      <c r="KQX133" s="4"/>
      <c r="KQY133" s="4"/>
      <c r="KQZ133" s="4"/>
      <c r="KRA133" s="4"/>
      <c r="KRB133" s="4"/>
      <c r="KRC133" s="4"/>
      <c r="KRD133" s="4"/>
      <c r="KRE133" s="4"/>
      <c r="KRF133" s="4"/>
      <c r="KRG133" s="4"/>
      <c r="KRH133" s="4"/>
      <c r="KRI133" s="4"/>
      <c r="KRJ133" s="4"/>
      <c r="KRK133" s="4"/>
      <c r="KRL133" s="4"/>
      <c r="KRM133" s="4"/>
      <c r="KRN133" s="4"/>
      <c r="KRO133" s="4"/>
      <c r="KRP133" s="4"/>
      <c r="KRQ133" s="4"/>
      <c r="KRR133" s="4"/>
      <c r="KRS133" s="4"/>
      <c r="KRT133" s="4"/>
      <c r="KRU133" s="4"/>
      <c r="KRV133" s="4"/>
      <c r="KRW133" s="4"/>
      <c r="KRX133" s="4"/>
      <c r="KRY133" s="4"/>
      <c r="KRZ133" s="4"/>
      <c r="KSA133" s="4"/>
      <c r="KSB133" s="4"/>
      <c r="KSC133" s="4"/>
      <c r="KSD133" s="4"/>
      <c r="KSE133" s="4"/>
      <c r="KSF133" s="4"/>
      <c r="KSG133" s="4"/>
      <c r="KSH133" s="4"/>
      <c r="KSI133" s="4"/>
      <c r="KSJ133" s="4"/>
      <c r="KSK133" s="4"/>
      <c r="KSL133" s="4"/>
      <c r="KSM133" s="4"/>
      <c r="KSN133" s="4"/>
      <c r="KSO133" s="4"/>
      <c r="KSP133" s="4"/>
      <c r="KSQ133" s="4"/>
      <c r="KSR133" s="4"/>
      <c r="KSS133" s="4"/>
      <c r="KST133" s="4"/>
      <c r="KSU133" s="4"/>
      <c r="KSV133" s="4"/>
      <c r="KSW133" s="4"/>
      <c r="KSX133" s="4"/>
      <c r="KSY133" s="4"/>
      <c r="KSZ133" s="4"/>
      <c r="KTA133" s="4"/>
      <c r="KTB133" s="4"/>
      <c r="KTC133" s="4"/>
      <c r="KTD133" s="4"/>
      <c r="KTE133" s="4"/>
      <c r="KTF133" s="4"/>
      <c r="KTG133" s="4"/>
      <c r="KTH133" s="4"/>
      <c r="KTI133" s="4"/>
      <c r="KTJ133" s="4"/>
      <c r="KTK133" s="4"/>
      <c r="KTL133" s="4"/>
      <c r="KTM133" s="4"/>
      <c r="KTN133" s="4"/>
      <c r="KTO133" s="4"/>
      <c r="KTP133" s="4"/>
      <c r="KTQ133" s="4"/>
      <c r="KTR133" s="4"/>
      <c r="KTS133" s="4"/>
      <c r="KTT133" s="4"/>
      <c r="KTU133" s="4"/>
      <c r="KTV133" s="4"/>
      <c r="KTW133" s="4"/>
      <c r="KTX133" s="4"/>
      <c r="KTY133" s="4"/>
      <c r="KTZ133" s="4"/>
      <c r="KUA133" s="4"/>
      <c r="KUB133" s="4"/>
      <c r="KUC133" s="4"/>
      <c r="KUD133" s="4"/>
      <c r="KUE133" s="4"/>
      <c r="KUF133" s="4"/>
      <c r="KUG133" s="4"/>
      <c r="KUH133" s="4"/>
      <c r="KUI133" s="4"/>
      <c r="KUJ133" s="4"/>
      <c r="KUK133" s="4"/>
      <c r="KUL133" s="4"/>
      <c r="KUM133" s="4"/>
      <c r="KUN133" s="4"/>
      <c r="KUO133" s="4"/>
      <c r="KUP133" s="4"/>
      <c r="KUQ133" s="4"/>
      <c r="KUR133" s="4"/>
      <c r="KUS133" s="4"/>
      <c r="KUT133" s="4"/>
      <c r="KUU133" s="4"/>
      <c r="KUV133" s="4"/>
      <c r="KUW133" s="4"/>
      <c r="KUX133" s="4"/>
      <c r="KUY133" s="4"/>
      <c r="KUZ133" s="4"/>
      <c r="KVA133" s="4"/>
      <c r="KVB133" s="4"/>
      <c r="KVC133" s="4"/>
      <c r="KVD133" s="4"/>
      <c r="KVE133" s="4"/>
      <c r="KVF133" s="4"/>
      <c r="KVG133" s="4"/>
      <c r="KVH133" s="4"/>
      <c r="KVI133" s="4"/>
      <c r="KVJ133" s="4"/>
      <c r="KVK133" s="4"/>
      <c r="KVL133" s="4"/>
      <c r="KVM133" s="4"/>
      <c r="KVN133" s="4"/>
      <c r="KVO133" s="4"/>
      <c r="KVP133" s="4"/>
      <c r="KVQ133" s="4"/>
      <c r="KVR133" s="4"/>
      <c r="KVS133" s="4"/>
      <c r="KVT133" s="4"/>
      <c r="KVU133" s="4"/>
      <c r="KVV133" s="4"/>
      <c r="KVW133" s="4"/>
      <c r="KVX133" s="4"/>
      <c r="KVY133" s="4"/>
      <c r="KVZ133" s="4"/>
      <c r="KWA133" s="4"/>
      <c r="KWB133" s="4"/>
      <c r="KWC133" s="4"/>
      <c r="KWD133" s="4"/>
      <c r="KWE133" s="4"/>
      <c r="KWF133" s="4"/>
      <c r="KWG133" s="4"/>
      <c r="KWH133" s="4"/>
      <c r="KWI133" s="4"/>
      <c r="KWJ133" s="4"/>
      <c r="KWK133" s="4"/>
      <c r="KWL133" s="4"/>
      <c r="KWM133" s="4"/>
      <c r="KWN133" s="4"/>
      <c r="KWO133" s="4"/>
      <c r="KWP133" s="4"/>
      <c r="KWQ133" s="4"/>
      <c r="KWR133" s="4"/>
      <c r="KWS133" s="4"/>
      <c r="KWT133" s="4"/>
      <c r="KWU133" s="4"/>
      <c r="KWV133" s="4"/>
      <c r="KWW133" s="4"/>
      <c r="KWX133" s="4"/>
      <c r="KWY133" s="4"/>
      <c r="KWZ133" s="4"/>
      <c r="KXA133" s="4"/>
      <c r="KXB133" s="4"/>
      <c r="KXC133" s="4"/>
      <c r="KXD133" s="4"/>
      <c r="KXE133" s="4"/>
      <c r="KXF133" s="4"/>
      <c r="KXG133" s="4"/>
      <c r="KXH133" s="4"/>
      <c r="KXI133" s="4"/>
      <c r="KXJ133" s="4"/>
      <c r="KXK133" s="4"/>
      <c r="KXL133" s="4"/>
      <c r="KXM133" s="4"/>
      <c r="KXN133" s="4"/>
      <c r="KXO133" s="4"/>
      <c r="KXP133" s="4"/>
      <c r="KXQ133" s="4"/>
      <c r="KXR133" s="4"/>
      <c r="KXS133" s="4"/>
      <c r="KXT133" s="4"/>
      <c r="KXU133" s="4"/>
      <c r="KXV133" s="4"/>
      <c r="KXW133" s="4"/>
      <c r="KXX133" s="4"/>
      <c r="KXY133" s="4"/>
      <c r="KXZ133" s="4"/>
      <c r="KYA133" s="4"/>
      <c r="KYB133" s="4"/>
      <c r="KYC133" s="4"/>
      <c r="KYD133" s="4"/>
      <c r="KYE133" s="4"/>
      <c r="KYF133" s="4"/>
      <c r="KYG133" s="4"/>
      <c r="KYH133" s="4"/>
      <c r="KYI133" s="4"/>
      <c r="KYJ133" s="4"/>
      <c r="KYK133" s="4"/>
      <c r="KYL133" s="4"/>
      <c r="KYM133" s="4"/>
      <c r="KYN133" s="4"/>
      <c r="KYO133" s="4"/>
      <c r="KYP133" s="4"/>
      <c r="KYQ133" s="4"/>
      <c r="KYR133" s="4"/>
      <c r="KYS133" s="4"/>
      <c r="KYT133" s="4"/>
      <c r="KYU133" s="4"/>
      <c r="KYV133" s="4"/>
      <c r="KYW133" s="4"/>
      <c r="KYX133" s="4"/>
      <c r="KYY133" s="4"/>
      <c r="KYZ133" s="4"/>
      <c r="KZA133" s="4"/>
      <c r="KZB133" s="4"/>
      <c r="KZC133" s="4"/>
      <c r="KZD133" s="4"/>
      <c r="KZE133" s="4"/>
      <c r="KZF133" s="4"/>
      <c r="KZG133" s="4"/>
      <c r="KZH133" s="4"/>
      <c r="KZI133" s="4"/>
      <c r="KZJ133" s="4"/>
      <c r="KZK133" s="4"/>
      <c r="KZL133" s="4"/>
      <c r="KZM133" s="4"/>
      <c r="KZN133" s="4"/>
      <c r="KZO133" s="4"/>
      <c r="KZP133" s="4"/>
      <c r="KZQ133" s="4"/>
      <c r="KZR133" s="4"/>
      <c r="KZS133" s="4"/>
      <c r="KZT133" s="4"/>
      <c r="KZU133" s="4"/>
      <c r="KZV133" s="4"/>
      <c r="KZW133" s="4"/>
      <c r="KZX133" s="4"/>
      <c r="KZY133" s="4"/>
      <c r="KZZ133" s="4"/>
      <c r="LAA133" s="4"/>
      <c r="LAB133" s="4"/>
      <c r="LAC133" s="4"/>
      <c r="LAD133" s="4"/>
      <c r="LAE133" s="4"/>
      <c r="LAF133" s="4"/>
      <c r="LAG133" s="4"/>
      <c r="LAH133" s="4"/>
      <c r="LAO133" s="4"/>
      <c r="LAP133" s="4"/>
      <c r="LAQ133" s="4"/>
      <c r="LAR133" s="4"/>
      <c r="LAS133" s="4"/>
      <c r="LAT133" s="4"/>
      <c r="LAU133" s="4"/>
      <c r="LAV133" s="4"/>
      <c r="LAW133" s="4"/>
      <c r="LAX133" s="4"/>
      <c r="LAY133" s="4"/>
      <c r="LAZ133" s="4"/>
      <c r="LBA133" s="4"/>
      <c r="LBB133" s="4"/>
      <c r="LBC133" s="4"/>
      <c r="LBD133" s="4"/>
      <c r="LBE133" s="4"/>
      <c r="LBF133" s="4"/>
      <c r="LBG133" s="4"/>
      <c r="LBH133" s="4"/>
      <c r="LBI133" s="4"/>
      <c r="LBJ133" s="4"/>
      <c r="LBK133" s="4"/>
      <c r="LBL133" s="4"/>
      <c r="LBM133" s="4"/>
      <c r="LBN133" s="4"/>
      <c r="LBO133" s="4"/>
      <c r="LBP133" s="4"/>
      <c r="LBQ133" s="4"/>
      <c r="LBR133" s="4"/>
      <c r="LBS133" s="4"/>
      <c r="LBT133" s="4"/>
      <c r="LBU133" s="4"/>
      <c r="LBV133" s="4"/>
      <c r="LBW133" s="4"/>
      <c r="LBX133" s="4"/>
      <c r="LBY133" s="4"/>
      <c r="LBZ133" s="4"/>
      <c r="LCA133" s="4"/>
      <c r="LCB133" s="4"/>
      <c r="LCC133" s="4"/>
      <c r="LCD133" s="4"/>
      <c r="LCE133" s="4"/>
      <c r="LCF133" s="4"/>
      <c r="LCG133" s="4"/>
      <c r="LCH133" s="4"/>
      <c r="LCI133" s="4"/>
      <c r="LCJ133" s="4"/>
      <c r="LCK133" s="4"/>
      <c r="LCL133" s="4"/>
      <c r="LCM133" s="4"/>
      <c r="LCN133" s="4"/>
      <c r="LCO133" s="4"/>
      <c r="LCP133" s="4"/>
      <c r="LCQ133" s="4"/>
      <c r="LCR133" s="4"/>
      <c r="LCS133" s="4"/>
      <c r="LCT133" s="4"/>
      <c r="LCU133" s="4"/>
      <c r="LCV133" s="4"/>
      <c r="LCW133" s="4"/>
      <c r="LCX133" s="4"/>
      <c r="LCY133" s="4"/>
      <c r="LCZ133" s="4"/>
      <c r="LDA133" s="4"/>
      <c r="LDB133" s="4"/>
      <c r="LDC133" s="4"/>
      <c r="LDD133" s="4"/>
      <c r="LDE133" s="4"/>
      <c r="LDF133" s="4"/>
      <c r="LDG133" s="4"/>
      <c r="LDH133" s="4"/>
      <c r="LDI133" s="4"/>
      <c r="LDJ133" s="4"/>
      <c r="LDK133" s="4"/>
      <c r="LDL133" s="4"/>
      <c r="LDM133" s="4"/>
      <c r="LDN133" s="4"/>
      <c r="LDO133" s="4"/>
      <c r="LDP133" s="4"/>
      <c r="LDQ133" s="4"/>
      <c r="LDR133" s="4"/>
      <c r="LDS133" s="4"/>
      <c r="LDT133" s="4"/>
      <c r="LDU133" s="4"/>
      <c r="LDV133" s="4"/>
      <c r="LDW133" s="4"/>
      <c r="LDX133" s="4"/>
      <c r="LDY133" s="4"/>
      <c r="LDZ133" s="4"/>
      <c r="LEA133" s="4"/>
      <c r="LEB133" s="4"/>
      <c r="LEC133" s="4"/>
      <c r="LED133" s="4"/>
      <c r="LEE133" s="4"/>
      <c r="LEF133" s="4"/>
      <c r="LEG133" s="4"/>
      <c r="LEH133" s="4"/>
      <c r="LEI133" s="4"/>
      <c r="LEJ133" s="4"/>
      <c r="LEK133" s="4"/>
      <c r="LEL133" s="4"/>
      <c r="LEM133" s="4"/>
      <c r="LEN133" s="4"/>
      <c r="LEO133" s="4"/>
      <c r="LEP133" s="4"/>
      <c r="LEQ133" s="4"/>
      <c r="LER133" s="4"/>
      <c r="LES133" s="4"/>
      <c r="LET133" s="4"/>
      <c r="LEU133" s="4"/>
      <c r="LEV133" s="4"/>
      <c r="LEW133" s="4"/>
      <c r="LEX133" s="4"/>
      <c r="LEY133" s="4"/>
      <c r="LEZ133" s="4"/>
      <c r="LFA133" s="4"/>
      <c r="LFB133" s="4"/>
      <c r="LFC133" s="4"/>
      <c r="LFD133" s="4"/>
      <c r="LFE133" s="4"/>
      <c r="LFF133" s="4"/>
      <c r="LFG133" s="4"/>
      <c r="LFH133" s="4"/>
      <c r="LFI133" s="4"/>
      <c r="LFJ133" s="4"/>
      <c r="LFK133" s="4"/>
      <c r="LFL133" s="4"/>
      <c r="LFM133" s="4"/>
      <c r="LFN133" s="4"/>
      <c r="LFO133" s="4"/>
      <c r="LFP133" s="4"/>
      <c r="LFQ133" s="4"/>
      <c r="LFR133" s="4"/>
      <c r="LFS133" s="4"/>
      <c r="LFT133" s="4"/>
      <c r="LFU133" s="4"/>
      <c r="LFV133" s="4"/>
      <c r="LFW133" s="4"/>
      <c r="LFX133" s="4"/>
      <c r="LFY133" s="4"/>
      <c r="LFZ133" s="4"/>
      <c r="LGA133" s="4"/>
      <c r="LGB133" s="4"/>
      <c r="LGC133" s="4"/>
      <c r="LGD133" s="4"/>
      <c r="LGE133" s="4"/>
      <c r="LGF133" s="4"/>
      <c r="LGG133" s="4"/>
      <c r="LGH133" s="4"/>
      <c r="LGI133" s="4"/>
      <c r="LGJ133" s="4"/>
      <c r="LGK133" s="4"/>
      <c r="LGL133" s="4"/>
      <c r="LGM133" s="4"/>
      <c r="LGN133" s="4"/>
      <c r="LGO133" s="4"/>
      <c r="LGP133" s="4"/>
      <c r="LGQ133" s="4"/>
      <c r="LGR133" s="4"/>
      <c r="LGS133" s="4"/>
      <c r="LGT133" s="4"/>
      <c r="LGU133" s="4"/>
      <c r="LGV133" s="4"/>
      <c r="LGW133" s="4"/>
      <c r="LGX133" s="4"/>
      <c r="LGY133" s="4"/>
      <c r="LGZ133" s="4"/>
      <c r="LHA133" s="4"/>
      <c r="LHB133" s="4"/>
      <c r="LHC133" s="4"/>
      <c r="LHD133" s="4"/>
      <c r="LHE133" s="4"/>
      <c r="LHF133" s="4"/>
      <c r="LHG133" s="4"/>
      <c r="LHH133" s="4"/>
      <c r="LHI133" s="4"/>
      <c r="LHJ133" s="4"/>
      <c r="LHK133" s="4"/>
      <c r="LHL133" s="4"/>
      <c r="LHM133" s="4"/>
      <c r="LHN133" s="4"/>
      <c r="LHO133" s="4"/>
      <c r="LHP133" s="4"/>
      <c r="LHQ133" s="4"/>
      <c r="LHR133" s="4"/>
      <c r="LHS133" s="4"/>
      <c r="LHT133" s="4"/>
      <c r="LHU133" s="4"/>
      <c r="LHV133" s="4"/>
      <c r="LHW133" s="4"/>
      <c r="LHX133" s="4"/>
      <c r="LHY133" s="4"/>
      <c r="LHZ133" s="4"/>
      <c r="LIA133" s="4"/>
      <c r="LIB133" s="4"/>
      <c r="LIC133" s="4"/>
      <c r="LID133" s="4"/>
      <c r="LIE133" s="4"/>
      <c r="LIF133" s="4"/>
      <c r="LIG133" s="4"/>
      <c r="LIH133" s="4"/>
      <c r="LII133" s="4"/>
      <c r="LIJ133" s="4"/>
      <c r="LIK133" s="4"/>
      <c r="LIL133" s="4"/>
      <c r="LIM133" s="4"/>
      <c r="LIN133" s="4"/>
      <c r="LIO133" s="4"/>
      <c r="LIP133" s="4"/>
      <c r="LIQ133" s="4"/>
      <c r="LIR133" s="4"/>
      <c r="LIS133" s="4"/>
      <c r="LIT133" s="4"/>
      <c r="LIU133" s="4"/>
      <c r="LIV133" s="4"/>
      <c r="LIW133" s="4"/>
      <c r="LIX133" s="4"/>
      <c r="LIY133" s="4"/>
      <c r="LIZ133" s="4"/>
      <c r="LJA133" s="4"/>
      <c r="LJB133" s="4"/>
      <c r="LJC133" s="4"/>
      <c r="LJD133" s="4"/>
      <c r="LJE133" s="4"/>
      <c r="LJF133" s="4"/>
      <c r="LJG133" s="4"/>
      <c r="LJH133" s="4"/>
      <c r="LJI133" s="4"/>
      <c r="LJJ133" s="4"/>
      <c r="LJK133" s="4"/>
      <c r="LJL133" s="4"/>
      <c r="LJM133" s="4"/>
      <c r="LJN133" s="4"/>
      <c r="LJO133" s="4"/>
      <c r="LJP133" s="4"/>
      <c r="LJQ133" s="4"/>
      <c r="LJR133" s="4"/>
      <c r="LJS133" s="4"/>
      <c r="LJT133" s="4"/>
      <c r="LJU133" s="4"/>
      <c r="LJV133" s="4"/>
      <c r="LJW133" s="4"/>
      <c r="LJX133" s="4"/>
      <c r="LJY133" s="4"/>
      <c r="LJZ133" s="4"/>
      <c r="LKA133" s="4"/>
      <c r="LKB133" s="4"/>
      <c r="LKC133" s="4"/>
      <c r="LKD133" s="4"/>
      <c r="LKK133" s="4"/>
      <c r="LKL133" s="4"/>
      <c r="LKM133" s="4"/>
      <c r="LKN133" s="4"/>
      <c r="LKO133" s="4"/>
      <c r="LKP133" s="4"/>
      <c r="LKQ133" s="4"/>
      <c r="LKR133" s="4"/>
      <c r="LKS133" s="4"/>
      <c r="LKT133" s="4"/>
      <c r="LKU133" s="4"/>
      <c r="LKV133" s="4"/>
      <c r="LKW133" s="4"/>
      <c r="LKX133" s="4"/>
      <c r="LKY133" s="4"/>
      <c r="LKZ133" s="4"/>
      <c r="LLA133" s="4"/>
      <c r="LLB133" s="4"/>
      <c r="LLC133" s="4"/>
      <c r="LLD133" s="4"/>
      <c r="LLE133" s="4"/>
      <c r="LLF133" s="4"/>
      <c r="LLG133" s="4"/>
      <c r="LLH133" s="4"/>
      <c r="LLI133" s="4"/>
      <c r="LLJ133" s="4"/>
      <c r="LLK133" s="4"/>
      <c r="LLL133" s="4"/>
      <c r="LLM133" s="4"/>
      <c r="LLN133" s="4"/>
      <c r="LLO133" s="4"/>
      <c r="LLP133" s="4"/>
      <c r="LLQ133" s="4"/>
      <c r="LLR133" s="4"/>
      <c r="LLS133" s="4"/>
      <c r="LLT133" s="4"/>
      <c r="LLU133" s="4"/>
      <c r="LLV133" s="4"/>
      <c r="LLW133" s="4"/>
      <c r="LLX133" s="4"/>
      <c r="LLY133" s="4"/>
      <c r="LLZ133" s="4"/>
      <c r="LMA133" s="4"/>
      <c r="LMB133" s="4"/>
      <c r="LMC133" s="4"/>
      <c r="LMD133" s="4"/>
      <c r="LME133" s="4"/>
      <c r="LMF133" s="4"/>
      <c r="LMG133" s="4"/>
      <c r="LMH133" s="4"/>
      <c r="LMI133" s="4"/>
      <c r="LMJ133" s="4"/>
      <c r="LMK133" s="4"/>
      <c r="LML133" s="4"/>
      <c r="LMM133" s="4"/>
      <c r="LMN133" s="4"/>
      <c r="LMO133" s="4"/>
      <c r="LMP133" s="4"/>
      <c r="LMQ133" s="4"/>
      <c r="LMR133" s="4"/>
      <c r="LMS133" s="4"/>
      <c r="LMT133" s="4"/>
      <c r="LMU133" s="4"/>
      <c r="LMV133" s="4"/>
      <c r="LMW133" s="4"/>
      <c r="LMX133" s="4"/>
      <c r="LMY133" s="4"/>
      <c r="LMZ133" s="4"/>
      <c r="LNA133" s="4"/>
      <c r="LNB133" s="4"/>
      <c r="LNC133" s="4"/>
      <c r="LND133" s="4"/>
      <c r="LNE133" s="4"/>
      <c r="LNF133" s="4"/>
      <c r="LNG133" s="4"/>
      <c r="LNH133" s="4"/>
      <c r="LNI133" s="4"/>
      <c r="LNJ133" s="4"/>
      <c r="LNK133" s="4"/>
      <c r="LNL133" s="4"/>
      <c r="LNM133" s="4"/>
      <c r="LNN133" s="4"/>
      <c r="LNO133" s="4"/>
      <c r="LNP133" s="4"/>
      <c r="LNQ133" s="4"/>
      <c r="LNR133" s="4"/>
      <c r="LNS133" s="4"/>
      <c r="LNT133" s="4"/>
      <c r="LNU133" s="4"/>
      <c r="LNV133" s="4"/>
      <c r="LNW133" s="4"/>
      <c r="LNX133" s="4"/>
      <c r="LNY133" s="4"/>
      <c r="LNZ133" s="4"/>
      <c r="LOA133" s="4"/>
      <c r="LOB133" s="4"/>
      <c r="LOC133" s="4"/>
      <c r="LOD133" s="4"/>
      <c r="LOE133" s="4"/>
      <c r="LOF133" s="4"/>
      <c r="LOG133" s="4"/>
      <c r="LOH133" s="4"/>
      <c r="LOI133" s="4"/>
      <c r="LOJ133" s="4"/>
      <c r="LOK133" s="4"/>
      <c r="LOL133" s="4"/>
      <c r="LOM133" s="4"/>
      <c r="LON133" s="4"/>
      <c r="LOO133" s="4"/>
      <c r="LOP133" s="4"/>
      <c r="LOQ133" s="4"/>
      <c r="LOR133" s="4"/>
      <c r="LOS133" s="4"/>
      <c r="LOT133" s="4"/>
      <c r="LOU133" s="4"/>
      <c r="LOV133" s="4"/>
      <c r="LOW133" s="4"/>
      <c r="LOX133" s="4"/>
      <c r="LOY133" s="4"/>
      <c r="LOZ133" s="4"/>
      <c r="LPA133" s="4"/>
      <c r="LPB133" s="4"/>
      <c r="LPC133" s="4"/>
      <c r="LPD133" s="4"/>
      <c r="LPE133" s="4"/>
      <c r="LPF133" s="4"/>
      <c r="LPG133" s="4"/>
      <c r="LPH133" s="4"/>
      <c r="LPI133" s="4"/>
      <c r="LPJ133" s="4"/>
      <c r="LPK133" s="4"/>
      <c r="LPL133" s="4"/>
      <c r="LPM133" s="4"/>
      <c r="LPN133" s="4"/>
      <c r="LPO133" s="4"/>
      <c r="LPP133" s="4"/>
      <c r="LPQ133" s="4"/>
      <c r="LPR133" s="4"/>
      <c r="LPS133" s="4"/>
      <c r="LPT133" s="4"/>
      <c r="LPU133" s="4"/>
      <c r="LPV133" s="4"/>
      <c r="LPW133" s="4"/>
      <c r="LPX133" s="4"/>
      <c r="LPY133" s="4"/>
      <c r="LPZ133" s="4"/>
      <c r="LQA133" s="4"/>
      <c r="LQB133" s="4"/>
      <c r="LQC133" s="4"/>
      <c r="LQD133" s="4"/>
      <c r="LQE133" s="4"/>
      <c r="LQF133" s="4"/>
      <c r="LQG133" s="4"/>
      <c r="LQH133" s="4"/>
      <c r="LQI133" s="4"/>
      <c r="LQJ133" s="4"/>
      <c r="LQK133" s="4"/>
      <c r="LQL133" s="4"/>
      <c r="LQM133" s="4"/>
      <c r="LQN133" s="4"/>
      <c r="LQO133" s="4"/>
      <c r="LQP133" s="4"/>
      <c r="LQQ133" s="4"/>
      <c r="LQR133" s="4"/>
      <c r="LQS133" s="4"/>
      <c r="LQT133" s="4"/>
      <c r="LQU133" s="4"/>
      <c r="LQV133" s="4"/>
      <c r="LQW133" s="4"/>
      <c r="LQX133" s="4"/>
      <c r="LQY133" s="4"/>
      <c r="LQZ133" s="4"/>
      <c r="LRA133" s="4"/>
      <c r="LRB133" s="4"/>
      <c r="LRC133" s="4"/>
      <c r="LRD133" s="4"/>
      <c r="LRE133" s="4"/>
      <c r="LRF133" s="4"/>
      <c r="LRG133" s="4"/>
      <c r="LRH133" s="4"/>
      <c r="LRI133" s="4"/>
      <c r="LRJ133" s="4"/>
      <c r="LRK133" s="4"/>
      <c r="LRL133" s="4"/>
      <c r="LRM133" s="4"/>
      <c r="LRN133" s="4"/>
      <c r="LRO133" s="4"/>
      <c r="LRP133" s="4"/>
      <c r="LRQ133" s="4"/>
      <c r="LRR133" s="4"/>
      <c r="LRS133" s="4"/>
      <c r="LRT133" s="4"/>
      <c r="LRU133" s="4"/>
      <c r="LRV133" s="4"/>
      <c r="LRW133" s="4"/>
      <c r="LRX133" s="4"/>
      <c r="LRY133" s="4"/>
      <c r="LRZ133" s="4"/>
      <c r="LSA133" s="4"/>
      <c r="LSB133" s="4"/>
      <c r="LSC133" s="4"/>
      <c r="LSD133" s="4"/>
      <c r="LSE133" s="4"/>
      <c r="LSF133" s="4"/>
      <c r="LSG133" s="4"/>
      <c r="LSH133" s="4"/>
      <c r="LSI133" s="4"/>
      <c r="LSJ133" s="4"/>
      <c r="LSK133" s="4"/>
      <c r="LSL133" s="4"/>
      <c r="LSM133" s="4"/>
      <c r="LSN133" s="4"/>
      <c r="LSO133" s="4"/>
      <c r="LSP133" s="4"/>
      <c r="LSQ133" s="4"/>
      <c r="LSR133" s="4"/>
      <c r="LSS133" s="4"/>
      <c r="LST133" s="4"/>
      <c r="LSU133" s="4"/>
      <c r="LSV133" s="4"/>
      <c r="LSW133" s="4"/>
      <c r="LSX133" s="4"/>
      <c r="LSY133" s="4"/>
      <c r="LSZ133" s="4"/>
      <c r="LTA133" s="4"/>
      <c r="LTB133" s="4"/>
      <c r="LTC133" s="4"/>
      <c r="LTD133" s="4"/>
      <c r="LTE133" s="4"/>
      <c r="LTF133" s="4"/>
      <c r="LTG133" s="4"/>
      <c r="LTH133" s="4"/>
      <c r="LTI133" s="4"/>
      <c r="LTJ133" s="4"/>
      <c r="LTK133" s="4"/>
      <c r="LTL133" s="4"/>
      <c r="LTM133" s="4"/>
      <c r="LTN133" s="4"/>
      <c r="LTO133" s="4"/>
      <c r="LTP133" s="4"/>
      <c r="LTQ133" s="4"/>
      <c r="LTR133" s="4"/>
      <c r="LTS133" s="4"/>
      <c r="LTT133" s="4"/>
      <c r="LTU133" s="4"/>
      <c r="LTV133" s="4"/>
      <c r="LTW133" s="4"/>
      <c r="LTX133" s="4"/>
      <c r="LTY133" s="4"/>
      <c r="LTZ133" s="4"/>
      <c r="LUG133" s="4"/>
      <c r="LUH133" s="4"/>
      <c r="LUI133" s="4"/>
      <c r="LUJ133" s="4"/>
      <c r="LUK133" s="4"/>
      <c r="LUL133" s="4"/>
      <c r="LUM133" s="4"/>
      <c r="LUN133" s="4"/>
      <c r="LUO133" s="4"/>
      <c r="LUP133" s="4"/>
      <c r="LUQ133" s="4"/>
      <c r="LUR133" s="4"/>
      <c r="LUS133" s="4"/>
      <c r="LUT133" s="4"/>
      <c r="LUU133" s="4"/>
      <c r="LUV133" s="4"/>
      <c r="LUW133" s="4"/>
      <c r="LUX133" s="4"/>
      <c r="LUY133" s="4"/>
      <c r="LUZ133" s="4"/>
      <c r="LVA133" s="4"/>
      <c r="LVB133" s="4"/>
      <c r="LVC133" s="4"/>
      <c r="LVD133" s="4"/>
      <c r="LVE133" s="4"/>
      <c r="LVF133" s="4"/>
      <c r="LVG133" s="4"/>
      <c r="LVH133" s="4"/>
      <c r="LVI133" s="4"/>
      <c r="LVJ133" s="4"/>
      <c r="LVK133" s="4"/>
      <c r="LVL133" s="4"/>
      <c r="LVM133" s="4"/>
      <c r="LVN133" s="4"/>
      <c r="LVO133" s="4"/>
      <c r="LVP133" s="4"/>
      <c r="LVQ133" s="4"/>
      <c r="LVR133" s="4"/>
      <c r="LVS133" s="4"/>
      <c r="LVT133" s="4"/>
      <c r="LVU133" s="4"/>
      <c r="LVV133" s="4"/>
      <c r="LVW133" s="4"/>
      <c r="LVX133" s="4"/>
      <c r="LVY133" s="4"/>
      <c r="LVZ133" s="4"/>
      <c r="LWA133" s="4"/>
      <c r="LWB133" s="4"/>
      <c r="LWC133" s="4"/>
      <c r="LWD133" s="4"/>
      <c r="LWE133" s="4"/>
      <c r="LWF133" s="4"/>
      <c r="LWG133" s="4"/>
      <c r="LWH133" s="4"/>
      <c r="LWI133" s="4"/>
      <c r="LWJ133" s="4"/>
      <c r="LWK133" s="4"/>
      <c r="LWL133" s="4"/>
      <c r="LWM133" s="4"/>
      <c r="LWN133" s="4"/>
      <c r="LWO133" s="4"/>
      <c r="LWP133" s="4"/>
      <c r="LWQ133" s="4"/>
      <c r="LWR133" s="4"/>
      <c r="LWS133" s="4"/>
      <c r="LWT133" s="4"/>
      <c r="LWU133" s="4"/>
      <c r="LWV133" s="4"/>
      <c r="LWW133" s="4"/>
      <c r="LWX133" s="4"/>
      <c r="LWY133" s="4"/>
      <c r="LWZ133" s="4"/>
      <c r="LXA133" s="4"/>
      <c r="LXB133" s="4"/>
      <c r="LXC133" s="4"/>
      <c r="LXD133" s="4"/>
      <c r="LXE133" s="4"/>
      <c r="LXF133" s="4"/>
      <c r="LXG133" s="4"/>
      <c r="LXH133" s="4"/>
      <c r="LXI133" s="4"/>
      <c r="LXJ133" s="4"/>
      <c r="LXK133" s="4"/>
      <c r="LXL133" s="4"/>
      <c r="LXM133" s="4"/>
      <c r="LXN133" s="4"/>
      <c r="LXO133" s="4"/>
      <c r="LXP133" s="4"/>
      <c r="LXQ133" s="4"/>
      <c r="LXR133" s="4"/>
      <c r="LXS133" s="4"/>
      <c r="LXT133" s="4"/>
      <c r="LXU133" s="4"/>
      <c r="LXV133" s="4"/>
      <c r="LXW133" s="4"/>
      <c r="LXX133" s="4"/>
      <c r="LXY133" s="4"/>
      <c r="LXZ133" s="4"/>
      <c r="LYA133" s="4"/>
      <c r="LYB133" s="4"/>
      <c r="LYC133" s="4"/>
      <c r="LYD133" s="4"/>
      <c r="LYE133" s="4"/>
      <c r="LYF133" s="4"/>
      <c r="LYG133" s="4"/>
      <c r="LYH133" s="4"/>
      <c r="LYI133" s="4"/>
      <c r="LYJ133" s="4"/>
      <c r="LYK133" s="4"/>
      <c r="LYL133" s="4"/>
      <c r="LYM133" s="4"/>
      <c r="LYN133" s="4"/>
      <c r="LYO133" s="4"/>
      <c r="LYP133" s="4"/>
      <c r="LYQ133" s="4"/>
      <c r="LYR133" s="4"/>
      <c r="LYS133" s="4"/>
      <c r="LYT133" s="4"/>
      <c r="LYU133" s="4"/>
      <c r="LYV133" s="4"/>
      <c r="LYW133" s="4"/>
      <c r="LYX133" s="4"/>
      <c r="LYY133" s="4"/>
      <c r="LYZ133" s="4"/>
      <c r="LZA133" s="4"/>
      <c r="LZB133" s="4"/>
      <c r="LZC133" s="4"/>
      <c r="LZD133" s="4"/>
      <c r="LZE133" s="4"/>
      <c r="LZF133" s="4"/>
      <c r="LZG133" s="4"/>
      <c r="LZH133" s="4"/>
      <c r="LZI133" s="4"/>
      <c r="LZJ133" s="4"/>
      <c r="LZK133" s="4"/>
      <c r="LZL133" s="4"/>
      <c r="LZM133" s="4"/>
      <c r="LZN133" s="4"/>
      <c r="LZO133" s="4"/>
      <c r="LZP133" s="4"/>
      <c r="LZQ133" s="4"/>
      <c r="LZR133" s="4"/>
      <c r="LZS133" s="4"/>
      <c r="LZT133" s="4"/>
      <c r="LZU133" s="4"/>
      <c r="LZV133" s="4"/>
      <c r="LZW133" s="4"/>
      <c r="LZX133" s="4"/>
      <c r="LZY133" s="4"/>
      <c r="LZZ133" s="4"/>
      <c r="MAA133" s="4"/>
      <c r="MAB133" s="4"/>
      <c r="MAC133" s="4"/>
      <c r="MAD133" s="4"/>
      <c r="MAE133" s="4"/>
      <c r="MAF133" s="4"/>
      <c r="MAG133" s="4"/>
      <c r="MAH133" s="4"/>
      <c r="MAI133" s="4"/>
      <c r="MAJ133" s="4"/>
      <c r="MAK133" s="4"/>
      <c r="MAL133" s="4"/>
      <c r="MAM133" s="4"/>
      <c r="MAN133" s="4"/>
      <c r="MAO133" s="4"/>
      <c r="MAP133" s="4"/>
      <c r="MAQ133" s="4"/>
      <c r="MAR133" s="4"/>
      <c r="MAS133" s="4"/>
      <c r="MAT133" s="4"/>
      <c r="MAU133" s="4"/>
      <c r="MAV133" s="4"/>
      <c r="MAW133" s="4"/>
      <c r="MAX133" s="4"/>
      <c r="MAY133" s="4"/>
      <c r="MAZ133" s="4"/>
      <c r="MBA133" s="4"/>
      <c r="MBB133" s="4"/>
      <c r="MBC133" s="4"/>
      <c r="MBD133" s="4"/>
      <c r="MBE133" s="4"/>
      <c r="MBF133" s="4"/>
      <c r="MBG133" s="4"/>
      <c r="MBH133" s="4"/>
      <c r="MBI133" s="4"/>
      <c r="MBJ133" s="4"/>
      <c r="MBK133" s="4"/>
      <c r="MBL133" s="4"/>
      <c r="MBM133" s="4"/>
      <c r="MBN133" s="4"/>
      <c r="MBO133" s="4"/>
      <c r="MBP133" s="4"/>
      <c r="MBQ133" s="4"/>
      <c r="MBR133" s="4"/>
      <c r="MBS133" s="4"/>
      <c r="MBT133" s="4"/>
      <c r="MBU133" s="4"/>
      <c r="MBV133" s="4"/>
      <c r="MBW133" s="4"/>
      <c r="MBX133" s="4"/>
      <c r="MBY133" s="4"/>
      <c r="MBZ133" s="4"/>
      <c r="MCA133" s="4"/>
      <c r="MCB133" s="4"/>
      <c r="MCC133" s="4"/>
      <c r="MCD133" s="4"/>
      <c r="MCE133" s="4"/>
      <c r="MCF133" s="4"/>
      <c r="MCG133" s="4"/>
      <c r="MCH133" s="4"/>
      <c r="MCI133" s="4"/>
      <c r="MCJ133" s="4"/>
      <c r="MCK133" s="4"/>
      <c r="MCL133" s="4"/>
      <c r="MCM133" s="4"/>
      <c r="MCN133" s="4"/>
      <c r="MCO133" s="4"/>
      <c r="MCP133" s="4"/>
      <c r="MCQ133" s="4"/>
      <c r="MCR133" s="4"/>
      <c r="MCS133" s="4"/>
      <c r="MCT133" s="4"/>
      <c r="MCU133" s="4"/>
      <c r="MCV133" s="4"/>
      <c r="MCW133" s="4"/>
      <c r="MCX133" s="4"/>
      <c r="MCY133" s="4"/>
      <c r="MCZ133" s="4"/>
      <c r="MDA133" s="4"/>
      <c r="MDB133" s="4"/>
      <c r="MDC133" s="4"/>
      <c r="MDD133" s="4"/>
      <c r="MDE133" s="4"/>
      <c r="MDF133" s="4"/>
      <c r="MDG133" s="4"/>
      <c r="MDH133" s="4"/>
      <c r="MDI133" s="4"/>
      <c r="MDJ133" s="4"/>
      <c r="MDK133" s="4"/>
      <c r="MDL133" s="4"/>
      <c r="MDM133" s="4"/>
      <c r="MDN133" s="4"/>
      <c r="MDO133" s="4"/>
      <c r="MDP133" s="4"/>
      <c r="MDQ133" s="4"/>
      <c r="MDR133" s="4"/>
      <c r="MDS133" s="4"/>
      <c r="MDT133" s="4"/>
      <c r="MDU133" s="4"/>
      <c r="MDV133" s="4"/>
      <c r="MEC133" s="4"/>
      <c r="MED133" s="4"/>
      <c r="MEE133" s="4"/>
      <c r="MEF133" s="4"/>
      <c r="MEG133" s="4"/>
      <c r="MEH133" s="4"/>
      <c r="MEI133" s="4"/>
      <c r="MEJ133" s="4"/>
      <c r="MEK133" s="4"/>
      <c r="MEL133" s="4"/>
      <c r="MEM133" s="4"/>
      <c r="MEN133" s="4"/>
      <c r="MEO133" s="4"/>
      <c r="MEP133" s="4"/>
      <c r="MEQ133" s="4"/>
      <c r="MER133" s="4"/>
      <c r="MES133" s="4"/>
      <c r="MET133" s="4"/>
      <c r="MEU133" s="4"/>
      <c r="MEV133" s="4"/>
      <c r="MEW133" s="4"/>
      <c r="MEX133" s="4"/>
      <c r="MEY133" s="4"/>
      <c r="MEZ133" s="4"/>
      <c r="MFA133" s="4"/>
      <c r="MFB133" s="4"/>
      <c r="MFC133" s="4"/>
      <c r="MFD133" s="4"/>
      <c r="MFE133" s="4"/>
      <c r="MFF133" s="4"/>
      <c r="MFG133" s="4"/>
      <c r="MFH133" s="4"/>
      <c r="MFI133" s="4"/>
      <c r="MFJ133" s="4"/>
      <c r="MFK133" s="4"/>
      <c r="MFL133" s="4"/>
      <c r="MFM133" s="4"/>
      <c r="MFN133" s="4"/>
      <c r="MFO133" s="4"/>
      <c r="MFP133" s="4"/>
      <c r="MFQ133" s="4"/>
      <c r="MFR133" s="4"/>
      <c r="MFS133" s="4"/>
      <c r="MFT133" s="4"/>
      <c r="MFU133" s="4"/>
      <c r="MFV133" s="4"/>
      <c r="MFW133" s="4"/>
      <c r="MFX133" s="4"/>
      <c r="MFY133" s="4"/>
      <c r="MFZ133" s="4"/>
      <c r="MGA133" s="4"/>
      <c r="MGB133" s="4"/>
      <c r="MGC133" s="4"/>
      <c r="MGD133" s="4"/>
      <c r="MGE133" s="4"/>
      <c r="MGF133" s="4"/>
      <c r="MGG133" s="4"/>
      <c r="MGH133" s="4"/>
      <c r="MGI133" s="4"/>
      <c r="MGJ133" s="4"/>
      <c r="MGK133" s="4"/>
      <c r="MGL133" s="4"/>
      <c r="MGM133" s="4"/>
      <c r="MGN133" s="4"/>
      <c r="MGO133" s="4"/>
      <c r="MGP133" s="4"/>
      <c r="MGQ133" s="4"/>
      <c r="MGR133" s="4"/>
      <c r="MGS133" s="4"/>
      <c r="MGT133" s="4"/>
      <c r="MGU133" s="4"/>
      <c r="MGV133" s="4"/>
      <c r="MGW133" s="4"/>
      <c r="MGX133" s="4"/>
      <c r="MGY133" s="4"/>
      <c r="MGZ133" s="4"/>
      <c r="MHA133" s="4"/>
      <c r="MHB133" s="4"/>
      <c r="MHC133" s="4"/>
      <c r="MHD133" s="4"/>
      <c r="MHE133" s="4"/>
      <c r="MHF133" s="4"/>
      <c r="MHG133" s="4"/>
      <c r="MHH133" s="4"/>
      <c r="MHI133" s="4"/>
      <c r="MHJ133" s="4"/>
      <c r="MHK133" s="4"/>
      <c r="MHL133" s="4"/>
      <c r="MHM133" s="4"/>
      <c r="MHN133" s="4"/>
      <c r="MHO133" s="4"/>
      <c r="MHP133" s="4"/>
      <c r="MHQ133" s="4"/>
      <c r="MHR133" s="4"/>
      <c r="MHS133" s="4"/>
      <c r="MHT133" s="4"/>
      <c r="MHU133" s="4"/>
      <c r="MHV133" s="4"/>
      <c r="MHW133" s="4"/>
      <c r="MHX133" s="4"/>
      <c r="MHY133" s="4"/>
      <c r="MHZ133" s="4"/>
      <c r="MIA133" s="4"/>
      <c r="MIB133" s="4"/>
      <c r="MIC133" s="4"/>
      <c r="MID133" s="4"/>
      <c r="MIE133" s="4"/>
      <c r="MIF133" s="4"/>
      <c r="MIG133" s="4"/>
      <c r="MIH133" s="4"/>
      <c r="MII133" s="4"/>
      <c r="MIJ133" s="4"/>
      <c r="MIK133" s="4"/>
      <c r="MIL133" s="4"/>
      <c r="MIM133" s="4"/>
      <c r="MIN133" s="4"/>
      <c r="MIO133" s="4"/>
      <c r="MIP133" s="4"/>
      <c r="MIQ133" s="4"/>
      <c r="MIR133" s="4"/>
      <c r="MIS133" s="4"/>
      <c r="MIT133" s="4"/>
      <c r="MIU133" s="4"/>
      <c r="MIV133" s="4"/>
      <c r="MIW133" s="4"/>
      <c r="MIX133" s="4"/>
      <c r="MIY133" s="4"/>
      <c r="MIZ133" s="4"/>
      <c r="MJA133" s="4"/>
      <c r="MJB133" s="4"/>
      <c r="MJC133" s="4"/>
      <c r="MJD133" s="4"/>
      <c r="MJE133" s="4"/>
      <c r="MJF133" s="4"/>
      <c r="MJG133" s="4"/>
      <c r="MJH133" s="4"/>
      <c r="MJI133" s="4"/>
      <c r="MJJ133" s="4"/>
      <c r="MJK133" s="4"/>
      <c r="MJL133" s="4"/>
      <c r="MJM133" s="4"/>
      <c r="MJN133" s="4"/>
      <c r="MJO133" s="4"/>
      <c r="MJP133" s="4"/>
      <c r="MJQ133" s="4"/>
      <c r="MJR133" s="4"/>
      <c r="MJS133" s="4"/>
      <c r="MJT133" s="4"/>
      <c r="MJU133" s="4"/>
      <c r="MJV133" s="4"/>
      <c r="MJW133" s="4"/>
      <c r="MJX133" s="4"/>
      <c r="MJY133" s="4"/>
      <c r="MJZ133" s="4"/>
      <c r="MKA133" s="4"/>
      <c r="MKB133" s="4"/>
      <c r="MKC133" s="4"/>
      <c r="MKD133" s="4"/>
      <c r="MKE133" s="4"/>
      <c r="MKF133" s="4"/>
      <c r="MKG133" s="4"/>
      <c r="MKH133" s="4"/>
      <c r="MKI133" s="4"/>
      <c r="MKJ133" s="4"/>
      <c r="MKK133" s="4"/>
      <c r="MKL133" s="4"/>
      <c r="MKM133" s="4"/>
      <c r="MKN133" s="4"/>
      <c r="MKO133" s="4"/>
      <c r="MKP133" s="4"/>
      <c r="MKQ133" s="4"/>
      <c r="MKR133" s="4"/>
      <c r="MKS133" s="4"/>
      <c r="MKT133" s="4"/>
      <c r="MKU133" s="4"/>
      <c r="MKV133" s="4"/>
      <c r="MKW133" s="4"/>
      <c r="MKX133" s="4"/>
      <c r="MKY133" s="4"/>
      <c r="MKZ133" s="4"/>
      <c r="MLA133" s="4"/>
      <c r="MLB133" s="4"/>
      <c r="MLC133" s="4"/>
      <c r="MLD133" s="4"/>
      <c r="MLE133" s="4"/>
      <c r="MLF133" s="4"/>
      <c r="MLG133" s="4"/>
      <c r="MLH133" s="4"/>
      <c r="MLI133" s="4"/>
      <c r="MLJ133" s="4"/>
      <c r="MLK133" s="4"/>
      <c r="MLL133" s="4"/>
      <c r="MLM133" s="4"/>
      <c r="MLN133" s="4"/>
      <c r="MLO133" s="4"/>
      <c r="MLP133" s="4"/>
      <c r="MLQ133" s="4"/>
      <c r="MLR133" s="4"/>
      <c r="MLS133" s="4"/>
      <c r="MLT133" s="4"/>
      <c r="MLU133" s="4"/>
      <c r="MLV133" s="4"/>
      <c r="MLW133" s="4"/>
      <c r="MLX133" s="4"/>
      <c r="MLY133" s="4"/>
      <c r="MLZ133" s="4"/>
      <c r="MMA133" s="4"/>
      <c r="MMB133" s="4"/>
      <c r="MMC133" s="4"/>
      <c r="MMD133" s="4"/>
      <c r="MME133" s="4"/>
      <c r="MMF133" s="4"/>
      <c r="MMG133" s="4"/>
      <c r="MMH133" s="4"/>
      <c r="MMI133" s="4"/>
      <c r="MMJ133" s="4"/>
      <c r="MMK133" s="4"/>
      <c r="MML133" s="4"/>
      <c r="MMM133" s="4"/>
      <c r="MMN133" s="4"/>
      <c r="MMO133" s="4"/>
      <c r="MMP133" s="4"/>
      <c r="MMQ133" s="4"/>
      <c r="MMR133" s="4"/>
      <c r="MMS133" s="4"/>
      <c r="MMT133" s="4"/>
      <c r="MMU133" s="4"/>
      <c r="MMV133" s="4"/>
      <c r="MMW133" s="4"/>
      <c r="MMX133" s="4"/>
      <c r="MMY133" s="4"/>
      <c r="MMZ133" s="4"/>
      <c r="MNA133" s="4"/>
      <c r="MNB133" s="4"/>
      <c r="MNC133" s="4"/>
      <c r="MND133" s="4"/>
      <c r="MNE133" s="4"/>
      <c r="MNF133" s="4"/>
      <c r="MNG133" s="4"/>
      <c r="MNH133" s="4"/>
      <c r="MNI133" s="4"/>
      <c r="MNJ133" s="4"/>
      <c r="MNK133" s="4"/>
      <c r="MNL133" s="4"/>
      <c r="MNM133" s="4"/>
      <c r="MNN133" s="4"/>
      <c r="MNO133" s="4"/>
      <c r="MNP133" s="4"/>
      <c r="MNQ133" s="4"/>
      <c r="MNR133" s="4"/>
      <c r="MNY133" s="4"/>
      <c r="MNZ133" s="4"/>
      <c r="MOA133" s="4"/>
      <c r="MOB133" s="4"/>
      <c r="MOC133" s="4"/>
      <c r="MOD133" s="4"/>
      <c r="MOE133" s="4"/>
      <c r="MOF133" s="4"/>
      <c r="MOG133" s="4"/>
      <c r="MOH133" s="4"/>
      <c r="MOI133" s="4"/>
      <c r="MOJ133" s="4"/>
      <c r="MOK133" s="4"/>
      <c r="MOL133" s="4"/>
      <c r="MOM133" s="4"/>
      <c r="MON133" s="4"/>
      <c r="MOO133" s="4"/>
      <c r="MOP133" s="4"/>
      <c r="MOQ133" s="4"/>
      <c r="MOR133" s="4"/>
      <c r="MOS133" s="4"/>
      <c r="MOT133" s="4"/>
      <c r="MOU133" s="4"/>
      <c r="MOV133" s="4"/>
      <c r="MOW133" s="4"/>
      <c r="MOX133" s="4"/>
      <c r="MOY133" s="4"/>
      <c r="MOZ133" s="4"/>
      <c r="MPA133" s="4"/>
      <c r="MPB133" s="4"/>
      <c r="MPC133" s="4"/>
      <c r="MPD133" s="4"/>
      <c r="MPE133" s="4"/>
      <c r="MPF133" s="4"/>
      <c r="MPG133" s="4"/>
      <c r="MPH133" s="4"/>
      <c r="MPI133" s="4"/>
      <c r="MPJ133" s="4"/>
      <c r="MPK133" s="4"/>
      <c r="MPL133" s="4"/>
      <c r="MPM133" s="4"/>
      <c r="MPN133" s="4"/>
      <c r="MPO133" s="4"/>
      <c r="MPP133" s="4"/>
      <c r="MPQ133" s="4"/>
      <c r="MPR133" s="4"/>
      <c r="MPS133" s="4"/>
      <c r="MPT133" s="4"/>
      <c r="MPU133" s="4"/>
      <c r="MPV133" s="4"/>
      <c r="MPW133" s="4"/>
      <c r="MPX133" s="4"/>
      <c r="MPY133" s="4"/>
      <c r="MPZ133" s="4"/>
      <c r="MQA133" s="4"/>
      <c r="MQB133" s="4"/>
      <c r="MQC133" s="4"/>
      <c r="MQD133" s="4"/>
      <c r="MQE133" s="4"/>
      <c r="MQF133" s="4"/>
      <c r="MQG133" s="4"/>
      <c r="MQH133" s="4"/>
      <c r="MQI133" s="4"/>
      <c r="MQJ133" s="4"/>
      <c r="MQK133" s="4"/>
      <c r="MQL133" s="4"/>
      <c r="MQM133" s="4"/>
      <c r="MQN133" s="4"/>
      <c r="MQO133" s="4"/>
      <c r="MQP133" s="4"/>
      <c r="MQQ133" s="4"/>
      <c r="MQR133" s="4"/>
      <c r="MQS133" s="4"/>
      <c r="MQT133" s="4"/>
      <c r="MQU133" s="4"/>
      <c r="MQV133" s="4"/>
      <c r="MQW133" s="4"/>
      <c r="MQX133" s="4"/>
      <c r="MQY133" s="4"/>
      <c r="MQZ133" s="4"/>
      <c r="MRA133" s="4"/>
      <c r="MRB133" s="4"/>
      <c r="MRC133" s="4"/>
      <c r="MRD133" s="4"/>
      <c r="MRE133" s="4"/>
      <c r="MRF133" s="4"/>
      <c r="MRG133" s="4"/>
      <c r="MRH133" s="4"/>
      <c r="MRI133" s="4"/>
      <c r="MRJ133" s="4"/>
      <c r="MRK133" s="4"/>
      <c r="MRL133" s="4"/>
      <c r="MRM133" s="4"/>
      <c r="MRN133" s="4"/>
      <c r="MRO133" s="4"/>
      <c r="MRP133" s="4"/>
      <c r="MRQ133" s="4"/>
      <c r="MRR133" s="4"/>
      <c r="MRS133" s="4"/>
      <c r="MRT133" s="4"/>
      <c r="MRU133" s="4"/>
      <c r="MRV133" s="4"/>
      <c r="MRW133" s="4"/>
      <c r="MRX133" s="4"/>
      <c r="MRY133" s="4"/>
      <c r="MRZ133" s="4"/>
      <c r="MSA133" s="4"/>
      <c r="MSB133" s="4"/>
      <c r="MSC133" s="4"/>
      <c r="MSD133" s="4"/>
      <c r="MSE133" s="4"/>
      <c r="MSF133" s="4"/>
      <c r="MSG133" s="4"/>
      <c r="MSH133" s="4"/>
      <c r="MSI133" s="4"/>
      <c r="MSJ133" s="4"/>
      <c r="MSK133" s="4"/>
      <c r="MSL133" s="4"/>
      <c r="MSM133" s="4"/>
      <c r="MSN133" s="4"/>
      <c r="MSO133" s="4"/>
      <c r="MSP133" s="4"/>
      <c r="MSQ133" s="4"/>
      <c r="MSR133" s="4"/>
      <c r="MSS133" s="4"/>
      <c r="MST133" s="4"/>
      <c r="MSU133" s="4"/>
      <c r="MSV133" s="4"/>
      <c r="MSW133" s="4"/>
      <c r="MSX133" s="4"/>
      <c r="MSY133" s="4"/>
      <c r="MSZ133" s="4"/>
      <c r="MTA133" s="4"/>
      <c r="MTB133" s="4"/>
      <c r="MTC133" s="4"/>
      <c r="MTD133" s="4"/>
      <c r="MTE133" s="4"/>
      <c r="MTF133" s="4"/>
      <c r="MTG133" s="4"/>
      <c r="MTH133" s="4"/>
      <c r="MTI133" s="4"/>
      <c r="MTJ133" s="4"/>
      <c r="MTK133" s="4"/>
      <c r="MTL133" s="4"/>
      <c r="MTM133" s="4"/>
      <c r="MTN133" s="4"/>
      <c r="MTO133" s="4"/>
      <c r="MTP133" s="4"/>
      <c r="MTQ133" s="4"/>
      <c r="MTR133" s="4"/>
      <c r="MTS133" s="4"/>
      <c r="MTT133" s="4"/>
      <c r="MTU133" s="4"/>
      <c r="MTV133" s="4"/>
      <c r="MTW133" s="4"/>
      <c r="MTX133" s="4"/>
      <c r="MTY133" s="4"/>
      <c r="MTZ133" s="4"/>
      <c r="MUA133" s="4"/>
      <c r="MUB133" s="4"/>
      <c r="MUC133" s="4"/>
      <c r="MUD133" s="4"/>
      <c r="MUE133" s="4"/>
      <c r="MUF133" s="4"/>
      <c r="MUG133" s="4"/>
      <c r="MUH133" s="4"/>
      <c r="MUI133" s="4"/>
      <c r="MUJ133" s="4"/>
      <c r="MUK133" s="4"/>
      <c r="MUL133" s="4"/>
      <c r="MUM133" s="4"/>
      <c r="MUN133" s="4"/>
      <c r="MUO133" s="4"/>
      <c r="MUP133" s="4"/>
      <c r="MUQ133" s="4"/>
      <c r="MUR133" s="4"/>
      <c r="MUS133" s="4"/>
      <c r="MUT133" s="4"/>
      <c r="MUU133" s="4"/>
      <c r="MUV133" s="4"/>
      <c r="MUW133" s="4"/>
      <c r="MUX133" s="4"/>
      <c r="MUY133" s="4"/>
      <c r="MUZ133" s="4"/>
      <c r="MVA133" s="4"/>
      <c r="MVB133" s="4"/>
      <c r="MVC133" s="4"/>
      <c r="MVD133" s="4"/>
      <c r="MVE133" s="4"/>
      <c r="MVF133" s="4"/>
      <c r="MVG133" s="4"/>
      <c r="MVH133" s="4"/>
      <c r="MVI133" s="4"/>
      <c r="MVJ133" s="4"/>
      <c r="MVK133" s="4"/>
      <c r="MVL133" s="4"/>
      <c r="MVM133" s="4"/>
      <c r="MVN133" s="4"/>
      <c r="MVO133" s="4"/>
      <c r="MVP133" s="4"/>
      <c r="MVQ133" s="4"/>
      <c r="MVR133" s="4"/>
      <c r="MVS133" s="4"/>
      <c r="MVT133" s="4"/>
      <c r="MVU133" s="4"/>
      <c r="MVV133" s="4"/>
      <c r="MVW133" s="4"/>
      <c r="MVX133" s="4"/>
      <c r="MVY133" s="4"/>
      <c r="MVZ133" s="4"/>
      <c r="MWA133" s="4"/>
      <c r="MWB133" s="4"/>
      <c r="MWC133" s="4"/>
      <c r="MWD133" s="4"/>
      <c r="MWE133" s="4"/>
      <c r="MWF133" s="4"/>
      <c r="MWG133" s="4"/>
      <c r="MWH133" s="4"/>
      <c r="MWI133" s="4"/>
      <c r="MWJ133" s="4"/>
      <c r="MWK133" s="4"/>
      <c r="MWL133" s="4"/>
      <c r="MWM133" s="4"/>
      <c r="MWN133" s="4"/>
      <c r="MWO133" s="4"/>
      <c r="MWP133" s="4"/>
      <c r="MWQ133" s="4"/>
      <c r="MWR133" s="4"/>
      <c r="MWS133" s="4"/>
      <c r="MWT133" s="4"/>
      <c r="MWU133" s="4"/>
      <c r="MWV133" s="4"/>
      <c r="MWW133" s="4"/>
      <c r="MWX133" s="4"/>
      <c r="MWY133" s="4"/>
      <c r="MWZ133" s="4"/>
      <c r="MXA133" s="4"/>
      <c r="MXB133" s="4"/>
      <c r="MXC133" s="4"/>
      <c r="MXD133" s="4"/>
      <c r="MXE133" s="4"/>
      <c r="MXF133" s="4"/>
      <c r="MXG133" s="4"/>
      <c r="MXH133" s="4"/>
      <c r="MXI133" s="4"/>
      <c r="MXJ133" s="4"/>
      <c r="MXK133" s="4"/>
      <c r="MXL133" s="4"/>
      <c r="MXM133" s="4"/>
      <c r="MXN133" s="4"/>
      <c r="MXU133" s="4"/>
      <c r="MXV133" s="4"/>
      <c r="MXW133" s="4"/>
      <c r="MXX133" s="4"/>
      <c r="MXY133" s="4"/>
      <c r="MXZ133" s="4"/>
      <c r="MYA133" s="4"/>
      <c r="MYB133" s="4"/>
      <c r="MYC133" s="4"/>
      <c r="MYD133" s="4"/>
      <c r="MYE133" s="4"/>
      <c r="MYF133" s="4"/>
      <c r="MYG133" s="4"/>
      <c r="MYH133" s="4"/>
      <c r="MYI133" s="4"/>
      <c r="MYJ133" s="4"/>
      <c r="MYK133" s="4"/>
      <c r="MYL133" s="4"/>
      <c r="MYM133" s="4"/>
      <c r="MYN133" s="4"/>
      <c r="MYO133" s="4"/>
      <c r="MYP133" s="4"/>
      <c r="MYQ133" s="4"/>
      <c r="MYR133" s="4"/>
      <c r="MYS133" s="4"/>
      <c r="MYT133" s="4"/>
      <c r="MYU133" s="4"/>
      <c r="MYV133" s="4"/>
      <c r="MYW133" s="4"/>
      <c r="MYX133" s="4"/>
      <c r="MYY133" s="4"/>
      <c r="MYZ133" s="4"/>
      <c r="MZA133" s="4"/>
      <c r="MZB133" s="4"/>
      <c r="MZC133" s="4"/>
      <c r="MZD133" s="4"/>
      <c r="MZE133" s="4"/>
      <c r="MZF133" s="4"/>
      <c r="MZG133" s="4"/>
      <c r="MZH133" s="4"/>
      <c r="MZI133" s="4"/>
      <c r="MZJ133" s="4"/>
      <c r="MZK133" s="4"/>
      <c r="MZL133" s="4"/>
      <c r="MZM133" s="4"/>
      <c r="MZN133" s="4"/>
      <c r="MZO133" s="4"/>
      <c r="MZP133" s="4"/>
      <c r="MZQ133" s="4"/>
      <c r="MZR133" s="4"/>
      <c r="MZS133" s="4"/>
      <c r="MZT133" s="4"/>
      <c r="MZU133" s="4"/>
      <c r="MZV133" s="4"/>
      <c r="MZW133" s="4"/>
      <c r="MZX133" s="4"/>
      <c r="MZY133" s="4"/>
      <c r="MZZ133" s="4"/>
      <c r="NAA133" s="4"/>
      <c r="NAB133" s="4"/>
      <c r="NAC133" s="4"/>
      <c r="NAD133" s="4"/>
      <c r="NAE133" s="4"/>
      <c r="NAF133" s="4"/>
      <c r="NAG133" s="4"/>
      <c r="NAH133" s="4"/>
      <c r="NAI133" s="4"/>
      <c r="NAJ133" s="4"/>
      <c r="NAK133" s="4"/>
      <c r="NAL133" s="4"/>
      <c r="NAM133" s="4"/>
      <c r="NAN133" s="4"/>
      <c r="NAO133" s="4"/>
      <c r="NAP133" s="4"/>
      <c r="NAQ133" s="4"/>
      <c r="NAR133" s="4"/>
      <c r="NAS133" s="4"/>
      <c r="NAT133" s="4"/>
      <c r="NAU133" s="4"/>
      <c r="NAV133" s="4"/>
      <c r="NAW133" s="4"/>
      <c r="NAX133" s="4"/>
      <c r="NAY133" s="4"/>
      <c r="NAZ133" s="4"/>
      <c r="NBA133" s="4"/>
      <c r="NBB133" s="4"/>
      <c r="NBC133" s="4"/>
      <c r="NBD133" s="4"/>
      <c r="NBE133" s="4"/>
      <c r="NBF133" s="4"/>
      <c r="NBG133" s="4"/>
      <c r="NBH133" s="4"/>
      <c r="NBI133" s="4"/>
      <c r="NBJ133" s="4"/>
      <c r="NBK133" s="4"/>
      <c r="NBL133" s="4"/>
      <c r="NBM133" s="4"/>
      <c r="NBN133" s="4"/>
      <c r="NBO133" s="4"/>
      <c r="NBP133" s="4"/>
      <c r="NBQ133" s="4"/>
      <c r="NBR133" s="4"/>
      <c r="NBS133" s="4"/>
      <c r="NBT133" s="4"/>
      <c r="NBU133" s="4"/>
      <c r="NBV133" s="4"/>
      <c r="NBW133" s="4"/>
      <c r="NBX133" s="4"/>
      <c r="NBY133" s="4"/>
      <c r="NBZ133" s="4"/>
      <c r="NCA133" s="4"/>
      <c r="NCB133" s="4"/>
      <c r="NCC133" s="4"/>
      <c r="NCD133" s="4"/>
      <c r="NCE133" s="4"/>
      <c r="NCF133" s="4"/>
      <c r="NCG133" s="4"/>
      <c r="NCH133" s="4"/>
      <c r="NCI133" s="4"/>
      <c r="NCJ133" s="4"/>
      <c r="NCK133" s="4"/>
      <c r="NCL133" s="4"/>
      <c r="NCM133" s="4"/>
      <c r="NCN133" s="4"/>
      <c r="NCO133" s="4"/>
      <c r="NCP133" s="4"/>
      <c r="NCQ133" s="4"/>
      <c r="NCR133" s="4"/>
      <c r="NCS133" s="4"/>
      <c r="NCT133" s="4"/>
      <c r="NCU133" s="4"/>
      <c r="NCV133" s="4"/>
      <c r="NCW133" s="4"/>
      <c r="NCX133" s="4"/>
      <c r="NCY133" s="4"/>
      <c r="NCZ133" s="4"/>
      <c r="NDA133" s="4"/>
      <c r="NDB133" s="4"/>
      <c r="NDC133" s="4"/>
      <c r="NDD133" s="4"/>
      <c r="NDE133" s="4"/>
      <c r="NDF133" s="4"/>
      <c r="NDG133" s="4"/>
      <c r="NDH133" s="4"/>
      <c r="NDI133" s="4"/>
      <c r="NDJ133" s="4"/>
      <c r="NDK133" s="4"/>
      <c r="NDL133" s="4"/>
      <c r="NDM133" s="4"/>
      <c r="NDN133" s="4"/>
      <c r="NDO133" s="4"/>
      <c r="NDP133" s="4"/>
      <c r="NDQ133" s="4"/>
      <c r="NDR133" s="4"/>
      <c r="NDS133" s="4"/>
      <c r="NDT133" s="4"/>
      <c r="NDU133" s="4"/>
      <c r="NDV133" s="4"/>
      <c r="NDW133" s="4"/>
      <c r="NDX133" s="4"/>
      <c r="NDY133" s="4"/>
      <c r="NDZ133" s="4"/>
      <c r="NEA133" s="4"/>
      <c r="NEB133" s="4"/>
      <c r="NEC133" s="4"/>
      <c r="NED133" s="4"/>
      <c r="NEE133" s="4"/>
      <c r="NEF133" s="4"/>
      <c r="NEG133" s="4"/>
      <c r="NEH133" s="4"/>
      <c r="NEI133" s="4"/>
      <c r="NEJ133" s="4"/>
      <c r="NEK133" s="4"/>
      <c r="NEL133" s="4"/>
      <c r="NEM133" s="4"/>
      <c r="NEN133" s="4"/>
      <c r="NEO133" s="4"/>
      <c r="NEP133" s="4"/>
      <c r="NEQ133" s="4"/>
      <c r="NER133" s="4"/>
      <c r="NES133" s="4"/>
      <c r="NET133" s="4"/>
      <c r="NEU133" s="4"/>
      <c r="NEV133" s="4"/>
      <c r="NEW133" s="4"/>
      <c r="NEX133" s="4"/>
      <c r="NEY133" s="4"/>
      <c r="NEZ133" s="4"/>
      <c r="NFA133" s="4"/>
      <c r="NFB133" s="4"/>
      <c r="NFC133" s="4"/>
      <c r="NFD133" s="4"/>
      <c r="NFE133" s="4"/>
      <c r="NFF133" s="4"/>
      <c r="NFG133" s="4"/>
      <c r="NFH133" s="4"/>
      <c r="NFI133" s="4"/>
      <c r="NFJ133" s="4"/>
      <c r="NFK133" s="4"/>
      <c r="NFL133" s="4"/>
      <c r="NFM133" s="4"/>
      <c r="NFN133" s="4"/>
      <c r="NFO133" s="4"/>
      <c r="NFP133" s="4"/>
      <c r="NFQ133" s="4"/>
      <c r="NFR133" s="4"/>
      <c r="NFS133" s="4"/>
      <c r="NFT133" s="4"/>
      <c r="NFU133" s="4"/>
      <c r="NFV133" s="4"/>
      <c r="NFW133" s="4"/>
      <c r="NFX133" s="4"/>
      <c r="NFY133" s="4"/>
      <c r="NFZ133" s="4"/>
      <c r="NGA133" s="4"/>
      <c r="NGB133" s="4"/>
      <c r="NGC133" s="4"/>
      <c r="NGD133" s="4"/>
      <c r="NGE133" s="4"/>
      <c r="NGF133" s="4"/>
      <c r="NGG133" s="4"/>
      <c r="NGH133" s="4"/>
      <c r="NGI133" s="4"/>
      <c r="NGJ133" s="4"/>
      <c r="NGK133" s="4"/>
      <c r="NGL133" s="4"/>
      <c r="NGM133" s="4"/>
      <c r="NGN133" s="4"/>
      <c r="NGO133" s="4"/>
      <c r="NGP133" s="4"/>
      <c r="NGQ133" s="4"/>
      <c r="NGR133" s="4"/>
      <c r="NGS133" s="4"/>
      <c r="NGT133" s="4"/>
      <c r="NGU133" s="4"/>
      <c r="NGV133" s="4"/>
      <c r="NGW133" s="4"/>
      <c r="NGX133" s="4"/>
      <c r="NGY133" s="4"/>
      <c r="NGZ133" s="4"/>
      <c r="NHA133" s="4"/>
      <c r="NHB133" s="4"/>
      <c r="NHC133" s="4"/>
      <c r="NHD133" s="4"/>
      <c r="NHE133" s="4"/>
      <c r="NHF133" s="4"/>
      <c r="NHG133" s="4"/>
      <c r="NHH133" s="4"/>
      <c r="NHI133" s="4"/>
      <c r="NHJ133" s="4"/>
      <c r="NHQ133" s="4"/>
      <c r="NHR133" s="4"/>
      <c r="NHS133" s="4"/>
      <c r="NHT133" s="4"/>
      <c r="NHU133" s="4"/>
      <c r="NHV133" s="4"/>
      <c r="NHW133" s="4"/>
      <c r="NHX133" s="4"/>
      <c r="NHY133" s="4"/>
      <c r="NHZ133" s="4"/>
      <c r="NIA133" s="4"/>
      <c r="NIB133" s="4"/>
      <c r="NIC133" s="4"/>
      <c r="NID133" s="4"/>
      <c r="NIE133" s="4"/>
      <c r="NIF133" s="4"/>
      <c r="NIG133" s="4"/>
      <c r="NIH133" s="4"/>
      <c r="NII133" s="4"/>
      <c r="NIJ133" s="4"/>
      <c r="NIK133" s="4"/>
      <c r="NIL133" s="4"/>
      <c r="NIM133" s="4"/>
      <c r="NIN133" s="4"/>
      <c r="NIO133" s="4"/>
      <c r="NIP133" s="4"/>
      <c r="NIQ133" s="4"/>
      <c r="NIR133" s="4"/>
      <c r="NIS133" s="4"/>
      <c r="NIT133" s="4"/>
      <c r="NIU133" s="4"/>
      <c r="NIV133" s="4"/>
      <c r="NIW133" s="4"/>
      <c r="NIX133" s="4"/>
      <c r="NIY133" s="4"/>
      <c r="NIZ133" s="4"/>
      <c r="NJA133" s="4"/>
      <c r="NJB133" s="4"/>
      <c r="NJC133" s="4"/>
      <c r="NJD133" s="4"/>
      <c r="NJE133" s="4"/>
      <c r="NJF133" s="4"/>
      <c r="NJG133" s="4"/>
      <c r="NJH133" s="4"/>
      <c r="NJI133" s="4"/>
      <c r="NJJ133" s="4"/>
      <c r="NJK133" s="4"/>
      <c r="NJL133" s="4"/>
      <c r="NJM133" s="4"/>
      <c r="NJN133" s="4"/>
      <c r="NJO133" s="4"/>
      <c r="NJP133" s="4"/>
      <c r="NJQ133" s="4"/>
      <c r="NJR133" s="4"/>
      <c r="NJS133" s="4"/>
      <c r="NJT133" s="4"/>
      <c r="NJU133" s="4"/>
      <c r="NJV133" s="4"/>
      <c r="NJW133" s="4"/>
      <c r="NJX133" s="4"/>
      <c r="NJY133" s="4"/>
      <c r="NJZ133" s="4"/>
      <c r="NKA133" s="4"/>
      <c r="NKB133" s="4"/>
      <c r="NKC133" s="4"/>
      <c r="NKD133" s="4"/>
      <c r="NKE133" s="4"/>
      <c r="NKF133" s="4"/>
      <c r="NKG133" s="4"/>
      <c r="NKH133" s="4"/>
      <c r="NKI133" s="4"/>
      <c r="NKJ133" s="4"/>
      <c r="NKK133" s="4"/>
      <c r="NKL133" s="4"/>
      <c r="NKM133" s="4"/>
      <c r="NKN133" s="4"/>
      <c r="NKO133" s="4"/>
      <c r="NKP133" s="4"/>
      <c r="NKQ133" s="4"/>
      <c r="NKR133" s="4"/>
      <c r="NKS133" s="4"/>
      <c r="NKT133" s="4"/>
      <c r="NKU133" s="4"/>
      <c r="NKV133" s="4"/>
      <c r="NKW133" s="4"/>
      <c r="NKX133" s="4"/>
      <c r="NKY133" s="4"/>
      <c r="NKZ133" s="4"/>
      <c r="NLA133" s="4"/>
      <c r="NLB133" s="4"/>
      <c r="NLC133" s="4"/>
      <c r="NLD133" s="4"/>
      <c r="NLE133" s="4"/>
      <c r="NLF133" s="4"/>
      <c r="NLG133" s="4"/>
      <c r="NLH133" s="4"/>
      <c r="NLI133" s="4"/>
      <c r="NLJ133" s="4"/>
      <c r="NLK133" s="4"/>
      <c r="NLL133" s="4"/>
      <c r="NLM133" s="4"/>
      <c r="NLN133" s="4"/>
      <c r="NLO133" s="4"/>
      <c r="NLP133" s="4"/>
      <c r="NLQ133" s="4"/>
      <c r="NLR133" s="4"/>
      <c r="NLS133" s="4"/>
      <c r="NLT133" s="4"/>
      <c r="NLU133" s="4"/>
      <c r="NLV133" s="4"/>
      <c r="NLW133" s="4"/>
      <c r="NLX133" s="4"/>
      <c r="NLY133" s="4"/>
      <c r="NLZ133" s="4"/>
      <c r="NMA133" s="4"/>
      <c r="NMB133" s="4"/>
      <c r="NMC133" s="4"/>
      <c r="NMD133" s="4"/>
      <c r="NME133" s="4"/>
      <c r="NMF133" s="4"/>
      <c r="NMG133" s="4"/>
      <c r="NMH133" s="4"/>
      <c r="NMI133" s="4"/>
      <c r="NMJ133" s="4"/>
      <c r="NMK133" s="4"/>
      <c r="NML133" s="4"/>
      <c r="NMM133" s="4"/>
      <c r="NMN133" s="4"/>
      <c r="NMO133" s="4"/>
      <c r="NMP133" s="4"/>
      <c r="NMQ133" s="4"/>
      <c r="NMR133" s="4"/>
      <c r="NMS133" s="4"/>
      <c r="NMT133" s="4"/>
      <c r="NMU133" s="4"/>
      <c r="NMV133" s="4"/>
      <c r="NMW133" s="4"/>
      <c r="NMX133" s="4"/>
      <c r="NMY133" s="4"/>
      <c r="NMZ133" s="4"/>
      <c r="NNA133" s="4"/>
      <c r="NNB133" s="4"/>
      <c r="NNC133" s="4"/>
      <c r="NND133" s="4"/>
      <c r="NNE133" s="4"/>
      <c r="NNF133" s="4"/>
      <c r="NNG133" s="4"/>
      <c r="NNH133" s="4"/>
      <c r="NNI133" s="4"/>
      <c r="NNJ133" s="4"/>
      <c r="NNK133" s="4"/>
      <c r="NNL133" s="4"/>
      <c r="NNM133" s="4"/>
      <c r="NNN133" s="4"/>
      <c r="NNO133" s="4"/>
      <c r="NNP133" s="4"/>
      <c r="NNQ133" s="4"/>
      <c r="NNR133" s="4"/>
      <c r="NNS133" s="4"/>
      <c r="NNT133" s="4"/>
      <c r="NNU133" s="4"/>
      <c r="NNV133" s="4"/>
      <c r="NNW133" s="4"/>
      <c r="NNX133" s="4"/>
      <c r="NNY133" s="4"/>
      <c r="NNZ133" s="4"/>
      <c r="NOA133" s="4"/>
      <c r="NOB133" s="4"/>
      <c r="NOC133" s="4"/>
      <c r="NOD133" s="4"/>
      <c r="NOE133" s="4"/>
      <c r="NOF133" s="4"/>
      <c r="NOG133" s="4"/>
      <c r="NOH133" s="4"/>
      <c r="NOI133" s="4"/>
      <c r="NOJ133" s="4"/>
      <c r="NOK133" s="4"/>
      <c r="NOL133" s="4"/>
      <c r="NOM133" s="4"/>
      <c r="NON133" s="4"/>
      <c r="NOO133" s="4"/>
      <c r="NOP133" s="4"/>
      <c r="NOQ133" s="4"/>
      <c r="NOR133" s="4"/>
      <c r="NOS133" s="4"/>
      <c r="NOT133" s="4"/>
      <c r="NOU133" s="4"/>
      <c r="NOV133" s="4"/>
      <c r="NOW133" s="4"/>
      <c r="NOX133" s="4"/>
      <c r="NOY133" s="4"/>
      <c r="NOZ133" s="4"/>
      <c r="NPA133" s="4"/>
      <c r="NPB133" s="4"/>
      <c r="NPC133" s="4"/>
      <c r="NPD133" s="4"/>
      <c r="NPE133" s="4"/>
      <c r="NPF133" s="4"/>
      <c r="NPG133" s="4"/>
      <c r="NPH133" s="4"/>
      <c r="NPI133" s="4"/>
      <c r="NPJ133" s="4"/>
      <c r="NPK133" s="4"/>
      <c r="NPL133" s="4"/>
      <c r="NPM133" s="4"/>
      <c r="NPN133" s="4"/>
      <c r="NPO133" s="4"/>
      <c r="NPP133" s="4"/>
      <c r="NPQ133" s="4"/>
      <c r="NPR133" s="4"/>
      <c r="NPS133" s="4"/>
      <c r="NPT133" s="4"/>
      <c r="NPU133" s="4"/>
      <c r="NPV133" s="4"/>
      <c r="NPW133" s="4"/>
      <c r="NPX133" s="4"/>
      <c r="NPY133" s="4"/>
      <c r="NPZ133" s="4"/>
      <c r="NQA133" s="4"/>
      <c r="NQB133" s="4"/>
      <c r="NQC133" s="4"/>
      <c r="NQD133" s="4"/>
      <c r="NQE133" s="4"/>
      <c r="NQF133" s="4"/>
      <c r="NQG133" s="4"/>
      <c r="NQH133" s="4"/>
      <c r="NQI133" s="4"/>
      <c r="NQJ133" s="4"/>
      <c r="NQK133" s="4"/>
      <c r="NQL133" s="4"/>
      <c r="NQM133" s="4"/>
      <c r="NQN133" s="4"/>
      <c r="NQO133" s="4"/>
      <c r="NQP133" s="4"/>
      <c r="NQQ133" s="4"/>
      <c r="NQR133" s="4"/>
      <c r="NQS133" s="4"/>
      <c r="NQT133" s="4"/>
      <c r="NQU133" s="4"/>
      <c r="NQV133" s="4"/>
      <c r="NQW133" s="4"/>
      <c r="NQX133" s="4"/>
      <c r="NQY133" s="4"/>
      <c r="NQZ133" s="4"/>
      <c r="NRA133" s="4"/>
      <c r="NRB133" s="4"/>
      <c r="NRC133" s="4"/>
      <c r="NRD133" s="4"/>
      <c r="NRE133" s="4"/>
      <c r="NRF133" s="4"/>
      <c r="NRM133" s="4"/>
      <c r="NRN133" s="4"/>
      <c r="NRO133" s="4"/>
      <c r="NRP133" s="4"/>
      <c r="NRQ133" s="4"/>
      <c r="NRR133" s="4"/>
      <c r="NRS133" s="4"/>
      <c r="NRT133" s="4"/>
      <c r="NRU133" s="4"/>
      <c r="NRV133" s="4"/>
      <c r="NRW133" s="4"/>
      <c r="NRX133" s="4"/>
      <c r="NRY133" s="4"/>
      <c r="NRZ133" s="4"/>
      <c r="NSA133" s="4"/>
      <c r="NSB133" s="4"/>
      <c r="NSC133" s="4"/>
      <c r="NSD133" s="4"/>
      <c r="NSE133" s="4"/>
      <c r="NSF133" s="4"/>
      <c r="NSG133" s="4"/>
      <c r="NSH133" s="4"/>
      <c r="NSI133" s="4"/>
      <c r="NSJ133" s="4"/>
      <c r="NSK133" s="4"/>
      <c r="NSL133" s="4"/>
      <c r="NSM133" s="4"/>
      <c r="NSN133" s="4"/>
      <c r="NSO133" s="4"/>
      <c r="NSP133" s="4"/>
      <c r="NSQ133" s="4"/>
      <c r="NSR133" s="4"/>
      <c r="NSS133" s="4"/>
      <c r="NST133" s="4"/>
      <c r="NSU133" s="4"/>
      <c r="NSV133" s="4"/>
      <c r="NSW133" s="4"/>
      <c r="NSX133" s="4"/>
      <c r="NSY133" s="4"/>
      <c r="NSZ133" s="4"/>
      <c r="NTA133" s="4"/>
      <c r="NTB133" s="4"/>
      <c r="NTC133" s="4"/>
      <c r="NTD133" s="4"/>
      <c r="NTE133" s="4"/>
      <c r="NTF133" s="4"/>
      <c r="NTG133" s="4"/>
      <c r="NTH133" s="4"/>
      <c r="NTI133" s="4"/>
      <c r="NTJ133" s="4"/>
      <c r="NTK133" s="4"/>
      <c r="NTL133" s="4"/>
      <c r="NTM133" s="4"/>
      <c r="NTN133" s="4"/>
      <c r="NTO133" s="4"/>
      <c r="NTP133" s="4"/>
      <c r="NTQ133" s="4"/>
      <c r="NTR133" s="4"/>
      <c r="NTS133" s="4"/>
      <c r="NTT133" s="4"/>
      <c r="NTU133" s="4"/>
      <c r="NTV133" s="4"/>
      <c r="NTW133" s="4"/>
      <c r="NTX133" s="4"/>
      <c r="NTY133" s="4"/>
      <c r="NTZ133" s="4"/>
      <c r="NUA133" s="4"/>
      <c r="NUB133" s="4"/>
      <c r="NUC133" s="4"/>
      <c r="NUD133" s="4"/>
      <c r="NUE133" s="4"/>
      <c r="NUF133" s="4"/>
      <c r="NUG133" s="4"/>
      <c r="NUH133" s="4"/>
      <c r="NUI133" s="4"/>
      <c r="NUJ133" s="4"/>
      <c r="NUK133" s="4"/>
      <c r="NUL133" s="4"/>
      <c r="NUM133" s="4"/>
      <c r="NUN133" s="4"/>
      <c r="NUO133" s="4"/>
      <c r="NUP133" s="4"/>
      <c r="NUQ133" s="4"/>
      <c r="NUR133" s="4"/>
      <c r="NUS133" s="4"/>
      <c r="NUT133" s="4"/>
      <c r="NUU133" s="4"/>
      <c r="NUV133" s="4"/>
      <c r="NUW133" s="4"/>
      <c r="NUX133" s="4"/>
      <c r="NUY133" s="4"/>
      <c r="NUZ133" s="4"/>
      <c r="NVA133" s="4"/>
      <c r="NVB133" s="4"/>
      <c r="NVC133" s="4"/>
      <c r="NVD133" s="4"/>
      <c r="NVE133" s="4"/>
      <c r="NVF133" s="4"/>
      <c r="NVG133" s="4"/>
      <c r="NVH133" s="4"/>
      <c r="NVI133" s="4"/>
      <c r="NVJ133" s="4"/>
      <c r="NVK133" s="4"/>
      <c r="NVL133" s="4"/>
      <c r="NVM133" s="4"/>
      <c r="NVN133" s="4"/>
      <c r="NVO133" s="4"/>
      <c r="NVP133" s="4"/>
      <c r="NVQ133" s="4"/>
      <c r="NVR133" s="4"/>
      <c r="NVS133" s="4"/>
      <c r="NVT133" s="4"/>
      <c r="NVU133" s="4"/>
      <c r="NVV133" s="4"/>
      <c r="NVW133" s="4"/>
      <c r="NVX133" s="4"/>
      <c r="NVY133" s="4"/>
      <c r="NVZ133" s="4"/>
      <c r="NWA133" s="4"/>
      <c r="NWB133" s="4"/>
      <c r="NWC133" s="4"/>
      <c r="NWD133" s="4"/>
      <c r="NWE133" s="4"/>
      <c r="NWF133" s="4"/>
      <c r="NWG133" s="4"/>
      <c r="NWH133" s="4"/>
      <c r="NWI133" s="4"/>
      <c r="NWJ133" s="4"/>
      <c r="NWK133" s="4"/>
      <c r="NWL133" s="4"/>
      <c r="NWM133" s="4"/>
      <c r="NWN133" s="4"/>
      <c r="NWO133" s="4"/>
      <c r="NWP133" s="4"/>
      <c r="NWQ133" s="4"/>
      <c r="NWR133" s="4"/>
      <c r="NWS133" s="4"/>
      <c r="NWT133" s="4"/>
      <c r="NWU133" s="4"/>
      <c r="NWV133" s="4"/>
      <c r="NWW133" s="4"/>
      <c r="NWX133" s="4"/>
      <c r="NWY133" s="4"/>
      <c r="NWZ133" s="4"/>
      <c r="NXA133" s="4"/>
      <c r="NXB133" s="4"/>
      <c r="NXC133" s="4"/>
      <c r="NXD133" s="4"/>
      <c r="NXE133" s="4"/>
      <c r="NXF133" s="4"/>
      <c r="NXG133" s="4"/>
      <c r="NXH133" s="4"/>
      <c r="NXI133" s="4"/>
      <c r="NXJ133" s="4"/>
      <c r="NXK133" s="4"/>
      <c r="NXL133" s="4"/>
      <c r="NXM133" s="4"/>
      <c r="NXN133" s="4"/>
      <c r="NXO133" s="4"/>
      <c r="NXP133" s="4"/>
      <c r="NXQ133" s="4"/>
      <c r="NXR133" s="4"/>
      <c r="NXS133" s="4"/>
      <c r="NXT133" s="4"/>
      <c r="NXU133" s="4"/>
      <c r="NXV133" s="4"/>
      <c r="NXW133" s="4"/>
      <c r="NXX133" s="4"/>
      <c r="NXY133" s="4"/>
      <c r="NXZ133" s="4"/>
      <c r="NYA133" s="4"/>
      <c r="NYB133" s="4"/>
      <c r="NYC133" s="4"/>
      <c r="NYD133" s="4"/>
      <c r="NYE133" s="4"/>
      <c r="NYF133" s="4"/>
      <c r="NYG133" s="4"/>
      <c r="NYH133" s="4"/>
      <c r="NYI133" s="4"/>
      <c r="NYJ133" s="4"/>
      <c r="NYK133" s="4"/>
      <c r="NYL133" s="4"/>
      <c r="NYM133" s="4"/>
      <c r="NYN133" s="4"/>
      <c r="NYO133" s="4"/>
      <c r="NYP133" s="4"/>
      <c r="NYQ133" s="4"/>
      <c r="NYR133" s="4"/>
      <c r="NYS133" s="4"/>
      <c r="NYT133" s="4"/>
      <c r="NYU133" s="4"/>
      <c r="NYV133" s="4"/>
      <c r="NYW133" s="4"/>
      <c r="NYX133" s="4"/>
      <c r="NYY133" s="4"/>
      <c r="NYZ133" s="4"/>
      <c r="NZA133" s="4"/>
      <c r="NZB133" s="4"/>
      <c r="NZC133" s="4"/>
      <c r="NZD133" s="4"/>
      <c r="NZE133" s="4"/>
      <c r="NZF133" s="4"/>
      <c r="NZG133" s="4"/>
      <c r="NZH133" s="4"/>
      <c r="NZI133" s="4"/>
      <c r="NZJ133" s="4"/>
      <c r="NZK133" s="4"/>
      <c r="NZL133" s="4"/>
      <c r="NZM133" s="4"/>
      <c r="NZN133" s="4"/>
      <c r="NZO133" s="4"/>
      <c r="NZP133" s="4"/>
      <c r="NZQ133" s="4"/>
      <c r="NZR133" s="4"/>
      <c r="NZS133" s="4"/>
      <c r="NZT133" s="4"/>
      <c r="NZU133" s="4"/>
      <c r="NZV133" s="4"/>
      <c r="NZW133" s="4"/>
      <c r="NZX133" s="4"/>
      <c r="NZY133" s="4"/>
      <c r="NZZ133" s="4"/>
      <c r="OAA133" s="4"/>
      <c r="OAB133" s="4"/>
      <c r="OAC133" s="4"/>
      <c r="OAD133" s="4"/>
      <c r="OAE133" s="4"/>
      <c r="OAF133" s="4"/>
      <c r="OAG133" s="4"/>
      <c r="OAH133" s="4"/>
      <c r="OAI133" s="4"/>
      <c r="OAJ133" s="4"/>
      <c r="OAK133" s="4"/>
      <c r="OAL133" s="4"/>
      <c r="OAM133" s="4"/>
      <c r="OAN133" s="4"/>
      <c r="OAO133" s="4"/>
      <c r="OAP133" s="4"/>
      <c r="OAQ133" s="4"/>
      <c r="OAR133" s="4"/>
      <c r="OAS133" s="4"/>
      <c r="OAT133" s="4"/>
      <c r="OAU133" s="4"/>
      <c r="OAV133" s="4"/>
      <c r="OAW133" s="4"/>
      <c r="OAX133" s="4"/>
      <c r="OAY133" s="4"/>
      <c r="OAZ133" s="4"/>
      <c r="OBA133" s="4"/>
      <c r="OBB133" s="4"/>
      <c r="OBI133" s="4"/>
      <c r="OBJ133" s="4"/>
      <c r="OBK133" s="4"/>
      <c r="OBL133" s="4"/>
      <c r="OBM133" s="4"/>
      <c r="OBN133" s="4"/>
      <c r="OBO133" s="4"/>
      <c r="OBP133" s="4"/>
      <c r="OBQ133" s="4"/>
      <c r="OBR133" s="4"/>
      <c r="OBS133" s="4"/>
      <c r="OBT133" s="4"/>
      <c r="OBU133" s="4"/>
      <c r="OBV133" s="4"/>
      <c r="OBW133" s="4"/>
      <c r="OBX133" s="4"/>
      <c r="OBY133" s="4"/>
      <c r="OBZ133" s="4"/>
      <c r="OCA133" s="4"/>
      <c r="OCB133" s="4"/>
      <c r="OCC133" s="4"/>
      <c r="OCD133" s="4"/>
      <c r="OCE133" s="4"/>
      <c r="OCF133" s="4"/>
      <c r="OCG133" s="4"/>
      <c r="OCH133" s="4"/>
      <c r="OCI133" s="4"/>
      <c r="OCJ133" s="4"/>
      <c r="OCK133" s="4"/>
      <c r="OCL133" s="4"/>
      <c r="OCM133" s="4"/>
      <c r="OCN133" s="4"/>
      <c r="OCO133" s="4"/>
      <c r="OCP133" s="4"/>
      <c r="OCQ133" s="4"/>
      <c r="OCR133" s="4"/>
      <c r="OCS133" s="4"/>
      <c r="OCT133" s="4"/>
      <c r="OCU133" s="4"/>
      <c r="OCV133" s="4"/>
      <c r="OCW133" s="4"/>
      <c r="OCX133" s="4"/>
      <c r="OCY133" s="4"/>
      <c r="OCZ133" s="4"/>
      <c r="ODA133" s="4"/>
      <c r="ODB133" s="4"/>
      <c r="ODC133" s="4"/>
      <c r="ODD133" s="4"/>
      <c r="ODE133" s="4"/>
      <c r="ODF133" s="4"/>
      <c r="ODG133" s="4"/>
      <c r="ODH133" s="4"/>
      <c r="ODI133" s="4"/>
      <c r="ODJ133" s="4"/>
      <c r="ODK133" s="4"/>
      <c r="ODL133" s="4"/>
      <c r="ODM133" s="4"/>
      <c r="ODN133" s="4"/>
      <c r="ODO133" s="4"/>
      <c r="ODP133" s="4"/>
      <c r="ODQ133" s="4"/>
      <c r="ODR133" s="4"/>
      <c r="ODS133" s="4"/>
      <c r="ODT133" s="4"/>
      <c r="ODU133" s="4"/>
      <c r="ODV133" s="4"/>
      <c r="ODW133" s="4"/>
      <c r="ODX133" s="4"/>
      <c r="ODY133" s="4"/>
      <c r="ODZ133" s="4"/>
      <c r="OEA133" s="4"/>
      <c r="OEB133" s="4"/>
      <c r="OEC133" s="4"/>
      <c r="OED133" s="4"/>
      <c r="OEE133" s="4"/>
      <c r="OEF133" s="4"/>
      <c r="OEG133" s="4"/>
      <c r="OEH133" s="4"/>
      <c r="OEI133" s="4"/>
      <c r="OEJ133" s="4"/>
      <c r="OEK133" s="4"/>
      <c r="OEL133" s="4"/>
      <c r="OEM133" s="4"/>
      <c r="OEN133" s="4"/>
      <c r="OEO133" s="4"/>
      <c r="OEP133" s="4"/>
      <c r="OEQ133" s="4"/>
      <c r="OER133" s="4"/>
      <c r="OES133" s="4"/>
      <c r="OET133" s="4"/>
      <c r="OEU133" s="4"/>
      <c r="OEV133" s="4"/>
      <c r="OEW133" s="4"/>
      <c r="OEX133" s="4"/>
      <c r="OEY133" s="4"/>
      <c r="OEZ133" s="4"/>
      <c r="OFA133" s="4"/>
      <c r="OFB133" s="4"/>
      <c r="OFC133" s="4"/>
      <c r="OFD133" s="4"/>
      <c r="OFE133" s="4"/>
      <c r="OFF133" s="4"/>
      <c r="OFG133" s="4"/>
      <c r="OFH133" s="4"/>
      <c r="OFI133" s="4"/>
      <c r="OFJ133" s="4"/>
      <c r="OFK133" s="4"/>
      <c r="OFL133" s="4"/>
      <c r="OFM133" s="4"/>
      <c r="OFN133" s="4"/>
      <c r="OFO133" s="4"/>
      <c r="OFP133" s="4"/>
      <c r="OFQ133" s="4"/>
      <c r="OFR133" s="4"/>
      <c r="OFS133" s="4"/>
      <c r="OFT133" s="4"/>
      <c r="OFU133" s="4"/>
      <c r="OFV133" s="4"/>
      <c r="OFW133" s="4"/>
      <c r="OFX133" s="4"/>
      <c r="OFY133" s="4"/>
      <c r="OFZ133" s="4"/>
      <c r="OGA133" s="4"/>
      <c r="OGB133" s="4"/>
      <c r="OGC133" s="4"/>
      <c r="OGD133" s="4"/>
      <c r="OGE133" s="4"/>
      <c r="OGF133" s="4"/>
      <c r="OGG133" s="4"/>
      <c r="OGH133" s="4"/>
      <c r="OGI133" s="4"/>
      <c r="OGJ133" s="4"/>
      <c r="OGK133" s="4"/>
      <c r="OGL133" s="4"/>
      <c r="OGM133" s="4"/>
      <c r="OGN133" s="4"/>
      <c r="OGO133" s="4"/>
      <c r="OGP133" s="4"/>
      <c r="OGQ133" s="4"/>
      <c r="OGR133" s="4"/>
      <c r="OGS133" s="4"/>
      <c r="OGT133" s="4"/>
      <c r="OGU133" s="4"/>
      <c r="OGV133" s="4"/>
      <c r="OGW133" s="4"/>
      <c r="OGX133" s="4"/>
      <c r="OGY133" s="4"/>
      <c r="OGZ133" s="4"/>
      <c r="OHA133" s="4"/>
      <c r="OHB133" s="4"/>
      <c r="OHC133" s="4"/>
      <c r="OHD133" s="4"/>
      <c r="OHE133" s="4"/>
      <c r="OHF133" s="4"/>
      <c r="OHG133" s="4"/>
      <c r="OHH133" s="4"/>
      <c r="OHI133" s="4"/>
      <c r="OHJ133" s="4"/>
      <c r="OHK133" s="4"/>
      <c r="OHL133" s="4"/>
      <c r="OHM133" s="4"/>
      <c r="OHN133" s="4"/>
      <c r="OHO133" s="4"/>
      <c r="OHP133" s="4"/>
      <c r="OHQ133" s="4"/>
      <c r="OHR133" s="4"/>
      <c r="OHS133" s="4"/>
      <c r="OHT133" s="4"/>
      <c r="OHU133" s="4"/>
      <c r="OHV133" s="4"/>
      <c r="OHW133" s="4"/>
      <c r="OHX133" s="4"/>
      <c r="OHY133" s="4"/>
      <c r="OHZ133" s="4"/>
      <c r="OIA133" s="4"/>
      <c r="OIB133" s="4"/>
      <c r="OIC133" s="4"/>
      <c r="OID133" s="4"/>
      <c r="OIE133" s="4"/>
      <c r="OIF133" s="4"/>
      <c r="OIG133" s="4"/>
      <c r="OIH133" s="4"/>
      <c r="OII133" s="4"/>
      <c r="OIJ133" s="4"/>
      <c r="OIK133" s="4"/>
      <c r="OIL133" s="4"/>
      <c r="OIM133" s="4"/>
      <c r="OIN133" s="4"/>
      <c r="OIO133" s="4"/>
      <c r="OIP133" s="4"/>
      <c r="OIQ133" s="4"/>
      <c r="OIR133" s="4"/>
      <c r="OIS133" s="4"/>
      <c r="OIT133" s="4"/>
      <c r="OIU133" s="4"/>
      <c r="OIV133" s="4"/>
      <c r="OIW133" s="4"/>
      <c r="OIX133" s="4"/>
      <c r="OIY133" s="4"/>
      <c r="OIZ133" s="4"/>
      <c r="OJA133" s="4"/>
      <c r="OJB133" s="4"/>
      <c r="OJC133" s="4"/>
      <c r="OJD133" s="4"/>
      <c r="OJE133" s="4"/>
      <c r="OJF133" s="4"/>
      <c r="OJG133" s="4"/>
      <c r="OJH133" s="4"/>
      <c r="OJI133" s="4"/>
      <c r="OJJ133" s="4"/>
      <c r="OJK133" s="4"/>
      <c r="OJL133" s="4"/>
      <c r="OJM133" s="4"/>
      <c r="OJN133" s="4"/>
      <c r="OJO133" s="4"/>
      <c r="OJP133" s="4"/>
      <c r="OJQ133" s="4"/>
      <c r="OJR133" s="4"/>
      <c r="OJS133" s="4"/>
      <c r="OJT133" s="4"/>
      <c r="OJU133" s="4"/>
      <c r="OJV133" s="4"/>
      <c r="OJW133" s="4"/>
      <c r="OJX133" s="4"/>
      <c r="OJY133" s="4"/>
      <c r="OJZ133" s="4"/>
      <c r="OKA133" s="4"/>
      <c r="OKB133" s="4"/>
      <c r="OKC133" s="4"/>
      <c r="OKD133" s="4"/>
      <c r="OKE133" s="4"/>
      <c r="OKF133" s="4"/>
      <c r="OKG133" s="4"/>
      <c r="OKH133" s="4"/>
      <c r="OKI133" s="4"/>
      <c r="OKJ133" s="4"/>
      <c r="OKK133" s="4"/>
      <c r="OKL133" s="4"/>
      <c r="OKM133" s="4"/>
      <c r="OKN133" s="4"/>
      <c r="OKO133" s="4"/>
      <c r="OKP133" s="4"/>
      <c r="OKQ133" s="4"/>
      <c r="OKR133" s="4"/>
      <c r="OKS133" s="4"/>
      <c r="OKT133" s="4"/>
      <c r="OKU133" s="4"/>
      <c r="OKV133" s="4"/>
      <c r="OKW133" s="4"/>
      <c r="OKX133" s="4"/>
      <c r="OLE133" s="4"/>
      <c r="OLF133" s="4"/>
      <c r="OLG133" s="4"/>
      <c r="OLH133" s="4"/>
      <c r="OLI133" s="4"/>
      <c r="OLJ133" s="4"/>
      <c r="OLK133" s="4"/>
      <c r="OLL133" s="4"/>
      <c r="OLM133" s="4"/>
      <c r="OLN133" s="4"/>
      <c r="OLO133" s="4"/>
      <c r="OLP133" s="4"/>
      <c r="OLQ133" s="4"/>
      <c r="OLR133" s="4"/>
      <c r="OLS133" s="4"/>
      <c r="OLT133" s="4"/>
      <c r="OLU133" s="4"/>
      <c r="OLV133" s="4"/>
      <c r="OLW133" s="4"/>
      <c r="OLX133" s="4"/>
      <c r="OLY133" s="4"/>
      <c r="OLZ133" s="4"/>
      <c r="OMA133" s="4"/>
      <c r="OMB133" s="4"/>
      <c r="OMC133" s="4"/>
      <c r="OMD133" s="4"/>
      <c r="OME133" s="4"/>
      <c r="OMF133" s="4"/>
      <c r="OMG133" s="4"/>
      <c r="OMH133" s="4"/>
      <c r="OMI133" s="4"/>
      <c r="OMJ133" s="4"/>
      <c r="OMK133" s="4"/>
      <c r="OML133" s="4"/>
      <c r="OMM133" s="4"/>
      <c r="OMN133" s="4"/>
      <c r="OMO133" s="4"/>
      <c r="OMP133" s="4"/>
      <c r="OMQ133" s="4"/>
      <c r="OMR133" s="4"/>
      <c r="OMS133" s="4"/>
      <c r="OMT133" s="4"/>
      <c r="OMU133" s="4"/>
      <c r="OMV133" s="4"/>
      <c r="OMW133" s="4"/>
      <c r="OMX133" s="4"/>
      <c r="OMY133" s="4"/>
      <c r="OMZ133" s="4"/>
      <c r="ONA133" s="4"/>
      <c r="ONB133" s="4"/>
      <c r="ONC133" s="4"/>
      <c r="OND133" s="4"/>
      <c r="ONE133" s="4"/>
      <c r="ONF133" s="4"/>
      <c r="ONG133" s="4"/>
      <c r="ONH133" s="4"/>
      <c r="ONI133" s="4"/>
      <c r="ONJ133" s="4"/>
      <c r="ONK133" s="4"/>
      <c r="ONL133" s="4"/>
      <c r="ONM133" s="4"/>
      <c r="ONN133" s="4"/>
      <c r="ONO133" s="4"/>
      <c r="ONP133" s="4"/>
      <c r="ONQ133" s="4"/>
      <c r="ONR133" s="4"/>
      <c r="ONS133" s="4"/>
      <c r="ONT133" s="4"/>
      <c r="ONU133" s="4"/>
      <c r="ONV133" s="4"/>
      <c r="ONW133" s="4"/>
      <c r="ONX133" s="4"/>
      <c r="ONY133" s="4"/>
      <c r="ONZ133" s="4"/>
      <c r="OOA133" s="4"/>
      <c r="OOB133" s="4"/>
      <c r="OOC133" s="4"/>
      <c r="OOD133" s="4"/>
      <c r="OOE133" s="4"/>
      <c r="OOF133" s="4"/>
      <c r="OOG133" s="4"/>
      <c r="OOH133" s="4"/>
      <c r="OOI133" s="4"/>
      <c r="OOJ133" s="4"/>
      <c r="OOK133" s="4"/>
      <c r="OOL133" s="4"/>
      <c r="OOM133" s="4"/>
      <c r="OON133" s="4"/>
      <c r="OOO133" s="4"/>
      <c r="OOP133" s="4"/>
      <c r="OOQ133" s="4"/>
      <c r="OOR133" s="4"/>
      <c r="OOS133" s="4"/>
      <c r="OOT133" s="4"/>
      <c r="OOU133" s="4"/>
      <c r="OOV133" s="4"/>
      <c r="OOW133" s="4"/>
      <c r="OOX133" s="4"/>
      <c r="OOY133" s="4"/>
      <c r="OOZ133" s="4"/>
      <c r="OPA133" s="4"/>
      <c r="OPB133" s="4"/>
      <c r="OPC133" s="4"/>
      <c r="OPD133" s="4"/>
      <c r="OPE133" s="4"/>
      <c r="OPF133" s="4"/>
      <c r="OPG133" s="4"/>
      <c r="OPH133" s="4"/>
      <c r="OPI133" s="4"/>
      <c r="OPJ133" s="4"/>
      <c r="OPK133" s="4"/>
      <c r="OPL133" s="4"/>
      <c r="OPM133" s="4"/>
      <c r="OPN133" s="4"/>
      <c r="OPO133" s="4"/>
      <c r="OPP133" s="4"/>
      <c r="OPQ133" s="4"/>
      <c r="OPR133" s="4"/>
      <c r="OPS133" s="4"/>
      <c r="OPT133" s="4"/>
      <c r="OPU133" s="4"/>
      <c r="OPV133" s="4"/>
      <c r="OPW133" s="4"/>
      <c r="OPX133" s="4"/>
      <c r="OPY133" s="4"/>
      <c r="OPZ133" s="4"/>
      <c r="OQA133" s="4"/>
      <c r="OQB133" s="4"/>
      <c r="OQC133" s="4"/>
      <c r="OQD133" s="4"/>
      <c r="OQE133" s="4"/>
      <c r="OQF133" s="4"/>
      <c r="OQG133" s="4"/>
      <c r="OQH133" s="4"/>
      <c r="OQI133" s="4"/>
      <c r="OQJ133" s="4"/>
      <c r="OQK133" s="4"/>
      <c r="OQL133" s="4"/>
      <c r="OQM133" s="4"/>
      <c r="OQN133" s="4"/>
      <c r="OQO133" s="4"/>
      <c r="OQP133" s="4"/>
      <c r="OQQ133" s="4"/>
      <c r="OQR133" s="4"/>
      <c r="OQS133" s="4"/>
      <c r="OQT133" s="4"/>
      <c r="OQU133" s="4"/>
      <c r="OQV133" s="4"/>
      <c r="OQW133" s="4"/>
      <c r="OQX133" s="4"/>
      <c r="OQY133" s="4"/>
      <c r="OQZ133" s="4"/>
      <c r="ORA133" s="4"/>
      <c r="ORB133" s="4"/>
      <c r="ORC133" s="4"/>
      <c r="ORD133" s="4"/>
      <c r="ORE133" s="4"/>
      <c r="ORF133" s="4"/>
      <c r="ORG133" s="4"/>
      <c r="ORH133" s="4"/>
      <c r="ORI133" s="4"/>
      <c r="ORJ133" s="4"/>
      <c r="ORK133" s="4"/>
      <c r="ORL133" s="4"/>
      <c r="ORM133" s="4"/>
      <c r="ORN133" s="4"/>
      <c r="ORO133" s="4"/>
      <c r="ORP133" s="4"/>
      <c r="ORQ133" s="4"/>
      <c r="ORR133" s="4"/>
      <c r="ORS133" s="4"/>
      <c r="ORT133" s="4"/>
      <c r="ORU133" s="4"/>
      <c r="ORV133" s="4"/>
      <c r="ORW133" s="4"/>
      <c r="ORX133" s="4"/>
      <c r="ORY133" s="4"/>
      <c r="ORZ133" s="4"/>
      <c r="OSA133" s="4"/>
      <c r="OSB133" s="4"/>
      <c r="OSC133" s="4"/>
      <c r="OSD133" s="4"/>
      <c r="OSE133" s="4"/>
      <c r="OSF133" s="4"/>
      <c r="OSG133" s="4"/>
      <c r="OSH133" s="4"/>
      <c r="OSI133" s="4"/>
      <c r="OSJ133" s="4"/>
      <c r="OSK133" s="4"/>
      <c r="OSL133" s="4"/>
      <c r="OSM133" s="4"/>
      <c r="OSN133" s="4"/>
      <c r="OSO133" s="4"/>
      <c r="OSP133" s="4"/>
      <c r="OSQ133" s="4"/>
      <c r="OSR133" s="4"/>
      <c r="OSS133" s="4"/>
      <c r="OST133" s="4"/>
      <c r="OSU133" s="4"/>
      <c r="OSV133" s="4"/>
      <c r="OSW133" s="4"/>
      <c r="OSX133" s="4"/>
      <c r="OSY133" s="4"/>
      <c r="OSZ133" s="4"/>
      <c r="OTA133" s="4"/>
      <c r="OTB133" s="4"/>
      <c r="OTC133" s="4"/>
      <c r="OTD133" s="4"/>
      <c r="OTE133" s="4"/>
      <c r="OTF133" s="4"/>
      <c r="OTG133" s="4"/>
      <c r="OTH133" s="4"/>
      <c r="OTI133" s="4"/>
      <c r="OTJ133" s="4"/>
      <c r="OTK133" s="4"/>
      <c r="OTL133" s="4"/>
      <c r="OTM133" s="4"/>
      <c r="OTN133" s="4"/>
      <c r="OTO133" s="4"/>
      <c r="OTP133" s="4"/>
      <c r="OTQ133" s="4"/>
      <c r="OTR133" s="4"/>
      <c r="OTS133" s="4"/>
      <c r="OTT133" s="4"/>
      <c r="OTU133" s="4"/>
      <c r="OTV133" s="4"/>
      <c r="OTW133" s="4"/>
      <c r="OTX133" s="4"/>
      <c r="OTY133" s="4"/>
      <c r="OTZ133" s="4"/>
      <c r="OUA133" s="4"/>
      <c r="OUB133" s="4"/>
      <c r="OUC133" s="4"/>
      <c r="OUD133" s="4"/>
      <c r="OUE133" s="4"/>
      <c r="OUF133" s="4"/>
      <c r="OUG133" s="4"/>
      <c r="OUH133" s="4"/>
      <c r="OUI133" s="4"/>
      <c r="OUJ133" s="4"/>
      <c r="OUK133" s="4"/>
      <c r="OUL133" s="4"/>
      <c r="OUM133" s="4"/>
      <c r="OUN133" s="4"/>
      <c r="OUO133" s="4"/>
      <c r="OUP133" s="4"/>
      <c r="OUQ133" s="4"/>
      <c r="OUR133" s="4"/>
      <c r="OUS133" s="4"/>
      <c r="OUT133" s="4"/>
      <c r="OVA133" s="4"/>
      <c r="OVB133" s="4"/>
      <c r="OVC133" s="4"/>
      <c r="OVD133" s="4"/>
      <c r="OVE133" s="4"/>
      <c r="OVF133" s="4"/>
      <c r="OVG133" s="4"/>
      <c r="OVH133" s="4"/>
      <c r="OVI133" s="4"/>
      <c r="OVJ133" s="4"/>
      <c r="OVK133" s="4"/>
      <c r="OVL133" s="4"/>
      <c r="OVM133" s="4"/>
      <c r="OVN133" s="4"/>
      <c r="OVO133" s="4"/>
      <c r="OVP133" s="4"/>
      <c r="OVQ133" s="4"/>
      <c r="OVR133" s="4"/>
      <c r="OVS133" s="4"/>
      <c r="OVT133" s="4"/>
      <c r="OVU133" s="4"/>
      <c r="OVV133" s="4"/>
      <c r="OVW133" s="4"/>
      <c r="OVX133" s="4"/>
      <c r="OVY133" s="4"/>
      <c r="OVZ133" s="4"/>
      <c r="OWA133" s="4"/>
      <c r="OWB133" s="4"/>
      <c r="OWC133" s="4"/>
      <c r="OWD133" s="4"/>
      <c r="OWE133" s="4"/>
      <c r="OWF133" s="4"/>
      <c r="OWG133" s="4"/>
      <c r="OWH133" s="4"/>
      <c r="OWI133" s="4"/>
      <c r="OWJ133" s="4"/>
      <c r="OWK133" s="4"/>
      <c r="OWL133" s="4"/>
      <c r="OWM133" s="4"/>
      <c r="OWN133" s="4"/>
      <c r="OWO133" s="4"/>
      <c r="OWP133" s="4"/>
      <c r="OWQ133" s="4"/>
      <c r="OWR133" s="4"/>
      <c r="OWS133" s="4"/>
      <c r="OWT133" s="4"/>
      <c r="OWU133" s="4"/>
      <c r="OWV133" s="4"/>
      <c r="OWW133" s="4"/>
      <c r="OWX133" s="4"/>
      <c r="OWY133" s="4"/>
      <c r="OWZ133" s="4"/>
      <c r="OXA133" s="4"/>
      <c r="OXB133" s="4"/>
      <c r="OXC133" s="4"/>
      <c r="OXD133" s="4"/>
      <c r="OXE133" s="4"/>
      <c r="OXF133" s="4"/>
      <c r="OXG133" s="4"/>
      <c r="OXH133" s="4"/>
      <c r="OXI133" s="4"/>
      <c r="OXJ133" s="4"/>
      <c r="OXK133" s="4"/>
      <c r="OXL133" s="4"/>
      <c r="OXM133" s="4"/>
      <c r="OXN133" s="4"/>
      <c r="OXO133" s="4"/>
      <c r="OXP133" s="4"/>
      <c r="OXQ133" s="4"/>
      <c r="OXR133" s="4"/>
      <c r="OXS133" s="4"/>
      <c r="OXT133" s="4"/>
      <c r="OXU133" s="4"/>
      <c r="OXV133" s="4"/>
      <c r="OXW133" s="4"/>
      <c r="OXX133" s="4"/>
      <c r="OXY133" s="4"/>
      <c r="OXZ133" s="4"/>
      <c r="OYA133" s="4"/>
      <c r="OYB133" s="4"/>
      <c r="OYC133" s="4"/>
      <c r="OYD133" s="4"/>
      <c r="OYE133" s="4"/>
      <c r="OYF133" s="4"/>
      <c r="OYG133" s="4"/>
      <c r="OYH133" s="4"/>
      <c r="OYI133" s="4"/>
      <c r="OYJ133" s="4"/>
      <c r="OYK133" s="4"/>
      <c r="OYL133" s="4"/>
      <c r="OYM133" s="4"/>
      <c r="OYN133" s="4"/>
      <c r="OYO133" s="4"/>
      <c r="OYP133" s="4"/>
      <c r="OYQ133" s="4"/>
      <c r="OYR133" s="4"/>
      <c r="OYS133" s="4"/>
      <c r="OYT133" s="4"/>
      <c r="OYU133" s="4"/>
      <c r="OYV133" s="4"/>
      <c r="OYW133" s="4"/>
      <c r="OYX133" s="4"/>
      <c r="OYY133" s="4"/>
      <c r="OYZ133" s="4"/>
      <c r="OZA133" s="4"/>
      <c r="OZB133" s="4"/>
      <c r="OZC133" s="4"/>
      <c r="OZD133" s="4"/>
      <c r="OZE133" s="4"/>
      <c r="OZF133" s="4"/>
      <c r="OZG133" s="4"/>
      <c r="OZH133" s="4"/>
      <c r="OZI133" s="4"/>
      <c r="OZJ133" s="4"/>
      <c r="OZK133" s="4"/>
      <c r="OZL133" s="4"/>
      <c r="OZM133" s="4"/>
      <c r="OZN133" s="4"/>
      <c r="OZO133" s="4"/>
      <c r="OZP133" s="4"/>
      <c r="OZQ133" s="4"/>
      <c r="OZR133" s="4"/>
      <c r="OZS133" s="4"/>
      <c r="OZT133" s="4"/>
      <c r="OZU133" s="4"/>
      <c r="OZV133" s="4"/>
      <c r="OZW133" s="4"/>
      <c r="OZX133" s="4"/>
      <c r="OZY133" s="4"/>
      <c r="OZZ133" s="4"/>
      <c r="PAA133" s="4"/>
      <c r="PAB133" s="4"/>
      <c r="PAC133" s="4"/>
      <c r="PAD133" s="4"/>
      <c r="PAE133" s="4"/>
      <c r="PAF133" s="4"/>
      <c r="PAG133" s="4"/>
      <c r="PAH133" s="4"/>
      <c r="PAI133" s="4"/>
      <c r="PAJ133" s="4"/>
      <c r="PAK133" s="4"/>
      <c r="PAL133" s="4"/>
      <c r="PAM133" s="4"/>
      <c r="PAN133" s="4"/>
      <c r="PAO133" s="4"/>
      <c r="PAP133" s="4"/>
      <c r="PAQ133" s="4"/>
      <c r="PAR133" s="4"/>
      <c r="PAS133" s="4"/>
      <c r="PAT133" s="4"/>
      <c r="PAU133" s="4"/>
      <c r="PAV133" s="4"/>
      <c r="PAW133" s="4"/>
      <c r="PAX133" s="4"/>
      <c r="PAY133" s="4"/>
      <c r="PAZ133" s="4"/>
      <c r="PBA133" s="4"/>
      <c r="PBB133" s="4"/>
      <c r="PBC133" s="4"/>
      <c r="PBD133" s="4"/>
      <c r="PBE133" s="4"/>
      <c r="PBF133" s="4"/>
      <c r="PBG133" s="4"/>
      <c r="PBH133" s="4"/>
      <c r="PBI133" s="4"/>
      <c r="PBJ133" s="4"/>
      <c r="PBK133" s="4"/>
      <c r="PBL133" s="4"/>
      <c r="PBM133" s="4"/>
      <c r="PBN133" s="4"/>
      <c r="PBO133" s="4"/>
      <c r="PBP133" s="4"/>
      <c r="PBQ133" s="4"/>
      <c r="PBR133" s="4"/>
      <c r="PBS133" s="4"/>
      <c r="PBT133" s="4"/>
      <c r="PBU133" s="4"/>
      <c r="PBV133" s="4"/>
      <c r="PBW133" s="4"/>
      <c r="PBX133" s="4"/>
      <c r="PBY133" s="4"/>
      <c r="PBZ133" s="4"/>
      <c r="PCA133" s="4"/>
      <c r="PCB133" s="4"/>
      <c r="PCC133" s="4"/>
      <c r="PCD133" s="4"/>
      <c r="PCE133" s="4"/>
      <c r="PCF133" s="4"/>
      <c r="PCG133" s="4"/>
      <c r="PCH133" s="4"/>
      <c r="PCI133" s="4"/>
      <c r="PCJ133" s="4"/>
      <c r="PCK133" s="4"/>
      <c r="PCL133" s="4"/>
      <c r="PCM133" s="4"/>
      <c r="PCN133" s="4"/>
      <c r="PCO133" s="4"/>
      <c r="PCP133" s="4"/>
      <c r="PCQ133" s="4"/>
      <c r="PCR133" s="4"/>
      <c r="PCS133" s="4"/>
      <c r="PCT133" s="4"/>
      <c r="PCU133" s="4"/>
      <c r="PCV133" s="4"/>
      <c r="PCW133" s="4"/>
      <c r="PCX133" s="4"/>
      <c r="PCY133" s="4"/>
      <c r="PCZ133" s="4"/>
      <c r="PDA133" s="4"/>
      <c r="PDB133" s="4"/>
      <c r="PDC133" s="4"/>
      <c r="PDD133" s="4"/>
      <c r="PDE133" s="4"/>
      <c r="PDF133" s="4"/>
      <c r="PDG133" s="4"/>
      <c r="PDH133" s="4"/>
      <c r="PDI133" s="4"/>
      <c r="PDJ133" s="4"/>
      <c r="PDK133" s="4"/>
      <c r="PDL133" s="4"/>
      <c r="PDM133" s="4"/>
      <c r="PDN133" s="4"/>
      <c r="PDO133" s="4"/>
      <c r="PDP133" s="4"/>
      <c r="PDQ133" s="4"/>
      <c r="PDR133" s="4"/>
      <c r="PDS133" s="4"/>
      <c r="PDT133" s="4"/>
      <c r="PDU133" s="4"/>
      <c r="PDV133" s="4"/>
      <c r="PDW133" s="4"/>
      <c r="PDX133" s="4"/>
      <c r="PDY133" s="4"/>
      <c r="PDZ133" s="4"/>
      <c r="PEA133" s="4"/>
      <c r="PEB133" s="4"/>
      <c r="PEC133" s="4"/>
      <c r="PED133" s="4"/>
      <c r="PEE133" s="4"/>
      <c r="PEF133" s="4"/>
      <c r="PEG133" s="4"/>
      <c r="PEH133" s="4"/>
      <c r="PEI133" s="4"/>
      <c r="PEJ133" s="4"/>
      <c r="PEK133" s="4"/>
      <c r="PEL133" s="4"/>
      <c r="PEM133" s="4"/>
      <c r="PEN133" s="4"/>
      <c r="PEO133" s="4"/>
      <c r="PEP133" s="4"/>
      <c r="PEW133" s="4"/>
      <c r="PEX133" s="4"/>
      <c r="PEY133" s="4"/>
      <c r="PEZ133" s="4"/>
      <c r="PFA133" s="4"/>
      <c r="PFB133" s="4"/>
      <c r="PFC133" s="4"/>
      <c r="PFD133" s="4"/>
      <c r="PFE133" s="4"/>
      <c r="PFF133" s="4"/>
      <c r="PFG133" s="4"/>
      <c r="PFH133" s="4"/>
      <c r="PFI133" s="4"/>
      <c r="PFJ133" s="4"/>
      <c r="PFK133" s="4"/>
      <c r="PFL133" s="4"/>
      <c r="PFM133" s="4"/>
      <c r="PFN133" s="4"/>
      <c r="PFO133" s="4"/>
      <c r="PFP133" s="4"/>
      <c r="PFQ133" s="4"/>
      <c r="PFR133" s="4"/>
      <c r="PFS133" s="4"/>
      <c r="PFT133" s="4"/>
      <c r="PFU133" s="4"/>
      <c r="PFV133" s="4"/>
      <c r="PFW133" s="4"/>
      <c r="PFX133" s="4"/>
      <c r="PFY133" s="4"/>
      <c r="PFZ133" s="4"/>
      <c r="PGA133" s="4"/>
      <c r="PGB133" s="4"/>
      <c r="PGC133" s="4"/>
      <c r="PGD133" s="4"/>
      <c r="PGE133" s="4"/>
      <c r="PGF133" s="4"/>
      <c r="PGG133" s="4"/>
      <c r="PGH133" s="4"/>
      <c r="PGI133" s="4"/>
      <c r="PGJ133" s="4"/>
      <c r="PGK133" s="4"/>
      <c r="PGL133" s="4"/>
      <c r="PGM133" s="4"/>
      <c r="PGN133" s="4"/>
      <c r="PGO133" s="4"/>
      <c r="PGP133" s="4"/>
      <c r="PGQ133" s="4"/>
      <c r="PGR133" s="4"/>
      <c r="PGS133" s="4"/>
      <c r="PGT133" s="4"/>
      <c r="PGU133" s="4"/>
      <c r="PGV133" s="4"/>
      <c r="PGW133" s="4"/>
      <c r="PGX133" s="4"/>
      <c r="PGY133" s="4"/>
      <c r="PGZ133" s="4"/>
      <c r="PHA133" s="4"/>
      <c r="PHB133" s="4"/>
      <c r="PHC133" s="4"/>
      <c r="PHD133" s="4"/>
      <c r="PHE133" s="4"/>
      <c r="PHF133" s="4"/>
      <c r="PHG133" s="4"/>
      <c r="PHH133" s="4"/>
      <c r="PHI133" s="4"/>
      <c r="PHJ133" s="4"/>
      <c r="PHK133" s="4"/>
      <c r="PHL133" s="4"/>
      <c r="PHM133" s="4"/>
      <c r="PHN133" s="4"/>
      <c r="PHO133" s="4"/>
      <c r="PHP133" s="4"/>
      <c r="PHQ133" s="4"/>
      <c r="PHR133" s="4"/>
      <c r="PHS133" s="4"/>
      <c r="PHT133" s="4"/>
      <c r="PHU133" s="4"/>
      <c r="PHV133" s="4"/>
      <c r="PHW133" s="4"/>
      <c r="PHX133" s="4"/>
      <c r="PHY133" s="4"/>
      <c r="PHZ133" s="4"/>
      <c r="PIA133" s="4"/>
      <c r="PIB133" s="4"/>
      <c r="PIC133" s="4"/>
      <c r="PID133" s="4"/>
      <c r="PIE133" s="4"/>
      <c r="PIF133" s="4"/>
      <c r="PIG133" s="4"/>
      <c r="PIH133" s="4"/>
      <c r="PII133" s="4"/>
      <c r="PIJ133" s="4"/>
      <c r="PIK133" s="4"/>
      <c r="PIL133" s="4"/>
      <c r="PIM133" s="4"/>
      <c r="PIN133" s="4"/>
      <c r="PIO133" s="4"/>
      <c r="PIP133" s="4"/>
      <c r="PIQ133" s="4"/>
      <c r="PIR133" s="4"/>
      <c r="PIS133" s="4"/>
      <c r="PIT133" s="4"/>
      <c r="PIU133" s="4"/>
      <c r="PIV133" s="4"/>
      <c r="PIW133" s="4"/>
      <c r="PIX133" s="4"/>
      <c r="PIY133" s="4"/>
      <c r="PIZ133" s="4"/>
      <c r="PJA133" s="4"/>
      <c r="PJB133" s="4"/>
      <c r="PJC133" s="4"/>
      <c r="PJD133" s="4"/>
      <c r="PJE133" s="4"/>
      <c r="PJF133" s="4"/>
      <c r="PJG133" s="4"/>
      <c r="PJH133" s="4"/>
      <c r="PJI133" s="4"/>
      <c r="PJJ133" s="4"/>
      <c r="PJK133" s="4"/>
      <c r="PJL133" s="4"/>
      <c r="PJM133" s="4"/>
      <c r="PJN133" s="4"/>
      <c r="PJO133" s="4"/>
      <c r="PJP133" s="4"/>
      <c r="PJQ133" s="4"/>
      <c r="PJR133" s="4"/>
      <c r="PJS133" s="4"/>
      <c r="PJT133" s="4"/>
      <c r="PJU133" s="4"/>
      <c r="PJV133" s="4"/>
      <c r="PJW133" s="4"/>
      <c r="PJX133" s="4"/>
      <c r="PJY133" s="4"/>
      <c r="PJZ133" s="4"/>
      <c r="PKA133" s="4"/>
      <c r="PKB133" s="4"/>
      <c r="PKC133" s="4"/>
      <c r="PKD133" s="4"/>
      <c r="PKE133" s="4"/>
      <c r="PKF133" s="4"/>
      <c r="PKG133" s="4"/>
      <c r="PKH133" s="4"/>
      <c r="PKI133" s="4"/>
      <c r="PKJ133" s="4"/>
      <c r="PKK133" s="4"/>
      <c r="PKL133" s="4"/>
      <c r="PKM133" s="4"/>
      <c r="PKN133" s="4"/>
      <c r="PKO133" s="4"/>
      <c r="PKP133" s="4"/>
      <c r="PKQ133" s="4"/>
      <c r="PKR133" s="4"/>
      <c r="PKS133" s="4"/>
      <c r="PKT133" s="4"/>
      <c r="PKU133" s="4"/>
      <c r="PKV133" s="4"/>
      <c r="PKW133" s="4"/>
      <c r="PKX133" s="4"/>
      <c r="PKY133" s="4"/>
      <c r="PKZ133" s="4"/>
      <c r="PLA133" s="4"/>
      <c r="PLB133" s="4"/>
      <c r="PLC133" s="4"/>
      <c r="PLD133" s="4"/>
      <c r="PLE133" s="4"/>
      <c r="PLF133" s="4"/>
      <c r="PLG133" s="4"/>
      <c r="PLH133" s="4"/>
      <c r="PLI133" s="4"/>
      <c r="PLJ133" s="4"/>
      <c r="PLK133" s="4"/>
      <c r="PLL133" s="4"/>
      <c r="PLM133" s="4"/>
      <c r="PLN133" s="4"/>
      <c r="PLO133" s="4"/>
      <c r="PLP133" s="4"/>
      <c r="PLQ133" s="4"/>
      <c r="PLR133" s="4"/>
      <c r="PLS133" s="4"/>
      <c r="PLT133" s="4"/>
      <c r="PLU133" s="4"/>
      <c r="PLV133" s="4"/>
      <c r="PLW133" s="4"/>
      <c r="PLX133" s="4"/>
      <c r="PLY133" s="4"/>
      <c r="PLZ133" s="4"/>
      <c r="PMA133" s="4"/>
      <c r="PMB133" s="4"/>
      <c r="PMC133" s="4"/>
      <c r="PMD133" s="4"/>
      <c r="PME133" s="4"/>
      <c r="PMF133" s="4"/>
      <c r="PMG133" s="4"/>
      <c r="PMH133" s="4"/>
      <c r="PMI133" s="4"/>
      <c r="PMJ133" s="4"/>
      <c r="PMK133" s="4"/>
      <c r="PML133" s="4"/>
      <c r="PMM133" s="4"/>
      <c r="PMN133" s="4"/>
      <c r="PMO133" s="4"/>
      <c r="PMP133" s="4"/>
      <c r="PMQ133" s="4"/>
      <c r="PMR133" s="4"/>
      <c r="PMS133" s="4"/>
      <c r="PMT133" s="4"/>
      <c r="PMU133" s="4"/>
      <c r="PMV133" s="4"/>
      <c r="PMW133" s="4"/>
      <c r="PMX133" s="4"/>
      <c r="PMY133" s="4"/>
      <c r="PMZ133" s="4"/>
      <c r="PNA133" s="4"/>
      <c r="PNB133" s="4"/>
      <c r="PNC133" s="4"/>
      <c r="PND133" s="4"/>
      <c r="PNE133" s="4"/>
      <c r="PNF133" s="4"/>
      <c r="PNG133" s="4"/>
      <c r="PNH133" s="4"/>
      <c r="PNI133" s="4"/>
      <c r="PNJ133" s="4"/>
      <c r="PNK133" s="4"/>
      <c r="PNL133" s="4"/>
      <c r="PNM133" s="4"/>
      <c r="PNN133" s="4"/>
      <c r="PNO133" s="4"/>
      <c r="PNP133" s="4"/>
      <c r="PNQ133" s="4"/>
      <c r="PNR133" s="4"/>
      <c r="PNS133" s="4"/>
      <c r="PNT133" s="4"/>
      <c r="PNU133" s="4"/>
      <c r="PNV133" s="4"/>
      <c r="PNW133" s="4"/>
      <c r="PNX133" s="4"/>
      <c r="PNY133" s="4"/>
      <c r="PNZ133" s="4"/>
      <c r="POA133" s="4"/>
      <c r="POB133" s="4"/>
      <c r="POC133" s="4"/>
      <c r="POD133" s="4"/>
      <c r="POE133" s="4"/>
      <c r="POF133" s="4"/>
      <c r="POG133" s="4"/>
      <c r="POH133" s="4"/>
      <c r="POI133" s="4"/>
      <c r="POJ133" s="4"/>
      <c r="POK133" s="4"/>
      <c r="POL133" s="4"/>
      <c r="POS133" s="4"/>
      <c r="POT133" s="4"/>
      <c r="POU133" s="4"/>
      <c r="POV133" s="4"/>
      <c r="POW133" s="4"/>
      <c r="POX133" s="4"/>
      <c r="POY133" s="4"/>
      <c r="POZ133" s="4"/>
      <c r="PPA133" s="4"/>
      <c r="PPB133" s="4"/>
      <c r="PPC133" s="4"/>
      <c r="PPD133" s="4"/>
      <c r="PPE133" s="4"/>
      <c r="PPF133" s="4"/>
      <c r="PPG133" s="4"/>
      <c r="PPH133" s="4"/>
      <c r="PPI133" s="4"/>
      <c r="PPJ133" s="4"/>
      <c r="PPK133" s="4"/>
      <c r="PPL133" s="4"/>
      <c r="PPM133" s="4"/>
      <c r="PPN133" s="4"/>
      <c r="PPO133" s="4"/>
      <c r="PPP133" s="4"/>
      <c r="PPQ133" s="4"/>
      <c r="PPR133" s="4"/>
      <c r="PPS133" s="4"/>
      <c r="PPT133" s="4"/>
      <c r="PPU133" s="4"/>
      <c r="PPV133" s="4"/>
      <c r="PPW133" s="4"/>
      <c r="PPX133" s="4"/>
      <c r="PPY133" s="4"/>
      <c r="PPZ133" s="4"/>
      <c r="PQA133" s="4"/>
      <c r="PQB133" s="4"/>
      <c r="PQC133" s="4"/>
      <c r="PQD133" s="4"/>
      <c r="PQE133" s="4"/>
      <c r="PQF133" s="4"/>
      <c r="PQG133" s="4"/>
      <c r="PQH133" s="4"/>
      <c r="PQI133" s="4"/>
      <c r="PQJ133" s="4"/>
      <c r="PQK133" s="4"/>
      <c r="PQL133" s="4"/>
      <c r="PQM133" s="4"/>
      <c r="PQN133" s="4"/>
      <c r="PQO133" s="4"/>
      <c r="PQP133" s="4"/>
      <c r="PQQ133" s="4"/>
      <c r="PQR133" s="4"/>
      <c r="PQS133" s="4"/>
      <c r="PQT133" s="4"/>
      <c r="PQU133" s="4"/>
      <c r="PQV133" s="4"/>
      <c r="PQW133" s="4"/>
      <c r="PQX133" s="4"/>
      <c r="PQY133" s="4"/>
      <c r="PQZ133" s="4"/>
      <c r="PRA133" s="4"/>
      <c r="PRB133" s="4"/>
      <c r="PRC133" s="4"/>
      <c r="PRD133" s="4"/>
      <c r="PRE133" s="4"/>
      <c r="PRF133" s="4"/>
      <c r="PRG133" s="4"/>
      <c r="PRH133" s="4"/>
      <c r="PRI133" s="4"/>
      <c r="PRJ133" s="4"/>
      <c r="PRK133" s="4"/>
      <c r="PRL133" s="4"/>
      <c r="PRM133" s="4"/>
      <c r="PRN133" s="4"/>
      <c r="PRO133" s="4"/>
      <c r="PRP133" s="4"/>
      <c r="PRQ133" s="4"/>
      <c r="PRR133" s="4"/>
      <c r="PRS133" s="4"/>
      <c r="PRT133" s="4"/>
      <c r="PRU133" s="4"/>
      <c r="PRV133" s="4"/>
      <c r="PRW133" s="4"/>
      <c r="PRX133" s="4"/>
      <c r="PRY133" s="4"/>
      <c r="PRZ133" s="4"/>
      <c r="PSA133" s="4"/>
      <c r="PSB133" s="4"/>
      <c r="PSC133" s="4"/>
      <c r="PSD133" s="4"/>
      <c r="PSE133" s="4"/>
      <c r="PSF133" s="4"/>
      <c r="PSG133" s="4"/>
      <c r="PSH133" s="4"/>
      <c r="PSI133" s="4"/>
      <c r="PSJ133" s="4"/>
      <c r="PSK133" s="4"/>
      <c r="PSL133" s="4"/>
      <c r="PSM133" s="4"/>
      <c r="PSN133" s="4"/>
      <c r="PSO133" s="4"/>
      <c r="PSP133" s="4"/>
      <c r="PSQ133" s="4"/>
      <c r="PSR133" s="4"/>
      <c r="PSS133" s="4"/>
      <c r="PST133" s="4"/>
      <c r="PSU133" s="4"/>
      <c r="PSV133" s="4"/>
      <c r="PSW133" s="4"/>
      <c r="PSX133" s="4"/>
      <c r="PSY133" s="4"/>
      <c r="PSZ133" s="4"/>
      <c r="PTA133" s="4"/>
      <c r="PTB133" s="4"/>
      <c r="PTC133" s="4"/>
      <c r="PTD133" s="4"/>
      <c r="PTE133" s="4"/>
      <c r="PTF133" s="4"/>
      <c r="PTG133" s="4"/>
      <c r="PTH133" s="4"/>
      <c r="PTI133" s="4"/>
      <c r="PTJ133" s="4"/>
      <c r="PTK133" s="4"/>
      <c r="PTL133" s="4"/>
      <c r="PTM133" s="4"/>
      <c r="PTN133" s="4"/>
      <c r="PTO133" s="4"/>
      <c r="PTP133" s="4"/>
      <c r="PTQ133" s="4"/>
      <c r="PTR133" s="4"/>
      <c r="PTS133" s="4"/>
      <c r="PTT133" s="4"/>
      <c r="PTU133" s="4"/>
      <c r="PTV133" s="4"/>
      <c r="PTW133" s="4"/>
      <c r="PTX133" s="4"/>
      <c r="PTY133" s="4"/>
      <c r="PTZ133" s="4"/>
      <c r="PUA133" s="4"/>
      <c r="PUB133" s="4"/>
      <c r="PUC133" s="4"/>
      <c r="PUD133" s="4"/>
      <c r="PUE133" s="4"/>
      <c r="PUF133" s="4"/>
      <c r="PUG133" s="4"/>
      <c r="PUH133" s="4"/>
      <c r="PUI133" s="4"/>
      <c r="PUJ133" s="4"/>
      <c r="PUK133" s="4"/>
      <c r="PUL133" s="4"/>
      <c r="PUM133" s="4"/>
      <c r="PUN133" s="4"/>
      <c r="PUO133" s="4"/>
      <c r="PUP133" s="4"/>
      <c r="PUQ133" s="4"/>
      <c r="PUR133" s="4"/>
      <c r="PUS133" s="4"/>
      <c r="PUT133" s="4"/>
      <c r="PUU133" s="4"/>
      <c r="PUV133" s="4"/>
      <c r="PUW133" s="4"/>
      <c r="PUX133" s="4"/>
      <c r="PUY133" s="4"/>
      <c r="PUZ133" s="4"/>
      <c r="PVA133" s="4"/>
      <c r="PVB133" s="4"/>
      <c r="PVC133" s="4"/>
      <c r="PVD133" s="4"/>
      <c r="PVE133" s="4"/>
      <c r="PVF133" s="4"/>
      <c r="PVG133" s="4"/>
      <c r="PVH133" s="4"/>
      <c r="PVI133" s="4"/>
      <c r="PVJ133" s="4"/>
      <c r="PVK133" s="4"/>
      <c r="PVL133" s="4"/>
      <c r="PVM133" s="4"/>
      <c r="PVN133" s="4"/>
      <c r="PVO133" s="4"/>
      <c r="PVP133" s="4"/>
      <c r="PVQ133" s="4"/>
      <c r="PVR133" s="4"/>
      <c r="PVS133" s="4"/>
      <c r="PVT133" s="4"/>
      <c r="PVU133" s="4"/>
      <c r="PVV133" s="4"/>
      <c r="PVW133" s="4"/>
      <c r="PVX133" s="4"/>
      <c r="PVY133" s="4"/>
      <c r="PVZ133" s="4"/>
      <c r="PWA133" s="4"/>
      <c r="PWB133" s="4"/>
      <c r="PWC133" s="4"/>
      <c r="PWD133" s="4"/>
      <c r="PWE133" s="4"/>
      <c r="PWF133" s="4"/>
      <c r="PWG133" s="4"/>
      <c r="PWH133" s="4"/>
      <c r="PWI133" s="4"/>
      <c r="PWJ133" s="4"/>
      <c r="PWK133" s="4"/>
      <c r="PWL133" s="4"/>
      <c r="PWM133" s="4"/>
      <c r="PWN133" s="4"/>
      <c r="PWO133" s="4"/>
      <c r="PWP133" s="4"/>
      <c r="PWQ133" s="4"/>
      <c r="PWR133" s="4"/>
      <c r="PWS133" s="4"/>
      <c r="PWT133" s="4"/>
      <c r="PWU133" s="4"/>
      <c r="PWV133" s="4"/>
      <c r="PWW133" s="4"/>
      <c r="PWX133" s="4"/>
      <c r="PWY133" s="4"/>
      <c r="PWZ133" s="4"/>
      <c r="PXA133" s="4"/>
      <c r="PXB133" s="4"/>
      <c r="PXC133" s="4"/>
      <c r="PXD133" s="4"/>
      <c r="PXE133" s="4"/>
      <c r="PXF133" s="4"/>
      <c r="PXG133" s="4"/>
      <c r="PXH133" s="4"/>
      <c r="PXI133" s="4"/>
      <c r="PXJ133" s="4"/>
      <c r="PXK133" s="4"/>
      <c r="PXL133" s="4"/>
      <c r="PXM133" s="4"/>
      <c r="PXN133" s="4"/>
      <c r="PXO133" s="4"/>
      <c r="PXP133" s="4"/>
      <c r="PXQ133" s="4"/>
      <c r="PXR133" s="4"/>
      <c r="PXS133" s="4"/>
      <c r="PXT133" s="4"/>
      <c r="PXU133" s="4"/>
      <c r="PXV133" s="4"/>
      <c r="PXW133" s="4"/>
      <c r="PXX133" s="4"/>
      <c r="PXY133" s="4"/>
      <c r="PXZ133" s="4"/>
      <c r="PYA133" s="4"/>
      <c r="PYB133" s="4"/>
      <c r="PYC133" s="4"/>
      <c r="PYD133" s="4"/>
      <c r="PYE133" s="4"/>
      <c r="PYF133" s="4"/>
      <c r="PYG133" s="4"/>
      <c r="PYH133" s="4"/>
      <c r="PYO133" s="4"/>
      <c r="PYP133" s="4"/>
      <c r="PYQ133" s="4"/>
      <c r="PYR133" s="4"/>
      <c r="PYS133" s="4"/>
      <c r="PYT133" s="4"/>
      <c r="PYU133" s="4"/>
      <c r="PYV133" s="4"/>
      <c r="PYW133" s="4"/>
      <c r="PYX133" s="4"/>
      <c r="PYY133" s="4"/>
      <c r="PYZ133" s="4"/>
      <c r="PZA133" s="4"/>
      <c r="PZB133" s="4"/>
      <c r="PZC133" s="4"/>
      <c r="PZD133" s="4"/>
      <c r="PZE133" s="4"/>
      <c r="PZF133" s="4"/>
      <c r="PZG133" s="4"/>
      <c r="PZH133" s="4"/>
      <c r="PZI133" s="4"/>
      <c r="PZJ133" s="4"/>
      <c r="PZK133" s="4"/>
      <c r="PZL133" s="4"/>
      <c r="PZM133" s="4"/>
      <c r="PZN133" s="4"/>
      <c r="PZO133" s="4"/>
      <c r="PZP133" s="4"/>
      <c r="PZQ133" s="4"/>
      <c r="PZR133" s="4"/>
      <c r="PZS133" s="4"/>
      <c r="PZT133" s="4"/>
      <c r="PZU133" s="4"/>
      <c r="PZV133" s="4"/>
      <c r="PZW133" s="4"/>
      <c r="PZX133" s="4"/>
      <c r="PZY133" s="4"/>
      <c r="PZZ133" s="4"/>
      <c r="QAA133" s="4"/>
      <c r="QAB133" s="4"/>
      <c r="QAC133" s="4"/>
      <c r="QAD133" s="4"/>
      <c r="QAE133" s="4"/>
      <c r="QAF133" s="4"/>
      <c r="QAG133" s="4"/>
      <c r="QAH133" s="4"/>
      <c r="QAI133" s="4"/>
      <c r="QAJ133" s="4"/>
      <c r="QAK133" s="4"/>
      <c r="QAL133" s="4"/>
      <c r="QAM133" s="4"/>
      <c r="QAN133" s="4"/>
      <c r="QAO133" s="4"/>
      <c r="QAP133" s="4"/>
      <c r="QAQ133" s="4"/>
      <c r="QAR133" s="4"/>
      <c r="QAS133" s="4"/>
      <c r="QAT133" s="4"/>
      <c r="QAU133" s="4"/>
      <c r="QAV133" s="4"/>
      <c r="QAW133" s="4"/>
      <c r="QAX133" s="4"/>
      <c r="QAY133" s="4"/>
      <c r="QAZ133" s="4"/>
      <c r="QBA133" s="4"/>
      <c r="QBB133" s="4"/>
      <c r="QBC133" s="4"/>
      <c r="QBD133" s="4"/>
      <c r="QBE133" s="4"/>
      <c r="QBF133" s="4"/>
      <c r="QBG133" s="4"/>
      <c r="QBH133" s="4"/>
      <c r="QBI133" s="4"/>
      <c r="QBJ133" s="4"/>
      <c r="QBK133" s="4"/>
      <c r="QBL133" s="4"/>
      <c r="QBM133" s="4"/>
      <c r="QBN133" s="4"/>
      <c r="QBO133" s="4"/>
      <c r="QBP133" s="4"/>
      <c r="QBQ133" s="4"/>
      <c r="QBR133" s="4"/>
      <c r="QBS133" s="4"/>
      <c r="QBT133" s="4"/>
      <c r="QBU133" s="4"/>
      <c r="QBV133" s="4"/>
      <c r="QBW133" s="4"/>
      <c r="QBX133" s="4"/>
      <c r="QBY133" s="4"/>
      <c r="QBZ133" s="4"/>
      <c r="QCA133" s="4"/>
      <c r="QCB133" s="4"/>
      <c r="QCC133" s="4"/>
      <c r="QCD133" s="4"/>
      <c r="QCE133" s="4"/>
      <c r="QCF133" s="4"/>
      <c r="QCG133" s="4"/>
      <c r="QCH133" s="4"/>
      <c r="QCI133" s="4"/>
      <c r="QCJ133" s="4"/>
      <c r="QCK133" s="4"/>
      <c r="QCL133" s="4"/>
      <c r="QCM133" s="4"/>
      <c r="QCN133" s="4"/>
      <c r="QCO133" s="4"/>
      <c r="QCP133" s="4"/>
      <c r="QCQ133" s="4"/>
      <c r="QCR133" s="4"/>
      <c r="QCS133" s="4"/>
      <c r="QCT133" s="4"/>
      <c r="QCU133" s="4"/>
      <c r="QCV133" s="4"/>
      <c r="QCW133" s="4"/>
      <c r="QCX133" s="4"/>
      <c r="QCY133" s="4"/>
      <c r="QCZ133" s="4"/>
      <c r="QDA133" s="4"/>
      <c r="QDB133" s="4"/>
      <c r="QDC133" s="4"/>
      <c r="QDD133" s="4"/>
      <c r="QDE133" s="4"/>
      <c r="QDF133" s="4"/>
      <c r="QDG133" s="4"/>
      <c r="QDH133" s="4"/>
      <c r="QDI133" s="4"/>
      <c r="QDJ133" s="4"/>
      <c r="QDK133" s="4"/>
      <c r="QDL133" s="4"/>
      <c r="QDM133" s="4"/>
      <c r="QDN133" s="4"/>
      <c r="QDO133" s="4"/>
      <c r="QDP133" s="4"/>
      <c r="QDQ133" s="4"/>
      <c r="QDR133" s="4"/>
      <c r="QDS133" s="4"/>
      <c r="QDT133" s="4"/>
      <c r="QDU133" s="4"/>
      <c r="QDV133" s="4"/>
      <c r="QDW133" s="4"/>
      <c r="QDX133" s="4"/>
      <c r="QDY133" s="4"/>
      <c r="QDZ133" s="4"/>
      <c r="QEA133" s="4"/>
      <c r="QEB133" s="4"/>
      <c r="QEC133" s="4"/>
      <c r="QED133" s="4"/>
      <c r="QEE133" s="4"/>
      <c r="QEF133" s="4"/>
      <c r="QEG133" s="4"/>
      <c r="QEH133" s="4"/>
      <c r="QEI133" s="4"/>
      <c r="QEJ133" s="4"/>
      <c r="QEK133" s="4"/>
      <c r="QEL133" s="4"/>
      <c r="QEM133" s="4"/>
      <c r="QEN133" s="4"/>
      <c r="QEO133" s="4"/>
      <c r="QEP133" s="4"/>
      <c r="QEQ133" s="4"/>
      <c r="QER133" s="4"/>
      <c r="QES133" s="4"/>
      <c r="QET133" s="4"/>
      <c r="QEU133" s="4"/>
      <c r="QEV133" s="4"/>
      <c r="QEW133" s="4"/>
      <c r="QEX133" s="4"/>
      <c r="QEY133" s="4"/>
      <c r="QEZ133" s="4"/>
      <c r="QFA133" s="4"/>
      <c r="QFB133" s="4"/>
      <c r="QFC133" s="4"/>
      <c r="QFD133" s="4"/>
      <c r="QFE133" s="4"/>
      <c r="QFF133" s="4"/>
      <c r="QFG133" s="4"/>
      <c r="QFH133" s="4"/>
      <c r="QFI133" s="4"/>
      <c r="QFJ133" s="4"/>
      <c r="QFK133" s="4"/>
      <c r="QFL133" s="4"/>
      <c r="QFM133" s="4"/>
      <c r="QFN133" s="4"/>
      <c r="QFO133" s="4"/>
      <c r="QFP133" s="4"/>
      <c r="QFQ133" s="4"/>
      <c r="QFR133" s="4"/>
      <c r="QFS133" s="4"/>
      <c r="QFT133" s="4"/>
      <c r="QFU133" s="4"/>
      <c r="QFV133" s="4"/>
      <c r="QFW133" s="4"/>
      <c r="QFX133" s="4"/>
      <c r="QFY133" s="4"/>
      <c r="QFZ133" s="4"/>
      <c r="QGA133" s="4"/>
      <c r="QGB133" s="4"/>
      <c r="QGC133" s="4"/>
      <c r="QGD133" s="4"/>
      <c r="QGE133" s="4"/>
      <c r="QGF133" s="4"/>
      <c r="QGG133" s="4"/>
      <c r="QGH133" s="4"/>
      <c r="QGI133" s="4"/>
      <c r="QGJ133" s="4"/>
      <c r="QGK133" s="4"/>
      <c r="QGL133" s="4"/>
      <c r="QGM133" s="4"/>
      <c r="QGN133" s="4"/>
      <c r="QGO133" s="4"/>
      <c r="QGP133" s="4"/>
      <c r="QGQ133" s="4"/>
      <c r="QGR133" s="4"/>
      <c r="QGS133" s="4"/>
      <c r="QGT133" s="4"/>
      <c r="QGU133" s="4"/>
      <c r="QGV133" s="4"/>
      <c r="QGW133" s="4"/>
      <c r="QGX133" s="4"/>
      <c r="QGY133" s="4"/>
      <c r="QGZ133" s="4"/>
      <c r="QHA133" s="4"/>
      <c r="QHB133" s="4"/>
      <c r="QHC133" s="4"/>
      <c r="QHD133" s="4"/>
      <c r="QHE133" s="4"/>
      <c r="QHF133" s="4"/>
      <c r="QHG133" s="4"/>
      <c r="QHH133" s="4"/>
      <c r="QHI133" s="4"/>
      <c r="QHJ133" s="4"/>
      <c r="QHK133" s="4"/>
      <c r="QHL133" s="4"/>
      <c r="QHM133" s="4"/>
      <c r="QHN133" s="4"/>
      <c r="QHO133" s="4"/>
      <c r="QHP133" s="4"/>
      <c r="QHQ133" s="4"/>
      <c r="QHR133" s="4"/>
      <c r="QHS133" s="4"/>
      <c r="QHT133" s="4"/>
      <c r="QHU133" s="4"/>
      <c r="QHV133" s="4"/>
      <c r="QHW133" s="4"/>
      <c r="QHX133" s="4"/>
      <c r="QHY133" s="4"/>
      <c r="QHZ133" s="4"/>
      <c r="QIA133" s="4"/>
      <c r="QIB133" s="4"/>
      <c r="QIC133" s="4"/>
      <c r="QID133" s="4"/>
      <c r="QIK133" s="4"/>
      <c r="QIL133" s="4"/>
      <c r="QIM133" s="4"/>
      <c r="QIN133" s="4"/>
      <c r="QIO133" s="4"/>
      <c r="QIP133" s="4"/>
      <c r="QIQ133" s="4"/>
      <c r="QIR133" s="4"/>
      <c r="QIS133" s="4"/>
      <c r="QIT133" s="4"/>
      <c r="QIU133" s="4"/>
      <c r="QIV133" s="4"/>
      <c r="QIW133" s="4"/>
      <c r="QIX133" s="4"/>
      <c r="QIY133" s="4"/>
      <c r="QIZ133" s="4"/>
      <c r="QJA133" s="4"/>
      <c r="QJB133" s="4"/>
      <c r="QJC133" s="4"/>
      <c r="QJD133" s="4"/>
      <c r="QJE133" s="4"/>
      <c r="QJF133" s="4"/>
      <c r="QJG133" s="4"/>
      <c r="QJH133" s="4"/>
      <c r="QJI133" s="4"/>
      <c r="QJJ133" s="4"/>
      <c r="QJK133" s="4"/>
      <c r="QJL133" s="4"/>
      <c r="QJM133" s="4"/>
      <c r="QJN133" s="4"/>
      <c r="QJO133" s="4"/>
      <c r="QJP133" s="4"/>
      <c r="QJQ133" s="4"/>
      <c r="QJR133" s="4"/>
      <c r="QJS133" s="4"/>
      <c r="QJT133" s="4"/>
      <c r="QJU133" s="4"/>
      <c r="QJV133" s="4"/>
      <c r="QJW133" s="4"/>
      <c r="QJX133" s="4"/>
      <c r="QJY133" s="4"/>
      <c r="QJZ133" s="4"/>
      <c r="QKA133" s="4"/>
      <c r="QKB133" s="4"/>
      <c r="QKC133" s="4"/>
      <c r="QKD133" s="4"/>
      <c r="QKE133" s="4"/>
      <c r="QKF133" s="4"/>
      <c r="QKG133" s="4"/>
      <c r="QKH133" s="4"/>
      <c r="QKI133" s="4"/>
      <c r="QKJ133" s="4"/>
      <c r="QKK133" s="4"/>
      <c r="QKL133" s="4"/>
      <c r="QKM133" s="4"/>
      <c r="QKN133" s="4"/>
      <c r="QKO133" s="4"/>
      <c r="QKP133" s="4"/>
      <c r="QKQ133" s="4"/>
      <c r="QKR133" s="4"/>
      <c r="QKS133" s="4"/>
      <c r="QKT133" s="4"/>
      <c r="QKU133" s="4"/>
      <c r="QKV133" s="4"/>
      <c r="QKW133" s="4"/>
      <c r="QKX133" s="4"/>
      <c r="QKY133" s="4"/>
      <c r="QKZ133" s="4"/>
      <c r="QLA133" s="4"/>
      <c r="QLB133" s="4"/>
      <c r="QLC133" s="4"/>
      <c r="QLD133" s="4"/>
      <c r="QLE133" s="4"/>
      <c r="QLF133" s="4"/>
      <c r="QLG133" s="4"/>
      <c r="QLH133" s="4"/>
      <c r="QLI133" s="4"/>
      <c r="QLJ133" s="4"/>
      <c r="QLK133" s="4"/>
      <c r="QLL133" s="4"/>
      <c r="QLM133" s="4"/>
      <c r="QLN133" s="4"/>
      <c r="QLO133" s="4"/>
      <c r="QLP133" s="4"/>
      <c r="QLQ133" s="4"/>
      <c r="QLR133" s="4"/>
      <c r="QLS133" s="4"/>
      <c r="QLT133" s="4"/>
      <c r="QLU133" s="4"/>
      <c r="QLV133" s="4"/>
      <c r="QLW133" s="4"/>
      <c r="QLX133" s="4"/>
      <c r="QLY133" s="4"/>
      <c r="QLZ133" s="4"/>
      <c r="QMA133" s="4"/>
      <c r="QMB133" s="4"/>
      <c r="QMC133" s="4"/>
      <c r="QMD133" s="4"/>
      <c r="QME133" s="4"/>
      <c r="QMF133" s="4"/>
      <c r="QMG133" s="4"/>
      <c r="QMH133" s="4"/>
      <c r="QMI133" s="4"/>
      <c r="QMJ133" s="4"/>
      <c r="QMK133" s="4"/>
      <c r="QML133" s="4"/>
      <c r="QMM133" s="4"/>
      <c r="QMN133" s="4"/>
      <c r="QMO133" s="4"/>
      <c r="QMP133" s="4"/>
      <c r="QMQ133" s="4"/>
      <c r="QMR133" s="4"/>
      <c r="QMS133" s="4"/>
      <c r="QMT133" s="4"/>
      <c r="QMU133" s="4"/>
      <c r="QMV133" s="4"/>
      <c r="QMW133" s="4"/>
      <c r="QMX133" s="4"/>
      <c r="QMY133" s="4"/>
      <c r="QMZ133" s="4"/>
      <c r="QNA133" s="4"/>
      <c r="QNB133" s="4"/>
      <c r="QNC133" s="4"/>
      <c r="QND133" s="4"/>
      <c r="QNE133" s="4"/>
      <c r="QNF133" s="4"/>
      <c r="QNG133" s="4"/>
      <c r="QNH133" s="4"/>
      <c r="QNI133" s="4"/>
      <c r="QNJ133" s="4"/>
      <c r="QNK133" s="4"/>
      <c r="QNL133" s="4"/>
      <c r="QNM133" s="4"/>
      <c r="QNN133" s="4"/>
      <c r="QNO133" s="4"/>
      <c r="QNP133" s="4"/>
      <c r="QNQ133" s="4"/>
      <c r="QNR133" s="4"/>
      <c r="QNS133" s="4"/>
      <c r="QNT133" s="4"/>
      <c r="QNU133" s="4"/>
      <c r="QNV133" s="4"/>
      <c r="QNW133" s="4"/>
      <c r="QNX133" s="4"/>
      <c r="QNY133" s="4"/>
      <c r="QNZ133" s="4"/>
      <c r="QOA133" s="4"/>
      <c r="QOB133" s="4"/>
      <c r="QOC133" s="4"/>
      <c r="QOD133" s="4"/>
      <c r="QOE133" s="4"/>
      <c r="QOF133" s="4"/>
      <c r="QOG133" s="4"/>
      <c r="QOH133" s="4"/>
      <c r="QOI133" s="4"/>
      <c r="QOJ133" s="4"/>
      <c r="QOK133" s="4"/>
      <c r="QOL133" s="4"/>
      <c r="QOM133" s="4"/>
      <c r="QON133" s="4"/>
      <c r="QOO133" s="4"/>
      <c r="QOP133" s="4"/>
      <c r="QOQ133" s="4"/>
      <c r="QOR133" s="4"/>
      <c r="QOS133" s="4"/>
      <c r="QOT133" s="4"/>
      <c r="QOU133" s="4"/>
      <c r="QOV133" s="4"/>
      <c r="QOW133" s="4"/>
      <c r="QOX133" s="4"/>
      <c r="QOY133" s="4"/>
      <c r="QOZ133" s="4"/>
      <c r="QPA133" s="4"/>
      <c r="QPB133" s="4"/>
      <c r="QPC133" s="4"/>
      <c r="QPD133" s="4"/>
      <c r="QPE133" s="4"/>
      <c r="QPF133" s="4"/>
      <c r="QPG133" s="4"/>
      <c r="QPH133" s="4"/>
      <c r="QPI133" s="4"/>
      <c r="QPJ133" s="4"/>
      <c r="QPK133" s="4"/>
      <c r="QPL133" s="4"/>
      <c r="QPM133" s="4"/>
      <c r="QPN133" s="4"/>
      <c r="QPO133" s="4"/>
      <c r="QPP133" s="4"/>
      <c r="QPQ133" s="4"/>
      <c r="QPR133" s="4"/>
      <c r="QPS133" s="4"/>
      <c r="QPT133" s="4"/>
      <c r="QPU133" s="4"/>
      <c r="QPV133" s="4"/>
      <c r="QPW133" s="4"/>
      <c r="QPX133" s="4"/>
      <c r="QPY133" s="4"/>
      <c r="QPZ133" s="4"/>
      <c r="QQA133" s="4"/>
      <c r="QQB133" s="4"/>
      <c r="QQC133" s="4"/>
      <c r="QQD133" s="4"/>
      <c r="QQE133" s="4"/>
      <c r="QQF133" s="4"/>
      <c r="QQG133" s="4"/>
      <c r="QQH133" s="4"/>
      <c r="QQI133" s="4"/>
      <c r="QQJ133" s="4"/>
      <c r="QQK133" s="4"/>
      <c r="QQL133" s="4"/>
      <c r="QQM133" s="4"/>
      <c r="QQN133" s="4"/>
      <c r="QQO133" s="4"/>
      <c r="QQP133" s="4"/>
      <c r="QQQ133" s="4"/>
      <c r="QQR133" s="4"/>
      <c r="QQS133" s="4"/>
      <c r="QQT133" s="4"/>
      <c r="QQU133" s="4"/>
      <c r="QQV133" s="4"/>
      <c r="QQW133" s="4"/>
      <c r="QQX133" s="4"/>
      <c r="QQY133" s="4"/>
      <c r="QQZ133" s="4"/>
      <c r="QRA133" s="4"/>
      <c r="QRB133" s="4"/>
      <c r="QRC133" s="4"/>
      <c r="QRD133" s="4"/>
      <c r="QRE133" s="4"/>
      <c r="QRF133" s="4"/>
      <c r="QRG133" s="4"/>
      <c r="QRH133" s="4"/>
      <c r="QRI133" s="4"/>
      <c r="QRJ133" s="4"/>
      <c r="QRK133" s="4"/>
      <c r="QRL133" s="4"/>
      <c r="QRM133" s="4"/>
      <c r="QRN133" s="4"/>
      <c r="QRO133" s="4"/>
      <c r="QRP133" s="4"/>
      <c r="QRQ133" s="4"/>
      <c r="QRR133" s="4"/>
      <c r="QRS133" s="4"/>
      <c r="QRT133" s="4"/>
      <c r="QRU133" s="4"/>
      <c r="QRV133" s="4"/>
      <c r="QRW133" s="4"/>
      <c r="QRX133" s="4"/>
      <c r="QRY133" s="4"/>
      <c r="QRZ133" s="4"/>
      <c r="QSG133" s="4"/>
      <c r="QSH133" s="4"/>
      <c r="QSI133" s="4"/>
      <c r="QSJ133" s="4"/>
      <c r="QSK133" s="4"/>
      <c r="QSL133" s="4"/>
      <c r="QSM133" s="4"/>
      <c r="QSN133" s="4"/>
      <c r="QSO133" s="4"/>
      <c r="QSP133" s="4"/>
      <c r="QSQ133" s="4"/>
      <c r="QSR133" s="4"/>
      <c r="QSS133" s="4"/>
      <c r="QST133" s="4"/>
      <c r="QSU133" s="4"/>
      <c r="QSV133" s="4"/>
      <c r="QSW133" s="4"/>
      <c r="QSX133" s="4"/>
      <c r="QSY133" s="4"/>
      <c r="QSZ133" s="4"/>
      <c r="QTA133" s="4"/>
      <c r="QTB133" s="4"/>
      <c r="QTC133" s="4"/>
      <c r="QTD133" s="4"/>
      <c r="QTE133" s="4"/>
      <c r="QTF133" s="4"/>
      <c r="QTG133" s="4"/>
      <c r="QTH133" s="4"/>
      <c r="QTI133" s="4"/>
      <c r="QTJ133" s="4"/>
      <c r="QTK133" s="4"/>
      <c r="QTL133" s="4"/>
      <c r="QTM133" s="4"/>
      <c r="QTN133" s="4"/>
      <c r="QTO133" s="4"/>
      <c r="QTP133" s="4"/>
      <c r="QTQ133" s="4"/>
      <c r="QTR133" s="4"/>
      <c r="QTS133" s="4"/>
      <c r="QTT133" s="4"/>
      <c r="QTU133" s="4"/>
      <c r="QTV133" s="4"/>
      <c r="QTW133" s="4"/>
      <c r="QTX133" s="4"/>
      <c r="QTY133" s="4"/>
      <c r="QTZ133" s="4"/>
      <c r="QUA133" s="4"/>
      <c r="QUB133" s="4"/>
      <c r="QUC133" s="4"/>
      <c r="QUD133" s="4"/>
      <c r="QUE133" s="4"/>
      <c r="QUF133" s="4"/>
      <c r="QUG133" s="4"/>
      <c r="QUH133" s="4"/>
      <c r="QUI133" s="4"/>
      <c r="QUJ133" s="4"/>
      <c r="QUK133" s="4"/>
      <c r="QUL133" s="4"/>
      <c r="QUM133" s="4"/>
      <c r="QUN133" s="4"/>
      <c r="QUO133" s="4"/>
      <c r="QUP133" s="4"/>
      <c r="QUQ133" s="4"/>
      <c r="QUR133" s="4"/>
      <c r="QUS133" s="4"/>
      <c r="QUT133" s="4"/>
      <c r="QUU133" s="4"/>
      <c r="QUV133" s="4"/>
      <c r="QUW133" s="4"/>
      <c r="QUX133" s="4"/>
      <c r="QUY133" s="4"/>
      <c r="QUZ133" s="4"/>
      <c r="QVA133" s="4"/>
      <c r="QVB133" s="4"/>
      <c r="QVC133" s="4"/>
      <c r="QVD133" s="4"/>
      <c r="QVE133" s="4"/>
      <c r="QVF133" s="4"/>
      <c r="QVG133" s="4"/>
      <c r="QVH133" s="4"/>
      <c r="QVI133" s="4"/>
      <c r="QVJ133" s="4"/>
      <c r="QVK133" s="4"/>
      <c r="QVL133" s="4"/>
      <c r="QVM133" s="4"/>
      <c r="QVN133" s="4"/>
      <c r="QVO133" s="4"/>
      <c r="QVP133" s="4"/>
      <c r="QVQ133" s="4"/>
      <c r="QVR133" s="4"/>
      <c r="QVS133" s="4"/>
      <c r="QVT133" s="4"/>
      <c r="QVU133" s="4"/>
      <c r="QVV133" s="4"/>
      <c r="QVW133" s="4"/>
      <c r="QVX133" s="4"/>
      <c r="QVY133" s="4"/>
      <c r="QVZ133" s="4"/>
      <c r="QWA133" s="4"/>
      <c r="QWB133" s="4"/>
      <c r="QWC133" s="4"/>
      <c r="QWD133" s="4"/>
      <c r="QWE133" s="4"/>
      <c r="QWF133" s="4"/>
      <c r="QWG133" s="4"/>
      <c r="QWH133" s="4"/>
      <c r="QWI133" s="4"/>
      <c r="QWJ133" s="4"/>
      <c r="QWK133" s="4"/>
      <c r="QWL133" s="4"/>
      <c r="QWM133" s="4"/>
      <c r="QWN133" s="4"/>
      <c r="QWO133" s="4"/>
      <c r="QWP133" s="4"/>
      <c r="QWQ133" s="4"/>
      <c r="QWR133" s="4"/>
      <c r="QWS133" s="4"/>
      <c r="QWT133" s="4"/>
      <c r="QWU133" s="4"/>
      <c r="QWV133" s="4"/>
      <c r="QWW133" s="4"/>
      <c r="QWX133" s="4"/>
      <c r="QWY133" s="4"/>
      <c r="QWZ133" s="4"/>
      <c r="QXA133" s="4"/>
      <c r="QXB133" s="4"/>
      <c r="QXC133" s="4"/>
      <c r="QXD133" s="4"/>
      <c r="QXE133" s="4"/>
      <c r="QXF133" s="4"/>
      <c r="QXG133" s="4"/>
      <c r="QXH133" s="4"/>
      <c r="QXI133" s="4"/>
      <c r="QXJ133" s="4"/>
      <c r="QXK133" s="4"/>
      <c r="QXL133" s="4"/>
      <c r="QXM133" s="4"/>
      <c r="QXN133" s="4"/>
      <c r="QXO133" s="4"/>
      <c r="QXP133" s="4"/>
      <c r="QXQ133" s="4"/>
      <c r="QXR133" s="4"/>
      <c r="QXS133" s="4"/>
      <c r="QXT133" s="4"/>
      <c r="QXU133" s="4"/>
      <c r="QXV133" s="4"/>
      <c r="QXW133" s="4"/>
      <c r="QXX133" s="4"/>
      <c r="QXY133" s="4"/>
      <c r="QXZ133" s="4"/>
      <c r="QYA133" s="4"/>
      <c r="QYB133" s="4"/>
      <c r="QYC133" s="4"/>
      <c r="QYD133" s="4"/>
      <c r="QYE133" s="4"/>
      <c r="QYF133" s="4"/>
      <c r="QYG133" s="4"/>
      <c r="QYH133" s="4"/>
      <c r="QYI133" s="4"/>
      <c r="QYJ133" s="4"/>
      <c r="QYK133" s="4"/>
      <c r="QYL133" s="4"/>
      <c r="QYM133" s="4"/>
      <c r="QYN133" s="4"/>
      <c r="QYO133" s="4"/>
      <c r="QYP133" s="4"/>
      <c r="QYQ133" s="4"/>
      <c r="QYR133" s="4"/>
      <c r="QYS133" s="4"/>
      <c r="QYT133" s="4"/>
      <c r="QYU133" s="4"/>
      <c r="QYV133" s="4"/>
      <c r="QYW133" s="4"/>
      <c r="QYX133" s="4"/>
      <c r="QYY133" s="4"/>
      <c r="QYZ133" s="4"/>
      <c r="QZA133" s="4"/>
      <c r="QZB133" s="4"/>
      <c r="QZC133" s="4"/>
      <c r="QZD133" s="4"/>
      <c r="QZE133" s="4"/>
      <c r="QZF133" s="4"/>
      <c r="QZG133" s="4"/>
      <c r="QZH133" s="4"/>
      <c r="QZI133" s="4"/>
      <c r="QZJ133" s="4"/>
      <c r="QZK133" s="4"/>
      <c r="QZL133" s="4"/>
      <c r="QZM133" s="4"/>
      <c r="QZN133" s="4"/>
      <c r="QZO133" s="4"/>
      <c r="QZP133" s="4"/>
      <c r="QZQ133" s="4"/>
      <c r="QZR133" s="4"/>
      <c r="QZS133" s="4"/>
      <c r="QZT133" s="4"/>
      <c r="QZU133" s="4"/>
      <c r="QZV133" s="4"/>
      <c r="QZW133" s="4"/>
      <c r="QZX133" s="4"/>
      <c r="QZY133" s="4"/>
      <c r="QZZ133" s="4"/>
      <c r="RAA133" s="4"/>
      <c r="RAB133" s="4"/>
      <c r="RAC133" s="4"/>
      <c r="RAD133" s="4"/>
      <c r="RAE133" s="4"/>
      <c r="RAF133" s="4"/>
      <c r="RAG133" s="4"/>
      <c r="RAH133" s="4"/>
      <c r="RAI133" s="4"/>
      <c r="RAJ133" s="4"/>
      <c r="RAK133" s="4"/>
      <c r="RAL133" s="4"/>
      <c r="RAM133" s="4"/>
      <c r="RAN133" s="4"/>
      <c r="RAO133" s="4"/>
      <c r="RAP133" s="4"/>
      <c r="RAQ133" s="4"/>
      <c r="RAR133" s="4"/>
      <c r="RAS133" s="4"/>
      <c r="RAT133" s="4"/>
      <c r="RAU133" s="4"/>
      <c r="RAV133" s="4"/>
      <c r="RAW133" s="4"/>
      <c r="RAX133" s="4"/>
      <c r="RAY133" s="4"/>
      <c r="RAZ133" s="4"/>
      <c r="RBA133" s="4"/>
      <c r="RBB133" s="4"/>
      <c r="RBC133" s="4"/>
      <c r="RBD133" s="4"/>
      <c r="RBE133" s="4"/>
      <c r="RBF133" s="4"/>
      <c r="RBG133" s="4"/>
      <c r="RBH133" s="4"/>
      <c r="RBI133" s="4"/>
      <c r="RBJ133" s="4"/>
      <c r="RBK133" s="4"/>
      <c r="RBL133" s="4"/>
      <c r="RBM133" s="4"/>
      <c r="RBN133" s="4"/>
      <c r="RBO133" s="4"/>
      <c r="RBP133" s="4"/>
      <c r="RBQ133" s="4"/>
      <c r="RBR133" s="4"/>
      <c r="RBS133" s="4"/>
      <c r="RBT133" s="4"/>
      <c r="RBU133" s="4"/>
      <c r="RBV133" s="4"/>
      <c r="RCC133" s="4"/>
      <c r="RCD133" s="4"/>
      <c r="RCE133" s="4"/>
      <c r="RCF133" s="4"/>
      <c r="RCG133" s="4"/>
      <c r="RCH133" s="4"/>
      <c r="RCI133" s="4"/>
      <c r="RCJ133" s="4"/>
      <c r="RCK133" s="4"/>
      <c r="RCL133" s="4"/>
      <c r="RCM133" s="4"/>
      <c r="RCN133" s="4"/>
      <c r="RCO133" s="4"/>
      <c r="RCP133" s="4"/>
      <c r="RCQ133" s="4"/>
      <c r="RCR133" s="4"/>
      <c r="RCS133" s="4"/>
      <c r="RCT133" s="4"/>
      <c r="RCU133" s="4"/>
      <c r="RCV133" s="4"/>
      <c r="RCW133" s="4"/>
      <c r="RCX133" s="4"/>
      <c r="RCY133" s="4"/>
      <c r="RCZ133" s="4"/>
      <c r="RDA133" s="4"/>
      <c r="RDB133" s="4"/>
      <c r="RDC133" s="4"/>
      <c r="RDD133" s="4"/>
      <c r="RDE133" s="4"/>
      <c r="RDF133" s="4"/>
      <c r="RDG133" s="4"/>
      <c r="RDH133" s="4"/>
      <c r="RDI133" s="4"/>
      <c r="RDJ133" s="4"/>
      <c r="RDK133" s="4"/>
      <c r="RDL133" s="4"/>
      <c r="RDM133" s="4"/>
      <c r="RDN133" s="4"/>
      <c r="RDO133" s="4"/>
      <c r="RDP133" s="4"/>
      <c r="RDQ133" s="4"/>
      <c r="RDR133" s="4"/>
      <c r="RDS133" s="4"/>
      <c r="RDT133" s="4"/>
      <c r="RDU133" s="4"/>
      <c r="RDV133" s="4"/>
      <c r="RDW133" s="4"/>
      <c r="RDX133" s="4"/>
      <c r="RDY133" s="4"/>
      <c r="RDZ133" s="4"/>
      <c r="REA133" s="4"/>
      <c r="REB133" s="4"/>
      <c r="REC133" s="4"/>
      <c r="RED133" s="4"/>
      <c r="REE133" s="4"/>
      <c r="REF133" s="4"/>
      <c r="REG133" s="4"/>
      <c r="REH133" s="4"/>
      <c r="REI133" s="4"/>
      <c r="REJ133" s="4"/>
      <c r="REK133" s="4"/>
      <c r="REL133" s="4"/>
      <c r="REM133" s="4"/>
      <c r="REN133" s="4"/>
      <c r="REO133" s="4"/>
      <c r="REP133" s="4"/>
      <c r="REQ133" s="4"/>
      <c r="RER133" s="4"/>
      <c r="RES133" s="4"/>
      <c r="RET133" s="4"/>
      <c r="REU133" s="4"/>
      <c r="REV133" s="4"/>
      <c r="REW133" s="4"/>
      <c r="REX133" s="4"/>
      <c r="REY133" s="4"/>
      <c r="REZ133" s="4"/>
      <c r="RFA133" s="4"/>
      <c r="RFB133" s="4"/>
      <c r="RFC133" s="4"/>
      <c r="RFD133" s="4"/>
      <c r="RFE133" s="4"/>
      <c r="RFF133" s="4"/>
      <c r="RFG133" s="4"/>
      <c r="RFH133" s="4"/>
      <c r="RFI133" s="4"/>
      <c r="RFJ133" s="4"/>
      <c r="RFK133" s="4"/>
      <c r="RFL133" s="4"/>
      <c r="RFM133" s="4"/>
      <c r="RFN133" s="4"/>
      <c r="RFO133" s="4"/>
      <c r="RFP133" s="4"/>
      <c r="RFQ133" s="4"/>
      <c r="RFR133" s="4"/>
      <c r="RFS133" s="4"/>
      <c r="RFT133" s="4"/>
      <c r="RFU133" s="4"/>
      <c r="RFV133" s="4"/>
      <c r="RFW133" s="4"/>
      <c r="RFX133" s="4"/>
      <c r="RFY133" s="4"/>
      <c r="RFZ133" s="4"/>
      <c r="RGA133" s="4"/>
      <c r="RGB133" s="4"/>
      <c r="RGC133" s="4"/>
      <c r="RGD133" s="4"/>
      <c r="RGE133" s="4"/>
      <c r="RGF133" s="4"/>
      <c r="RGG133" s="4"/>
      <c r="RGH133" s="4"/>
      <c r="RGI133" s="4"/>
      <c r="RGJ133" s="4"/>
      <c r="RGK133" s="4"/>
      <c r="RGL133" s="4"/>
      <c r="RGM133" s="4"/>
      <c r="RGN133" s="4"/>
      <c r="RGO133" s="4"/>
      <c r="RGP133" s="4"/>
      <c r="RGQ133" s="4"/>
      <c r="RGR133" s="4"/>
      <c r="RGS133" s="4"/>
      <c r="RGT133" s="4"/>
      <c r="RGU133" s="4"/>
      <c r="RGV133" s="4"/>
      <c r="RGW133" s="4"/>
      <c r="RGX133" s="4"/>
      <c r="RGY133" s="4"/>
      <c r="RGZ133" s="4"/>
      <c r="RHA133" s="4"/>
      <c r="RHB133" s="4"/>
      <c r="RHC133" s="4"/>
      <c r="RHD133" s="4"/>
      <c r="RHE133" s="4"/>
      <c r="RHF133" s="4"/>
      <c r="RHG133" s="4"/>
      <c r="RHH133" s="4"/>
      <c r="RHI133" s="4"/>
      <c r="RHJ133" s="4"/>
      <c r="RHK133" s="4"/>
      <c r="RHL133" s="4"/>
      <c r="RHM133" s="4"/>
      <c r="RHN133" s="4"/>
      <c r="RHO133" s="4"/>
      <c r="RHP133" s="4"/>
      <c r="RHQ133" s="4"/>
      <c r="RHR133" s="4"/>
      <c r="RHS133" s="4"/>
      <c r="RHT133" s="4"/>
      <c r="RHU133" s="4"/>
      <c r="RHV133" s="4"/>
      <c r="RHW133" s="4"/>
      <c r="RHX133" s="4"/>
      <c r="RHY133" s="4"/>
      <c r="RHZ133" s="4"/>
      <c r="RIA133" s="4"/>
      <c r="RIB133" s="4"/>
      <c r="RIC133" s="4"/>
      <c r="RID133" s="4"/>
      <c r="RIE133" s="4"/>
      <c r="RIF133" s="4"/>
      <c r="RIG133" s="4"/>
      <c r="RIH133" s="4"/>
      <c r="RII133" s="4"/>
      <c r="RIJ133" s="4"/>
      <c r="RIK133" s="4"/>
      <c r="RIL133" s="4"/>
      <c r="RIM133" s="4"/>
      <c r="RIN133" s="4"/>
      <c r="RIO133" s="4"/>
      <c r="RIP133" s="4"/>
      <c r="RIQ133" s="4"/>
      <c r="RIR133" s="4"/>
      <c r="RIS133" s="4"/>
      <c r="RIT133" s="4"/>
      <c r="RIU133" s="4"/>
      <c r="RIV133" s="4"/>
      <c r="RIW133" s="4"/>
      <c r="RIX133" s="4"/>
      <c r="RIY133" s="4"/>
      <c r="RIZ133" s="4"/>
      <c r="RJA133" s="4"/>
      <c r="RJB133" s="4"/>
      <c r="RJC133" s="4"/>
      <c r="RJD133" s="4"/>
      <c r="RJE133" s="4"/>
      <c r="RJF133" s="4"/>
      <c r="RJG133" s="4"/>
      <c r="RJH133" s="4"/>
      <c r="RJI133" s="4"/>
      <c r="RJJ133" s="4"/>
      <c r="RJK133" s="4"/>
      <c r="RJL133" s="4"/>
      <c r="RJM133" s="4"/>
      <c r="RJN133" s="4"/>
      <c r="RJO133" s="4"/>
      <c r="RJP133" s="4"/>
      <c r="RJQ133" s="4"/>
      <c r="RJR133" s="4"/>
      <c r="RJS133" s="4"/>
      <c r="RJT133" s="4"/>
      <c r="RJU133" s="4"/>
      <c r="RJV133" s="4"/>
      <c r="RJW133" s="4"/>
      <c r="RJX133" s="4"/>
      <c r="RJY133" s="4"/>
      <c r="RJZ133" s="4"/>
      <c r="RKA133" s="4"/>
      <c r="RKB133" s="4"/>
      <c r="RKC133" s="4"/>
      <c r="RKD133" s="4"/>
      <c r="RKE133" s="4"/>
      <c r="RKF133" s="4"/>
      <c r="RKG133" s="4"/>
      <c r="RKH133" s="4"/>
      <c r="RKI133" s="4"/>
      <c r="RKJ133" s="4"/>
      <c r="RKK133" s="4"/>
      <c r="RKL133" s="4"/>
      <c r="RKM133" s="4"/>
      <c r="RKN133" s="4"/>
      <c r="RKO133" s="4"/>
      <c r="RKP133" s="4"/>
      <c r="RKQ133" s="4"/>
      <c r="RKR133" s="4"/>
      <c r="RKS133" s="4"/>
      <c r="RKT133" s="4"/>
      <c r="RKU133" s="4"/>
      <c r="RKV133" s="4"/>
      <c r="RKW133" s="4"/>
      <c r="RKX133" s="4"/>
      <c r="RKY133" s="4"/>
      <c r="RKZ133" s="4"/>
      <c r="RLA133" s="4"/>
      <c r="RLB133" s="4"/>
      <c r="RLC133" s="4"/>
      <c r="RLD133" s="4"/>
      <c r="RLE133" s="4"/>
      <c r="RLF133" s="4"/>
      <c r="RLG133" s="4"/>
      <c r="RLH133" s="4"/>
      <c r="RLI133" s="4"/>
      <c r="RLJ133" s="4"/>
      <c r="RLK133" s="4"/>
      <c r="RLL133" s="4"/>
      <c r="RLM133" s="4"/>
      <c r="RLN133" s="4"/>
      <c r="RLO133" s="4"/>
      <c r="RLP133" s="4"/>
      <c r="RLQ133" s="4"/>
      <c r="RLR133" s="4"/>
      <c r="RLY133" s="4"/>
      <c r="RLZ133" s="4"/>
      <c r="RMA133" s="4"/>
      <c r="RMB133" s="4"/>
      <c r="RMC133" s="4"/>
      <c r="RMD133" s="4"/>
      <c r="RME133" s="4"/>
      <c r="RMF133" s="4"/>
      <c r="RMG133" s="4"/>
      <c r="RMH133" s="4"/>
      <c r="RMI133" s="4"/>
      <c r="RMJ133" s="4"/>
      <c r="RMK133" s="4"/>
      <c r="RML133" s="4"/>
      <c r="RMM133" s="4"/>
      <c r="RMN133" s="4"/>
      <c r="RMO133" s="4"/>
      <c r="RMP133" s="4"/>
      <c r="RMQ133" s="4"/>
      <c r="RMR133" s="4"/>
      <c r="RMS133" s="4"/>
      <c r="RMT133" s="4"/>
      <c r="RMU133" s="4"/>
      <c r="RMV133" s="4"/>
      <c r="RMW133" s="4"/>
      <c r="RMX133" s="4"/>
      <c r="RMY133" s="4"/>
      <c r="RMZ133" s="4"/>
      <c r="RNA133" s="4"/>
      <c r="RNB133" s="4"/>
      <c r="RNC133" s="4"/>
      <c r="RND133" s="4"/>
      <c r="RNE133" s="4"/>
      <c r="RNF133" s="4"/>
      <c r="RNG133" s="4"/>
      <c r="RNH133" s="4"/>
      <c r="RNI133" s="4"/>
      <c r="RNJ133" s="4"/>
      <c r="RNK133" s="4"/>
      <c r="RNL133" s="4"/>
      <c r="RNM133" s="4"/>
      <c r="RNN133" s="4"/>
      <c r="RNO133" s="4"/>
      <c r="RNP133" s="4"/>
      <c r="RNQ133" s="4"/>
      <c r="RNR133" s="4"/>
      <c r="RNS133" s="4"/>
      <c r="RNT133" s="4"/>
      <c r="RNU133" s="4"/>
      <c r="RNV133" s="4"/>
      <c r="RNW133" s="4"/>
      <c r="RNX133" s="4"/>
      <c r="RNY133" s="4"/>
      <c r="RNZ133" s="4"/>
      <c r="ROA133" s="4"/>
      <c r="ROB133" s="4"/>
      <c r="ROC133" s="4"/>
      <c r="ROD133" s="4"/>
      <c r="ROE133" s="4"/>
      <c r="ROF133" s="4"/>
      <c r="ROG133" s="4"/>
      <c r="ROH133" s="4"/>
      <c r="ROI133" s="4"/>
      <c r="ROJ133" s="4"/>
      <c r="ROK133" s="4"/>
      <c r="ROL133" s="4"/>
      <c r="ROM133" s="4"/>
      <c r="RON133" s="4"/>
      <c r="ROO133" s="4"/>
      <c r="ROP133" s="4"/>
      <c r="ROQ133" s="4"/>
      <c r="ROR133" s="4"/>
      <c r="ROS133" s="4"/>
      <c r="ROT133" s="4"/>
      <c r="ROU133" s="4"/>
      <c r="ROV133" s="4"/>
      <c r="ROW133" s="4"/>
      <c r="ROX133" s="4"/>
      <c r="ROY133" s="4"/>
      <c r="ROZ133" s="4"/>
      <c r="RPA133" s="4"/>
      <c r="RPB133" s="4"/>
      <c r="RPC133" s="4"/>
      <c r="RPD133" s="4"/>
      <c r="RPE133" s="4"/>
      <c r="RPF133" s="4"/>
      <c r="RPG133" s="4"/>
      <c r="RPH133" s="4"/>
      <c r="RPI133" s="4"/>
      <c r="RPJ133" s="4"/>
      <c r="RPK133" s="4"/>
      <c r="RPL133" s="4"/>
      <c r="RPM133" s="4"/>
      <c r="RPN133" s="4"/>
      <c r="RPO133" s="4"/>
      <c r="RPP133" s="4"/>
      <c r="RPQ133" s="4"/>
      <c r="RPR133" s="4"/>
      <c r="RPS133" s="4"/>
      <c r="RPT133" s="4"/>
      <c r="RPU133" s="4"/>
      <c r="RPV133" s="4"/>
      <c r="RPW133" s="4"/>
      <c r="RPX133" s="4"/>
      <c r="RPY133" s="4"/>
      <c r="RPZ133" s="4"/>
      <c r="RQA133" s="4"/>
      <c r="RQB133" s="4"/>
      <c r="RQC133" s="4"/>
      <c r="RQD133" s="4"/>
      <c r="RQE133" s="4"/>
      <c r="RQF133" s="4"/>
      <c r="RQG133" s="4"/>
      <c r="RQH133" s="4"/>
      <c r="RQI133" s="4"/>
      <c r="RQJ133" s="4"/>
      <c r="RQK133" s="4"/>
      <c r="RQL133" s="4"/>
      <c r="RQM133" s="4"/>
      <c r="RQN133" s="4"/>
      <c r="RQO133" s="4"/>
      <c r="RQP133" s="4"/>
      <c r="RQQ133" s="4"/>
      <c r="RQR133" s="4"/>
      <c r="RQS133" s="4"/>
      <c r="RQT133" s="4"/>
      <c r="RQU133" s="4"/>
      <c r="RQV133" s="4"/>
      <c r="RQW133" s="4"/>
      <c r="RQX133" s="4"/>
      <c r="RQY133" s="4"/>
      <c r="RQZ133" s="4"/>
      <c r="RRA133" s="4"/>
      <c r="RRB133" s="4"/>
      <c r="RRC133" s="4"/>
      <c r="RRD133" s="4"/>
      <c r="RRE133" s="4"/>
      <c r="RRF133" s="4"/>
      <c r="RRG133" s="4"/>
      <c r="RRH133" s="4"/>
      <c r="RRI133" s="4"/>
      <c r="RRJ133" s="4"/>
      <c r="RRK133" s="4"/>
      <c r="RRL133" s="4"/>
      <c r="RRM133" s="4"/>
      <c r="RRN133" s="4"/>
      <c r="RRO133" s="4"/>
      <c r="RRP133" s="4"/>
      <c r="RRQ133" s="4"/>
      <c r="RRR133" s="4"/>
      <c r="RRS133" s="4"/>
      <c r="RRT133" s="4"/>
      <c r="RRU133" s="4"/>
      <c r="RRV133" s="4"/>
      <c r="RRW133" s="4"/>
      <c r="RRX133" s="4"/>
      <c r="RRY133" s="4"/>
      <c r="RRZ133" s="4"/>
      <c r="RSA133" s="4"/>
      <c r="RSB133" s="4"/>
      <c r="RSC133" s="4"/>
      <c r="RSD133" s="4"/>
      <c r="RSE133" s="4"/>
      <c r="RSF133" s="4"/>
      <c r="RSG133" s="4"/>
      <c r="RSH133" s="4"/>
      <c r="RSI133" s="4"/>
      <c r="RSJ133" s="4"/>
      <c r="RSK133" s="4"/>
      <c r="RSL133" s="4"/>
      <c r="RSM133" s="4"/>
      <c r="RSN133" s="4"/>
      <c r="RSO133" s="4"/>
      <c r="RSP133" s="4"/>
      <c r="RSQ133" s="4"/>
      <c r="RSR133" s="4"/>
      <c r="RSS133" s="4"/>
      <c r="RST133" s="4"/>
      <c r="RSU133" s="4"/>
      <c r="RSV133" s="4"/>
      <c r="RSW133" s="4"/>
      <c r="RSX133" s="4"/>
      <c r="RSY133" s="4"/>
      <c r="RSZ133" s="4"/>
      <c r="RTA133" s="4"/>
      <c r="RTB133" s="4"/>
      <c r="RTC133" s="4"/>
      <c r="RTD133" s="4"/>
      <c r="RTE133" s="4"/>
      <c r="RTF133" s="4"/>
      <c r="RTG133" s="4"/>
      <c r="RTH133" s="4"/>
      <c r="RTI133" s="4"/>
      <c r="RTJ133" s="4"/>
      <c r="RTK133" s="4"/>
      <c r="RTL133" s="4"/>
      <c r="RTM133" s="4"/>
      <c r="RTN133" s="4"/>
      <c r="RTO133" s="4"/>
      <c r="RTP133" s="4"/>
      <c r="RTQ133" s="4"/>
      <c r="RTR133" s="4"/>
      <c r="RTS133" s="4"/>
      <c r="RTT133" s="4"/>
      <c r="RTU133" s="4"/>
      <c r="RTV133" s="4"/>
      <c r="RTW133" s="4"/>
      <c r="RTX133" s="4"/>
      <c r="RTY133" s="4"/>
      <c r="RTZ133" s="4"/>
      <c r="RUA133" s="4"/>
      <c r="RUB133" s="4"/>
      <c r="RUC133" s="4"/>
      <c r="RUD133" s="4"/>
      <c r="RUE133" s="4"/>
      <c r="RUF133" s="4"/>
      <c r="RUG133" s="4"/>
      <c r="RUH133" s="4"/>
      <c r="RUI133" s="4"/>
      <c r="RUJ133" s="4"/>
      <c r="RUK133" s="4"/>
      <c r="RUL133" s="4"/>
      <c r="RUM133" s="4"/>
      <c r="RUN133" s="4"/>
      <c r="RUO133" s="4"/>
      <c r="RUP133" s="4"/>
      <c r="RUQ133" s="4"/>
      <c r="RUR133" s="4"/>
      <c r="RUS133" s="4"/>
      <c r="RUT133" s="4"/>
      <c r="RUU133" s="4"/>
      <c r="RUV133" s="4"/>
      <c r="RUW133" s="4"/>
      <c r="RUX133" s="4"/>
      <c r="RUY133" s="4"/>
      <c r="RUZ133" s="4"/>
      <c r="RVA133" s="4"/>
      <c r="RVB133" s="4"/>
      <c r="RVC133" s="4"/>
      <c r="RVD133" s="4"/>
      <c r="RVE133" s="4"/>
      <c r="RVF133" s="4"/>
      <c r="RVG133" s="4"/>
      <c r="RVH133" s="4"/>
      <c r="RVI133" s="4"/>
      <c r="RVJ133" s="4"/>
      <c r="RVK133" s="4"/>
      <c r="RVL133" s="4"/>
      <c r="RVM133" s="4"/>
      <c r="RVN133" s="4"/>
      <c r="RVU133" s="4"/>
      <c r="RVV133" s="4"/>
      <c r="RVW133" s="4"/>
      <c r="RVX133" s="4"/>
      <c r="RVY133" s="4"/>
      <c r="RVZ133" s="4"/>
      <c r="RWA133" s="4"/>
      <c r="RWB133" s="4"/>
      <c r="RWC133" s="4"/>
      <c r="RWD133" s="4"/>
      <c r="RWE133" s="4"/>
      <c r="RWF133" s="4"/>
      <c r="RWG133" s="4"/>
      <c r="RWH133" s="4"/>
      <c r="RWI133" s="4"/>
      <c r="RWJ133" s="4"/>
      <c r="RWK133" s="4"/>
      <c r="RWL133" s="4"/>
      <c r="RWM133" s="4"/>
      <c r="RWN133" s="4"/>
      <c r="RWO133" s="4"/>
      <c r="RWP133" s="4"/>
      <c r="RWQ133" s="4"/>
      <c r="RWR133" s="4"/>
      <c r="RWS133" s="4"/>
      <c r="RWT133" s="4"/>
      <c r="RWU133" s="4"/>
      <c r="RWV133" s="4"/>
      <c r="RWW133" s="4"/>
      <c r="RWX133" s="4"/>
      <c r="RWY133" s="4"/>
      <c r="RWZ133" s="4"/>
      <c r="RXA133" s="4"/>
      <c r="RXB133" s="4"/>
      <c r="RXC133" s="4"/>
      <c r="RXD133" s="4"/>
      <c r="RXE133" s="4"/>
      <c r="RXF133" s="4"/>
      <c r="RXG133" s="4"/>
      <c r="RXH133" s="4"/>
      <c r="RXI133" s="4"/>
      <c r="RXJ133" s="4"/>
      <c r="RXK133" s="4"/>
      <c r="RXL133" s="4"/>
      <c r="RXM133" s="4"/>
      <c r="RXN133" s="4"/>
      <c r="RXO133" s="4"/>
      <c r="RXP133" s="4"/>
      <c r="RXQ133" s="4"/>
      <c r="RXR133" s="4"/>
      <c r="RXS133" s="4"/>
      <c r="RXT133" s="4"/>
      <c r="RXU133" s="4"/>
      <c r="RXV133" s="4"/>
      <c r="RXW133" s="4"/>
      <c r="RXX133" s="4"/>
      <c r="RXY133" s="4"/>
      <c r="RXZ133" s="4"/>
      <c r="RYA133" s="4"/>
      <c r="RYB133" s="4"/>
      <c r="RYC133" s="4"/>
      <c r="RYD133" s="4"/>
      <c r="RYE133" s="4"/>
      <c r="RYF133" s="4"/>
      <c r="RYG133" s="4"/>
      <c r="RYH133" s="4"/>
      <c r="RYI133" s="4"/>
      <c r="RYJ133" s="4"/>
      <c r="RYK133" s="4"/>
      <c r="RYL133" s="4"/>
      <c r="RYM133" s="4"/>
      <c r="RYN133" s="4"/>
      <c r="RYO133" s="4"/>
      <c r="RYP133" s="4"/>
      <c r="RYQ133" s="4"/>
      <c r="RYR133" s="4"/>
      <c r="RYS133" s="4"/>
      <c r="RYT133" s="4"/>
      <c r="RYU133" s="4"/>
      <c r="RYV133" s="4"/>
      <c r="RYW133" s="4"/>
      <c r="RYX133" s="4"/>
      <c r="RYY133" s="4"/>
      <c r="RYZ133" s="4"/>
      <c r="RZA133" s="4"/>
      <c r="RZB133" s="4"/>
      <c r="RZC133" s="4"/>
      <c r="RZD133" s="4"/>
      <c r="RZE133" s="4"/>
      <c r="RZF133" s="4"/>
      <c r="RZG133" s="4"/>
      <c r="RZH133" s="4"/>
      <c r="RZI133" s="4"/>
      <c r="RZJ133" s="4"/>
      <c r="RZK133" s="4"/>
      <c r="RZL133" s="4"/>
      <c r="RZM133" s="4"/>
      <c r="RZN133" s="4"/>
      <c r="RZO133" s="4"/>
      <c r="RZP133" s="4"/>
      <c r="RZQ133" s="4"/>
      <c r="RZR133" s="4"/>
      <c r="RZS133" s="4"/>
      <c r="RZT133" s="4"/>
      <c r="RZU133" s="4"/>
      <c r="RZV133" s="4"/>
      <c r="RZW133" s="4"/>
      <c r="RZX133" s="4"/>
      <c r="RZY133" s="4"/>
      <c r="RZZ133" s="4"/>
      <c r="SAA133" s="4"/>
      <c r="SAB133" s="4"/>
      <c r="SAC133" s="4"/>
      <c r="SAD133" s="4"/>
      <c r="SAE133" s="4"/>
      <c r="SAF133" s="4"/>
      <c r="SAG133" s="4"/>
      <c r="SAH133" s="4"/>
      <c r="SAI133" s="4"/>
      <c r="SAJ133" s="4"/>
      <c r="SAK133" s="4"/>
      <c r="SAL133" s="4"/>
      <c r="SAM133" s="4"/>
      <c r="SAN133" s="4"/>
      <c r="SAO133" s="4"/>
      <c r="SAP133" s="4"/>
      <c r="SAQ133" s="4"/>
      <c r="SAR133" s="4"/>
      <c r="SAS133" s="4"/>
      <c r="SAT133" s="4"/>
      <c r="SAU133" s="4"/>
      <c r="SAV133" s="4"/>
      <c r="SAW133" s="4"/>
      <c r="SAX133" s="4"/>
      <c r="SAY133" s="4"/>
      <c r="SAZ133" s="4"/>
      <c r="SBA133" s="4"/>
      <c r="SBB133" s="4"/>
      <c r="SBC133" s="4"/>
      <c r="SBD133" s="4"/>
      <c r="SBE133" s="4"/>
      <c r="SBF133" s="4"/>
      <c r="SBG133" s="4"/>
      <c r="SBH133" s="4"/>
      <c r="SBI133" s="4"/>
      <c r="SBJ133" s="4"/>
      <c r="SBK133" s="4"/>
      <c r="SBL133" s="4"/>
      <c r="SBM133" s="4"/>
      <c r="SBN133" s="4"/>
      <c r="SBO133" s="4"/>
      <c r="SBP133" s="4"/>
      <c r="SBQ133" s="4"/>
      <c r="SBR133" s="4"/>
      <c r="SBS133" s="4"/>
      <c r="SBT133" s="4"/>
      <c r="SBU133" s="4"/>
      <c r="SBV133" s="4"/>
      <c r="SBW133" s="4"/>
      <c r="SBX133" s="4"/>
      <c r="SBY133" s="4"/>
      <c r="SBZ133" s="4"/>
      <c r="SCA133" s="4"/>
      <c r="SCB133" s="4"/>
      <c r="SCC133" s="4"/>
      <c r="SCD133" s="4"/>
      <c r="SCE133" s="4"/>
      <c r="SCF133" s="4"/>
      <c r="SCG133" s="4"/>
      <c r="SCH133" s="4"/>
      <c r="SCI133" s="4"/>
      <c r="SCJ133" s="4"/>
      <c r="SCK133" s="4"/>
      <c r="SCL133" s="4"/>
      <c r="SCM133" s="4"/>
      <c r="SCN133" s="4"/>
      <c r="SCO133" s="4"/>
      <c r="SCP133" s="4"/>
      <c r="SCQ133" s="4"/>
      <c r="SCR133" s="4"/>
      <c r="SCS133" s="4"/>
      <c r="SCT133" s="4"/>
      <c r="SCU133" s="4"/>
      <c r="SCV133" s="4"/>
      <c r="SCW133" s="4"/>
      <c r="SCX133" s="4"/>
      <c r="SCY133" s="4"/>
      <c r="SCZ133" s="4"/>
      <c r="SDA133" s="4"/>
      <c r="SDB133" s="4"/>
      <c r="SDC133" s="4"/>
      <c r="SDD133" s="4"/>
      <c r="SDE133" s="4"/>
      <c r="SDF133" s="4"/>
      <c r="SDG133" s="4"/>
      <c r="SDH133" s="4"/>
      <c r="SDI133" s="4"/>
      <c r="SDJ133" s="4"/>
      <c r="SDK133" s="4"/>
      <c r="SDL133" s="4"/>
      <c r="SDM133" s="4"/>
      <c r="SDN133" s="4"/>
      <c r="SDO133" s="4"/>
      <c r="SDP133" s="4"/>
      <c r="SDQ133" s="4"/>
      <c r="SDR133" s="4"/>
      <c r="SDS133" s="4"/>
      <c r="SDT133" s="4"/>
      <c r="SDU133" s="4"/>
      <c r="SDV133" s="4"/>
      <c r="SDW133" s="4"/>
      <c r="SDX133" s="4"/>
      <c r="SDY133" s="4"/>
      <c r="SDZ133" s="4"/>
      <c r="SEA133" s="4"/>
      <c r="SEB133" s="4"/>
      <c r="SEC133" s="4"/>
      <c r="SED133" s="4"/>
      <c r="SEE133" s="4"/>
      <c r="SEF133" s="4"/>
      <c r="SEG133" s="4"/>
      <c r="SEH133" s="4"/>
      <c r="SEI133" s="4"/>
      <c r="SEJ133" s="4"/>
      <c r="SEK133" s="4"/>
      <c r="SEL133" s="4"/>
      <c r="SEM133" s="4"/>
      <c r="SEN133" s="4"/>
      <c r="SEO133" s="4"/>
      <c r="SEP133" s="4"/>
      <c r="SEQ133" s="4"/>
      <c r="SER133" s="4"/>
      <c r="SES133" s="4"/>
      <c r="SET133" s="4"/>
      <c r="SEU133" s="4"/>
      <c r="SEV133" s="4"/>
      <c r="SEW133" s="4"/>
      <c r="SEX133" s="4"/>
      <c r="SEY133" s="4"/>
      <c r="SEZ133" s="4"/>
      <c r="SFA133" s="4"/>
      <c r="SFB133" s="4"/>
      <c r="SFC133" s="4"/>
      <c r="SFD133" s="4"/>
      <c r="SFE133" s="4"/>
      <c r="SFF133" s="4"/>
      <c r="SFG133" s="4"/>
      <c r="SFH133" s="4"/>
      <c r="SFI133" s="4"/>
      <c r="SFJ133" s="4"/>
      <c r="SFQ133" s="4"/>
      <c r="SFR133" s="4"/>
      <c r="SFS133" s="4"/>
      <c r="SFT133" s="4"/>
      <c r="SFU133" s="4"/>
      <c r="SFV133" s="4"/>
      <c r="SFW133" s="4"/>
      <c r="SFX133" s="4"/>
      <c r="SFY133" s="4"/>
      <c r="SFZ133" s="4"/>
      <c r="SGA133" s="4"/>
      <c r="SGB133" s="4"/>
      <c r="SGC133" s="4"/>
      <c r="SGD133" s="4"/>
      <c r="SGE133" s="4"/>
      <c r="SGF133" s="4"/>
      <c r="SGG133" s="4"/>
      <c r="SGH133" s="4"/>
      <c r="SGI133" s="4"/>
      <c r="SGJ133" s="4"/>
      <c r="SGK133" s="4"/>
      <c r="SGL133" s="4"/>
      <c r="SGM133" s="4"/>
      <c r="SGN133" s="4"/>
      <c r="SGO133" s="4"/>
      <c r="SGP133" s="4"/>
      <c r="SGQ133" s="4"/>
      <c r="SGR133" s="4"/>
      <c r="SGS133" s="4"/>
      <c r="SGT133" s="4"/>
      <c r="SGU133" s="4"/>
      <c r="SGV133" s="4"/>
      <c r="SGW133" s="4"/>
      <c r="SGX133" s="4"/>
      <c r="SGY133" s="4"/>
      <c r="SGZ133" s="4"/>
      <c r="SHA133" s="4"/>
      <c r="SHB133" s="4"/>
      <c r="SHC133" s="4"/>
      <c r="SHD133" s="4"/>
      <c r="SHE133" s="4"/>
      <c r="SHF133" s="4"/>
      <c r="SHG133" s="4"/>
      <c r="SHH133" s="4"/>
      <c r="SHI133" s="4"/>
      <c r="SHJ133" s="4"/>
      <c r="SHK133" s="4"/>
      <c r="SHL133" s="4"/>
      <c r="SHM133" s="4"/>
      <c r="SHN133" s="4"/>
      <c r="SHO133" s="4"/>
      <c r="SHP133" s="4"/>
      <c r="SHQ133" s="4"/>
      <c r="SHR133" s="4"/>
      <c r="SHS133" s="4"/>
      <c r="SHT133" s="4"/>
      <c r="SHU133" s="4"/>
      <c r="SHV133" s="4"/>
      <c r="SHW133" s="4"/>
      <c r="SHX133" s="4"/>
      <c r="SHY133" s="4"/>
      <c r="SHZ133" s="4"/>
      <c r="SIA133" s="4"/>
      <c r="SIB133" s="4"/>
      <c r="SIC133" s="4"/>
      <c r="SID133" s="4"/>
      <c r="SIE133" s="4"/>
      <c r="SIF133" s="4"/>
      <c r="SIG133" s="4"/>
      <c r="SIH133" s="4"/>
      <c r="SII133" s="4"/>
      <c r="SIJ133" s="4"/>
      <c r="SIK133" s="4"/>
      <c r="SIL133" s="4"/>
      <c r="SIM133" s="4"/>
      <c r="SIN133" s="4"/>
      <c r="SIO133" s="4"/>
      <c r="SIP133" s="4"/>
      <c r="SIQ133" s="4"/>
      <c r="SIR133" s="4"/>
      <c r="SIS133" s="4"/>
      <c r="SIT133" s="4"/>
      <c r="SIU133" s="4"/>
      <c r="SIV133" s="4"/>
      <c r="SIW133" s="4"/>
      <c r="SIX133" s="4"/>
      <c r="SIY133" s="4"/>
      <c r="SIZ133" s="4"/>
      <c r="SJA133" s="4"/>
      <c r="SJB133" s="4"/>
      <c r="SJC133" s="4"/>
      <c r="SJD133" s="4"/>
      <c r="SJE133" s="4"/>
      <c r="SJF133" s="4"/>
      <c r="SJG133" s="4"/>
      <c r="SJH133" s="4"/>
      <c r="SJI133" s="4"/>
      <c r="SJJ133" s="4"/>
      <c r="SJK133" s="4"/>
      <c r="SJL133" s="4"/>
      <c r="SJM133" s="4"/>
      <c r="SJN133" s="4"/>
      <c r="SJO133" s="4"/>
      <c r="SJP133" s="4"/>
      <c r="SJQ133" s="4"/>
      <c r="SJR133" s="4"/>
      <c r="SJS133" s="4"/>
      <c r="SJT133" s="4"/>
      <c r="SJU133" s="4"/>
      <c r="SJV133" s="4"/>
      <c r="SJW133" s="4"/>
      <c r="SJX133" s="4"/>
      <c r="SJY133" s="4"/>
      <c r="SJZ133" s="4"/>
      <c r="SKA133" s="4"/>
      <c r="SKB133" s="4"/>
      <c r="SKC133" s="4"/>
      <c r="SKD133" s="4"/>
      <c r="SKE133" s="4"/>
      <c r="SKF133" s="4"/>
      <c r="SKG133" s="4"/>
      <c r="SKH133" s="4"/>
      <c r="SKI133" s="4"/>
      <c r="SKJ133" s="4"/>
      <c r="SKK133" s="4"/>
      <c r="SKL133" s="4"/>
      <c r="SKM133" s="4"/>
      <c r="SKN133" s="4"/>
      <c r="SKO133" s="4"/>
      <c r="SKP133" s="4"/>
      <c r="SKQ133" s="4"/>
      <c r="SKR133" s="4"/>
      <c r="SKS133" s="4"/>
      <c r="SKT133" s="4"/>
      <c r="SKU133" s="4"/>
      <c r="SKV133" s="4"/>
      <c r="SKW133" s="4"/>
      <c r="SKX133" s="4"/>
      <c r="SKY133" s="4"/>
      <c r="SKZ133" s="4"/>
      <c r="SLA133" s="4"/>
      <c r="SLB133" s="4"/>
      <c r="SLC133" s="4"/>
      <c r="SLD133" s="4"/>
      <c r="SLE133" s="4"/>
      <c r="SLF133" s="4"/>
      <c r="SLG133" s="4"/>
      <c r="SLH133" s="4"/>
      <c r="SLI133" s="4"/>
      <c r="SLJ133" s="4"/>
      <c r="SLK133" s="4"/>
      <c r="SLL133" s="4"/>
      <c r="SLM133" s="4"/>
      <c r="SLN133" s="4"/>
      <c r="SLO133" s="4"/>
      <c r="SLP133" s="4"/>
      <c r="SLQ133" s="4"/>
      <c r="SLR133" s="4"/>
      <c r="SLS133" s="4"/>
      <c r="SLT133" s="4"/>
      <c r="SLU133" s="4"/>
      <c r="SLV133" s="4"/>
      <c r="SLW133" s="4"/>
      <c r="SLX133" s="4"/>
      <c r="SLY133" s="4"/>
      <c r="SLZ133" s="4"/>
      <c r="SMA133" s="4"/>
      <c r="SMB133" s="4"/>
      <c r="SMC133" s="4"/>
      <c r="SMD133" s="4"/>
      <c r="SME133" s="4"/>
      <c r="SMF133" s="4"/>
      <c r="SMG133" s="4"/>
      <c r="SMH133" s="4"/>
      <c r="SMI133" s="4"/>
      <c r="SMJ133" s="4"/>
      <c r="SMK133" s="4"/>
      <c r="SML133" s="4"/>
      <c r="SMM133" s="4"/>
      <c r="SMN133" s="4"/>
      <c r="SMO133" s="4"/>
      <c r="SMP133" s="4"/>
      <c r="SMQ133" s="4"/>
      <c r="SMR133" s="4"/>
      <c r="SMS133" s="4"/>
      <c r="SMT133" s="4"/>
      <c r="SMU133" s="4"/>
      <c r="SMV133" s="4"/>
      <c r="SMW133" s="4"/>
      <c r="SMX133" s="4"/>
      <c r="SMY133" s="4"/>
      <c r="SMZ133" s="4"/>
      <c r="SNA133" s="4"/>
      <c r="SNB133" s="4"/>
      <c r="SNC133" s="4"/>
      <c r="SND133" s="4"/>
      <c r="SNE133" s="4"/>
      <c r="SNF133" s="4"/>
      <c r="SNG133" s="4"/>
      <c r="SNH133" s="4"/>
      <c r="SNI133" s="4"/>
      <c r="SNJ133" s="4"/>
      <c r="SNK133" s="4"/>
      <c r="SNL133" s="4"/>
      <c r="SNM133" s="4"/>
      <c r="SNN133" s="4"/>
      <c r="SNO133" s="4"/>
      <c r="SNP133" s="4"/>
      <c r="SNQ133" s="4"/>
      <c r="SNR133" s="4"/>
      <c r="SNS133" s="4"/>
      <c r="SNT133" s="4"/>
      <c r="SNU133" s="4"/>
      <c r="SNV133" s="4"/>
      <c r="SNW133" s="4"/>
      <c r="SNX133" s="4"/>
      <c r="SNY133" s="4"/>
      <c r="SNZ133" s="4"/>
      <c r="SOA133" s="4"/>
      <c r="SOB133" s="4"/>
      <c r="SOC133" s="4"/>
      <c r="SOD133" s="4"/>
      <c r="SOE133" s="4"/>
      <c r="SOF133" s="4"/>
      <c r="SOG133" s="4"/>
      <c r="SOH133" s="4"/>
      <c r="SOI133" s="4"/>
      <c r="SOJ133" s="4"/>
      <c r="SOK133" s="4"/>
      <c r="SOL133" s="4"/>
      <c r="SOM133" s="4"/>
      <c r="SON133" s="4"/>
      <c r="SOO133" s="4"/>
      <c r="SOP133" s="4"/>
      <c r="SOQ133" s="4"/>
      <c r="SOR133" s="4"/>
      <c r="SOS133" s="4"/>
      <c r="SOT133" s="4"/>
      <c r="SOU133" s="4"/>
      <c r="SOV133" s="4"/>
      <c r="SOW133" s="4"/>
      <c r="SOX133" s="4"/>
      <c r="SOY133" s="4"/>
      <c r="SOZ133" s="4"/>
      <c r="SPA133" s="4"/>
      <c r="SPB133" s="4"/>
      <c r="SPC133" s="4"/>
      <c r="SPD133" s="4"/>
      <c r="SPE133" s="4"/>
      <c r="SPF133" s="4"/>
      <c r="SPM133" s="4"/>
      <c r="SPN133" s="4"/>
      <c r="SPO133" s="4"/>
      <c r="SPP133" s="4"/>
      <c r="SPQ133" s="4"/>
      <c r="SPR133" s="4"/>
      <c r="SPS133" s="4"/>
      <c r="SPT133" s="4"/>
      <c r="SPU133" s="4"/>
      <c r="SPV133" s="4"/>
      <c r="SPW133" s="4"/>
      <c r="SPX133" s="4"/>
      <c r="SPY133" s="4"/>
      <c r="SPZ133" s="4"/>
      <c r="SQA133" s="4"/>
      <c r="SQB133" s="4"/>
      <c r="SQC133" s="4"/>
      <c r="SQD133" s="4"/>
      <c r="SQE133" s="4"/>
      <c r="SQF133" s="4"/>
      <c r="SQG133" s="4"/>
      <c r="SQH133" s="4"/>
      <c r="SQI133" s="4"/>
      <c r="SQJ133" s="4"/>
      <c r="SQK133" s="4"/>
      <c r="SQL133" s="4"/>
      <c r="SQM133" s="4"/>
      <c r="SQN133" s="4"/>
      <c r="SQO133" s="4"/>
      <c r="SQP133" s="4"/>
      <c r="SQQ133" s="4"/>
      <c r="SQR133" s="4"/>
      <c r="SQS133" s="4"/>
      <c r="SQT133" s="4"/>
      <c r="SQU133" s="4"/>
      <c r="SQV133" s="4"/>
      <c r="SQW133" s="4"/>
      <c r="SQX133" s="4"/>
      <c r="SQY133" s="4"/>
      <c r="SQZ133" s="4"/>
      <c r="SRA133" s="4"/>
      <c r="SRB133" s="4"/>
      <c r="SRC133" s="4"/>
      <c r="SRD133" s="4"/>
      <c r="SRE133" s="4"/>
      <c r="SRF133" s="4"/>
      <c r="SRG133" s="4"/>
      <c r="SRH133" s="4"/>
      <c r="SRI133" s="4"/>
      <c r="SRJ133" s="4"/>
      <c r="SRK133" s="4"/>
      <c r="SRL133" s="4"/>
      <c r="SRM133" s="4"/>
      <c r="SRN133" s="4"/>
      <c r="SRO133" s="4"/>
      <c r="SRP133" s="4"/>
      <c r="SRQ133" s="4"/>
      <c r="SRR133" s="4"/>
      <c r="SRS133" s="4"/>
      <c r="SRT133" s="4"/>
      <c r="SRU133" s="4"/>
      <c r="SRV133" s="4"/>
      <c r="SRW133" s="4"/>
      <c r="SRX133" s="4"/>
      <c r="SRY133" s="4"/>
      <c r="SRZ133" s="4"/>
      <c r="SSA133" s="4"/>
      <c r="SSB133" s="4"/>
      <c r="SSC133" s="4"/>
      <c r="SSD133" s="4"/>
      <c r="SSE133" s="4"/>
      <c r="SSF133" s="4"/>
      <c r="SSG133" s="4"/>
      <c r="SSH133" s="4"/>
      <c r="SSI133" s="4"/>
      <c r="SSJ133" s="4"/>
      <c r="SSK133" s="4"/>
      <c r="SSL133" s="4"/>
      <c r="SSM133" s="4"/>
      <c r="SSN133" s="4"/>
      <c r="SSO133" s="4"/>
      <c r="SSP133" s="4"/>
      <c r="SSQ133" s="4"/>
      <c r="SSR133" s="4"/>
      <c r="SSS133" s="4"/>
      <c r="SST133" s="4"/>
      <c r="SSU133" s="4"/>
      <c r="SSV133" s="4"/>
      <c r="SSW133" s="4"/>
      <c r="SSX133" s="4"/>
      <c r="SSY133" s="4"/>
      <c r="SSZ133" s="4"/>
      <c r="STA133" s="4"/>
      <c r="STB133" s="4"/>
      <c r="STC133" s="4"/>
      <c r="STD133" s="4"/>
      <c r="STE133" s="4"/>
      <c r="STF133" s="4"/>
      <c r="STG133" s="4"/>
      <c r="STH133" s="4"/>
      <c r="STI133" s="4"/>
      <c r="STJ133" s="4"/>
      <c r="STK133" s="4"/>
      <c r="STL133" s="4"/>
      <c r="STM133" s="4"/>
      <c r="STN133" s="4"/>
      <c r="STO133" s="4"/>
      <c r="STP133" s="4"/>
      <c r="STQ133" s="4"/>
      <c r="STR133" s="4"/>
      <c r="STS133" s="4"/>
      <c r="STT133" s="4"/>
      <c r="STU133" s="4"/>
      <c r="STV133" s="4"/>
      <c r="STW133" s="4"/>
      <c r="STX133" s="4"/>
      <c r="STY133" s="4"/>
      <c r="STZ133" s="4"/>
      <c r="SUA133" s="4"/>
      <c r="SUB133" s="4"/>
      <c r="SUC133" s="4"/>
      <c r="SUD133" s="4"/>
      <c r="SUE133" s="4"/>
      <c r="SUF133" s="4"/>
      <c r="SUG133" s="4"/>
      <c r="SUH133" s="4"/>
      <c r="SUI133" s="4"/>
      <c r="SUJ133" s="4"/>
      <c r="SUK133" s="4"/>
      <c r="SUL133" s="4"/>
      <c r="SUM133" s="4"/>
      <c r="SUN133" s="4"/>
      <c r="SUO133" s="4"/>
      <c r="SUP133" s="4"/>
      <c r="SUQ133" s="4"/>
      <c r="SUR133" s="4"/>
      <c r="SUS133" s="4"/>
      <c r="SUT133" s="4"/>
      <c r="SUU133" s="4"/>
      <c r="SUV133" s="4"/>
      <c r="SUW133" s="4"/>
      <c r="SUX133" s="4"/>
      <c r="SUY133" s="4"/>
      <c r="SUZ133" s="4"/>
      <c r="SVA133" s="4"/>
      <c r="SVB133" s="4"/>
      <c r="SVC133" s="4"/>
      <c r="SVD133" s="4"/>
      <c r="SVE133" s="4"/>
      <c r="SVF133" s="4"/>
      <c r="SVG133" s="4"/>
      <c r="SVH133" s="4"/>
      <c r="SVI133" s="4"/>
      <c r="SVJ133" s="4"/>
      <c r="SVK133" s="4"/>
      <c r="SVL133" s="4"/>
      <c r="SVM133" s="4"/>
      <c r="SVN133" s="4"/>
      <c r="SVO133" s="4"/>
      <c r="SVP133" s="4"/>
      <c r="SVQ133" s="4"/>
      <c r="SVR133" s="4"/>
      <c r="SVS133" s="4"/>
      <c r="SVT133" s="4"/>
      <c r="SVU133" s="4"/>
      <c r="SVV133" s="4"/>
      <c r="SVW133" s="4"/>
      <c r="SVX133" s="4"/>
      <c r="SVY133" s="4"/>
      <c r="SVZ133" s="4"/>
      <c r="SWA133" s="4"/>
      <c r="SWB133" s="4"/>
      <c r="SWC133" s="4"/>
      <c r="SWD133" s="4"/>
      <c r="SWE133" s="4"/>
      <c r="SWF133" s="4"/>
      <c r="SWG133" s="4"/>
      <c r="SWH133" s="4"/>
      <c r="SWI133" s="4"/>
      <c r="SWJ133" s="4"/>
      <c r="SWK133" s="4"/>
      <c r="SWL133" s="4"/>
      <c r="SWM133" s="4"/>
      <c r="SWN133" s="4"/>
      <c r="SWO133" s="4"/>
      <c r="SWP133" s="4"/>
      <c r="SWQ133" s="4"/>
      <c r="SWR133" s="4"/>
      <c r="SWS133" s="4"/>
      <c r="SWT133" s="4"/>
      <c r="SWU133" s="4"/>
      <c r="SWV133" s="4"/>
      <c r="SWW133" s="4"/>
      <c r="SWX133" s="4"/>
      <c r="SWY133" s="4"/>
      <c r="SWZ133" s="4"/>
      <c r="SXA133" s="4"/>
      <c r="SXB133" s="4"/>
      <c r="SXC133" s="4"/>
      <c r="SXD133" s="4"/>
      <c r="SXE133" s="4"/>
      <c r="SXF133" s="4"/>
      <c r="SXG133" s="4"/>
      <c r="SXH133" s="4"/>
      <c r="SXI133" s="4"/>
      <c r="SXJ133" s="4"/>
      <c r="SXK133" s="4"/>
      <c r="SXL133" s="4"/>
      <c r="SXM133" s="4"/>
      <c r="SXN133" s="4"/>
      <c r="SXO133" s="4"/>
      <c r="SXP133" s="4"/>
      <c r="SXQ133" s="4"/>
      <c r="SXR133" s="4"/>
      <c r="SXS133" s="4"/>
      <c r="SXT133" s="4"/>
      <c r="SXU133" s="4"/>
      <c r="SXV133" s="4"/>
      <c r="SXW133" s="4"/>
      <c r="SXX133" s="4"/>
      <c r="SXY133" s="4"/>
      <c r="SXZ133" s="4"/>
      <c r="SYA133" s="4"/>
      <c r="SYB133" s="4"/>
      <c r="SYC133" s="4"/>
      <c r="SYD133" s="4"/>
      <c r="SYE133" s="4"/>
      <c r="SYF133" s="4"/>
      <c r="SYG133" s="4"/>
      <c r="SYH133" s="4"/>
      <c r="SYI133" s="4"/>
      <c r="SYJ133" s="4"/>
      <c r="SYK133" s="4"/>
      <c r="SYL133" s="4"/>
      <c r="SYM133" s="4"/>
      <c r="SYN133" s="4"/>
      <c r="SYO133" s="4"/>
      <c r="SYP133" s="4"/>
      <c r="SYQ133" s="4"/>
      <c r="SYR133" s="4"/>
      <c r="SYS133" s="4"/>
      <c r="SYT133" s="4"/>
      <c r="SYU133" s="4"/>
      <c r="SYV133" s="4"/>
      <c r="SYW133" s="4"/>
      <c r="SYX133" s="4"/>
      <c r="SYY133" s="4"/>
      <c r="SYZ133" s="4"/>
      <c r="SZA133" s="4"/>
      <c r="SZB133" s="4"/>
      <c r="SZI133" s="4"/>
      <c r="SZJ133" s="4"/>
      <c r="SZK133" s="4"/>
      <c r="SZL133" s="4"/>
      <c r="SZM133" s="4"/>
      <c r="SZN133" s="4"/>
      <c r="SZO133" s="4"/>
      <c r="SZP133" s="4"/>
      <c r="SZQ133" s="4"/>
      <c r="SZR133" s="4"/>
      <c r="SZS133" s="4"/>
      <c r="SZT133" s="4"/>
      <c r="SZU133" s="4"/>
      <c r="SZV133" s="4"/>
      <c r="SZW133" s="4"/>
      <c r="SZX133" s="4"/>
      <c r="SZY133" s="4"/>
      <c r="SZZ133" s="4"/>
      <c r="TAA133" s="4"/>
      <c r="TAB133" s="4"/>
      <c r="TAC133" s="4"/>
      <c r="TAD133" s="4"/>
      <c r="TAE133" s="4"/>
      <c r="TAF133" s="4"/>
      <c r="TAG133" s="4"/>
      <c r="TAH133" s="4"/>
      <c r="TAI133" s="4"/>
      <c r="TAJ133" s="4"/>
      <c r="TAK133" s="4"/>
      <c r="TAL133" s="4"/>
      <c r="TAM133" s="4"/>
      <c r="TAN133" s="4"/>
      <c r="TAO133" s="4"/>
      <c r="TAP133" s="4"/>
      <c r="TAQ133" s="4"/>
      <c r="TAR133" s="4"/>
      <c r="TAS133" s="4"/>
      <c r="TAT133" s="4"/>
      <c r="TAU133" s="4"/>
      <c r="TAV133" s="4"/>
      <c r="TAW133" s="4"/>
      <c r="TAX133" s="4"/>
      <c r="TAY133" s="4"/>
      <c r="TAZ133" s="4"/>
      <c r="TBA133" s="4"/>
      <c r="TBB133" s="4"/>
      <c r="TBC133" s="4"/>
      <c r="TBD133" s="4"/>
      <c r="TBE133" s="4"/>
      <c r="TBF133" s="4"/>
      <c r="TBG133" s="4"/>
      <c r="TBH133" s="4"/>
      <c r="TBI133" s="4"/>
      <c r="TBJ133" s="4"/>
      <c r="TBK133" s="4"/>
      <c r="TBL133" s="4"/>
      <c r="TBM133" s="4"/>
      <c r="TBN133" s="4"/>
      <c r="TBO133" s="4"/>
      <c r="TBP133" s="4"/>
      <c r="TBQ133" s="4"/>
      <c r="TBR133" s="4"/>
      <c r="TBS133" s="4"/>
      <c r="TBT133" s="4"/>
      <c r="TBU133" s="4"/>
      <c r="TBV133" s="4"/>
      <c r="TBW133" s="4"/>
      <c r="TBX133" s="4"/>
      <c r="TBY133" s="4"/>
      <c r="TBZ133" s="4"/>
      <c r="TCA133" s="4"/>
      <c r="TCB133" s="4"/>
      <c r="TCC133" s="4"/>
      <c r="TCD133" s="4"/>
      <c r="TCE133" s="4"/>
      <c r="TCF133" s="4"/>
      <c r="TCG133" s="4"/>
      <c r="TCH133" s="4"/>
      <c r="TCI133" s="4"/>
      <c r="TCJ133" s="4"/>
      <c r="TCK133" s="4"/>
      <c r="TCL133" s="4"/>
      <c r="TCM133" s="4"/>
      <c r="TCN133" s="4"/>
      <c r="TCO133" s="4"/>
      <c r="TCP133" s="4"/>
      <c r="TCQ133" s="4"/>
      <c r="TCR133" s="4"/>
      <c r="TCS133" s="4"/>
      <c r="TCT133" s="4"/>
      <c r="TCU133" s="4"/>
      <c r="TCV133" s="4"/>
      <c r="TCW133" s="4"/>
      <c r="TCX133" s="4"/>
      <c r="TCY133" s="4"/>
      <c r="TCZ133" s="4"/>
      <c r="TDA133" s="4"/>
      <c r="TDB133" s="4"/>
      <c r="TDC133" s="4"/>
      <c r="TDD133" s="4"/>
      <c r="TDE133" s="4"/>
      <c r="TDF133" s="4"/>
      <c r="TDG133" s="4"/>
      <c r="TDH133" s="4"/>
      <c r="TDI133" s="4"/>
      <c r="TDJ133" s="4"/>
      <c r="TDK133" s="4"/>
      <c r="TDL133" s="4"/>
      <c r="TDM133" s="4"/>
      <c r="TDN133" s="4"/>
      <c r="TDO133" s="4"/>
      <c r="TDP133" s="4"/>
      <c r="TDQ133" s="4"/>
      <c r="TDR133" s="4"/>
      <c r="TDS133" s="4"/>
      <c r="TDT133" s="4"/>
      <c r="TDU133" s="4"/>
      <c r="TDV133" s="4"/>
      <c r="TDW133" s="4"/>
      <c r="TDX133" s="4"/>
      <c r="TDY133" s="4"/>
      <c r="TDZ133" s="4"/>
      <c r="TEA133" s="4"/>
      <c r="TEB133" s="4"/>
      <c r="TEC133" s="4"/>
      <c r="TED133" s="4"/>
      <c r="TEE133" s="4"/>
      <c r="TEF133" s="4"/>
      <c r="TEG133" s="4"/>
      <c r="TEH133" s="4"/>
      <c r="TEI133" s="4"/>
      <c r="TEJ133" s="4"/>
      <c r="TEK133" s="4"/>
      <c r="TEL133" s="4"/>
      <c r="TEM133" s="4"/>
      <c r="TEN133" s="4"/>
      <c r="TEO133" s="4"/>
      <c r="TEP133" s="4"/>
      <c r="TEQ133" s="4"/>
      <c r="TER133" s="4"/>
      <c r="TES133" s="4"/>
      <c r="TET133" s="4"/>
      <c r="TEU133" s="4"/>
      <c r="TEV133" s="4"/>
      <c r="TEW133" s="4"/>
      <c r="TEX133" s="4"/>
      <c r="TEY133" s="4"/>
      <c r="TEZ133" s="4"/>
      <c r="TFA133" s="4"/>
      <c r="TFB133" s="4"/>
      <c r="TFC133" s="4"/>
      <c r="TFD133" s="4"/>
      <c r="TFE133" s="4"/>
      <c r="TFF133" s="4"/>
      <c r="TFG133" s="4"/>
      <c r="TFH133" s="4"/>
      <c r="TFI133" s="4"/>
      <c r="TFJ133" s="4"/>
      <c r="TFK133" s="4"/>
      <c r="TFL133" s="4"/>
      <c r="TFM133" s="4"/>
      <c r="TFN133" s="4"/>
      <c r="TFO133" s="4"/>
      <c r="TFP133" s="4"/>
      <c r="TFQ133" s="4"/>
      <c r="TFR133" s="4"/>
      <c r="TFS133" s="4"/>
      <c r="TFT133" s="4"/>
      <c r="TFU133" s="4"/>
      <c r="TFV133" s="4"/>
      <c r="TFW133" s="4"/>
      <c r="TFX133" s="4"/>
      <c r="TFY133" s="4"/>
      <c r="TFZ133" s="4"/>
      <c r="TGA133" s="4"/>
      <c r="TGB133" s="4"/>
      <c r="TGC133" s="4"/>
      <c r="TGD133" s="4"/>
      <c r="TGE133" s="4"/>
      <c r="TGF133" s="4"/>
      <c r="TGG133" s="4"/>
      <c r="TGH133" s="4"/>
      <c r="TGI133" s="4"/>
      <c r="TGJ133" s="4"/>
      <c r="TGK133" s="4"/>
      <c r="TGL133" s="4"/>
      <c r="TGM133" s="4"/>
      <c r="TGN133" s="4"/>
      <c r="TGO133" s="4"/>
      <c r="TGP133" s="4"/>
      <c r="TGQ133" s="4"/>
      <c r="TGR133" s="4"/>
      <c r="TGS133" s="4"/>
      <c r="TGT133" s="4"/>
      <c r="TGU133" s="4"/>
      <c r="TGV133" s="4"/>
      <c r="TGW133" s="4"/>
      <c r="TGX133" s="4"/>
      <c r="TGY133" s="4"/>
      <c r="TGZ133" s="4"/>
      <c r="THA133" s="4"/>
      <c r="THB133" s="4"/>
      <c r="THC133" s="4"/>
      <c r="THD133" s="4"/>
      <c r="THE133" s="4"/>
      <c r="THF133" s="4"/>
      <c r="THG133" s="4"/>
      <c r="THH133" s="4"/>
      <c r="THI133" s="4"/>
      <c r="THJ133" s="4"/>
      <c r="THK133" s="4"/>
      <c r="THL133" s="4"/>
      <c r="THM133" s="4"/>
      <c r="THN133" s="4"/>
      <c r="THO133" s="4"/>
      <c r="THP133" s="4"/>
      <c r="THQ133" s="4"/>
      <c r="THR133" s="4"/>
      <c r="THS133" s="4"/>
      <c r="THT133" s="4"/>
      <c r="THU133" s="4"/>
      <c r="THV133" s="4"/>
      <c r="THW133" s="4"/>
      <c r="THX133" s="4"/>
      <c r="THY133" s="4"/>
      <c r="THZ133" s="4"/>
      <c r="TIA133" s="4"/>
      <c r="TIB133" s="4"/>
      <c r="TIC133" s="4"/>
      <c r="TID133" s="4"/>
      <c r="TIE133" s="4"/>
      <c r="TIF133" s="4"/>
      <c r="TIG133" s="4"/>
      <c r="TIH133" s="4"/>
      <c r="TII133" s="4"/>
      <c r="TIJ133" s="4"/>
      <c r="TIK133" s="4"/>
      <c r="TIL133" s="4"/>
      <c r="TIM133" s="4"/>
      <c r="TIN133" s="4"/>
      <c r="TIO133" s="4"/>
      <c r="TIP133" s="4"/>
      <c r="TIQ133" s="4"/>
      <c r="TIR133" s="4"/>
      <c r="TIS133" s="4"/>
      <c r="TIT133" s="4"/>
      <c r="TIU133" s="4"/>
      <c r="TIV133" s="4"/>
      <c r="TIW133" s="4"/>
      <c r="TIX133" s="4"/>
      <c r="TJE133" s="4"/>
      <c r="TJF133" s="4"/>
      <c r="TJG133" s="4"/>
      <c r="TJH133" s="4"/>
      <c r="TJI133" s="4"/>
      <c r="TJJ133" s="4"/>
      <c r="TJK133" s="4"/>
      <c r="TJL133" s="4"/>
      <c r="TJM133" s="4"/>
      <c r="TJN133" s="4"/>
      <c r="TJO133" s="4"/>
      <c r="TJP133" s="4"/>
      <c r="TJQ133" s="4"/>
      <c r="TJR133" s="4"/>
      <c r="TJS133" s="4"/>
      <c r="TJT133" s="4"/>
      <c r="TJU133" s="4"/>
      <c r="TJV133" s="4"/>
      <c r="TJW133" s="4"/>
      <c r="TJX133" s="4"/>
      <c r="TJY133" s="4"/>
      <c r="TJZ133" s="4"/>
      <c r="TKA133" s="4"/>
      <c r="TKB133" s="4"/>
      <c r="TKC133" s="4"/>
      <c r="TKD133" s="4"/>
      <c r="TKE133" s="4"/>
      <c r="TKF133" s="4"/>
      <c r="TKG133" s="4"/>
      <c r="TKH133" s="4"/>
      <c r="TKI133" s="4"/>
      <c r="TKJ133" s="4"/>
      <c r="TKK133" s="4"/>
      <c r="TKL133" s="4"/>
      <c r="TKM133" s="4"/>
      <c r="TKN133" s="4"/>
      <c r="TKO133" s="4"/>
      <c r="TKP133" s="4"/>
      <c r="TKQ133" s="4"/>
      <c r="TKR133" s="4"/>
      <c r="TKS133" s="4"/>
      <c r="TKT133" s="4"/>
      <c r="TKU133" s="4"/>
      <c r="TKV133" s="4"/>
      <c r="TKW133" s="4"/>
      <c r="TKX133" s="4"/>
      <c r="TKY133" s="4"/>
      <c r="TKZ133" s="4"/>
      <c r="TLA133" s="4"/>
      <c r="TLB133" s="4"/>
      <c r="TLC133" s="4"/>
      <c r="TLD133" s="4"/>
      <c r="TLE133" s="4"/>
      <c r="TLF133" s="4"/>
      <c r="TLG133" s="4"/>
      <c r="TLH133" s="4"/>
      <c r="TLI133" s="4"/>
      <c r="TLJ133" s="4"/>
      <c r="TLK133" s="4"/>
      <c r="TLL133" s="4"/>
      <c r="TLM133" s="4"/>
      <c r="TLN133" s="4"/>
      <c r="TLO133" s="4"/>
      <c r="TLP133" s="4"/>
      <c r="TLQ133" s="4"/>
      <c r="TLR133" s="4"/>
      <c r="TLS133" s="4"/>
      <c r="TLT133" s="4"/>
      <c r="TLU133" s="4"/>
      <c r="TLV133" s="4"/>
      <c r="TLW133" s="4"/>
      <c r="TLX133" s="4"/>
      <c r="TLY133" s="4"/>
      <c r="TLZ133" s="4"/>
      <c r="TMA133" s="4"/>
      <c r="TMB133" s="4"/>
      <c r="TMC133" s="4"/>
      <c r="TMD133" s="4"/>
      <c r="TME133" s="4"/>
      <c r="TMF133" s="4"/>
      <c r="TMG133" s="4"/>
      <c r="TMH133" s="4"/>
      <c r="TMI133" s="4"/>
      <c r="TMJ133" s="4"/>
      <c r="TMK133" s="4"/>
      <c r="TML133" s="4"/>
      <c r="TMM133" s="4"/>
      <c r="TMN133" s="4"/>
      <c r="TMO133" s="4"/>
      <c r="TMP133" s="4"/>
      <c r="TMQ133" s="4"/>
      <c r="TMR133" s="4"/>
      <c r="TMS133" s="4"/>
      <c r="TMT133" s="4"/>
      <c r="TMU133" s="4"/>
      <c r="TMV133" s="4"/>
      <c r="TMW133" s="4"/>
      <c r="TMX133" s="4"/>
      <c r="TMY133" s="4"/>
      <c r="TMZ133" s="4"/>
      <c r="TNA133" s="4"/>
      <c r="TNB133" s="4"/>
      <c r="TNC133" s="4"/>
      <c r="TND133" s="4"/>
      <c r="TNE133" s="4"/>
      <c r="TNF133" s="4"/>
      <c r="TNG133" s="4"/>
      <c r="TNH133" s="4"/>
      <c r="TNI133" s="4"/>
      <c r="TNJ133" s="4"/>
      <c r="TNK133" s="4"/>
      <c r="TNL133" s="4"/>
      <c r="TNM133" s="4"/>
      <c r="TNN133" s="4"/>
      <c r="TNO133" s="4"/>
      <c r="TNP133" s="4"/>
      <c r="TNQ133" s="4"/>
      <c r="TNR133" s="4"/>
      <c r="TNS133" s="4"/>
      <c r="TNT133" s="4"/>
      <c r="TNU133" s="4"/>
      <c r="TNV133" s="4"/>
      <c r="TNW133" s="4"/>
      <c r="TNX133" s="4"/>
      <c r="TNY133" s="4"/>
      <c r="TNZ133" s="4"/>
      <c r="TOA133" s="4"/>
      <c r="TOB133" s="4"/>
      <c r="TOC133" s="4"/>
      <c r="TOD133" s="4"/>
      <c r="TOE133" s="4"/>
      <c r="TOF133" s="4"/>
      <c r="TOG133" s="4"/>
      <c r="TOH133" s="4"/>
      <c r="TOI133" s="4"/>
      <c r="TOJ133" s="4"/>
      <c r="TOK133" s="4"/>
      <c r="TOL133" s="4"/>
      <c r="TOM133" s="4"/>
      <c r="TON133" s="4"/>
      <c r="TOO133" s="4"/>
      <c r="TOP133" s="4"/>
      <c r="TOQ133" s="4"/>
      <c r="TOR133" s="4"/>
      <c r="TOS133" s="4"/>
      <c r="TOT133" s="4"/>
      <c r="TOU133" s="4"/>
      <c r="TOV133" s="4"/>
      <c r="TOW133" s="4"/>
      <c r="TOX133" s="4"/>
      <c r="TOY133" s="4"/>
      <c r="TOZ133" s="4"/>
      <c r="TPA133" s="4"/>
      <c r="TPB133" s="4"/>
      <c r="TPC133" s="4"/>
      <c r="TPD133" s="4"/>
      <c r="TPE133" s="4"/>
      <c r="TPF133" s="4"/>
      <c r="TPG133" s="4"/>
      <c r="TPH133" s="4"/>
      <c r="TPI133" s="4"/>
      <c r="TPJ133" s="4"/>
      <c r="TPK133" s="4"/>
      <c r="TPL133" s="4"/>
      <c r="TPM133" s="4"/>
      <c r="TPN133" s="4"/>
      <c r="TPO133" s="4"/>
      <c r="TPP133" s="4"/>
      <c r="TPQ133" s="4"/>
      <c r="TPR133" s="4"/>
      <c r="TPS133" s="4"/>
      <c r="TPT133" s="4"/>
      <c r="TPU133" s="4"/>
      <c r="TPV133" s="4"/>
      <c r="TPW133" s="4"/>
      <c r="TPX133" s="4"/>
      <c r="TPY133" s="4"/>
      <c r="TPZ133" s="4"/>
      <c r="TQA133" s="4"/>
      <c r="TQB133" s="4"/>
      <c r="TQC133" s="4"/>
      <c r="TQD133" s="4"/>
      <c r="TQE133" s="4"/>
      <c r="TQF133" s="4"/>
      <c r="TQG133" s="4"/>
      <c r="TQH133" s="4"/>
      <c r="TQI133" s="4"/>
      <c r="TQJ133" s="4"/>
      <c r="TQK133" s="4"/>
      <c r="TQL133" s="4"/>
      <c r="TQM133" s="4"/>
      <c r="TQN133" s="4"/>
      <c r="TQO133" s="4"/>
      <c r="TQP133" s="4"/>
      <c r="TQQ133" s="4"/>
      <c r="TQR133" s="4"/>
      <c r="TQS133" s="4"/>
      <c r="TQT133" s="4"/>
      <c r="TQU133" s="4"/>
      <c r="TQV133" s="4"/>
      <c r="TQW133" s="4"/>
      <c r="TQX133" s="4"/>
      <c r="TQY133" s="4"/>
      <c r="TQZ133" s="4"/>
      <c r="TRA133" s="4"/>
      <c r="TRB133" s="4"/>
      <c r="TRC133" s="4"/>
      <c r="TRD133" s="4"/>
      <c r="TRE133" s="4"/>
      <c r="TRF133" s="4"/>
      <c r="TRG133" s="4"/>
      <c r="TRH133" s="4"/>
      <c r="TRI133" s="4"/>
      <c r="TRJ133" s="4"/>
      <c r="TRK133" s="4"/>
      <c r="TRL133" s="4"/>
      <c r="TRM133" s="4"/>
      <c r="TRN133" s="4"/>
      <c r="TRO133" s="4"/>
      <c r="TRP133" s="4"/>
      <c r="TRQ133" s="4"/>
      <c r="TRR133" s="4"/>
      <c r="TRS133" s="4"/>
      <c r="TRT133" s="4"/>
      <c r="TRU133" s="4"/>
      <c r="TRV133" s="4"/>
      <c r="TRW133" s="4"/>
      <c r="TRX133" s="4"/>
      <c r="TRY133" s="4"/>
      <c r="TRZ133" s="4"/>
      <c r="TSA133" s="4"/>
      <c r="TSB133" s="4"/>
      <c r="TSC133" s="4"/>
      <c r="TSD133" s="4"/>
      <c r="TSE133" s="4"/>
      <c r="TSF133" s="4"/>
      <c r="TSG133" s="4"/>
      <c r="TSH133" s="4"/>
      <c r="TSI133" s="4"/>
      <c r="TSJ133" s="4"/>
      <c r="TSK133" s="4"/>
      <c r="TSL133" s="4"/>
      <c r="TSM133" s="4"/>
      <c r="TSN133" s="4"/>
      <c r="TSO133" s="4"/>
      <c r="TSP133" s="4"/>
      <c r="TSQ133" s="4"/>
      <c r="TSR133" s="4"/>
      <c r="TSS133" s="4"/>
      <c r="TST133" s="4"/>
      <c r="TTA133" s="4"/>
      <c r="TTB133" s="4"/>
      <c r="TTC133" s="4"/>
      <c r="TTD133" s="4"/>
      <c r="TTE133" s="4"/>
      <c r="TTF133" s="4"/>
      <c r="TTG133" s="4"/>
      <c r="TTH133" s="4"/>
      <c r="TTI133" s="4"/>
      <c r="TTJ133" s="4"/>
      <c r="TTK133" s="4"/>
      <c r="TTL133" s="4"/>
      <c r="TTM133" s="4"/>
      <c r="TTN133" s="4"/>
      <c r="TTO133" s="4"/>
      <c r="TTP133" s="4"/>
      <c r="TTQ133" s="4"/>
      <c r="TTR133" s="4"/>
      <c r="TTS133" s="4"/>
      <c r="TTT133" s="4"/>
      <c r="TTU133" s="4"/>
      <c r="TTV133" s="4"/>
      <c r="TTW133" s="4"/>
      <c r="TTX133" s="4"/>
      <c r="TTY133" s="4"/>
      <c r="TTZ133" s="4"/>
      <c r="TUA133" s="4"/>
      <c r="TUB133" s="4"/>
      <c r="TUC133" s="4"/>
      <c r="TUD133" s="4"/>
      <c r="TUE133" s="4"/>
      <c r="TUF133" s="4"/>
      <c r="TUG133" s="4"/>
      <c r="TUH133" s="4"/>
      <c r="TUI133" s="4"/>
      <c r="TUJ133" s="4"/>
      <c r="TUK133" s="4"/>
      <c r="TUL133" s="4"/>
      <c r="TUM133" s="4"/>
      <c r="TUN133" s="4"/>
      <c r="TUO133" s="4"/>
      <c r="TUP133" s="4"/>
      <c r="TUQ133" s="4"/>
      <c r="TUR133" s="4"/>
      <c r="TUS133" s="4"/>
      <c r="TUT133" s="4"/>
      <c r="TUU133" s="4"/>
      <c r="TUV133" s="4"/>
      <c r="TUW133" s="4"/>
      <c r="TUX133" s="4"/>
      <c r="TUY133" s="4"/>
      <c r="TUZ133" s="4"/>
      <c r="TVA133" s="4"/>
      <c r="TVB133" s="4"/>
      <c r="TVC133" s="4"/>
      <c r="TVD133" s="4"/>
      <c r="TVE133" s="4"/>
      <c r="TVF133" s="4"/>
      <c r="TVG133" s="4"/>
      <c r="TVH133" s="4"/>
      <c r="TVI133" s="4"/>
      <c r="TVJ133" s="4"/>
      <c r="TVK133" s="4"/>
      <c r="TVL133" s="4"/>
      <c r="TVM133" s="4"/>
      <c r="TVN133" s="4"/>
      <c r="TVO133" s="4"/>
      <c r="TVP133" s="4"/>
      <c r="TVQ133" s="4"/>
      <c r="TVR133" s="4"/>
      <c r="TVS133" s="4"/>
      <c r="TVT133" s="4"/>
      <c r="TVU133" s="4"/>
      <c r="TVV133" s="4"/>
      <c r="TVW133" s="4"/>
      <c r="TVX133" s="4"/>
      <c r="TVY133" s="4"/>
      <c r="TVZ133" s="4"/>
      <c r="TWA133" s="4"/>
      <c r="TWB133" s="4"/>
      <c r="TWC133" s="4"/>
      <c r="TWD133" s="4"/>
      <c r="TWE133" s="4"/>
      <c r="TWF133" s="4"/>
      <c r="TWG133" s="4"/>
      <c r="TWH133" s="4"/>
      <c r="TWI133" s="4"/>
      <c r="TWJ133" s="4"/>
      <c r="TWK133" s="4"/>
      <c r="TWL133" s="4"/>
      <c r="TWM133" s="4"/>
      <c r="TWN133" s="4"/>
      <c r="TWO133" s="4"/>
      <c r="TWP133" s="4"/>
      <c r="TWQ133" s="4"/>
      <c r="TWR133" s="4"/>
      <c r="TWS133" s="4"/>
      <c r="TWT133" s="4"/>
      <c r="TWU133" s="4"/>
      <c r="TWV133" s="4"/>
      <c r="TWW133" s="4"/>
      <c r="TWX133" s="4"/>
      <c r="TWY133" s="4"/>
      <c r="TWZ133" s="4"/>
      <c r="TXA133" s="4"/>
      <c r="TXB133" s="4"/>
      <c r="TXC133" s="4"/>
      <c r="TXD133" s="4"/>
      <c r="TXE133" s="4"/>
      <c r="TXF133" s="4"/>
      <c r="TXG133" s="4"/>
      <c r="TXH133" s="4"/>
      <c r="TXI133" s="4"/>
      <c r="TXJ133" s="4"/>
      <c r="TXK133" s="4"/>
      <c r="TXL133" s="4"/>
      <c r="TXM133" s="4"/>
      <c r="TXN133" s="4"/>
      <c r="TXO133" s="4"/>
      <c r="TXP133" s="4"/>
      <c r="TXQ133" s="4"/>
      <c r="TXR133" s="4"/>
      <c r="TXS133" s="4"/>
      <c r="TXT133" s="4"/>
      <c r="TXU133" s="4"/>
      <c r="TXV133" s="4"/>
      <c r="TXW133" s="4"/>
      <c r="TXX133" s="4"/>
      <c r="TXY133" s="4"/>
      <c r="TXZ133" s="4"/>
      <c r="TYA133" s="4"/>
      <c r="TYB133" s="4"/>
      <c r="TYC133" s="4"/>
      <c r="TYD133" s="4"/>
      <c r="TYE133" s="4"/>
      <c r="TYF133" s="4"/>
      <c r="TYG133" s="4"/>
      <c r="TYH133" s="4"/>
      <c r="TYI133" s="4"/>
      <c r="TYJ133" s="4"/>
      <c r="TYK133" s="4"/>
      <c r="TYL133" s="4"/>
      <c r="TYM133" s="4"/>
      <c r="TYN133" s="4"/>
      <c r="TYO133" s="4"/>
      <c r="TYP133" s="4"/>
      <c r="TYQ133" s="4"/>
      <c r="TYR133" s="4"/>
      <c r="TYS133" s="4"/>
      <c r="TYT133" s="4"/>
      <c r="TYU133" s="4"/>
      <c r="TYV133" s="4"/>
      <c r="TYW133" s="4"/>
      <c r="TYX133" s="4"/>
      <c r="TYY133" s="4"/>
      <c r="TYZ133" s="4"/>
      <c r="TZA133" s="4"/>
      <c r="TZB133" s="4"/>
      <c r="TZC133" s="4"/>
      <c r="TZD133" s="4"/>
      <c r="TZE133" s="4"/>
      <c r="TZF133" s="4"/>
      <c r="TZG133" s="4"/>
      <c r="TZH133" s="4"/>
      <c r="TZI133" s="4"/>
      <c r="TZJ133" s="4"/>
      <c r="TZK133" s="4"/>
      <c r="TZL133" s="4"/>
      <c r="TZM133" s="4"/>
      <c r="TZN133" s="4"/>
      <c r="TZO133" s="4"/>
      <c r="TZP133" s="4"/>
      <c r="TZQ133" s="4"/>
      <c r="TZR133" s="4"/>
      <c r="TZS133" s="4"/>
      <c r="TZT133" s="4"/>
      <c r="TZU133" s="4"/>
      <c r="TZV133" s="4"/>
      <c r="TZW133" s="4"/>
      <c r="TZX133" s="4"/>
      <c r="TZY133" s="4"/>
      <c r="TZZ133" s="4"/>
      <c r="UAA133" s="4"/>
      <c r="UAB133" s="4"/>
      <c r="UAC133" s="4"/>
      <c r="UAD133" s="4"/>
      <c r="UAE133" s="4"/>
      <c r="UAF133" s="4"/>
      <c r="UAG133" s="4"/>
      <c r="UAH133" s="4"/>
      <c r="UAI133" s="4"/>
      <c r="UAJ133" s="4"/>
      <c r="UAK133" s="4"/>
      <c r="UAL133" s="4"/>
      <c r="UAM133" s="4"/>
      <c r="UAN133" s="4"/>
      <c r="UAO133" s="4"/>
      <c r="UAP133" s="4"/>
      <c r="UAQ133" s="4"/>
      <c r="UAR133" s="4"/>
      <c r="UAS133" s="4"/>
      <c r="UAT133" s="4"/>
      <c r="UAU133" s="4"/>
      <c r="UAV133" s="4"/>
      <c r="UAW133" s="4"/>
      <c r="UAX133" s="4"/>
      <c r="UAY133" s="4"/>
      <c r="UAZ133" s="4"/>
      <c r="UBA133" s="4"/>
      <c r="UBB133" s="4"/>
      <c r="UBC133" s="4"/>
      <c r="UBD133" s="4"/>
      <c r="UBE133" s="4"/>
      <c r="UBF133" s="4"/>
      <c r="UBG133" s="4"/>
      <c r="UBH133" s="4"/>
      <c r="UBI133" s="4"/>
      <c r="UBJ133" s="4"/>
      <c r="UBK133" s="4"/>
      <c r="UBL133" s="4"/>
      <c r="UBM133" s="4"/>
      <c r="UBN133" s="4"/>
      <c r="UBO133" s="4"/>
      <c r="UBP133" s="4"/>
      <c r="UBQ133" s="4"/>
      <c r="UBR133" s="4"/>
      <c r="UBS133" s="4"/>
      <c r="UBT133" s="4"/>
      <c r="UBU133" s="4"/>
      <c r="UBV133" s="4"/>
      <c r="UBW133" s="4"/>
      <c r="UBX133" s="4"/>
      <c r="UBY133" s="4"/>
      <c r="UBZ133" s="4"/>
      <c r="UCA133" s="4"/>
      <c r="UCB133" s="4"/>
      <c r="UCC133" s="4"/>
      <c r="UCD133" s="4"/>
      <c r="UCE133" s="4"/>
      <c r="UCF133" s="4"/>
      <c r="UCG133" s="4"/>
      <c r="UCH133" s="4"/>
      <c r="UCI133" s="4"/>
      <c r="UCJ133" s="4"/>
      <c r="UCK133" s="4"/>
      <c r="UCL133" s="4"/>
      <c r="UCM133" s="4"/>
      <c r="UCN133" s="4"/>
      <c r="UCO133" s="4"/>
      <c r="UCP133" s="4"/>
      <c r="UCW133" s="4"/>
      <c r="UCX133" s="4"/>
      <c r="UCY133" s="4"/>
      <c r="UCZ133" s="4"/>
      <c r="UDA133" s="4"/>
      <c r="UDB133" s="4"/>
      <c r="UDC133" s="4"/>
      <c r="UDD133" s="4"/>
      <c r="UDE133" s="4"/>
      <c r="UDF133" s="4"/>
      <c r="UDG133" s="4"/>
      <c r="UDH133" s="4"/>
      <c r="UDI133" s="4"/>
      <c r="UDJ133" s="4"/>
      <c r="UDK133" s="4"/>
      <c r="UDL133" s="4"/>
      <c r="UDM133" s="4"/>
      <c r="UDN133" s="4"/>
      <c r="UDO133" s="4"/>
      <c r="UDP133" s="4"/>
      <c r="UDQ133" s="4"/>
      <c r="UDR133" s="4"/>
      <c r="UDS133" s="4"/>
      <c r="UDT133" s="4"/>
      <c r="UDU133" s="4"/>
      <c r="UDV133" s="4"/>
      <c r="UDW133" s="4"/>
      <c r="UDX133" s="4"/>
      <c r="UDY133" s="4"/>
      <c r="UDZ133" s="4"/>
      <c r="UEA133" s="4"/>
      <c r="UEB133" s="4"/>
      <c r="UEC133" s="4"/>
      <c r="UED133" s="4"/>
      <c r="UEE133" s="4"/>
      <c r="UEF133" s="4"/>
      <c r="UEG133" s="4"/>
      <c r="UEH133" s="4"/>
      <c r="UEI133" s="4"/>
      <c r="UEJ133" s="4"/>
      <c r="UEK133" s="4"/>
      <c r="UEL133" s="4"/>
      <c r="UEM133" s="4"/>
      <c r="UEN133" s="4"/>
      <c r="UEO133" s="4"/>
      <c r="UEP133" s="4"/>
      <c r="UEQ133" s="4"/>
      <c r="UER133" s="4"/>
      <c r="UES133" s="4"/>
      <c r="UET133" s="4"/>
      <c r="UEU133" s="4"/>
      <c r="UEV133" s="4"/>
      <c r="UEW133" s="4"/>
      <c r="UEX133" s="4"/>
      <c r="UEY133" s="4"/>
      <c r="UEZ133" s="4"/>
      <c r="UFA133" s="4"/>
      <c r="UFB133" s="4"/>
      <c r="UFC133" s="4"/>
      <c r="UFD133" s="4"/>
      <c r="UFE133" s="4"/>
      <c r="UFF133" s="4"/>
      <c r="UFG133" s="4"/>
      <c r="UFH133" s="4"/>
      <c r="UFI133" s="4"/>
      <c r="UFJ133" s="4"/>
      <c r="UFK133" s="4"/>
      <c r="UFL133" s="4"/>
      <c r="UFM133" s="4"/>
      <c r="UFN133" s="4"/>
      <c r="UFO133" s="4"/>
      <c r="UFP133" s="4"/>
      <c r="UFQ133" s="4"/>
      <c r="UFR133" s="4"/>
      <c r="UFS133" s="4"/>
      <c r="UFT133" s="4"/>
      <c r="UFU133" s="4"/>
      <c r="UFV133" s="4"/>
      <c r="UFW133" s="4"/>
      <c r="UFX133" s="4"/>
      <c r="UFY133" s="4"/>
      <c r="UFZ133" s="4"/>
      <c r="UGA133" s="4"/>
      <c r="UGB133" s="4"/>
      <c r="UGC133" s="4"/>
      <c r="UGD133" s="4"/>
      <c r="UGE133" s="4"/>
      <c r="UGF133" s="4"/>
      <c r="UGG133" s="4"/>
      <c r="UGH133" s="4"/>
      <c r="UGI133" s="4"/>
      <c r="UGJ133" s="4"/>
      <c r="UGK133" s="4"/>
      <c r="UGL133" s="4"/>
      <c r="UGM133" s="4"/>
      <c r="UGN133" s="4"/>
      <c r="UGO133" s="4"/>
      <c r="UGP133" s="4"/>
      <c r="UGQ133" s="4"/>
      <c r="UGR133" s="4"/>
      <c r="UGS133" s="4"/>
      <c r="UGT133" s="4"/>
      <c r="UGU133" s="4"/>
      <c r="UGV133" s="4"/>
      <c r="UGW133" s="4"/>
      <c r="UGX133" s="4"/>
      <c r="UGY133" s="4"/>
      <c r="UGZ133" s="4"/>
      <c r="UHA133" s="4"/>
      <c r="UHB133" s="4"/>
      <c r="UHC133" s="4"/>
      <c r="UHD133" s="4"/>
      <c r="UHE133" s="4"/>
      <c r="UHF133" s="4"/>
      <c r="UHG133" s="4"/>
      <c r="UHH133" s="4"/>
      <c r="UHI133" s="4"/>
      <c r="UHJ133" s="4"/>
      <c r="UHK133" s="4"/>
      <c r="UHL133" s="4"/>
      <c r="UHM133" s="4"/>
      <c r="UHN133" s="4"/>
      <c r="UHO133" s="4"/>
      <c r="UHP133" s="4"/>
      <c r="UHQ133" s="4"/>
      <c r="UHR133" s="4"/>
      <c r="UHS133" s="4"/>
      <c r="UHT133" s="4"/>
      <c r="UHU133" s="4"/>
      <c r="UHV133" s="4"/>
      <c r="UHW133" s="4"/>
      <c r="UHX133" s="4"/>
      <c r="UHY133" s="4"/>
      <c r="UHZ133" s="4"/>
      <c r="UIA133" s="4"/>
      <c r="UIB133" s="4"/>
      <c r="UIC133" s="4"/>
      <c r="UID133" s="4"/>
      <c r="UIE133" s="4"/>
      <c r="UIF133" s="4"/>
      <c r="UIG133" s="4"/>
      <c r="UIH133" s="4"/>
      <c r="UII133" s="4"/>
      <c r="UIJ133" s="4"/>
      <c r="UIK133" s="4"/>
      <c r="UIL133" s="4"/>
      <c r="UIM133" s="4"/>
      <c r="UIN133" s="4"/>
      <c r="UIO133" s="4"/>
      <c r="UIP133" s="4"/>
      <c r="UIQ133" s="4"/>
      <c r="UIR133" s="4"/>
      <c r="UIS133" s="4"/>
      <c r="UIT133" s="4"/>
      <c r="UIU133" s="4"/>
      <c r="UIV133" s="4"/>
      <c r="UIW133" s="4"/>
      <c r="UIX133" s="4"/>
      <c r="UIY133" s="4"/>
      <c r="UIZ133" s="4"/>
      <c r="UJA133" s="4"/>
      <c r="UJB133" s="4"/>
      <c r="UJC133" s="4"/>
      <c r="UJD133" s="4"/>
      <c r="UJE133" s="4"/>
      <c r="UJF133" s="4"/>
      <c r="UJG133" s="4"/>
      <c r="UJH133" s="4"/>
      <c r="UJI133" s="4"/>
      <c r="UJJ133" s="4"/>
      <c r="UJK133" s="4"/>
      <c r="UJL133" s="4"/>
      <c r="UJM133" s="4"/>
      <c r="UJN133" s="4"/>
      <c r="UJO133" s="4"/>
      <c r="UJP133" s="4"/>
      <c r="UJQ133" s="4"/>
      <c r="UJR133" s="4"/>
      <c r="UJS133" s="4"/>
      <c r="UJT133" s="4"/>
      <c r="UJU133" s="4"/>
      <c r="UJV133" s="4"/>
      <c r="UJW133" s="4"/>
      <c r="UJX133" s="4"/>
      <c r="UJY133" s="4"/>
      <c r="UJZ133" s="4"/>
      <c r="UKA133" s="4"/>
      <c r="UKB133" s="4"/>
      <c r="UKC133" s="4"/>
      <c r="UKD133" s="4"/>
      <c r="UKE133" s="4"/>
      <c r="UKF133" s="4"/>
      <c r="UKG133" s="4"/>
      <c r="UKH133" s="4"/>
      <c r="UKI133" s="4"/>
      <c r="UKJ133" s="4"/>
      <c r="UKK133" s="4"/>
      <c r="UKL133" s="4"/>
      <c r="UKM133" s="4"/>
      <c r="UKN133" s="4"/>
      <c r="UKO133" s="4"/>
      <c r="UKP133" s="4"/>
      <c r="UKQ133" s="4"/>
      <c r="UKR133" s="4"/>
      <c r="UKS133" s="4"/>
      <c r="UKT133" s="4"/>
      <c r="UKU133" s="4"/>
      <c r="UKV133" s="4"/>
      <c r="UKW133" s="4"/>
      <c r="UKX133" s="4"/>
      <c r="UKY133" s="4"/>
      <c r="UKZ133" s="4"/>
      <c r="ULA133" s="4"/>
      <c r="ULB133" s="4"/>
      <c r="ULC133" s="4"/>
      <c r="ULD133" s="4"/>
      <c r="ULE133" s="4"/>
      <c r="ULF133" s="4"/>
      <c r="ULG133" s="4"/>
      <c r="ULH133" s="4"/>
      <c r="ULI133" s="4"/>
      <c r="ULJ133" s="4"/>
      <c r="ULK133" s="4"/>
      <c r="ULL133" s="4"/>
      <c r="ULM133" s="4"/>
      <c r="ULN133" s="4"/>
      <c r="ULO133" s="4"/>
      <c r="ULP133" s="4"/>
      <c r="ULQ133" s="4"/>
      <c r="ULR133" s="4"/>
      <c r="ULS133" s="4"/>
      <c r="ULT133" s="4"/>
      <c r="ULU133" s="4"/>
      <c r="ULV133" s="4"/>
      <c r="ULW133" s="4"/>
      <c r="ULX133" s="4"/>
      <c r="ULY133" s="4"/>
      <c r="ULZ133" s="4"/>
      <c r="UMA133" s="4"/>
      <c r="UMB133" s="4"/>
      <c r="UMC133" s="4"/>
      <c r="UMD133" s="4"/>
      <c r="UME133" s="4"/>
      <c r="UMF133" s="4"/>
      <c r="UMG133" s="4"/>
      <c r="UMH133" s="4"/>
      <c r="UMI133" s="4"/>
      <c r="UMJ133" s="4"/>
      <c r="UMK133" s="4"/>
      <c r="UML133" s="4"/>
      <c r="UMS133" s="4"/>
      <c r="UMT133" s="4"/>
      <c r="UMU133" s="4"/>
      <c r="UMV133" s="4"/>
      <c r="UMW133" s="4"/>
      <c r="UMX133" s="4"/>
      <c r="UMY133" s="4"/>
      <c r="UMZ133" s="4"/>
      <c r="UNA133" s="4"/>
      <c r="UNB133" s="4"/>
      <c r="UNC133" s="4"/>
      <c r="UND133" s="4"/>
      <c r="UNE133" s="4"/>
      <c r="UNF133" s="4"/>
      <c r="UNG133" s="4"/>
      <c r="UNH133" s="4"/>
      <c r="UNI133" s="4"/>
      <c r="UNJ133" s="4"/>
      <c r="UNK133" s="4"/>
      <c r="UNL133" s="4"/>
      <c r="UNM133" s="4"/>
      <c r="UNN133" s="4"/>
      <c r="UNO133" s="4"/>
      <c r="UNP133" s="4"/>
      <c r="UNQ133" s="4"/>
      <c r="UNR133" s="4"/>
      <c r="UNS133" s="4"/>
      <c r="UNT133" s="4"/>
      <c r="UNU133" s="4"/>
      <c r="UNV133" s="4"/>
      <c r="UNW133" s="4"/>
      <c r="UNX133" s="4"/>
      <c r="UNY133" s="4"/>
      <c r="UNZ133" s="4"/>
      <c r="UOA133" s="4"/>
      <c r="UOB133" s="4"/>
      <c r="UOC133" s="4"/>
      <c r="UOD133" s="4"/>
      <c r="UOE133" s="4"/>
      <c r="UOF133" s="4"/>
      <c r="UOG133" s="4"/>
      <c r="UOH133" s="4"/>
      <c r="UOI133" s="4"/>
      <c r="UOJ133" s="4"/>
      <c r="UOK133" s="4"/>
      <c r="UOL133" s="4"/>
      <c r="UOM133" s="4"/>
      <c r="UON133" s="4"/>
      <c r="UOO133" s="4"/>
      <c r="UOP133" s="4"/>
      <c r="UOQ133" s="4"/>
      <c r="UOR133" s="4"/>
      <c r="UOS133" s="4"/>
      <c r="UOT133" s="4"/>
      <c r="UOU133" s="4"/>
      <c r="UOV133" s="4"/>
      <c r="UOW133" s="4"/>
      <c r="UOX133" s="4"/>
      <c r="UOY133" s="4"/>
      <c r="UOZ133" s="4"/>
      <c r="UPA133" s="4"/>
      <c r="UPB133" s="4"/>
      <c r="UPC133" s="4"/>
      <c r="UPD133" s="4"/>
      <c r="UPE133" s="4"/>
      <c r="UPF133" s="4"/>
      <c r="UPG133" s="4"/>
      <c r="UPH133" s="4"/>
      <c r="UPI133" s="4"/>
      <c r="UPJ133" s="4"/>
      <c r="UPK133" s="4"/>
      <c r="UPL133" s="4"/>
      <c r="UPM133" s="4"/>
      <c r="UPN133" s="4"/>
      <c r="UPO133" s="4"/>
      <c r="UPP133" s="4"/>
      <c r="UPQ133" s="4"/>
      <c r="UPR133" s="4"/>
      <c r="UPS133" s="4"/>
      <c r="UPT133" s="4"/>
      <c r="UPU133" s="4"/>
      <c r="UPV133" s="4"/>
      <c r="UPW133" s="4"/>
      <c r="UPX133" s="4"/>
      <c r="UPY133" s="4"/>
      <c r="UPZ133" s="4"/>
      <c r="UQA133" s="4"/>
      <c r="UQB133" s="4"/>
      <c r="UQC133" s="4"/>
      <c r="UQD133" s="4"/>
      <c r="UQE133" s="4"/>
      <c r="UQF133" s="4"/>
      <c r="UQG133" s="4"/>
      <c r="UQH133" s="4"/>
      <c r="UQI133" s="4"/>
      <c r="UQJ133" s="4"/>
      <c r="UQK133" s="4"/>
      <c r="UQL133" s="4"/>
      <c r="UQM133" s="4"/>
      <c r="UQN133" s="4"/>
      <c r="UQO133" s="4"/>
      <c r="UQP133" s="4"/>
      <c r="UQQ133" s="4"/>
      <c r="UQR133" s="4"/>
      <c r="UQS133" s="4"/>
      <c r="UQT133" s="4"/>
      <c r="UQU133" s="4"/>
      <c r="UQV133" s="4"/>
      <c r="UQW133" s="4"/>
      <c r="UQX133" s="4"/>
      <c r="UQY133" s="4"/>
      <c r="UQZ133" s="4"/>
      <c r="URA133" s="4"/>
      <c r="URB133" s="4"/>
      <c r="URC133" s="4"/>
      <c r="URD133" s="4"/>
      <c r="URE133" s="4"/>
      <c r="URF133" s="4"/>
      <c r="URG133" s="4"/>
      <c r="URH133" s="4"/>
      <c r="URI133" s="4"/>
      <c r="URJ133" s="4"/>
      <c r="URK133" s="4"/>
      <c r="URL133" s="4"/>
      <c r="URM133" s="4"/>
      <c r="URN133" s="4"/>
      <c r="URO133" s="4"/>
      <c r="URP133" s="4"/>
      <c r="URQ133" s="4"/>
      <c r="URR133" s="4"/>
      <c r="URS133" s="4"/>
      <c r="URT133" s="4"/>
      <c r="URU133" s="4"/>
      <c r="URV133" s="4"/>
      <c r="URW133" s="4"/>
      <c r="URX133" s="4"/>
      <c r="URY133" s="4"/>
      <c r="URZ133" s="4"/>
      <c r="USA133" s="4"/>
      <c r="USB133" s="4"/>
      <c r="USC133" s="4"/>
      <c r="USD133" s="4"/>
      <c r="USE133" s="4"/>
      <c r="USF133" s="4"/>
      <c r="USG133" s="4"/>
      <c r="USH133" s="4"/>
      <c r="USI133" s="4"/>
      <c r="USJ133" s="4"/>
      <c r="USK133" s="4"/>
      <c r="USL133" s="4"/>
      <c r="USM133" s="4"/>
      <c r="USN133" s="4"/>
      <c r="USO133" s="4"/>
      <c r="USP133" s="4"/>
      <c r="USQ133" s="4"/>
      <c r="USR133" s="4"/>
      <c r="USS133" s="4"/>
      <c r="UST133" s="4"/>
      <c r="USU133" s="4"/>
      <c r="USV133" s="4"/>
      <c r="USW133" s="4"/>
      <c r="USX133" s="4"/>
      <c r="USY133" s="4"/>
      <c r="USZ133" s="4"/>
      <c r="UTA133" s="4"/>
      <c r="UTB133" s="4"/>
      <c r="UTC133" s="4"/>
      <c r="UTD133" s="4"/>
      <c r="UTE133" s="4"/>
      <c r="UTF133" s="4"/>
      <c r="UTG133" s="4"/>
      <c r="UTH133" s="4"/>
      <c r="UTI133" s="4"/>
      <c r="UTJ133" s="4"/>
      <c r="UTK133" s="4"/>
      <c r="UTL133" s="4"/>
      <c r="UTM133" s="4"/>
      <c r="UTN133" s="4"/>
      <c r="UTO133" s="4"/>
      <c r="UTP133" s="4"/>
      <c r="UTQ133" s="4"/>
      <c r="UTR133" s="4"/>
      <c r="UTS133" s="4"/>
      <c r="UTT133" s="4"/>
      <c r="UTU133" s="4"/>
      <c r="UTV133" s="4"/>
      <c r="UTW133" s="4"/>
      <c r="UTX133" s="4"/>
      <c r="UTY133" s="4"/>
      <c r="UTZ133" s="4"/>
      <c r="UUA133" s="4"/>
      <c r="UUB133" s="4"/>
      <c r="UUC133" s="4"/>
      <c r="UUD133" s="4"/>
      <c r="UUE133" s="4"/>
      <c r="UUF133" s="4"/>
      <c r="UUG133" s="4"/>
      <c r="UUH133" s="4"/>
      <c r="UUI133" s="4"/>
      <c r="UUJ133" s="4"/>
      <c r="UUK133" s="4"/>
      <c r="UUL133" s="4"/>
      <c r="UUM133" s="4"/>
      <c r="UUN133" s="4"/>
      <c r="UUO133" s="4"/>
      <c r="UUP133" s="4"/>
      <c r="UUQ133" s="4"/>
      <c r="UUR133" s="4"/>
      <c r="UUS133" s="4"/>
      <c r="UUT133" s="4"/>
      <c r="UUU133" s="4"/>
      <c r="UUV133" s="4"/>
      <c r="UUW133" s="4"/>
      <c r="UUX133" s="4"/>
      <c r="UUY133" s="4"/>
      <c r="UUZ133" s="4"/>
      <c r="UVA133" s="4"/>
      <c r="UVB133" s="4"/>
      <c r="UVC133" s="4"/>
      <c r="UVD133" s="4"/>
      <c r="UVE133" s="4"/>
      <c r="UVF133" s="4"/>
      <c r="UVG133" s="4"/>
      <c r="UVH133" s="4"/>
      <c r="UVI133" s="4"/>
      <c r="UVJ133" s="4"/>
      <c r="UVK133" s="4"/>
      <c r="UVL133" s="4"/>
      <c r="UVM133" s="4"/>
      <c r="UVN133" s="4"/>
      <c r="UVO133" s="4"/>
      <c r="UVP133" s="4"/>
      <c r="UVQ133" s="4"/>
      <c r="UVR133" s="4"/>
      <c r="UVS133" s="4"/>
      <c r="UVT133" s="4"/>
      <c r="UVU133" s="4"/>
      <c r="UVV133" s="4"/>
      <c r="UVW133" s="4"/>
      <c r="UVX133" s="4"/>
      <c r="UVY133" s="4"/>
      <c r="UVZ133" s="4"/>
      <c r="UWA133" s="4"/>
      <c r="UWB133" s="4"/>
      <c r="UWC133" s="4"/>
      <c r="UWD133" s="4"/>
      <c r="UWE133" s="4"/>
      <c r="UWF133" s="4"/>
      <c r="UWG133" s="4"/>
      <c r="UWH133" s="4"/>
      <c r="UWO133" s="4"/>
      <c r="UWP133" s="4"/>
      <c r="UWQ133" s="4"/>
      <c r="UWR133" s="4"/>
      <c r="UWS133" s="4"/>
      <c r="UWT133" s="4"/>
      <c r="UWU133" s="4"/>
      <c r="UWV133" s="4"/>
      <c r="UWW133" s="4"/>
      <c r="UWX133" s="4"/>
      <c r="UWY133" s="4"/>
      <c r="UWZ133" s="4"/>
      <c r="UXA133" s="4"/>
      <c r="UXB133" s="4"/>
      <c r="UXC133" s="4"/>
      <c r="UXD133" s="4"/>
      <c r="UXE133" s="4"/>
      <c r="UXF133" s="4"/>
      <c r="UXG133" s="4"/>
      <c r="UXH133" s="4"/>
      <c r="UXI133" s="4"/>
      <c r="UXJ133" s="4"/>
      <c r="UXK133" s="4"/>
      <c r="UXL133" s="4"/>
      <c r="UXM133" s="4"/>
      <c r="UXN133" s="4"/>
      <c r="UXO133" s="4"/>
      <c r="UXP133" s="4"/>
      <c r="UXQ133" s="4"/>
      <c r="UXR133" s="4"/>
      <c r="UXS133" s="4"/>
      <c r="UXT133" s="4"/>
      <c r="UXU133" s="4"/>
      <c r="UXV133" s="4"/>
      <c r="UXW133" s="4"/>
      <c r="UXX133" s="4"/>
      <c r="UXY133" s="4"/>
      <c r="UXZ133" s="4"/>
      <c r="UYA133" s="4"/>
      <c r="UYB133" s="4"/>
      <c r="UYC133" s="4"/>
      <c r="UYD133" s="4"/>
      <c r="UYE133" s="4"/>
      <c r="UYF133" s="4"/>
      <c r="UYG133" s="4"/>
      <c r="UYH133" s="4"/>
      <c r="UYI133" s="4"/>
      <c r="UYJ133" s="4"/>
      <c r="UYK133" s="4"/>
      <c r="UYL133" s="4"/>
      <c r="UYM133" s="4"/>
      <c r="UYN133" s="4"/>
      <c r="UYO133" s="4"/>
      <c r="UYP133" s="4"/>
      <c r="UYQ133" s="4"/>
      <c r="UYR133" s="4"/>
      <c r="UYS133" s="4"/>
      <c r="UYT133" s="4"/>
      <c r="UYU133" s="4"/>
      <c r="UYV133" s="4"/>
      <c r="UYW133" s="4"/>
      <c r="UYX133" s="4"/>
      <c r="UYY133" s="4"/>
      <c r="UYZ133" s="4"/>
      <c r="UZA133" s="4"/>
      <c r="UZB133" s="4"/>
      <c r="UZC133" s="4"/>
      <c r="UZD133" s="4"/>
      <c r="UZE133" s="4"/>
      <c r="UZF133" s="4"/>
      <c r="UZG133" s="4"/>
      <c r="UZH133" s="4"/>
      <c r="UZI133" s="4"/>
      <c r="UZJ133" s="4"/>
      <c r="UZK133" s="4"/>
      <c r="UZL133" s="4"/>
      <c r="UZM133" s="4"/>
      <c r="UZN133" s="4"/>
      <c r="UZO133" s="4"/>
      <c r="UZP133" s="4"/>
      <c r="UZQ133" s="4"/>
      <c r="UZR133" s="4"/>
      <c r="UZS133" s="4"/>
      <c r="UZT133" s="4"/>
      <c r="UZU133" s="4"/>
      <c r="UZV133" s="4"/>
      <c r="UZW133" s="4"/>
      <c r="UZX133" s="4"/>
      <c r="UZY133" s="4"/>
      <c r="UZZ133" s="4"/>
      <c r="VAA133" s="4"/>
      <c r="VAB133" s="4"/>
      <c r="VAC133" s="4"/>
      <c r="VAD133" s="4"/>
      <c r="VAE133" s="4"/>
      <c r="VAF133" s="4"/>
      <c r="VAG133" s="4"/>
      <c r="VAH133" s="4"/>
      <c r="VAI133" s="4"/>
      <c r="VAJ133" s="4"/>
      <c r="VAK133" s="4"/>
      <c r="VAL133" s="4"/>
      <c r="VAM133" s="4"/>
      <c r="VAN133" s="4"/>
      <c r="VAO133" s="4"/>
      <c r="VAP133" s="4"/>
      <c r="VAQ133" s="4"/>
      <c r="VAR133" s="4"/>
      <c r="VAS133" s="4"/>
      <c r="VAT133" s="4"/>
      <c r="VAU133" s="4"/>
      <c r="VAV133" s="4"/>
      <c r="VAW133" s="4"/>
      <c r="VAX133" s="4"/>
      <c r="VAY133" s="4"/>
      <c r="VAZ133" s="4"/>
      <c r="VBA133" s="4"/>
      <c r="VBB133" s="4"/>
      <c r="VBC133" s="4"/>
      <c r="VBD133" s="4"/>
      <c r="VBE133" s="4"/>
      <c r="VBF133" s="4"/>
      <c r="VBG133" s="4"/>
      <c r="VBH133" s="4"/>
      <c r="VBI133" s="4"/>
      <c r="VBJ133" s="4"/>
      <c r="VBK133" s="4"/>
      <c r="VBL133" s="4"/>
      <c r="VBM133" s="4"/>
      <c r="VBN133" s="4"/>
      <c r="VBO133" s="4"/>
      <c r="VBP133" s="4"/>
      <c r="VBQ133" s="4"/>
      <c r="VBR133" s="4"/>
      <c r="VBS133" s="4"/>
      <c r="VBT133" s="4"/>
      <c r="VBU133" s="4"/>
      <c r="VBV133" s="4"/>
      <c r="VBW133" s="4"/>
      <c r="VBX133" s="4"/>
      <c r="VBY133" s="4"/>
      <c r="VBZ133" s="4"/>
      <c r="VCA133" s="4"/>
      <c r="VCB133" s="4"/>
      <c r="VCC133" s="4"/>
      <c r="VCD133" s="4"/>
      <c r="VCE133" s="4"/>
      <c r="VCF133" s="4"/>
      <c r="VCG133" s="4"/>
      <c r="VCH133" s="4"/>
      <c r="VCI133" s="4"/>
      <c r="VCJ133" s="4"/>
      <c r="VCK133" s="4"/>
      <c r="VCL133" s="4"/>
      <c r="VCM133" s="4"/>
      <c r="VCN133" s="4"/>
      <c r="VCO133" s="4"/>
      <c r="VCP133" s="4"/>
      <c r="VCQ133" s="4"/>
      <c r="VCR133" s="4"/>
      <c r="VCS133" s="4"/>
      <c r="VCT133" s="4"/>
      <c r="VCU133" s="4"/>
      <c r="VCV133" s="4"/>
      <c r="VCW133" s="4"/>
      <c r="VCX133" s="4"/>
      <c r="VCY133" s="4"/>
      <c r="VCZ133" s="4"/>
      <c r="VDA133" s="4"/>
      <c r="VDB133" s="4"/>
      <c r="VDC133" s="4"/>
      <c r="VDD133" s="4"/>
      <c r="VDE133" s="4"/>
      <c r="VDF133" s="4"/>
      <c r="VDG133" s="4"/>
      <c r="VDH133" s="4"/>
      <c r="VDI133" s="4"/>
      <c r="VDJ133" s="4"/>
      <c r="VDK133" s="4"/>
      <c r="VDL133" s="4"/>
      <c r="VDM133" s="4"/>
      <c r="VDN133" s="4"/>
      <c r="VDO133" s="4"/>
      <c r="VDP133" s="4"/>
      <c r="VDQ133" s="4"/>
      <c r="VDR133" s="4"/>
      <c r="VDS133" s="4"/>
      <c r="VDT133" s="4"/>
      <c r="VDU133" s="4"/>
      <c r="VDV133" s="4"/>
      <c r="VDW133" s="4"/>
      <c r="VDX133" s="4"/>
      <c r="VDY133" s="4"/>
      <c r="VDZ133" s="4"/>
      <c r="VEA133" s="4"/>
      <c r="VEB133" s="4"/>
      <c r="VEC133" s="4"/>
      <c r="VED133" s="4"/>
      <c r="VEE133" s="4"/>
      <c r="VEF133" s="4"/>
      <c r="VEG133" s="4"/>
      <c r="VEH133" s="4"/>
      <c r="VEI133" s="4"/>
      <c r="VEJ133" s="4"/>
      <c r="VEK133" s="4"/>
      <c r="VEL133" s="4"/>
      <c r="VEM133" s="4"/>
      <c r="VEN133" s="4"/>
      <c r="VEO133" s="4"/>
      <c r="VEP133" s="4"/>
      <c r="VEQ133" s="4"/>
      <c r="VER133" s="4"/>
      <c r="VES133" s="4"/>
      <c r="VET133" s="4"/>
      <c r="VEU133" s="4"/>
      <c r="VEV133" s="4"/>
      <c r="VEW133" s="4"/>
      <c r="VEX133" s="4"/>
      <c r="VEY133" s="4"/>
      <c r="VEZ133" s="4"/>
      <c r="VFA133" s="4"/>
      <c r="VFB133" s="4"/>
      <c r="VFC133" s="4"/>
      <c r="VFD133" s="4"/>
      <c r="VFE133" s="4"/>
      <c r="VFF133" s="4"/>
      <c r="VFG133" s="4"/>
      <c r="VFH133" s="4"/>
      <c r="VFI133" s="4"/>
      <c r="VFJ133" s="4"/>
      <c r="VFK133" s="4"/>
      <c r="VFL133" s="4"/>
      <c r="VFM133" s="4"/>
      <c r="VFN133" s="4"/>
      <c r="VFO133" s="4"/>
      <c r="VFP133" s="4"/>
      <c r="VFQ133" s="4"/>
      <c r="VFR133" s="4"/>
      <c r="VFS133" s="4"/>
      <c r="VFT133" s="4"/>
      <c r="VFU133" s="4"/>
      <c r="VFV133" s="4"/>
      <c r="VFW133" s="4"/>
      <c r="VFX133" s="4"/>
      <c r="VFY133" s="4"/>
      <c r="VFZ133" s="4"/>
      <c r="VGA133" s="4"/>
      <c r="VGB133" s="4"/>
      <c r="VGC133" s="4"/>
      <c r="VGD133" s="4"/>
      <c r="VGK133" s="4"/>
      <c r="VGL133" s="4"/>
      <c r="VGM133" s="4"/>
      <c r="VGN133" s="4"/>
      <c r="VGO133" s="4"/>
      <c r="VGP133" s="4"/>
      <c r="VGQ133" s="4"/>
      <c r="VGR133" s="4"/>
      <c r="VGS133" s="4"/>
      <c r="VGT133" s="4"/>
      <c r="VGU133" s="4"/>
      <c r="VGV133" s="4"/>
      <c r="VGW133" s="4"/>
      <c r="VGX133" s="4"/>
      <c r="VGY133" s="4"/>
      <c r="VGZ133" s="4"/>
      <c r="VHA133" s="4"/>
      <c r="VHB133" s="4"/>
      <c r="VHC133" s="4"/>
      <c r="VHD133" s="4"/>
      <c r="VHE133" s="4"/>
      <c r="VHF133" s="4"/>
      <c r="VHG133" s="4"/>
      <c r="VHH133" s="4"/>
      <c r="VHI133" s="4"/>
      <c r="VHJ133" s="4"/>
      <c r="VHK133" s="4"/>
      <c r="VHL133" s="4"/>
      <c r="VHM133" s="4"/>
      <c r="VHN133" s="4"/>
      <c r="VHO133" s="4"/>
      <c r="VHP133" s="4"/>
      <c r="VHQ133" s="4"/>
      <c r="VHR133" s="4"/>
      <c r="VHS133" s="4"/>
      <c r="VHT133" s="4"/>
      <c r="VHU133" s="4"/>
      <c r="VHV133" s="4"/>
      <c r="VHW133" s="4"/>
      <c r="VHX133" s="4"/>
      <c r="VHY133" s="4"/>
      <c r="VHZ133" s="4"/>
      <c r="VIA133" s="4"/>
      <c r="VIB133" s="4"/>
      <c r="VIC133" s="4"/>
      <c r="VID133" s="4"/>
      <c r="VIE133" s="4"/>
      <c r="VIF133" s="4"/>
      <c r="VIG133" s="4"/>
      <c r="VIH133" s="4"/>
      <c r="VII133" s="4"/>
      <c r="VIJ133" s="4"/>
      <c r="VIK133" s="4"/>
      <c r="VIL133" s="4"/>
      <c r="VIM133" s="4"/>
      <c r="VIN133" s="4"/>
      <c r="VIO133" s="4"/>
      <c r="VIP133" s="4"/>
      <c r="VIQ133" s="4"/>
      <c r="VIR133" s="4"/>
      <c r="VIS133" s="4"/>
      <c r="VIT133" s="4"/>
      <c r="VIU133" s="4"/>
      <c r="VIV133" s="4"/>
      <c r="VIW133" s="4"/>
      <c r="VIX133" s="4"/>
      <c r="VIY133" s="4"/>
      <c r="VIZ133" s="4"/>
      <c r="VJA133" s="4"/>
      <c r="VJB133" s="4"/>
      <c r="VJC133" s="4"/>
      <c r="VJD133" s="4"/>
      <c r="VJE133" s="4"/>
      <c r="VJF133" s="4"/>
      <c r="VJG133" s="4"/>
      <c r="VJH133" s="4"/>
      <c r="VJI133" s="4"/>
      <c r="VJJ133" s="4"/>
      <c r="VJK133" s="4"/>
      <c r="VJL133" s="4"/>
      <c r="VJM133" s="4"/>
      <c r="VJN133" s="4"/>
      <c r="VJO133" s="4"/>
      <c r="VJP133" s="4"/>
      <c r="VJQ133" s="4"/>
      <c r="VJR133" s="4"/>
      <c r="VJS133" s="4"/>
      <c r="VJT133" s="4"/>
      <c r="VJU133" s="4"/>
      <c r="VJV133" s="4"/>
      <c r="VJW133" s="4"/>
      <c r="VJX133" s="4"/>
      <c r="VJY133" s="4"/>
      <c r="VJZ133" s="4"/>
      <c r="VKA133" s="4"/>
      <c r="VKB133" s="4"/>
      <c r="VKC133" s="4"/>
      <c r="VKD133" s="4"/>
      <c r="VKE133" s="4"/>
      <c r="VKF133" s="4"/>
      <c r="VKG133" s="4"/>
      <c r="VKH133" s="4"/>
      <c r="VKI133" s="4"/>
      <c r="VKJ133" s="4"/>
      <c r="VKK133" s="4"/>
      <c r="VKL133" s="4"/>
      <c r="VKM133" s="4"/>
      <c r="VKN133" s="4"/>
      <c r="VKO133" s="4"/>
      <c r="VKP133" s="4"/>
      <c r="VKQ133" s="4"/>
      <c r="VKR133" s="4"/>
      <c r="VKS133" s="4"/>
      <c r="VKT133" s="4"/>
      <c r="VKU133" s="4"/>
      <c r="VKV133" s="4"/>
      <c r="VKW133" s="4"/>
      <c r="VKX133" s="4"/>
      <c r="VKY133" s="4"/>
      <c r="VKZ133" s="4"/>
      <c r="VLA133" s="4"/>
      <c r="VLB133" s="4"/>
      <c r="VLC133" s="4"/>
      <c r="VLD133" s="4"/>
      <c r="VLE133" s="4"/>
      <c r="VLF133" s="4"/>
      <c r="VLG133" s="4"/>
      <c r="VLH133" s="4"/>
      <c r="VLI133" s="4"/>
      <c r="VLJ133" s="4"/>
      <c r="VLK133" s="4"/>
      <c r="VLL133" s="4"/>
      <c r="VLM133" s="4"/>
      <c r="VLN133" s="4"/>
      <c r="VLO133" s="4"/>
      <c r="VLP133" s="4"/>
      <c r="VLQ133" s="4"/>
      <c r="VLR133" s="4"/>
      <c r="VLS133" s="4"/>
      <c r="VLT133" s="4"/>
      <c r="VLU133" s="4"/>
      <c r="VLV133" s="4"/>
      <c r="VLW133" s="4"/>
      <c r="VLX133" s="4"/>
      <c r="VLY133" s="4"/>
      <c r="VLZ133" s="4"/>
      <c r="VMA133" s="4"/>
      <c r="VMB133" s="4"/>
      <c r="VMC133" s="4"/>
      <c r="VMD133" s="4"/>
      <c r="VME133" s="4"/>
      <c r="VMF133" s="4"/>
      <c r="VMG133" s="4"/>
      <c r="VMH133" s="4"/>
      <c r="VMI133" s="4"/>
      <c r="VMJ133" s="4"/>
      <c r="VMK133" s="4"/>
      <c r="VML133" s="4"/>
      <c r="VMM133" s="4"/>
      <c r="VMN133" s="4"/>
      <c r="VMO133" s="4"/>
      <c r="VMP133" s="4"/>
      <c r="VMQ133" s="4"/>
      <c r="VMR133" s="4"/>
      <c r="VMS133" s="4"/>
      <c r="VMT133" s="4"/>
      <c r="VMU133" s="4"/>
      <c r="VMV133" s="4"/>
      <c r="VMW133" s="4"/>
      <c r="VMX133" s="4"/>
      <c r="VMY133" s="4"/>
      <c r="VMZ133" s="4"/>
      <c r="VNA133" s="4"/>
      <c r="VNB133" s="4"/>
      <c r="VNC133" s="4"/>
      <c r="VND133" s="4"/>
      <c r="VNE133" s="4"/>
      <c r="VNF133" s="4"/>
      <c r="VNG133" s="4"/>
      <c r="VNH133" s="4"/>
      <c r="VNI133" s="4"/>
      <c r="VNJ133" s="4"/>
      <c r="VNK133" s="4"/>
      <c r="VNL133" s="4"/>
      <c r="VNM133" s="4"/>
      <c r="VNN133" s="4"/>
      <c r="VNO133" s="4"/>
      <c r="VNP133" s="4"/>
      <c r="VNQ133" s="4"/>
      <c r="VNR133" s="4"/>
      <c r="VNS133" s="4"/>
      <c r="VNT133" s="4"/>
      <c r="VNU133" s="4"/>
      <c r="VNV133" s="4"/>
      <c r="VNW133" s="4"/>
      <c r="VNX133" s="4"/>
      <c r="VNY133" s="4"/>
      <c r="VNZ133" s="4"/>
      <c r="VOA133" s="4"/>
      <c r="VOB133" s="4"/>
      <c r="VOC133" s="4"/>
      <c r="VOD133" s="4"/>
      <c r="VOE133" s="4"/>
      <c r="VOF133" s="4"/>
      <c r="VOG133" s="4"/>
      <c r="VOH133" s="4"/>
      <c r="VOI133" s="4"/>
      <c r="VOJ133" s="4"/>
      <c r="VOK133" s="4"/>
      <c r="VOL133" s="4"/>
      <c r="VOM133" s="4"/>
      <c r="VON133" s="4"/>
      <c r="VOO133" s="4"/>
      <c r="VOP133" s="4"/>
      <c r="VOQ133" s="4"/>
      <c r="VOR133" s="4"/>
      <c r="VOS133" s="4"/>
      <c r="VOT133" s="4"/>
      <c r="VOU133" s="4"/>
      <c r="VOV133" s="4"/>
      <c r="VOW133" s="4"/>
      <c r="VOX133" s="4"/>
      <c r="VOY133" s="4"/>
      <c r="VOZ133" s="4"/>
      <c r="VPA133" s="4"/>
      <c r="VPB133" s="4"/>
      <c r="VPC133" s="4"/>
      <c r="VPD133" s="4"/>
      <c r="VPE133" s="4"/>
      <c r="VPF133" s="4"/>
      <c r="VPG133" s="4"/>
      <c r="VPH133" s="4"/>
      <c r="VPI133" s="4"/>
      <c r="VPJ133" s="4"/>
      <c r="VPK133" s="4"/>
      <c r="VPL133" s="4"/>
      <c r="VPM133" s="4"/>
      <c r="VPN133" s="4"/>
      <c r="VPO133" s="4"/>
      <c r="VPP133" s="4"/>
      <c r="VPQ133" s="4"/>
      <c r="VPR133" s="4"/>
      <c r="VPS133" s="4"/>
      <c r="VPT133" s="4"/>
      <c r="VPU133" s="4"/>
      <c r="VPV133" s="4"/>
      <c r="VPW133" s="4"/>
      <c r="VPX133" s="4"/>
      <c r="VPY133" s="4"/>
      <c r="VPZ133" s="4"/>
      <c r="VQG133" s="4"/>
      <c r="VQH133" s="4"/>
      <c r="VQI133" s="4"/>
      <c r="VQJ133" s="4"/>
      <c r="VQK133" s="4"/>
      <c r="VQL133" s="4"/>
      <c r="VQM133" s="4"/>
      <c r="VQN133" s="4"/>
      <c r="VQO133" s="4"/>
      <c r="VQP133" s="4"/>
      <c r="VQQ133" s="4"/>
      <c r="VQR133" s="4"/>
      <c r="VQS133" s="4"/>
      <c r="VQT133" s="4"/>
      <c r="VQU133" s="4"/>
      <c r="VQV133" s="4"/>
      <c r="VQW133" s="4"/>
      <c r="VQX133" s="4"/>
      <c r="VQY133" s="4"/>
      <c r="VQZ133" s="4"/>
      <c r="VRA133" s="4"/>
      <c r="VRB133" s="4"/>
      <c r="VRC133" s="4"/>
      <c r="VRD133" s="4"/>
      <c r="VRE133" s="4"/>
      <c r="VRF133" s="4"/>
      <c r="VRG133" s="4"/>
      <c r="VRH133" s="4"/>
      <c r="VRI133" s="4"/>
      <c r="VRJ133" s="4"/>
      <c r="VRK133" s="4"/>
      <c r="VRL133" s="4"/>
      <c r="VRM133" s="4"/>
      <c r="VRN133" s="4"/>
      <c r="VRO133" s="4"/>
      <c r="VRP133" s="4"/>
      <c r="VRQ133" s="4"/>
      <c r="VRR133" s="4"/>
      <c r="VRS133" s="4"/>
      <c r="VRT133" s="4"/>
      <c r="VRU133" s="4"/>
      <c r="VRV133" s="4"/>
      <c r="VRW133" s="4"/>
      <c r="VRX133" s="4"/>
      <c r="VRY133" s="4"/>
      <c r="VRZ133" s="4"/>
      <c r="VSA133" s="4"/>
      <c r="VSB133" s="4"/>
      <c r="VSC133" s="4"/>
      <c r="VSD133" s="4"/>
      <c r="VSE133" s="4"/>
      <c r="VSF133" s="4"/>
      <c r="VSG133" s="4"/>
      <c r="VSH133" s="4"/>
      <c r="VSI133" s="4"/>
      <c r="VSJ133" s="4"/>
      <c r="VSK133" s="4"/>
      <c r="VSL133" s="4"/>
      <c r="VSM133" s="4"/>
      <c r="VSN133" s="4"/>
      <c r="VSO133" s="4"/>
      <c r="VSP133" s="4"/>
      <c r="VSQ133" s="4"/>
      <c r="VSR133" s="4"/>
      <c r="VSS133" s="4"/>
      <c r="VST133" s="4"/>
      <c r="VSU133" s="4"/>
      <c r="VSV133" s="4"/>
      <c r="VSW133" s="4"/>
      <c r="VSX133" s="4"/>
      <c r="VSY133" s="4"/>
      <c r="VSZ133" s="4"/>
      <c r="VTA133" s="4"/>
      <c r="VTB133" s="4"/>
      <c r="VTC133" s="4"/>
      <c r="VTD133" s="4"/>
      <c r="VTE133" s="4"/>
      <c r="VTF133" s="4"/>
      <c r="VTG133" s="4"/>
      <c r="VTH133" s="4"/>
      <c r="VTI133" s="4"/>
      <c r="VTJ133" s="4"/>
      <c r="VTK133" s="4"/>
      <c r="VTL133" s="4"/>
      <c r="VTM133" s="4"/>
      <c r="VTN133" s="4"/>
      <c r="VTO133" s="4"/>
      <c r="VTP133" s="4"/>
      <c r="VTQ133" s="4"/>
      <c r="VTR133" s="4"/>
      <c r="VTS133" s="4"/>
      <c r="VTT133" s="4"/>
      <c r="VTU133" s="4"/>
      <c r="VTV133" s="4"/>
      <c r="VTW133" s="4"/>
      <c r="VTX133" s="4"/>
      <c r="VTY133" s="4"/>
      <c r="VTZ133" s="4"/>
      <c r="VUA133" s="4"/>
      <c r="VUB133" s="4"/>
      <c r="VUC133" s="4"/>
      <c r="VUD133" s="4"/>
      <c r="VUE133" s="4"/>
      <c r="VUF133" s="4"/>
      <c r="VUG133" s="4"/>
      <c r="VUH133" s="4"/>
      <c r="VUI133" s="4"/>
      <c r="VUJ133" s="4"/>
      <c r="VUK133" s="4"/>
      <c r="VUL133" s="4"/>
      <c r="VUM133" s="4"/>
      <c r="VUN133" s="4"/>
      <c r="VUO133" s="4"/>
      <c r="VUP133" s="4"/>
      <c r="VUQ133" s="4"/>
      <c r="VUR133" s="4"/>
      <c r="VUS133" s="4"/>
      <c r="VUT133" s="4"/>
      <c r="VUU133" s="4"/>
      <c r="VUV133" s="4"/>
      <c r="VUW133" s="4"/>
      <c r="VUX133" s="4"/>
      <c r="VUY133" s="4"/>
      <c r="VUZ133" s="4"/>
      <c r="VVA133" s="4"/>
      <c r="VVB133" s="4"/>
      <c r="VVC133" s="4"/>
      <c r="VVD133" s="4"/>
      <c r="VVE133" s="4"/>
      <c r="VVF133" s="4"/>
      <c r="VVG133" s="4"/>
      <c r="VVH133" s="4"/>
      <c r="VVI133" s="4"/>
      <c r="VVJ133" s="4"/>
      <c r="VVK133" s="4"/>
      <c r="VVL133" s="4"/>
      <c r="VVM133" s="4"/>
      <c r="VVN133" s="4"/>
      <c r="VVO133" s="4"/>
      <c r="VVP133" s="4"/>
      <c r="VVQ133" s="4"/>
      <c r="VVR133" s="4"/>
      <c r="VVS133" s="4"/>
      <c r="VVT133" s="4"/>
      <c r="VVU133" s="4"/>
      <c r="VVV133" s="4"/>
      <c r="VVW133" s="4"/>
      <c r="VVX133" s="4"/>
      <c r="VVY133" s="4"/>
      <c r="VVZ133" s="4"/>
      <c r="VWA133" s="4"/>
      <c r="VWB133" s="4"/>
      <c r="VWC133" s="4"/>
      <c r="VWD133" s="4"/>
      <c r="VWE133" s="4"/>
      <c r="VWF133" s="4"/>
      <c r="VWG133" s="4"/>
      <c r="VWH133" s="4"/>
      <c r="VWI133" s="4"/>
      <c r="VWJ133" s="4"/>
      <c r="VWK133" s="4"/>
      <c r="VWL133" s="4"/>
      <c r="VWM133" s="4"/>
      <c r="VWN133" s="4"/>
      <c r="VWO133" s="4"/>
      <c r="VWP133" s="4"/>
      <c r="VWQ133" s="4"/>
      <c r="VWR133" s="4"/>
      <c r="VWS133" s="4"/>
      <c r="VWT133" s="4"/>
      <c r="VWU133" s="4"/>
      <c r="VWV133" s="4"/>
      <c r="VWW133" s="4"/>
      <c r="VWX133" s="4"/>
      <c r="VWY133" s="4"/>
      <c r="VWZ133" s="4"/>
      <c r="VXA133" s="4"/>
      <c r="VXB133" s="4"/>
      <c r="VXC133" s="4"/>
      <c r="VXD133" s="4"/>
      <c r="VXE133" s="4"/>
      <c r="VXF133" s="4"/>
      <c r="VXG133" s="4"/>
      <c r="VXH133" s="4"/>
      <c r="VXI133" s="4"/>
      <c r="VXJ133" s="4"/>
      <c r="VXK133" s="4"/>
      <c r="VXL133" s="4"/>
      <c r="VXM133" s="4"/>
      <c r="VXN133" s="4"/>
      <c r="VXO133" s="4"/>
      <c r="VXP133" s="4"/>
      <c r="VXQ133" s="4"/>
      <c r="VXR133" s="4"/>
      <c r="VXS133" s="4"/>
      <c r="VXT133" s="4"/>
      <c r="VXU133" s="4"/>
      <c r="VXV133" s="4"/>
      <c r="VXW133" s="4"/>
      <c r="VXX133" s="4"/>
      <c r="VXY133" s="4"/>
      <c r="VXZ133" s="4"/>
      <c r="VYA133" s="4"/>
      <c r="VYB133" s="4"/>
      <c r="VYC133" s="4"/>
      <c r="VYD133" s="4"/>
      <c r="VYE133" s="4"/>
      <c r="VYF133" s="4"/>
      <c r="VYG133" s="4"/>
      <c r="VYH133" s="4"/>
      <c r="VYI133" s="4"/>
      <c r="VYJ133" s="4"/>
      <c r="VYK133" s="4"/>
      <c r="VYL133" s="4"/>
      <c r="VYM133" s="4"/>
      <c r="VYN133" s="4"/>
      <c r="VYO133" s="4"/>
      <c r="VYP133" s="4"/>
      <c r="VYQ133" s="4"/>
      <c r="VYR133" s="4"/>
      <c r="VYS133" s="4"/>
      <c r="VYT133" s="4"/>
      <c r="VYU133" s="4"/>
      <c r="VYV133" s="4"/>
      <c r="VYW133" s="4"/>
      <c r="VYX133" s="4"/>
      <c r="VYY133" s="4"/>
      <c r="VYZ133" s="4"/>
      <c r="VZA133" s="4"/>
      <c r="VZB133" s="4"/>
      <c r="VZC133" s="4"/>
      <c r="VZD133" s="4"/>
      <c r="VZE133" s="4"/>
      <c r="VZF133" s="4"/>
      <c r="VZG133" s="4"/>
      <c r="VZH133" s="4"/>
      <c r="VZI133" s="4"/>
      <c r="VZJ133" s="4"/>
      <c r="VZK133" s="4"/>
      <c r="VZL133" s="4"/>
      <c r="VZM133" s="4"/>
      <c r="VZN133" s="4"/>
      <c r="VZO133" s="4"/>
      <c r="VZP133" s="4"/>
      <c r="VZQ133" s="4"/>
      <c r="VZR133" s="4"/>
      <c r="VZS133" s="4"/>
      <c r="VZT133" s="4"/>
      <c r="VZU133" s="4"/>
      <c r="VZV133" s="4"/>
      <c r="WAC133" s="4"/>
      <c r="WAD133" s="4"/>
      <c r="WAE133" s="4"/>
      <c r="WAF133" s="4"/>
      <c r="WAG133" s="4"/>
      <c r="WAH133" s="4"/>
      <c r="WAI133" s="4"/>
      <c r="WAJ133" s="4"/>
      <c r="WAK133" s="4"/>
      <c r="WAL133" s="4"/>
      <c r="WAM133" s="4"/>
      <c r="WAN133" s="4"/>
      <c r="WAO133" s="4"/>
      <c r="WAP133" s="4"/>
      <c r="WAQ133" s="4"/>
      <c r="WAR133" s="4"/>
      <c r="WAS133" s="4"/>
      <c r="WAT133" s="4"/>
      <c r="WAU133" s="4"/>
      <c r="WAV133" s="4"/>
      <c r="WAW133" s="4"/>
      <c r="WAX133" s="4"/>
      <c r="WAY133" s="4"/>
      <c r="WAZ133" s="4"/>
      <c r="WBA133" s="4"/>
      <c r="WBB133" s="4"/>
      <c r="WBC133" s="4"/>
      <c r="WBD133" s="4"/>
      <c r="WBE133" s="4"/>
      <c r="WBF133" s="4"/>
      <c r="WBG133" s="4"/>
      <c r="WBH133" s="4"/>
      <c r="WBI133" s="4"/>
      <c r="WBJ133" s="4"/>
      <c r="WBK133" s="4"/>
      <c r="WBL133" s="4"/>
      <c r="WBM133" s="4"/>
      <c r="WBN133" s="4"/>
      <c r="WBO133" s="4"/>
      <c r="WBP133" s="4"/>
      <c r="WBQ133" s="4"/>
      <c r="WBR133" s="4"/>
      <c r="WBS133" s="4"/>
      <c r="WBT133" s="4"/>
      <c r="WBU133" s="4"/>
      <c r="WBV133" s="4"/>
      <c r="WBW133" s="4"/>
      <c r="WBX133" s="4"/>
      <c r="WBY133" s="4"/>
      <c r="WBZ133" s="4"/>
      <c r="WCA133" s="4"/>
      <c r="WCB133" s="4"/>
      <c r="WCC133" s="4"/>
      <c r="WCD133" s="4"/>
      <c r="WCE133" s="4"/>
      <c r="WCF133" s="4"/>
      <c r="WCG133" s="4"/>
      <c r="WCH133" s="4"/>
      <c r="WCI133" s="4"/>
      <c r="WCJ133" s="4"/>
      <c r="WCK133" s="4"/>
      <c r="WCL133" s="4"/>
      <c r="WCM133" s="4"/>
      <c r="WCN133" s="4"/>
      <c r="WCO133" s="4"/>
      <c r="WCP133" s="4"/>
      <c r="WCQ133" s="4"/>
      <c r="WCR133" s="4"/>
      <c r="WCS133" s="4"/>
      <c r="WCT133" s="4"/>
      <c r="WCU133" s="4"/>
      <c r="WCV133" s="4"/>
      <c r="WCW133" s="4"/>
      <c r="WCX133" s="4"/>
      <c r="WCY133" s="4"/>
      <c r="WCZ133" s="4"/>
      <c r="WDA133" s="4"/>
      <c r="WDB133" s="4"/>
      <c r="WDC133" s="4"/>
      <c r="WDD133" s="4"/>
      <c r="WDE133" s="4"/>
      <c r="WDF133" s="4"/>
      <c r="WDG133" s="4"/>
      <c r="WDH133" s="4"/>
      <c r="WDI133" s="4"/>
      <c r="WDJ133" s="4"/>
      <c r="WDK133" s="4"/>
      <c r="WDL133" s="4"/>
      <c r="WDM133" s="4"/>
      <c r="WDN133" s="4"/>
      <c r="WDO133" s="4"/>
      <c r="WDP133" s="4"/>
      <c r="WDQ133" s="4"/>
      <c r="WDR133" s="4"/>
      <c r="WDS133" s="4"/>
      <c r="WDT133" s="4"/>
      <c r="WDU133" s="4"/>
      <c r="WDV133" s="4"/>
      <c r="WDW133" s="4"/>
      <c r="WDX133" s="4"/>
      <c r="WDY133" s="4"/>
      <c r="WDZ133" s="4"/>
      <c r="WEA133" s="4"/>
      <c r="WEB133" s="4"/>
      <c r="WEC133" s="4"/>
      <c r="WED133" s="4"/>
      <c r="WEE133" s="4"/>
      <c r="WEF133" s="4"/>
      <c r="WEG133" s="4"/>
      <c r="WEH133" s="4"/>
      <c r="WEI133" s="4"/>
      <c r="WEJ133" s="4"/>
      <c r="WEK133" s="4"/>
      <c r="WEL133" s="4"/>
      <c r="WEM133" s="4"/>
      <c r="WEN133" s="4"/>
      <c r="WEO133" s="4"/>
      <c r="WEP133" s="4"/>
      <c r="WEQ133" s="4"/>
      <c r="WER133" s="4"/>
      <c r="WES133" s="4"/>
      <c r="WET133" s="4"/>
      <c r="WEU133" s="4"/>
      <c r="WEV133" s="4"/>
      <c r="WEW133" s="4"/>
      <c r="WEX133" s="4"/>
      <c r="WEY133" s="4"/>
      <c r="WEZ133" s="4"/>
      <c r="WFA133" s="4"/>
      <c r="WFB133" s="4"/>
      <c r="WFC133" s="4"/>
      <c r="WFD133" s="4"/>
      <c r="WFE133" s="4"/>
      <c r="WFF133" s="4"/>
      <c r="WFG133" s="4"/>
      <c r="WFH133" s="4"/>
      <c r="WFI133" s="4"/>
      <c r="WFJ133" s="4"/>
      <c r="WFK133" s="4"/>
      <c r="WFL133" s="4"/>
      <c r="WFM133" s="4"/>
      <c r="WFN133" s="4"/>
      <c r="WFO133" s="4"/>
      <c r="WFP133" s="4"/>
      <c r="WFQ133" s="4"/>
      <c r="WFR133" s="4"/>
      <c r="WFS133" s="4"/>
      <c r="WFT133" s="4"/>
      <c r="WFU133" s="4"/>
      <c r="WFV133" s="4"/>
      <c r="WFW133" s="4"/>
      <c r="WFX133" s="4"/>
      <c r="WFY133" s="4"/>
      <c r="WFZ133" s="4"/>
      <c r="WGA133" s="4"/>
      <c r="WGB133" s="4"/>
      <c r="WGC133" s="4"/>
      <c r="WGD133" s="4"/>
      <c r="WGE133" s="4"/>
      <c r="WGF133" s="4"/>
      <c r="WGG133" s="4"/>
      <c r="WGH133" s="4"/>
      <c r="WGI133" s="4"/>
      <c r="WGJ133" s="4"/>
      <c r="WGK133" s="4"/>
      <c r="WGL133" s="4"/>
      <c r="WGM133" s="4"/>
      <c r="WGN133" s="4"/>
      <c r="WGO133" s="4"/>
      <c r="WGP133" s="4"/>
      <c r="WGQ133" s="4"/>
      <c r="WGR133" s="4"/>
      <c r="WGS133" s="4"/>
      <c r="WGT133" s="4"/>
      <c r="WGU133" s="4"/>
      <c r="WGV133" s="4"/>
      <c r="WGW133" s="4"/>
      <c r="WGX133" s="4"/>
      <c r="WGY133" s="4"/>
      <c r="WGZ133" s="4"/>
      <c r="WHA133" s="4"/>
      <c r="WHB133" s="4"/>
      <c r="WHC133" s="4"/>
      <c r="WHD133" s="4"/>
      <c r="WHE133" s="4"/>
      <c r="WHF133" s="4"/>
      <c r="WHG133" s="4"/>
      <c r="WHH133" s="4"/>
      <c r="WHI133" s="4"/>
      <c r="WHJ133" s="4"/>
      <c r="WHK133" s="4"/>
      <c r="WHL133" s="4"/>
      <c r="WHM133" s="4"/>
      <c r="WHN133" s="4"/>
      <c r="WHO133" s="4"/>
      <c r="WHP133" s="4"/>
      <c r="WHQ133" s="4"/>
      <c r="WHR133" s="4"/>
      <c r="WHS133" s="4"/>
      <c r="WHT133" s="4"/>
      <c r="WHU133" s="4"/>
      <c r="WHV133" s="4"/>
      <c r="WHW133" s="4"/>
      <c r="WHX133" s="4"/>
      <c r="WHY133" s="4"/>
      <c r="WHZ133" s="4"/>
      <c r="WIA133" s="4"/>
      <c r="WIB133" s="4"/>
      <c r="WIC133" s="4"/>
      <c r="WID133" s="4"/>
      <c r="WIE133" s="4"/>
      <c r="WIF133" s="4"/>
      <c r="WIG133" s="4"/>
      <c r="WIH133" s="4"/>
      <c r="WII133" s="4"/>
      <c r="WIJ133" s="4"/>
      <c r="WIK133" s="4"/>
      <c r="WIL133" s="4"/>
      <c r="WIM133" s="4"/>
      <c r="WIN133" s="4"/>
      <c r="WIO133" s="4"/>
      <c r="WIP133" s="4"/>
      <c r="WIQ133" s="4"/>
      <c r="WIR133" s="4"/>
      <c r="WIS133" s="4"/>
      <c r="WIT133" s="4"/>
      <c r="WIU133" s="4"/>
      <c r="WIV133" s="4"/>
      <c r="WIW133" s="4"/>
      <c r="WIX133" s="4"/>
      <c r="WIY133" s="4"/>
      <c r="WIZ133" s="4"/>
      <c r="WJA133" s="4"/>
      <c r="WJB133" s="4"/>
      <c r="WJC133" s="4"/>
      <c r="WJD133" s="4"/>
      <c r="WJE133" s="4"/>
      <c r="WJF133" s="4"/>
      <c r="WJG133" s="4"/>
      <c r="WJH133" s="4"/>
      <c r="WJI133" s="4"/>
      <c r="WJJ133" s="4"/>
      <c r="WJK133" s="4"/>
      <c r="WJL133" s="4"/>
      <c r="WJM133" s="4"/>
      <c r="WJN133" s="4"/>
      <c r="WJO133" s="4"/>
      <c r="WJP133" s="4"/>
      <c r="WJQ133" s="4"/>
      <c r="WJR133" s="4"/>
      <c r="WJY133" s="4"/>
      <c r="WJZ133" s="4"/>
      <c r="WKA133" s="4"/>
      <c r="WKB133" s="4"/>
      <c r="WKC133" s="4"/>
      <c r="WKD133" s="4"/>
      <c r="WKE133" s="4"/>
      <c r="WKF133" s="4"/>
      <c r="WKG133" s="4"/>
      <c r="WKH133" s="4"/>
      <c r="WKI133" s="4"/>
      <c r="WKJ133" s="4"/>
      <c r="WKK133" s="4"/>
      <c r="WKL133" s="4"/>
      <c r="WKM133" s="4"/>
      <c r="WKN133" s="4"/>
      <c r="WKO133" s="4"/>
      <c r="WKP133" s="4"/>
      <c r="WKQ133" s="4"/>
      <c r="WKR133" s="4"/>
      <c r="WKS133" s="4"/>
      <c r="WKT133" s="4"/>
      <c r="WKU133" s="4"/>
      <c r="WKV133" s="4"/>
      <c r="WKW133" s="4"/>
      <c r="WKX133" s="4"/>
      <c r="WKY133" s="4"/>
      <c r="WKZ133" s="4"/>
      <c r="WLA133" s="4"/>
      <c r="WLB133" s="4"/>
      <c r="WLC133" s="4"/>
      <c r="WLD133" s="4"/>
      <c r="WLE133" s="4"/>
      <c r="WLF133" s="4"/>
      <c r="WLG133" s="4"/>
      <c r="WLH133" s="4"/>
      <c r="WLI133" s="4"/>
      <c r="WLJ133" s="4"/>
      <c r="WLK133" s="4"/>
      <c r="WLL133" s="4"/>
      <c r="WLM133" s="4"/>
      <c r="WLN133" s="4"/>
      <c r="WLO133" s="4"/>
      <c r="WLP133" s="4"/>
      <c r="WLQ133" s="4"/>
      <c r="WLR133" s="4"/>
      <c r="WLS133" s="4"/>
      <c r="WLT133" s="4"/>
      <c r="WLU133" s="4"/>
      <c r="WLV133" s="4"/>
      <c r="WLW133" s="4"/>
      <c r="WLX133" s="4"/>
      <c r="WLY133" s="4"/>
      <c r="WLZ133" s="4"/>
      <c r="WMA133" s="4"/>
      <c r="WMB133" s="4"/>
      <c r="WMC133" s="4"/>
      <c r="WMD133" s="4"/>
      <c r="WME133" s="4"/>
      <c r="WMF133" s="4"/>
      <c r="WMG133" s="4"/>
      <c r="WMH133" s="4"/>
      <c r="WMI133" s="4"/>
      <c r="WMJ133" s="4"/>
      <c r="WMK133" s="4"/>
      <c r="WML133" s="4"/>
      <c r="WMM133" s="4"/>
      <c r="WMN133" s="4"/>
      <c r="WMO133" s="4"/>
      <c r="WMP133" s="4"/>
      <c r="WMQ133" s="4"/>
      <c r="WMR133" s="4"/>
      <c r="WMS133" s="4"/>
      <c r="WMT133" s="4"/>
      <c r="WMU133" s="4"/>
      <c r="WMV133" s="4"/>
      <c r="WMW133" s="4"/>
      <c r="WMX133" s="4"/>
      <c r="WMY133" s="4"/>
      <c r="WMZ133" s="4"/>
      <c r="WNA133" s="4"/>
      <c r="WNB133" s="4"/>
      <c r="WNC133" s="4"/>
      <c r="WND133" s="4"/>
      <c r="WNE133" s="4"/>
      <c r="WNF133" s="4"/>
      <c r="WNG133" s="4"/>
      <c r="WNH133" s="4"/>
      <c r="WNI133" s="4"/>
      <c r="WNJ133" s="4"/>
      <c r="WNK133" s="4"/>
      <c r="WNL133" s="4"/>
      <c r="WNM133" s="4"/>
      <c r="WNN133" s="4"/>
      <c r="WNO133" s="4"/>
      <c r="WNP133" s="4"/>
      <c r="WNQ133" s="4"/>
      <c r="WNR133" s="4"/>
      <c r="WNS133" s="4"/>
      <c r="WNT133" s="4"/>
      <c r="WNU133" s="4"/>
      <c r="WNV133" s="4"/>
      <c r="WNW133" s="4"/>
      <c r="WNX133" s="4"/>
      <c r="WNY133" s="4"/>
      <c r="WNZ133" s="4"/>
      <c r="WOA133" s="4"/>
      <c r="WOB133" s="4"/>
      <c r="WOC133" s="4"/>
      <c r="WOD133" s="4"/>
      <c r="WOE133" s="4"/>
      <c r="WOF133" s="4"/>
      <c r="WOG133" s="4"/>
      <c r="WOH133" s="4"/>
      <c r="WOI133" s="4"/>
      <c r="WOJ133" s="4"/>
      <c r="WOK133" s="4"/>
      <c r="WOL133" s="4"/>
      <c r="WOM133" s="4"/>
      <c r="WON133" s="4"/>
      <c r="WOO133" s="4"/>
      <c r="WOP133" s="4"/>
      <c r="WOQ133" s="4"/>
      <c r="WOR133" s="4"/>
      <c r="WOS133" s="4"/>
      <c r="WOT133" s="4"/>
      <c r="WOU133" s="4"/>
      <c r="WOV133" s="4"/>
      <c r="WOW133" s="4"/>
      <c r="WOX133" s="4"/>
      <c r="WOY133" s="4"/>
      <c r="WOZ133" s="4"/>
      <c r="WPA133" s="4"/>
      <c r="WPB133" s="4"/>
      <c r="WPC133" s="4"/>
      <c r="WPD133" s="4"/>
      <c r="WPE133" s="4"/>
      <c r="WPF133" s="4"/>
      <c r="WPG133" s="4"/>
      <c r="WPH133" s="4"/>
      <c r="WPI133" s="4"/>
      <c r="WPJ133" s="4"/>
      <c r="WPK133" s="4"/>
      <c r="WPL133" s="4"/>
      <c r="WPM133" s="4"/>
      <c r="WPN133" s="4"/>
      <c r="WPO133" s="4"/>
      <c r="WPP133" s="4"/>
      <c r="WPQ133" s="4"/>
      <c r="WPR133" s="4"/>
      <c r="WPS133" s="4"/>
      <c r="WPT133" s="4"/>
      <c r="WPU133" s="4"/>
      <c r="WPV133" s="4"/>
      <c r="WPW133" s="4"/>
      <c r="WPX133" s="4"/>
      <c r="WPY133" s="4"/>
      <c r="WPZ133" s="4"/>
      <c r="WQA133" s="4"/>
      <c r="WQB133" s="4"/>
      <c r="WQC133" s="4"/>
      <c r="WQD133" s="4"/>
      <c r="WQE133" s="4"/>
      <c r="WQF133" s="4"/>
      <c r="WQG133" s="4"/>
      <c r="WQH133" s="4"/>
      <c r="WQI133" s="4"/>
      <c r="WQJ133" s="4"/>
      <c r="WQK133" s="4"/>
      <c r="WQL133" s="4"/>
      <c r="WQM133" s="4"/>
      <c r="WQN133" s="4"/>
      <c r="WQO133" s="4"/>
      <c r="WQP133" s="4"/>
      <c r="WQQ133" s="4"/>
      <c r="WQR133" s="4"/>
      <c r="WQS133" s="4"/>
      <c r="WQT133" s="4"/>
      <c r="WQU133" s="4"/>
      <c r="WQV133" s="4"/>
      <c r="WQW133" s="4"/>
      <c r="WQX133" s="4"/>
      <c r="WQY133" s="4"/>
      <c r="WQZ133" s="4"/>
      <c r="WRA133" s="4"/>
      <c r="WRB133" s="4"/>
      <c r="WRC133" s="4"/>
      <c r="WRD133" s="4"/>
      <c r="WRE133" s="4"/>
      <c r="WRF133" s="4"/>
      <c r="WRG133" s="4"/>
      <c r="WRH133" s="4"/>
      <c r="WRI133" s="4"/>
      <c r="WRJ133" s="4"/>
      <c r="WRK133" s="4"/>
      <c r="WRL133" s="4"/>
      <c r="WRM133" s="4"/>
      <c r="WRN133" s="4"/>
      <c r="WRO133" s="4"/>
      <c r="WRP133" s="4"/>
      <c r="WRQ133" s="4"/>
      <c r="WRR133" s="4"/>
      <c r="WRS133" s="4"/>
      <c r="WRT133" s="4"/>
      <c r="WRU133" s="4"/>
      <c r="WRV133" s="4"/>
      <c r="WRW133" s="4"/>
      <c r="WRX133" s="4"/>
      <c r="WRY133" s="4"/>
      <c r="WRZ133" s="4"/>
      <c r="WSA133" s="4"/>
      <c r="WSB133" s="4"/>
      <c r="WSC133" s="4"/>
      <c r="WSD133" s="4"/>
      <c r="WSE133" s="4"/>
      <c r="WSF133" s="4"/>
      <c r="WSG133" s="4"/>
      <c r="WSH133" s="4"/>
      <c r="WSI133" s="4"/>
      <c r="WSJ133" s="4"/>
      <c r="WSK133" s="4"/>
      <c r="WSL133" s="4"/>
      <c r="WSM133" s="4"/>
      <c r="WSN133" s="4"/>
      <c r="WSO133" s="4"/>
      <c r="WSP133" s="4"/>
      <c r="WSQ133" s="4"/>
      <c r="WSR133" s="4"/>
      <c r="WSS133" s="4"/>
      <c r="WST133" s="4"/>
      <c r="WSU133" s="4"/>
      <c r="WSV133" s="4"/>
      <c r="WSW133" s="4"/>
      <c r="WSX133" s="4"/>
      <c r="WSY133" s="4"/>
      <c r="WSZ133" s="4"/>
      <c r="WTA133" s="4"/>
      <c r="WTB133" s="4"/>
      <c r="WTC133" s="4"/>
      <c r="WTD133" s="4"/>
      <c r="WTE133" s="4"/>
      <c r="WTF133" s="4"/>
      <c r="WTG133" s="4"/>
      <c r="WTH133" s="4"/>
      <c r="WTI133" s="4"/>
      <c r="WTJ133" s="4"/>
      <c r="WTK133" s="4"/>
      <c r="WTL133" s="4"/>
      <c r="WTM133" s="4"/>
      <c r="WTN133" s="4"/>
      <c r="WTU133" s="4"/>
      <c r="WTV133" s="4"/>
      <c r="WTW133" s="4"/>
      <c r="WTX133" s="4"/>
      <c r="WTY133" s="4"/>
      <c r="WTZ133" s="4"/>
      <c r="WUA133" s="4"/>
      <c r="WUB133" s="4"/>
      <c r="WUC133" s="4"/>
      <c r="WUD133" s="4"/>
      <c r="WUE133" s="4"/>
      <c r="WUF133" s="4"/>
      <c r="WUG133" s="4"/>
      <c r="WUH133" s="4"/>
      <c r="WUI133" s="4"/>
      <c r="WUJ133" s="4"/>
      <c r="WUK133" s="4"/>
      <c r="WUL133" s="4"/>
      <c r="WUM133" s="4"/>
      <c r="WUN133" s="4"/>
      <c r="WUO133" s="4"/>
      <c r="WUP133" s="4"/>
      <c r="WUQ133" s="4"/>
      <c r="WUR133" s="4"/>
      <c r="WUS133" s="4"/>
      <c r="WUT133" s="4"/>
      <c r="WUU133" s="4"/>
      <c r="WUV133" s="4"/>
      <c r="WUW133" s="4"/>
      <c r="WUX133" s="4"/>
      <c r="WUY133" s="4"/>
      <c r="WUZ133" s="4"/>
      <c r="WVA133" s="4"/>
      <c r="WVB133" s="4"/>
      <c r="WVC133" s="4"/>
      <c r="WVD133" s="4"/>
      <c r="WVE133" s="4"/>
      <c r="WVF133" s="4"/>
      <c r="WVG133" s="4"/>
      <c r="WVH133" s="4"/>
      <c r="WVI133" s="4"/>
      <c r="WVJ133" s="4"/>
      <c r="WVK133" s="4"/>
      <c r="WVL133" s="4"/>
      <c r="WVM133" s="4"/>
      <c r="WVN133" s="4"/>
      <c r="WVO133" s="4"/>
      <c r="WVP133" s="4"/>
      <c r="WVQ133" s="4"/>
      <c r="WVR133" s="4"/>
      <c r="WVS133" s="4"/>
      <c r="WVT133" s="4"/>
      <c r="WVU133" s="4"/>
      <c r="WVV133" s="4"/>
      <c r="WVW133" s="4"/>
      <c r="WVX133" s="4"/>
      <c r="WVY133" s="4"/>
      <c r="WVZ133" s="4"/>
      <c r="WWA133" s="4"/>
      <c r="WWB133" s="4"/>
      <c r="WWC133" s="4"/>
      <c r="WWD133" s="4"/>
      <c r="WWE133" s="4"/>
      <c r="WWF133" s="4"/>
      <c r="WWG133" s="4"/>
      <c r="WWH133" s="4"/>
      <c r="WWI133" s="4"/>
      <c r="WWJ133" s="4"/>
      <c r="WWK133" s="4"/>
      <c r="WWL133" s="4"/>
      <c r="WWM133" s="4"/>
      <c r="WWN133" s="4"/>
      <c r="WWO133" s="4"/>
      <c r="WWP133" s="4"/>
      <c r="WWQ133" s="4"/>
      <c r="WWR133" s="4"/>
      <c r="WWS133" s="4"/>
      <c r="WWT133" s="4"/>
      <c r="WWU133" s="4"/>
      <c r="WWV133" s="4"/>
      <c r="WWW133" s="4"/>
      <c r="WWX133" s="4"/>
      <c r="WWY133" s="4"/>
      <c r="WWZ133" s="4"/>
      <c r="WXA133" s="4"/>
      <c r="WXB133" s="4"/>
      <c r="WXC133" s="4"/>
      <c r="WXD133" s="4"/>
      <c r="WXE133" s="4"/>
      <c r="WXF133" s="4"/>
      <c r="WXG133" s="4"/>
      <c r="WXH133" s="4"/>
      <c r="WXI133" s="4"/>
      <c r="WXJ133" s="4"/>
      <c r="WXK133" s="4"/>
      <c r="WXL133" s="4"/>
      <c r="WXM133" s="4"/>
      <c r="WXN133" s="4"/>
      <c r="WXO133" s="4"/>
      <c r="WXP133" s="4"/>
      <c r="WXQ133" s="4"/>
      <c r="WXR133" s="4"/>
      <c r="WXS133" s="4"/>
      <c r="WXT133" s="4"/>
      <c r="WXU133" s="4"/>
      <c r="WXV133" s="4"/>
      <c r="WXW133" s="4"/>
      <c r="WXX133" s="4"/>
      <c r="WXY133" s="4"/>
      <c r="WXZ133" s="4"/>
      <c r="WYA133" s="4"/>
      <c r="WYB133" s="4"/>
      <c r="WYC133" s="4"/>
      <c r="WYD133" s="4"/>
      <c r="WYE133" s="4"/>
      <c r="WYF133" s="4"/>
      <c r="WYG133" s="4"/>
      <c r="WYH133" s="4"/>
      <c r="WYI133" s="4"/>
      <c r="WYJ133" s="4"/>
      <c r="WYK133" s="4"/>
      <c r="WYL133" s="4"/>
      <c r="WYM133" s="4"/>
      <c r="WYN133" s="4"/>
      <c r="WYO133" s="4"/>
      <c r="WYP133" s="4"/>
      <c r="WYQ133" s="4"/>
      <c r="WYR133" s="4"/>
      <c r="WYS133" s="4"/>
      <c r="WYT133" s="4"/>
      <c r="WYU133" s="4"/>
      <c r="WYV133" s="4"/>
      <c r="WYW133" s="4"/>
      <c r="WYX133" s="4"/>
      <c r="WYY133" s="4"/>
      <c r="WYZ133" s="4"/>
      <c r="WZA133" s="4"/>
      <c r="WZB133" s="4"/>
      <c r="WZC133" s="4"/>
      <c r="WZD133" s="4"/>
      <c r="WZE133" s="4"/>
      <c r="WZF133" s="4"/>
      <c r="WZG133" s="4"/>
      <c r="WZH133" s="4"/>
      <c r="WZI133" s="4"/>
      <c r="WZJ133" s="4"/>
      <c r="WZK133" s="4"/>
      <c r="WZL133" s="4"/>
      <c r="WZM133" s="4"/>
      <c r="WZN133" s="4"/>
      <c r="WZO133" s="4"/>
      <c r="WZP133" s="4"/>
      <c r="WZQ133" s="4"/>
      <c r="WZR133" s="4"/>
      <c r="WZS133" s="4"/>
      <c r="WZT133" s="4"/>
      <c r="WZU133" s="4"/>
      <c r="WZV133" s="4"/>
      <c r="WZW133" s="4"/>
      <c r="WZX133" s="4"/>
      <c r="WZY133" s="4"/>
      <c r="WZZ133" s="4"/>
      <c r="XAA133" s="4"/>
      <c r="XAB133" s="4"/>
      <c r="XAC133" s="4"/>
      <c r="XAD133" s="4"/>
      <c r="XAE133" s="4"/>
      <c r="XAF133" s="4"/>
      <c r="XAG133" s="4"/>
      <c r="XAH133" s="4"/>
      <c r="XAI133" s="4"/>
      <c r="XAJ133" s="4"/>
      <c r="XAK133" s="4"/>
      <c r="XAL133" s="4"/>
      <c r="XAM133" s="4"/>
      <c r="XAN133" s="4"/>
      <c r="XAO133" s="4"/>
      <c r="XAP133" s="4"/>
      <c r="XAQ133" s="4"/>
      <c r="XAR133" s="4"/>
      <c r="XAS133" s="4"/>
      <c r="XAT133" s="4"/>
      <c r="XAU133" s="4"/>
      <c r="XAV133" s="4"/>
      <c r="XAW133" s="4"/>
      <c r="XAX133" s="4"/>
      <c r="XAY133" s="4"/>
      <c r="XAZ133" s="4"/>
      <c r="XBA133" s="4"/>
      <c r="XBB133" s="4"/>
      <c r="XBC133" s="4"/>
      <c r="XBD133" s="4"/>
      <c r="XBE133" s="4"/>
      <c r="XBF133" s="4"/>
      <c r="XBG133" s="4"/>
      <c r="XBH133" s="4"/>
      <c r="XBI133" s="4"/>
      <c r="XBJ133" s="4"/>
      <c r="XBK133" s="4"/>
      <c r="XBL133" s="4"/>
      <c r="XBM133" s="4"/>
      <c r="XBN133" s="4"/>
      <c r="XBO133" s="4"/>
      <c r="XBP133" s="4"/>
      <c r="XBQ133" s="4"/>
      <c r="XBR133" s="4"/>
      <c r="XBS133" s="4"/>
      <c r="XBT133" s="4"/>
      <c r="XBU133" s="4"/>
      <c r="XBV133" s="4"/>
      <c r="XBW133" s="4"/>
      <c r="XBX133" s="4"/>
      <c r="XBY133" s="4"/>
      <c r="XBZ133" s="4"/>
      <c r="XCA133" s="4"/>
      <c r="XCB133" s="4"/>
      <c r="XCC133" s="4"/>
      <c r="XCD133" s="4"/>
      <c r="XCE133" s="4"/>
      <c r="XCF133" s="4"/>
      <c r="XCG133" s="4"/>
      <c r="XCH133" s="4"/>
      <c r="XCI133" s="4"/>
      <c r="XCJ133" s="4"/>
      <c r="XCK133" s="4"/>
      <c r="XCL133" s="4"/>
      <c r="XCM133" s="4"/>
      <c r="XCN133" s="4"/>
      <c r="XCO133" s="4"/>
      <c r="XCP133" s="4"/>
      <c r="XCQ133" s="4"/>
      <c r="XCR133" s="4"/>
      <c r="XCS133" s="4"/>
      <c r="XCT133" s="4"/>
      <c r="XCU133" s="4"/>
      <c r="XCV133" s="4"/>
      <c r="XCW133" s="4"/>
      <c r="XCX133" s="4"/>
      <c r="XCY133" s="4"/>
      <c r="XCZ133" s="4"/>
      <c r="XDA133" s="4"/>
      <c r="XDB133" s="4"/>
      <c r="XDC133" s="4"/>
      <c r="XDD133" s="4"/>
      <c r="XDE133" s="4"/>
    </row>
    <row r="134" spans="1:16333" s="89" customFormat="1" ht="30.75" x14ac:dyDescent="0.25">
      <c r="A134" s="32" t="s">
        <v>25</v>
      </c>
      <c r="B134" s="124" t="s">
        <v>579</v>
      </c>
      <c r="C134" s="46">
        <v>200</v>
      </c>
      <c r="D134" s="219">
        <v>5692980</v>
      </c>
      <c r="E134" s="219">
        <v>5701586</v>
      </c>
      <c r="F134" s="219">
        <v>5963725.8999999994</v>
      </c>
      <c r="G134" s="73"/>
      <c r="H134" s="92"/>
      <c r="I134" s="92"/>
      <c r="J134" s="92"/>
      <c r="K134" s="92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/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/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/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/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4"/>
      <c r="QR134" s="4"/>
      <c r="QS134" s="4"/>
      <c r="QT134" s="4"/>
      <c r="QU134" s="4"/>
      <c r="QV134" s="4"/>
      <c r="QW134" s="4"/>
      <c r="QX134" s="4"/>
      <c r="RE134" s="4"/>
      <c r="RF134" s="4"/>
      <c r="RG134" s="4"/>
      <c r="RH134" s="4"/>
      <c r="RI134" s="4"/>
      <c r="RJ134" s="4"/>
      <c r="RK134" s="4"/>
      <c r="RL134" s="4"/>
      <c r="RM134" s="4"/>
      <c r="RN134" s="4"/>
      <c r="RO134" s="4"/>
      <c r="RP134" s="4"/>
      <c r="RQ134" s="4"/>
      <c r="RR134" s="4"/>
      <c r="RS134" s="4"/>
      <c r="RT134" s="4"/>
      <c r="RU134" s="4"/>
      <c r="RV134" s="4"/>
      <c r="RW134" s="4"/>
      <c r="RX134" s="4"/>
      <c r="RY134" s="4"/>
      <c r="RZ134" s="4"/>
      <c r="SA134" s="4"/>
      <c r="SB134" s="4"/>
      <c r="SC134" s="4"/>
      <c r="SD134" s="4"/>
      <c r="SE134" s="4"/>
      <c r="SF134" s="4"/>
      <c r="SG134" s="4"/>
      <c r="SH134" s="4"/>
      <c r="SI134" s="4"/>
      <c r="SJ134" s="4"/>
      <c r="SK134" s="4"/>
      <c r="SL134" s="4"/>
      <c r="SM134" s="4"/>
      <c r="SN134" s="4"/>
      <c r="SO134" s="4"/>
      <c r="SP134" s="4"/>
      <c r="SQ134" s="4"/>
      <c r="SR134" s="4"/>
      <c r="SS134" s="4"/>
      <c r="ST134" s="4"/>
      <c r="SU134" s="4"/>
      <c r="SV134" s="4"/>
      <c r="SW134" s="4"/>
      <c r="SX134" s="4"/>
      <c r="SY134" s="4"/>
      <c r="SZ134" s="4"/>
      <c r="TA134" s="4"/>
      <c r="TB134" s="4"/>
      <c r="TC134" s="4"/>
      <c r="TD134" s="4"/>
      <c r="TE134" s="4"/>
      <c r="TF134" s="4"/>
      <c r="TG134" s="4"/>
      <c r="TH134" s="4"/>
      <c r="TI134" s="4"/>
      <c r="TJ134" s="4"/>
      <c r="TK134" s="4"/>
      <c r="TL134" s="4"/>
      <c r="TM134" s="4"/>
      <c r="TN134" s="4"/>
      <c r="TO134" s="4"/>
      <c r="TP134" s="4"/>
      <c r="TQ134" s="4"/>
      <c r="TR134" s="4"/>
      <c r="TS134" s="4"/>
      <c r="TT134" s="4"/>
      <c r="TU134" s="4"/>
      <c r="TV134" s="4"/>
      <c r="TW134" s="4"/>
      <c r="TX134" s="4"/>
      <c r="TY134" s="4"/>
      <c r="TZ134" s="4"/>
      <c r="UA134" s="4"/>
      <c r="UB134" s="4"/>
      <c r="UC134" s="4"/>
      <c r="UD134" s="4"/>
      <c r="UE134" s="4"/>
      <c r="UF134" s="4"/>
      <c r="UG134" s="4"/>
      <c r="UH134" s="4"/>
      <c r="UI134" s="4"/>
      <c r="UJ134" s="4"/>
      <c r="UK134" s="4"/>
      <c r="UL134" s="4"/>
      <c r="UM134" s="4"/>
      <c r="UN134" s="4"/>
      <c r="UO134" s="4"/>
      <c r="UP134" s="4"/>
      <c r="UQ134" s="4"/>
      <c r="UR134" s="4"/>
      <c r="US134" s="4"/>
      <c r="UT134" s="4"/>
      <c r="UU134" s="4"/>
      <c r="UV134" s="4"/>
      <c r="UW134" s="4"/>
      <c r="UX134" s="4"/>
      <c r="UY134" s="4"/>
      <c r="UZ134" s="4"/>
      <c r="VA134" s="4"/>
      <c r="VB134" s="4"/>
      <c r="VC134" s="4"/>
      <c r="VD134" s="4"/>
      <c r="VE134" s="4"/>
      <c r="VF134" s="4"/>
      <c r="VG134" s="4"/>
      <c r="VH134" s="4"/>
      <c r="VI134" s="4"/>
      <c r="VJ134" s="4"/>
      <c r="VK134" s="4"/>
      <c r="VL134" s="4"/>
      <c r="VM134" s="4"/>
      <c r="VN134" s="4"/>
      <c r="VO134" s="4"/>
      <c r="VP134" s="4"/>
      <c r="VQ134" s="4"/>
      <c r="VR134" s="4"/>
      <c r="VS134" s="4"/>
      <c r="VT134" s="4"/>
      <c r="VU134" s="4"/>
      <c r="VV134" s="4"/>
      <c r="VW134" s="4"/>
      <c r="VX134" s="4"/>
      <c r="VY134" s="4"/>
      <c r="VZ134" s="4"/>
      <c r="WA134" s="4"/>
      <c r="WB134" s="4"/>
      <c r="WC134" s="4"/>
      <c r="WD134" s="4"/>
      <c r="WE134" s="4"/>
      <c r="WF134" s="4"/>
      <c r="WG134" s="4"/>
      <c r="WH134" s="4"/>
      <c r="WI134" s="4"/>
      <c r="WJ134" s="4"/>
      <c r="WK134" s="4"/>
      <c r="WL134" s="4"/>
      <c r="WM134" s="4"/>
      <c r="WN134" s="4"/>
      <c r="WO134" s="4"/>
      <c r="WP134" s="4"/>
      <c r="WQ134" s="4"/>
      <c r="WR134" s="4"/>
      <c r="WS134" s="4"/>
      <c r="WT134" s="4"/>
      <c r="WU134" s="4"/>
      <c r="WV134" s="4"/>
      <c r="WW134" s="4"/>
      <c r="WX134" s="4"/>
      <c r="WY134" s="4"/>
      <c r="WZ134" s="4"/>
      <c r="XA134" s="4"/>
      <c r="XB134" s="4"/>
      <c r="XC134" s="4"/>
      <c r="XD134" s="4"/>
      <c r="XE134" s="4"/>
      <c r="XF134" s="4"/>
      <c r="XG134" s="4"/>
      <c r="XH134" s="4"/>
      <c r="XI134" s="4"/>
      <c r="XJ134" s="4"/>
      <c r="XK134" s="4"/>
      <c r="XL134" s="4"/>
      <c r="XM134" s="4"/>
      <c r="XN134" s="4"/>
      <c r="XO134" s="4"/>
      <c r="XP134" s="4"/>
      <c r="XQ134" s="4"/>
      <c r="XR134" s="4"/>
      <c r="XS134" s="4"/>
      <c r="XT134" s="4"/>
      <c r="XU134" s="4"/>
      <c r="XV134" s="4"/>
      <c r="XW134" s="4"/>
      <c r="XX134" s="4"/>
      <c r="XY134" s="4"/>
      <c r="XZ134" s="4"/>
      <c r="YA134" s="4"/>
      <c r="YB134" s="4"/>
      <c r="YC134" s="4"/>
      <c r="YD134" s="4"/>
      <c r="YE134" s="4"/>
      <c r="YF134" s="4"/>
      <c r="YG134" s="4"/>
      <c r="YH134" s="4"/>
      <c r="YI134" s="4"/>
      <c r="YJ134" s="4"/>
      <c r="YK134" s="4"/>
      <c r="YL134" s="4"/>
      <c r="YM134" s="4"/>
      <c r="YN134" s="4"/>
      <c r="YO134" s="4"/>
      <c r="YP134" s="4"/>
      <c r="YQ134" s="4"/>
      <c r="YR134" s="4"/>
      <c r="YS134" s="4"/>
      <c r="YT134" s="4"/>
      <c r="YU134" s="4"/>
      <c r="YV134" s="4"/>
      <c r="YW134" s="4"/>
      <c r="YX134" s="4"/>
      <c r="YY134" s="4"/>
      <c r="YZ134" s="4"/>
      <c r="ZA134" s="4"/>
      <c r="ZB134" s="4"/>
      <c r="ZC134" s="4"/>
      <c r="ZD134" s="4"/>
      <c r="ZE134" s="4"/>
      <c r="ZF134" s="4"/>
      <c r="ZG134" s="4"/>
      <c r="ZH134" s="4"/>
      <c r="ZI134" s="4"/>
      <c r="ZJ134" s="4"/>
      <c r="ZK134" s="4"/>
      <c r="ZL134" s="4"/>
      <c r="ZM134" s="4"/>
      <c r="ZN134" s="4"/>
      <c r="ZO134" s="4"/>
      <c r="ZP134" s="4"/>
      <c r="ZQ134" s="4"/>
      <c r="ZR134" s="4"/>
      <c r="ZS134" s="4"/>
      <c r="ZT134" s="4"/>
      <c r="ZU134" s="4"/>
      <c r="ZV134" s="4"/>
      <c r="ZW134" s="4"/>
      <c r="ZX134" s="4"/>
      <c r="ZY134" s="4"/>
      <c r="ZZ134" s="4"/>
      <c r="AAA134" s="4"/>
      <c r="AAB134" s="4"/>
      <c r="AAC134" s="4"/>
      <c r="AAD134" s="4"/>
      <c r="AAE134" s="4"/>
      <c r="AAF134" s="4"/>
      <c r="AAG134" s="4"/>
      <c r="AAH134" s="4"/>
      <c r="AAI134" s="4"/>
      <c r="AAJ134" s="4"/>
      <c r="AAK134" s="4"/>
      <c r="AAL134" s="4"/>
      <c r="AAM134" s="4"/>
      <c r="AAN134" s="4"/>
      <c r="AAO134" s="4"/>
      <c r="AAP134" s="4"/>
      <c r="AAQ134" s="4"/>
      <c r="AAR134" s="4"/>
      <c r="AAS134" s="4"/>
      <c r="AAT134" s="4"/>
      <c r="ABA134" s="4"/>
      <c r="ABB134" s="4"/>
      <c r="ABC134" s="4"/>
      <c r="ABD134" s="4"/>
      <c r="ABE134" s="4"/>
      <c r="ABF134" s="4"/>
      <c r="ABG134" s="4"/>
      <c r="ABH134" s="4"/>
      <c r="ABI134" s="4"/>
      <c r="ABJ134" s="4"/>
      <c r="ABK134" s="4"/>
      <c r="ABL134" s="4"/>
      <c r="ABM134" s="4"/>
      <c r="ABN134" s="4"/>
      <c r="ABO134" s="4"/>
      <c r="ABP134" s="4"/>
      <c r="ABQ134" s="4"/>
      <c r="ABR134" s="4"/>
      <c r="ABS134" s="4"/>
      <c r="ABT134" s="4"/>
      <c r="ABU134" s="4"/>
      <c r="ABV134" s="4"/>
      <c r="ABW134" s="4"/>
      <c r="ABX134" s="4"/>
      <c r="ABY134" s="4"/>
      <c r="ABZ134" s="4"/>
      <c r="ACA134" s="4"/>
      <c r="ACB134" s="4"/>
      <c r="ACC134" s="4"/>
      <c r="ACD134" s="4"/>
      <c r="ACE134" s="4"/>
      <c r="ACF134" s="4"/>
      <c r="ACG134" s="4"/>
      <c r="ACH134" s="4"/>
      <c r="ACI134" s="4"/>
      <c r="ACJ134" s="4"/>
      <c r="ACK134" s="4"/>
      <c r="ACL134" s="4"/>
      <c r="ACM134" s="4"/>
      <c r="ACN134" s="4"/>
      <c r="ACO134" s="4"/>
      <c r="ACP134" s="4"/>
      <c r="ACQ134" s="4"/>
      <c r="ACR134" s="4"/>
      <c r="ACS134" s="4"/>
      <c r="ACT134" s="4"/>
      <c r="ACU134" s="4"/>
      <c r="ACV134" s="4"/>
      <c r="ACW134" s="4"/>
      <c r="ACX134" s="4"/>
      <c r="ACY134" s="4"/>
      <c r="ACZ134" s="4"/>
      <c r="ADA134" s="4"/>
      <c r="ADB134" s="4"/>
      <c r="ADC134" s="4"/>
      <c r="ADD134" s="4"/>
      <c r="ADE134" s="4"/>
      <c r="ADF134" s="4"/>
      <c r="ADG134" s="4"/>
      <c r="ADH134" s="4"/>
      <c r="ADI134" s="4"/>
      <c r="ADJ134" s="4"/>
      <c r="ADK134" s="4"/>
      <c r="ADL134" s="4"/>
      <c r="ADM134" s="4"/>
      <c r="ADN134" s="4"/>
      <c r="ADO134" s="4"/>
      <c r="ADP134" s="4"/>
      <c r="ADQ134" s="4"/>
      <c r="ADR134" s="4"/>
      <c r="ADS134" s="4"/>
      <c r="ADT134" s="4"/>
      <c r="ADU134" s="4"/>
      <c r="ADV134" s="4"/>
      <c r="ADW134" s="4"/>
      <c r="ADX134" s="4"/>
      <c r="ADY134" s="4"/>
      <c r="ADZ134" s="4"/>
      <c r="AEA134" s="4"/>
      <c r="AEB134" s="4"/>
      <c r="AEC134" s="4"/>
      <c r="AED134" s="4"/>
      <c r="AEE134" s="4"/>
      <c r="AEF134" s="4"/>
      <c r="AEG134" s="4"/>
      <c r="AEH134" s="4"/>
      <c r="AEI134" s="4"/>
      <c r="AEJ134" s="4"/>
      <c r="AEK134" s="4"/>
      <c r="AEL134" s="4"/>
      <c r="AEM134" s="4"/>
      <c r="AEN134" s="4"/>
      <c r="AEO134" s="4"/>
      <c r="AEP134" s="4"/>
      <c r="AEQ134" s="4"/>
      <c r="AER134" s="4"/>
      <c r="AES134" s="4"/>
      <c r="AET134" s="4"/>
      <c r="AEU134" s="4"/>
      <c r="AEV134" s="4"/>
      <c r="AEW134" s="4"/>
      <c r="AEX134" s="4"/>
      <c r="AEY134" s="4"/>
      <c r="AEZ134" s="4"/>
      <c r="AFA134" s="4"/>
      <c r="AFB134" s="4"/>
      <c r="AFC134" s="4"/>
      <c r="AFD134" s="4"/>
      <c r="AFE134" s="4"/>
      <c r="AFF134" s="4"/>
      <c r="AFG134" s="4"/>
      <c r="AFH134" s="4"/>
      <c r="AFI134" s="4"/>
      <c r="AFJ134" s="4"/>
      <c r="AFK134" s="4"/>
      <c r="AFL134" s="4"/>
      <c r="AFM134" s="4"/>
      <c r="AFN134" s="4"/>
      <c r="AFO134" s="4"/>
      <c r="AFP134" s="4"/>
      <c r="AFQ134" s="4"/>
      <c r="AFR134" s="4"/>
      <c r="AFS134" s="4"/>
      <c r="AFT134" s="4"/>
      <c r="AFU134" s="4"/>
      <c r="AFV134" s="4"/>
      <c r="AFW134" s="4"/>
      <c r="AFX134" s="4"/>
      <c r="AFY134" s="4"/>
      <c r="AFZ134" s="4"/>
      <c r="AGA134" s="4"/>
      <c r="AGB134" s="4"/>
      <c r="AGC134" s="4"/>
      <c r="AGD134" s="4"/>
      <c r="AGE134" s="4"/>
      <c r="AGF134" s="4"/>
      <c r="AGG134" s="4"/>
      <c r="AGH134" s="4"/>
      <c r="AGI134" s="4"/>
      <c r="AGJ134" s="4"/>
      <c r="AGK134" s="4"/>
      <c r="AGL134" s="4"/>
      <c r="AGM134" s="4"/>
      <c r="AGN134" s="4"/>
      <c r="AGO134" s="4"/>
      <c r="AGP134" s="4"/>
      <c r="AGQ134" s="4"/>
      <c r="AGR134" s="4"/>
      <c r="AGS134" s="4"/>
      <c r="AGT134" s="4"/>
      <c r="AGU134" s="4"/>
      <c r="AGV134" s="4"/>
      <c r="AGW134" s="4"/>
      <c r="AGX134" s="4"/>
      <c r="AGY134" s="4"/>
      <c r="AGZ134" s="4"/>
      <c r="AHA134" s="4"/>
      <c r="AHB134" s="4"/>
      <c r="AHC134" s="4"/>
      <c r="AHD134" s="4"/>
      <c r="AHE134" s="4"/>
      <c r="AHF134" s="4"/>
      <c r="AHG134" s="4"/>
      <c r="AHH134" s="4"/>
      <c r="AHI134" s="4"/>
      <c r="AHJ134" s="4"/>
      <c r="AHK134" s="4"/>
      <c r="AHL134" s="4"/>
      <c r="AHM134" s="4"/>
      <c r="AHN134" s="4"/>
      <c r="AHO134" s="4"/>
      <c r="AHP134" s="4"/>
      <c r="AHQ134" s="4"/>
      <c r="AHR134" s="4"/>
      <c r="AHS134" s="4"/>
      <c r="AHT134" s="4"/>
      <c r="AHU134" s="4"/>
      <c r="AHV134" s="4"/>
      <c r="AHW134" s="4"/>
      <c r="AHX134" s="4"/>
      <c r="AHY134" s="4"/>
      <c r="AHZ134" s="4"/>
      <c r="AIA134" s="4"/>
      <c r="AIB134" s="4"/>
      <c r="AIC134" s="4"/>
      <c r="AID134" s="4"/>
      <c r="AIE134" s="4"/>
      <c r="AIF134" s="4"/>
      <c r="AIG134" s="4"/>
      <c r="AIH134" s="4"/>
      <c r="AII134" s="4"/>
      <c r="AIJ134" s="4"/>
      <c r="AIK134" s="4"/>
      <c r="AIL134" s="4"/>
      <c r="AIM134" s="4"/>
      <c r="AIN134" s="4"/>
      <c r="AIO134" s="4"/>
      <c r="AIP134" s="4"/>
      <c r="AIQ134" s="4"/>
      <c r="AIR134" s="4"/>
      <c r="AIS134" s="4"/>
      <c r="AIT134" s="4"/>
      <c r="AIU134" s="4"/>
      <c r="AIV134" s="4"/>
      <c r="AIW134" s="4"/>
      <c r="AIX134" s="4"/>
      <c r="AIY134" s="4"/>
      <c r="AIZ134" s="4"/>
      <c r="AJA134" s="4"/>
      <c r="AJB134" s="4"/>
      <c r="AJC134" s="4"/>
      <c r="AJD134" s="4"/>
      <c r="AJE134" s="4"/>
      <c r="AJF134" s="4"/>
      <c r="AJG134" s="4"/>
      <c r="AJH134" s="4"/>
      <c r="AJI134" s="4"/>
      <c r="AJJ134" s="4"/>
      <c r="AJK134" s="4"/>
      <c r="AJL134" s="4"/>
      <c r="AJM134" s="4"/>
      <c r="AJN134" s="4"/>
      <c r="AJO134" s="4"/>
      <c r="AJP134" s="4"/>
      <c r="AJQ134" s="4"/>
      <c r="AJR134" s="4"/>
      <c r="AJS134" s="4"/>
      <c r="AJT134" s="4"/>
      <c r="AJU134" s="4"/>
      <c r="AJV134" s="4"/>
      <c r="AJW134" s="4"/>
      <c r="AJX134" s="4"/>
      <c r="AJY134" s="4"/>
      <c r="AJZ134" s="4"/>
      <c r="AKA134" s="4"/>
      <c r="AKB134" s="4"/>
      <c r="AKC134" s="4"/>
      <c r="AKD134" s="4"/>
      <c r="AKE134" s="4"/>
      <c r="AKF134" s="4"/>
      <c r="AKG134" s="4"/>
      <c r="AKH134" s="4"/>
      <c r="AKI134" s="4"/>
      <c r="AKJ134" s="4"/>
      <c r="AKK134" s="4"/>
      <c r="AKL134" s="4"/>
      <c r="AKM134" s="4"/>
      <c r="AKN134" s="4"/>
      <c r="AKO134" s="4"/>
      <c r="AKP134" s="4"/>
      <c r="AKW134" s="4"/>
      <c r="AKX134" s="4"/>
      <c r="AKY134" s="4"/>
      <c r="AKZ134" s="4"/>
      <c r="ALA134" s="4"/>
      <c r="ALB134" s="4"/>
      <c r="ALC134" s="4"/>
      <c r="ALD134" s="4"/>
      <c r="ALE134" s="4"/>
      <c r="ALF134" s="4"/>
      <c r="ALG134" s="4"/>
      <c r="ALH134" s="4"/>
      <c r="ALI134" s="4"/>
      <c r="ALJ134" s="4"/>
      <c r="ALK134" s="4"/>
      <c r="ALL134" s="4"/>
      <c r="ALM134" s="4"/>
      <c r="ALN134" s="4"/>
      <c r="ALO134" s="4"/>
      <c r="ALP134" s="4"/>
      <c r="ALQ134" s="4"/>
      <c r="ALR134" s="4"/>
      <c r="ALS134" s="4"/>
      <c r="ALT134" s="4"/>
      <c r="ALU134" s="4"/>
      <c r="ALV134" s="4"/>
      <c r="ALW134" s="4"/>
      <c r="ALX134" s="4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  <c r="AMK134" s="4"/>
      <c r="AML134" s="4"/>
      <c r="AMM134" s="4"/>
      <c r="AMN134" s="4"/>
      <c r="AMO134" s="4"/>
      <c r="AMP134" s="4"/>
      <c r="AMQ134" s="4"/>
      <c r="AMR134" s="4"/>
      <c r="AMS134" s="4"/>
      <c r="AMT134" s="4"/>
      <c r="AMU134" s="4"/>
      <c r="AMV134" s="4"/>
      <c r="AMW134" s="4"/>
      <c r="AMX134" s="4"/>
      <c r="AMY134" s="4"/>
      <c r="AMZ134" s="4"/>
      <c r="ANA134" s="4"/>
      <c r="ANB134" s="4"/>
      <c r="ANC134" s="4"/>
      <c r="AND134" s="4"/>
      <c r="ANE134" s="4"/>
      <c r="ANF134" s="4"/>
      <c r="ANG134" s="4"/>
      <c r="ANH134" s="4"/>
      <c r="ANI134" s="4"/>
      <c r="ANJ134" s="4"/>
      <c r="ANK134" s="4"/>
      <c r="ANL134" s="4"/>
      <c r="ANM134" s="4"/>
      <c r="ANN134" s="4"/>
      <c r="ANO134" s="4"/>
      <c r="ANP134" s="4"/>
      <c r="ANQ134" s="4"/>
      <c r="ANR134" s="4"/>
      <c r="ANS134" s="4"/>
      <c r="ANT134" s="4"/>
      <c r="ANU134" s="4"/>
      <c r="ANV134" s="4"/>
      <c r="ANW134" s="4"/>
      <c r="ANX134" s="4"/>
      <c r="ANY134" s="4"/>
      <c r="ANZ134" s="4"/>
      <c r="AOA134" s="4"/>
      <c r="AOB134" s="4"/>
      <c r="AOC134" s="4"/>
      <c r="AOD134" s="4"/>
      <c r="AOE134" s="4"/>
      <c r="AOF134" s="4"/>
      <c r="AOG134" s="4"/>
      <c r="AOH134" s="4"/>
      <c r="AOI134" s="4"/>
      <c r="AOJ134" s="4"/>
      <c r="AOK134" s="4"/>
      <c r="AOL134" s="4"/>
      <c r="AOM134" s="4"/>
      <c r="AON134" s="4"/>
      <c r="AOO134" s="4"/>
      <c r="AOP134" s="4"/>
      <c r="AOQ134" s="4"/>
      <c r="AOR134" s="4"/>
      <c r="AOS134" s="4"/>
      <c r="AOT134" s="4"/>
      <c r="AOU134" s="4"/>
      <c r="AOV134" s="4"/>
      <c r="AOW134" s="4"/>
      <c r="AOX134" s="4"/>
      <c r="AOY134" s="4"/>
      <c r="AOZ134" s="4"/>
      <c r="APA134" s="4"/>
      <c r="APB134" s="4"/>
      <c r="APC134" s="4"/>
      <c r="APD134" s="4"/>
      <c r="APE134" s="4"/>
      <c r="APF134" s="4"/>
      <c r="APG134" s="4"/>
      <c r="APH134" s="4"/>
      <c r="API134" s="4"/>
      <c r="APJ134" s="4"/>
      <c r="APK134" s="4"/>
      <c r="APL134" s="4"/>
      <c r="APM134" s="4"/>
      <c r="APN134" s="4"/>
      <c r="APO134" s="4"/>
      <c r="APP134" s="4"/>
      <c r="APQ134" s="4"/>
      <c r="APR134" s="4"/>
      <c r="APS134" s="4"/>
      <c r="APT134" s="4"/>
      <c r="APU134" s="4"/>
      <c r="APV134" s="4"/>
      <c r="APW134" s="4"/>
      <c r="APX134" s="4"/>
      <c r="APY134" s="4"/>
      <c r="APZ134" s="4"/>
      <c r="AQA134" s="4"/>
      <c r="AQB134" s="4"/>
      <c r="AQC134" s="4"/>
      <c r="AQD134" s="4"/>
      <c r="AQE134" s="4"/>
      <c r="AQF134" s="4"/>
      <c r="AQG134" s="4"/>
      <c r="AQH134" s="4"/>
      <c r="AQI134" s="4"/>
      <c r="AQJ134" s="4"/>
      <c r="AQK134" s="4"/>
      <c r="AQL134" s="4"/>
      <c r="AQM134" s="4"/>
      <c r="AQN134" s="4"/>
      <c r="AQO134" s="4"/>
      <c r="AQP134" s="4"/>
      <c r="AQQ134" s="4"/>
      <c r="AQR134" s="4"/>
      <c r="AQS134" s="4"/>
      <c r="AQT134" s="4"/>
      <c r="AQU134" s="4"/>
      <c r="AQV134" s="4"/>
      <c r="AQW134" s="4"/>
      <c r="AQX134" s="4"/>
      <c r="AQY134" s="4"/>
      <c r="AQZ134" s="4"/>
      <c r="ARA134" s="4"/>
      <c r="ARB134" s="4"/>
      <c r="ARC134" s="4"/>
      <c r="ARD134" s="4"/>
      <c r="ARE134" s="4"/>
      <c r="ARF134" s="4"/>
      <c r="ARG134" s="4"/>
      <c r="ARH134" s="4"/>
      <c r="ARI134" s="4"/>
      <c r="ARJ134" s="4"/>
      <c r="ARK134" s="4"/>
      <c r="ARL134" s="4"/>
      <c r="ARM134" s="4"/>
      <c r="ARN134" s="4"/>
      <c r="ARO134" s="4"/>
      <c r="ARP134" s="4"/>
      <c r="ARQ134" s="4"/>
      <c r="ARR134" s="4"/>
      <c r="ARS134" s="4"/>
      <c r="ART134" s="4"/>
      <c r="ARU134" s="4"/>
      <c r="ARV134" s="4"/>
      <c r="ARW134" s="4"/>
      <c r="ARX134" s="4"/>
      <c r="ARY134" s="4"/>
      <c r="ARZ134" s="4"/>
      <c r="ASA134" s="4"/>
      <c r="ASB134" s="4"/>
      <c r="ASC134" s="4"/>
      <c r="ASD134" s="4"/>
      <c r="ASE134" s="4"/>
      <c r="ASF134" s="4"/>
      <c r="ASG134" s="4"/>
      <c r="ASH134" s="4"/>
      <c r="ASI134" s="4"/>
      <c r="ASJ134" s="4"/>
      <c r="ASK134" s="4"/>
      <c r="ASL134" s="4"/>
      <c r="ASM134" s="4"/>
      <c r="ASN134" s="4"/>
      <c r="ASO134" s="4"/>
      <c r="ASP134" s="4"/>
      <c r="ASQ134" s="4"/>
      <c r="ASR134" s="4"/>
      <c r="ASS134" s="4"/>
      <c r="AST134" s="4"/>
      <c r="ASU134" s="4"/>
      <c r="ASV134" s="4"/>
      <c r="ASW134" s="4"/>
      <c r="ASX134" s="4"/>
      <c r="ASY134" s="4"/>
      <c r="ASZ134" s="4"/>
      <c r="ATA134" s="4"/>
      <c r="ATB134" s="4"/>
      <c r="ATC134" s="4"/>
      <c r="ATD134" s="4"/>
      <c r="ATE134" s="4"/>
      <c r="ATF134" s="4"/>
      <c r="ATG134" s="4"/>
      <c r="ATH134" s="4"/>
      <c r="ATI134" s="4"/>
      <c r="ATJ134" s="4"/>
      <c r="ATK134" s="4"/>
      <c r="ATL134" s="4"/>
      <c r="ATM134" s="4"/>
      <c r="ATN134" s="4"/>
      <c r="ATO134" s="4"/>
      <c r="ATP134" s="4"/>
      <c r="ATQ134" s="4"/>
      <c r="ATR134" s="4"/>
      <c r="ATS134" s="4"/>
      <c r="ATT134" s="4"/>
      <c r="ATU134" s="4"/>
      <c r="ATV134" s="4"/>
      <c r="ATW134" s="4"/>
      <c r="ATX134" s="4"/>
      <c r="ATY134" s="4"/>
      <c r="ATZ134" s="4"/>
      <c r="AUA134" s="4"/>
      <c r="AUB134" s="4"/>
      <c r="AUC134" s="4"/>
      <c r="AUD134" s="4"/>
      <c r="AUE134" s="4"/>
      <c r="AUF134" s="4"/>
      <c r="AUG134" s="4"/>
      <c r="AUH134" s="4"/>
      <c r="AUI134" s="4"/>
      <c r="AUJ134" s="4"/>
      <c r="AUK134" s="4"/>
      <c r="AUL134" s="4"/>
      <c r="AUS134" s="4"/>
      <c r="AUT134" s="4"/>
      <c r="AUU134" s="4"/>
      <c r="AUV134" s="4"/>
      <c r="AUW134" s="4"/>
      <c r="AUX134" s="4"/>
      <c r="AUY134" s="4"/>
      <c r="AUZ134" s="4"/>
      <c r="AVA134" s="4"/>
      <c r="AVB134" s="4"/>
      <c r="AVC134" s="4"/>
      <c r="AVD134" s="4"/>
      <c r="AVE134" s="4"/>
      <c r="AVF134" s="4"/>
      <c r="AVG134" s="4"/>
      <c r="AVH134" s="4"/>
      <c r="AVI134" s="4"/>
      <c r="AVJ134" s="4"/>
      <c r="AVK134" s="4"/>
      <c r="AVL134" s="4"/>
      <c r="AVM134" s="4"/>
      <c r="AVN134" s="4"/>
      <c r="AVO134" s="4"/>
      <c r="AVP134" s="4"/>
      <c r="AVQ134" s="4"/>
      <c r="AVR134" s="4"/>
      <c r="AVS134" s="4"/>
      <c r="AVT134" s="4"/>
      <c r="AVU134" s="4"/>
      <c r="AVV134" s="4"/>
      <c r="AVW134" s="4"/>
      <c r="AVX134" s="4"/>
      <c r="AVY134" s="4"/>
      <c r="AVZ134" s="4"/>
      <c r="AWA134" s="4"/>
      <c r="AWB134" s="4"/>
      <c r="AWC134" s="4"/>
      <c r="AWD134" s="4"/>
      <c r="AWE134" s="4"/>
      <c r="AWF134" s="4"/>
      <c r="AWG134" s="4"/>
      <c r="AWH134" s="4"/>
      <c r="AWI134" s="4"/>
      <c r="AWJ134" s="4"/>
      <c r="AWK134" s="4"/>
      <c r="AWL134" s="4"/>
      <c r="AWM134" s="4"/>
      <c r="AWN134" s="4"/>
      <c r="AWO134" s="4"/>
      <c r="AWP134" s="4"/>
      <c r="AWQ134" s="4"/>
      <c r="AWR134" s="4"/>
      <c r="AWS134" s="4"/>
      <c r="AWT134" s="4"/>
      <c r="AWU134" s="4"/>
      <c r="AWV134" s="4"/>
      <c r="AWW134" s="4"/>
      <c r="AWX134" s="4"/>
      <c r="AWY134" s="4"/>
      <c r="AWZ134" s="4"/>
      <c r="AXA134" s="4"/>
      <c r="AXB134" s="4"/>
      <c r="AXC134" s="4"/>
      <c r="AXD134" s="4"/>
      <c r="AXE134" s="4"/>
      <c r="AXF134" s="4"/>
      <c r="AXG134" s="4"/>
      <c r="AXH134" s="4"/>
      <c r="AXI134" s="4"/>
      <c r="AXJ134" s="4"/>
      <c r="AXK134" s="4"/>
      <c r="AXL134" s="4"/>
      <c r="AXM134" s="4"/>
      <c r="AXN134" s="4"/>
      <c r="AXO134" s="4"/>
      <c r="AXP134" s="4"/>
      <c r="AXQ134" s="4"/>
      <c r="AXR134" s="4"/>
      <c r="AXS134" s="4"/>
      <c r="AXT134" s="4"/>
      <c r="AXU134" s="4"/>
      <c r="AXV134" s="4"/>
      <c r="AXW134" s="4"/>
      <c r="AXX134" s="4"/>
      <c r="AXY134" s="4"/>
      <c r="AXZ134" s="4"/>
      <c r="AYA134" s="4"/>
      <c r="AYB134" s="4"/>
      <c r="AYC134" s="4"/>
      <c r="AYD134" s="4"/>
      <c r="AYE134" s="4"/>
      <c r="AYF134" s="4"/>
      <c r="AYG134" s="4"/>
      <c r="AYH134" s="4"/>
      <c r="AYI134" s="4"/>
      <c r="AYJ134" s="4"/>
      <c r="AYK134" s="4"/>
      <c r="AYL134" s="4"/>
      <c r="AYM134" s="4"/>
      <c r="AYN134" s="4"/>
      <c r="AYO134" s="4"/>
      <c r="AYP134" s="4"/>
      <c r="AYQ134" s="4"/>
      <c r="AYR134" s="4"/>
      <c r="AYS134" s="4"/>
      <c r="AYT134" s="4"/>
      <c r="AYU134" s="4"/>
      <c r="AYV134" s="4"/>
      <c r="AYW134" s="4"/>
      <c r="AYX134" s="4"/>
      <c r="AYY134" s="4"/>
      <c r="AYZ134" s="4"/>
      <c r="AZA134" s="4"/>
      <c r="AZB134" s="4"/>
      <c r="AZC134" s="4"/>
      <c r="AZD134" s="4"/>
      <c r="AZE134" s="4"/>
      <c r="AZF134" s="4"/>
      <c r="AZG134" s="4"/>
      <c r="AZH134" s="4"/>
      <c r="AZI134" s="4"/>
      <c r="AZJ134" s="4"/>
      <c r="AZK134" s="4"/>
      <c r="AZL134" s="4"/>
      <c r="AZM134" s="4"/>
      <c r="AZN134" s="4"/>
      <c r="AZO134" s="4"/>
      <c r="AZP134" s="4"/>
      <c r="AZQ134" s="4"/>
      <c r="AZR134" s="4"/>
      <c r="AZS134" s="4"/>
      <c r="AZT134" s="4"/>
      <c r="AZU134" s="4"/>
      <c r="AZV134" s="4"/>
      <c r="AZW134" s="4"/>
      <c r="AZX134" s="4"/>
      <c r="AZY134" s="4"/>
      <c r="AZZ134" s="4"/>
      <c r="BAA134" s="4"/>
      <c r="BAB134" s="4"/>
      <c r="BAC134" s="4"/>
      <c r="BAD134" s="4"/>
      <c r="BAE134" s="4"/>
      <c r="BAF134" s="4"/>
      <c r="BAG134" s="4"/>
      <c r="BAH134" s="4"/>
      <c r="BAI134" s="4"/>
      <c r="BAJ134" s="4"/>
      <c r="BAK134" s="4"/>
      <c r="BAL134" s="4"/>
      <c r="BAM134" s="4"/>
      <c r="BAN134" s="4"/>
      <c r="BAO134" s="4"/>
      <c r="BAP134" s="4"/>
      <c r="BAQ134" s="4"/>
      <c r="BAR134" s="4"/>
      <c r="BAS134" s="4"/>
      <c r="BAT134" s="4"/>
      <c r="BAU134" s="4"/>
      <c r="BAV134" s="4"/>
      <c r="BAW134" s="4"/>
      <c r="BAX134" s="4"/>
      <c r="BAY134" s="4"/>
      <c r="BAZ134" s="4"/>
      <c r="BBA134" s="4"/>
      <c r="BBB134" s="4"/>
      <c r="BBC134" s="4"/>
      <c r="BBD134" s="4"/>
      <c r="BBE134" s="4"/>
      <c r="BBF134" s="4"/>
      <c r="BBG134" s="4"/>
      <c r="BBH134" s="4"/>
      <c r="BBI134" s="4"/>
      <c r="BBJ134" s="4"/>
      <c r="BBK134" s="4"/>
      <c r="BBL134" s="4"/>
      <c r="BBM134" s="4"/>
      <c r="BBN134" s="4"/>
      <c r="BBO134" s="4"/>
      <c r="BBP134" s="4"/>
      <c r="BBQ134" s="4"/>
      <c r="BBR134" s="4"/>
      <c r="BBS134" s="4"/>
      <c r="BBT134" s="4"/>
      <c r="BBU134" s="4"/>
      <c r="BBV134" s="4"/>
      <c r="BBW134" s="4"/>
      <c r="BBX134" s="4"/>
      <c r="BBY134" s="4"/>
      <c r="BBZ134" s="4"/>
      <c r="BCA134" s="4"/>
      <c r="BCB134" s="4"/>
      <c r="BCC134" s="4"/>
      <c r="BCD134" s="4"/>
      <c r="BCE134" s="4"/>
      <c r="BCF134" s="4"/>
      <c r="BCG134" s="4"/>
      <c r="BCH134" s="4"/>
      <c r="BCI134" s="4"/>
      <c r="BCJ134" s="4"/>
      <c r="BCK134" s="4"/>
      <c r="BCL134" s="4"/>
      <c r="BCM134" s="4"/>
      <c r="BCN134" s="4"/>
      <c r="BCO134" s="4"/>
      <c r="BCP134" s="4"/>
      <c r="BCQ134" s="4"/>
      <c r="BCR134" s="4"/>
      <c r="BCS134" s="4"/>
      <c r="BCT134" s="4"/>
      <c r="BCU134" s="4"/>
      <c r="BCV134" s="4"/>
      <c r="BCW134" s="4"/>
      <c r="BCX134" s="4"/>
      <c r="BCY134" s="4"/>
      <c r="BCZ134" s="4"/>
      <c r="BDA134" s="4"/>
      <c r="BDB134" s="4"/>
      <c r="BDC134" s="4"/>
      <c r="BDD134" s="4"/>
      <c r="BDE134" s="4"/>
      <c r="BDF134" s="4"/>
      <c r="BDG134" s="4"/>
      <c r="BDH134" s="4"/>
      <c r="BDI134" s="4"/>
      <c r="BDJ134" s="4"/>
      <c r="BDK134" s="4"/>
      <c r="BDL134" s="4"/>
      <c r="BDM134" s="4"/>
      <c r="BDN134" s="4"/>
      <c r="BDO134" s="4"/>
      <c r="BDP134" s="4"/>
      <c r="BDQ134" s="4"/>
      <c r="BDR134" s="4"/>
      <c r="BDS134" s="4"/>
      <c r="BDT134" s="4"/>
      <c r="BDU134" s="4"/>
      <c r="BDV134" s="4"/>
      <c r="BDW134" s="4"/>
      <c r="BDX134" s="4"/>
      <c r="BDY134" s="4"/>
      <c r="BDZ134" s="4"/>
      <c r="BEA134" s="4"/>
      <c r="BEB134" s="4"/>
      <c r="BEC134" s="4"/>
      <c r="BED134" s="4"/>
      <c r="BEE134" s="4"/>
      <c r="BEF134" s="4"/>
      <c r="BEG134" s="4"/>
      <c r="BEH134" s="4"/>
      <c r="BEO134" s="4"/>
      <c r="BEP134" s="4"/>
      <c r="BEQ134" s="4"/>
      <c r="BER134" s="4"/>
      <c r="BES134" s="4"/>
      <c r="BET134" s="4"/>
      <c r="BEU134" s="4"/>
      <c r="BEV134" s="4"/>
      <c r="BEW134" s="4"/>
      <c r="BEX134" s="4"/>
      <c r="BEY134" s="4"/>
      <c r="BEZ134" s="4"/>
      <c r="BFA134" s="4"/>
      <c r="BFB134" s="4"/>
      <c r="BFC134" s="4"/>
      <c r="BFD134" s="4"/>
      <c r="BFE134" s="4"/>
      <c r="BFF134" s="4"/>
      <c r="BFG134" s="4"/>
      <c r="BFH134" s="4"/>
      <c r="BFI134" s="4"/>
      <c r="BFJ134" s="4"/>
      <c r="BFK134" s="4"/>
      <c r="BFL134" s="4"/>
      <c r="BFM134" s="4"/>
      <c r="BFN134" s="4"/>
      <c r="BFO134" s="4"/>
      <c r="BFP134" s="4"/>
      <c r="BFQ134" s="4"/>
      <c r="BFR134" s="4"/>
      <c r="BFS134" s="4"/>
      <c r="BFT134" s="4"/>
      <c r="BFU134" s="4"/>
      <c r="BFV134" s="4"/>
      <c r="BFW134" s="4"/>
      <c r="BFX134" s="4"/>
      <c r="BFY134" s="4"/>
      <c r="BFZ134" s="4"/>
      <c r="BGA134" s="4"/>
      <c r="BGB134" s="4"/>
      <c r="BGC134" s="4"/>
      <c r="BGD134" s="4"/>
      <c r="BGE134" s="4"/>
      <c r="BGF134" s="4"/>
      <c r="BGG134" s="4"/>
      <c r="BGH134" s="4"/>
      <c r="BGI134" s="4"/>
      <c r="BGJ134" s="4"/>
      <c r="BGK134" s="4"/>
      <c r="BGL134" s="4"/>
      <c r="BGM134" s="4"/>
      <c r="BGN134" s="4"/>
      <c r="BGO134" s="4"/>
      <c r="BGP134" s="4"/>
      <c r="BGQ134" s="4"/>
      <c r="BGR134" s="4"/>
      <c r="BGS134" s="4"/>
      <c r="BGT134" s="4"/>
      <c r="BGU134" s="4"/>
      <c r="BGV134" s="4"/>
      <c r="BGW134" s="4"/>
      <c r="BGX134" s="4"/>
      <c r="BGY134" s="4"/>
      <c r="BGZ134" s="4"/>
      <c r="BHA134" s="4"/>
      <c r="BHB134" s="4"/>
      <c r="BHC134" s="4"/>
      <c r="BHD134" s="4"/>
      <c r="BHE134" s="4"/>
      <c r="BHF134" s="4"/>
      <c r="BHG134" s="4"/>
      <c r="BHH134" s="4"/>
      <c r="BHI134" s="4"/>
      <c r="BHJ134" s="4"/>
      <c r="BHK134" s="4"/>
      <c r="BHL134" s="4"/>
      <c r="BHM134" s="4"/>
      <c r="BHN134" s="4"/>
      <c r="BHO134" s="4"/>
      <c r="BHP134" s="4"/>
      <c r="BHQ134" s="4"/>
      <c r="BHR134" s="4"/>
      <c r="BHS134" s="4"/>
      <c r="BHT134" s="4"/>
      <c r="BHU134" s="4"/>
      <c r="BHV134" s="4"/>
      <c r="BHW134" s="4"/>
      <c r="BHX134" s="4"/>
      <c r="BHY134" s="4"/>
      <c r="BHZ134" s="4"/>
      <c r="BIA134" s="4"/>
      <c r="BIB134" s="4"/>
      <c r="BIC134" s="4"/>
      <c r="BID134" s="4"/>
      <c r="BIE134" s="4"/>
      <c r="BIF134" s="4"/>
      <c r="BIG134" s="4"/>
      <c r="BIH134" s="4"/>
      <c r="BII134" s="4"/>
      <c r="BIJ134" s="4"/>
      <c r="BIK134" s="4"/>
      <c r="BIL134" s="4"/>
      <c r="BIM134" s="4"/>
      <c r="BIN134" s="4"/>
      <c r="BIO134" s="4"/>
      <c r="BIP134" s="4"/>
      <c r="BIQ134" s="4"/>
      <c r="BIR134" s="4"/>
      <c r="BIS134" s="4"/>
      <c r="BIT134" s="4"/>
      <c r="BIU134" s="4"/>
      <c r="BIV134" s="4"/>
      <c r="BIW134" s="4"/>
      <c r="BIX134" s="4"/>
      <c r="BIY134" s="4"/>
      <c r="BIZ134" s="4"/>
      <c r="BJA134" s="4"/>
      <c r="BJB134" s="4"/>
      <c r="BJC134" s="4"/>
      <c r="BJD134" s="4"/>
      <c r="BJE134" s="4"/>
      <c r="BJF134" s="4"/>
      <c r="BJG134" s="4"/>
      <c r="BJH134" s="4"/>
      <c r="BJI134" s="4"/>
      <c r="BJJ134" s="4"/>
      <c r="BJK134" s="4"/>
      <c r="BJL134" s="4"/>
      <c r="BJM134" s="4"/>
      <c r="BJN134" s="4"/>
      <c r="BJO134" s="4"/>
      <c r="BJP134" s="4"/>
      <c r="BJQ134" s="4"/>
      <c r="BJR134" s="4"/>
      <c r="BJS134" s="4"/>
      <c r="BJT134" s="4"/>
      <c r="BJU134" s="4"/>
      <c r="BJV134" s="4"/>
      <c r="BJW134" s="4"/>
      <c r="BJX134" s="4"/>
      <c r="BJY134" s="4"/>
      <c r="BJZ134" s="4"/>
      <c r="BKA134" s="4"/>
      <c r="BKB134" s="4"/>
      <c r="BKC134" s="4"/>
      <c r="BKD134" s="4"/>
      <c r="BKE134" s="4"/>
      <c r="BKF134" s="4"/>
      <c r="BKG134" s="4"/>
      <c r="BKH134" s="4"/>
      <c r="BKI134" s="4"/>
      <c r="BKJ134" s="4"/>
      <c r="BKK134" s="4"/>
      <c r="BKL134" s="4"/>
      <c r="BKM134" s="4"/>
      <c r="BKN134" s="4"/>
      <c r="BKO134" s="4"/>
      <c r="BKP134" s="4"/>
      <c r="BKQ134" s="4"/>
      <c r="BKR134" s="4"/>
      <c r="BKS134" s="4"/>
      <c r="BKT134" s="4"/>
      <c r="BKU134" s="4"/>
      <c r="BKV134" s="4"/>
      <c r="BKW134" s="4"/>
      <c r="BKX134" s="4"/>
      <c r="BKY134" s="4"/>
      <c r="BKZ134" s="4"/>
      <c r="BLA134" s="4"/>
      <c r="BLB134" s="4"/>
      <c r="BLC134" s="4"/>
      <c r="BLD134" s="4"/>
      <c r="BLE134" s="4"/>
      <c r="BLF134" s="4"/>
      <c r="BLG134" s="4"/>
      <c r="BLH134" s="4"/>
      <c r="BLI134" s="4"/>
      <c r="BLJ134" s="4"/>
      <c r="BLK134" s="4"/>
      <c r="BLL134" s="4"/>
      <c r="BLM134" s="4"/>
      <c r="BLN134" s="4"/>
      <c r="BLO134" s="4"/>
      <c r="BLP134" s="4"/>
      <c r="BLQ134" s="4"/>
      <c r="BLR134" s="4"/>
      <c r="BLS134" s="4"/>
      <c r="BLT134" s="4"/>
      <c r="BLU134" s="4"/>
      <c r="BLV134" s="4"/>
      <c r="BLW134" s="4"/>
      <c r="BLX134" s="4"/>
      <c r="BLY134" s="4"/>
      <c r="BLZ134" s="4"/>
      <c r="BMA134" s="4"/>
      <c r="BMB134" s="4"/>
      <c r="BMC134" s="4"/>
      <c r="BMD134" s="4"/>
      <c r="BME134" s="4"/>
      <c r="BMF134" s="4"/>
      <c r="BMG134" s="4"/>
      <c r="BMH134" s="4"/>
      <c r="BMI134" s="4"/>
      <c r="BMJ134" s="4"/>
      <c r="BMK134" s="4"/>
      <c r="BML134" s="4"/>
      <c r="BMM134" s="4"/>
      <c r="BMN134" s="4"/>
      <c r="BMO134" s="4"/>
      <c r="BMP134" s="4"/>
      <c r="BMQ134" s="4"/>
      <c r="BMR134" s="4"/>
      <c r="BMS134" s="4"/>
      <c r="BMT134" s="4"/>
      <c r="BMU134" s="4"/>
      <c r="BMV134" s="4"/>
      <c r="BMW134" s="4"/>
      <c r="BMX134" s="4"/>
      <c r="BMY134" s="4"/>
      <c r="BMZ134" s="4"/>
      <c r="BNA134" s="4"/>
      <c r="BNB134" s="4"/>
      <c r="BNC134" s="4"/>
      <c r="BND134" s="4"/>
      <c r="BNE134" s="4"/>
      <c r="BNF134" s="4"/>
      <c r="BNG134" s="4"/>
      <c r="BNH134" s="4"/>
      <c r="BNI134" s="4"/>
      <c r="BNJ134" s="4"/>
      <c r="BNK134" s="4"/>
      <c r="BNL134" s="4"/>
      <c r="BNM134" s="4"/>
      <c r="BNN134" s="4"/>
      <c r="BNO134" s="4"/>
      <c r="BNP134" s="4"/>
      <c r="BNQ134" s="4"/>
      <c r="BNR134" s="4"/>
      <c r="BNS134" s="4"/>
      <c r="BNT134" s="4"/>
      <c r="BNU134" s="4"/>
      <c r="BNV134" s="4"/>
      <c r="BNW134" s="4"/>
      <c r="BNX134" s="4"/>
      <c r="BNY134" s="4"/>
      <c r="BNZ134" s="4"/>
      <c r="BOA134" s="4"/>
      <c r="BOB134" s="4"/>
      <c r="BOC134" s="4"/>
      <c r="BOD134" s="4"/>
      <c r="BOK134" s="4"/>
      <c r="BOL134" s="4"/>
      <c r="BOM134" s="4"/>
      <c r="BON134" s="4"/>
      <c r="BOO134" s="4"/>
      <c r="BOP134" s="4"/>
      <c r="BOQ134" s="4"/>
      <c r="BOR134" s="4"/>
      <c r="BOS134" s="4"/>
      <c r="BOT134" s="4"/>
      <c r="BOU134" s="4"/>
      <c r="BOV134" s="4"/>
      <c r="BOW134" s="4"/>
      <c r="BOX134" s="4"/>
      <c r="BOY134" s="4"/>
      <c r="BOZ134" s="4"/>
      <c r="BPA134" s="4"/>
      <c r="BPB134" s="4"/>
      <c r="BPC134" s="4"/>
      <c r="BPD134" s="4"/>
      <c r="BPE134" s="4"/>
      <c r="BPF134" s="4"/>
      <c r="BPG134" s="4"/>
      <c r="BPH134" s="4"/>
      <c r="BPI134" s="4"/>
      <c r="BPJ134" s="4"/>
      <c r="BPK134" s="4"/>
      <c r="BPL134" s="4"/>
      <c r="BPM134" s="4"/>
      <c r="BPN134" s="4"/>
      <c r="BPO134" s="4"/>
      <c r="BPP134" s="4"/>
      <c r="BPQ134" s="4"/>
      <c r="BPR134" s="4"/>
      <c r="BPS134" s="4"/>
      <c r="BPT134" s="4"/>
      <c r="BPU134" s="4"/>
      <c r="BPV134" s="4"/>
      <c r="BPW134" s="4"/>
      <c r="BPX134" s="4"/>
      <c r="BPY134" s="4"/>
      <c r="BPZ134" s="4"/>
      <c r="BQA134" s="4"/>
      <c r="BQB134" s="4"/>
      <c r="BQC134" s="4"/>
      <c r="BQD134" s="4"/>
      <c r="BQE134" s="4"/>
      <c r="BQF134" s="4"/>
      <c r="BQG134" s="4"/>
      <c r="BQH134" s="4"/>
      <c r="BQI134" s="4"/>
      <c r="BQJ134" s="4"/>
      <c r="BQK134" s="4"/>
      <c r="BQL134" s="4"/>
      <c r="BQM134" s="4"/>
      <c r="BQN134" s="4"/>
      <c r="BQO134" s="4"/>
      <c r="BQP134" s="4"/>
      <c r="BQQ134" s="4"/>
      <c r="BQR134" s="4"/>
      <c r="BQS134" s="4"/>
      <c r="BQT134" s="4"/>
      <c r="BQU134" s="4"/>
      <c r="BQV134" s="4"/>
      <c r="BQW134" s="4"/>
      <c r="BQX134" s="4"/>
      <c r="BQY134" s="4"/>
      <c r="BQZ134" s="4"/>
      <c r="BRA134" s="4"/>
      <c r="BRB134" s="4"/>
      <c r="BRC134" s="4"/>
      <c r="BRD134" s="4"/>
      <c r="BRE134" s="4"/>
      <c r="BRF134" s="4"/>
      <c r="BRG134" s="4"/>
      <c r="BRH134" s="4"/>
      <c r="BRI134" s="4"/>
      <c r="BRJ134" s="4"/>
      <c r="BRK134" s="4"/>
      <c r="BRL134" s="4"/>
      <c r="BRM134" s="4"/>
      <c r="BRN134" s="4"/>
      <c r="BRO134" s="4"/>
      <c r="BRP134" s="4"/>
      <c r="BRQ134" s="4"/>
      <c r="BRR134" s="4"/>
      <c r="BRS134" s="4"/>
      <c r="BRT134" s="4"/>
      <c r="BRU134" s="4"/>
      <c r="BRV134" s="4"/>
      <c r="BRW134" s="4"/>
      <c r="BRX134" s="4"/>
      <c r="BRY134" s="4"/>
      <c r="BRZ134" s="4"/>
      <c r="BSA134" s="4"/>
      <c r="BSB134" s="4"/>
      <c r="BSC134" s="4"/>
      <c r="BSD134" s="4"/>
      <c r="BSE134" s="4"/>
      <c r="BSF134" s="4"/>
      <c r="BSG134" s="4"/>
      <c r="BSH134" s="4"/>
      <c r="BSI134" s="4"/>
      <c r="BSJ134" s="4"/>
      <c r="BSK134" s="4"/>
      <c r="BSL134" s="4"/>
      <c r="BSM134" s="4"/>
      <c r="BSN134" s="4"/>
      <c r="BSO134" s="4"/>
      <c r="BSP134" s="4"/>
      <c r="BSQ134" s="4"/>
      <c r="BSR134" s="4"/>
      <c r="BSS134" s="4"/>
      <c r="BST134" s="4"/>
      <c r="BSU134" s="4"/>
      <c r="BSV134" s="4"/>
      <c r="BSW134" s="4"/>
      <c r="BSX134" s="4"/>
      <c r="BSY134" s="4"/>
      <c r="BSZ134" s="4"/>
      <c r="BTA134" s="4"/>
      <c r="BTB134" s="4"/>
      <c r="BTC134" s="4"/>
      <c r="BTD134" s="4"/>
      <c r="BTE134" s="4"/>
      <c r="BTF134" s="4"/>
      <c r="BTG134" s="4"/>
      <c r="BTH134" s="4"/>
      <c r="BTI134" s="4"/>
      <c r="BTJ134" s="4"/>
      <c r="BTK134" s="4"/>
      <c r="BTL134" s="4"/>
      <c r="BTM134" s="4"/>
      <c r="BTN134" s="4"/>
      <c r="BTO134" s="4"/>
      <c r="BTP134" s="4"/>
      <c r="BTQ134" s="4"/>
      <c r="BTR134" s="4"/>
      <c r="BTS134" s="4"/>
      <c r="BTT134" s="4"/>
      <c r="BTU134" s="4"/>
      <c r="BTV134" s="4"/>
      <c r="BTW134" s="4"/>
      <c r="BTX134" s="4"/>
      <c r="BTY134" s="4"/>
      <c r="BTZ134" s="4"/>
      <c r="BUA134" s="4"/>
      <c r="BUB134" s="4"/>
      <c r="BUC134" s="4"/>
      <c r="BUD134" s="4"/>
      <c r="BUE134" s="4"/>
      <c r="BUF134" s="4"/>
      <c r="BUG134" s="4"/>
      <c r="BUH134" s="4"/>
      <c r="BUI134" s="4"/>
      <c r="BUJ134" s="4"/>
      <c r="BUK134" s="4"/>
      <c r="BUL134" s="4"/>
      <c r="BUM134" s="4"/>
      <c r="BUN134" s="4"/>
      <c r="BUO134" s="4"/>
      <c r="BUP134" s="4"/>
      <c r="BUQ134" s="4"/>
      <c r="BUR134" s="4"/>
      <c r="BUS134" s="4"/>
      <c r="BUT134" s="4"/>
      <c r="BUU134" s="4"/>
      <c r="BUV134" s="4"/>
      <c r="BUW134" s="4"/>
      <c r="BUX134" s="4"/>
      <c r="BUY134" s="4"/>
      <c r="BUZ134" s="4"/>
      <c r="BVA134" s="4"/>
      <c r="BVB134" s="4"/>
      <c r="BVC134" s="4"/>
      <c r="BVD134" s="4"/>
      <c r="BVE134" s="4"/>
      <c r="BVF134" s="4"/>
      <c r="BVG134" s="4"/>
      <c r="BVH134" s="4"/>
      <c r="BVI134" s="4"/>
      <c r="BVJ134" s="4"/>
      <c r="BVK134" s="4"/>
      <c r="BVL134" s="4"/>
      <c r="BVM134" s="4"/>
      <c r="BVN134" s="4"/>
      <c r="BVO134" s="4"/>
      <c r="BVP134" s="4"/>
      <c r="BVQ134" s="4"/>
      <c r="BVR134" s="4"/>
      <c r="BVS134" s="4"/>
      <c r="BVT134" s="4"/>
      <c r="BVU134" s="4"/>
      <c r="BVV134" s="4"/>
      <c r="BVW134" s="4"/>
      <c r="BVX134" s="4"/>
      <c r="BVY134" s="4"/>
      <c r="BVZ134" s="4"/>
      <c r="BWA134" s="4"/>
      <c r="BWB134" s="4"/>
      <c r="BWC134" s="4"/>
      <c r="BWD134" s="4"/>
      <c r="BWE134" s="4"/>
      <c r="BWF134" s="4"/>
      <c r="BWG134" s="4"/>
      <c r="BWH134" s="4"/>
      <c r="BWI134" s="4"/>
      <c r="BWJ134" s="4"/>
      <c r="BWK134" s="4"/>
      <c r="BWL134" s="4"/>
      <c r="BWM134" s="4"/>
      <c r="BWN134" s="4"/>
      <c r="BWO134" s="4"/>
      <c r="BWP134" s="4"/>
      <c r="BWQ134" s="4"/>
      <c r="BWR134" s="4"/>
      <c r="BWS134" s="4"/>
      <c r="BWT134" s="4"/>
      <c r="BWU134" s="4"/>
      <c r="BWV134" s="4"/>
      <c r="BWW134" s="4"/>
      <c r="BWX134" s="4"/>
      <c r="BWY134" s="4"/>
      <c r="BWZ134" s="4"/>
      <c r="BXA134" s="4"/>
      <c r="BXB134" s="4"/>
      <c r="BXC134" s="4"/>
      <c r="BXD134" s="4"/>
      <c r="BXE134" s="4"/>
      <c r="BXF134" s="4"/>
      <c r="BXG134" s="4"/>
      <c r="BXH134" s="4"/>
      <c r="BXI134" s="4"/>
      <c r="BXJ134" s="4"/>
      <c r="BXK134" s="4"/>
      <c r="BXL134" s="4"/>
      <c r="BXM134" s="4"/>
      <c r="BXN134" s="4"/>
      <c r="BXO134" s="4"/>
      <c r="BXP134" s="4"/>
      <c r="BXQ134" s="4"/>
      <c r="BXR134" s="4"/>
      <c r="BXS134" s="4"/>
      <c r="BXT134" s="4"/>
      <c r="BXU134" s="4"/>
      <c r="BXV134" s="4"/>
      <c r="BXW134" s="4"/>
      <c r="BXX134" s="4"/>
      <c r="BXY134" s="4"/>
      <c r="BXZ134" s="4"/>
      <c r="BYG134" s="4"/>
      <c r="BYH134" s="4"/>
      <c r="BYI134" s="4"/>
      <c r="BYJ134" s="4"/>
      <c r="BYK134" s="4"/>
      <c r="BYL134" s="4"/>
      <c r="BYM134" s="4"/>
      <c r="BYN134" s="4"/>
      <c r="BYO134" s="4"/>
      <c r="BYP134" s="4"/>
      <c r="BYQ134" s="4"/>
      <c r="BYR134" s="4"/>
      <c r="BYS134" s="4"/>
      <c r="BYT134" s="4"/>
      <c r="BYU134" s="4"/>
      <c r="BYV134" s="4"/>
      <c r="BYW134" s="4"/>
      <c r="BYX134" s="4"/>
      <c r="BYY134" s="4"/>
      <c r="BYZ134" s="4"/>
      <c r="BZA134" s="4"/>
      <c r="BZB134" s="4"/>
      <c r="BZC134" s="4"/>
      <c r="BZD134" s="4"/>
      <c r="BZE134" s="4"/>
      <c r="BZF134" s="4"/>
      <c r="BZG134" s="4"/>
      <c r="BZH134" s="4"/>
      <c r="BZI134" s="4"/>
      <c r="BZJ134" s="4"/>
      <c r="BZK134" s="4"/>
      <c r="BZL134" s="4"/>
      <c r="BZM134" s="4"/>
      <c r="BZN134" s="4"/>
      <c r="BZO134" s="4"/>
      <c r="BZP134" s="4"/>
      <c r="BZQ134" s="4"/>
      <c r="BZR134" s="4"/>
      <c r="BZS134" s="4"/>
      <c r="BZT134" s="4"/>
      <c r="BZU134" s="4"/>
      <c r="BZV134" s="4"/>
      <c r="BZW134" s="4"/>
      <c r="BZX134" s="4"/>
      <c r="BZY134" s="4"/>
      <c r="BZZ134" s="4"/>
      <c r="CAA134" s="4"/>
      <c r="CAB134" s="4"/>
      <c r="CAC134" s="4"/>
      <c r="CAD134" s="4"/>
      <c r="CAE134" s="4"/>
      <c r="CAF134" s="4"/>
      <c r="CAG134" s="4"/>
      <c r="CAH134" s="4"/>
      <c r="CAI134" s="4"/>
      <c r="CAJ134" s="4"/>
      <c r="CAK134" s="4"/>
      <c r="CAL134" s="4"/>
      <c r="CAM134" s="4"/>
      <c r="CAN134" s="4"/>
      <c r="CAO134" s="4"/>
      <c r="CAP134" s="4"/>
      <c r="CAQ134" s="4"/>
      <c r="CAR134" s="4"/>
      <c r="CAS134" s="4"/>
      <c r="CAT134" s="4"/>
      <c r="CAU134" s="4"/>
      <c r="CAV134" s="4"/>
      <c r="CAW134" s="4"/>
      <c r="CAX134" s="4"/>
      <c r="CAY134" s="4"/>
      <c r="CAZ134" s="4"/>
      <c r="CBA134" s="4"/>
      <c r="CBB134" s="4"/>
      <c r="CBC134" s="4"/>
      <c r="CBD134" s="4"/>
      <c r="CBE134" s="4"/>
      <c r="CBF134" s="4"/>
      <c r="CBG134" s="4"/>
      <c r="CBH134" s="4"/>
      <c r="CBI134" s="4"/>
      <c r="CBJ134" s="4"/>
      <c r="CBK134" s="4"/>
      <c r="CBL134" s="4"/>
      <c r="CBM134" s="4"/>
      <c r="CBN134" s="4"/>
      <c r="CBO134" s="4"/>
      <c r="CBP134" s="4"/>
      <c r="CBQ134" s="4"/>
      <c r="CBR134" s="4"/>
      <c r="CBS134" s="4"/>
      <c r="CBT134" s="4"/>
      <c r="CBU134" s="4"/>
      <c r="CBV134" s="4"/>
      <c r="CBW134" s="4"/>
      <c r="CBX134" s="4"/>
      <c r="CBY134" s="4"/>
      <c r="CBZ134" s="4"/>
      <c r="CCA134" s="4"/>
      <c r="CCB134" s="4"/>
      <c r="CCC134" s="4"/>
      <c r="CCD134" s="4"/>
      <c r="CCE134" s="4"/>
      <c r="CCF134" s="4"/>
      <c r="CCG134" s="4"/>
      <c r="CCH134" s="4"/>
      <c r="CCI134" s="4"/>
      <c r="CCJ134" s="4"/>
      <c r="CCK134" s="4"/>
      <c r="CCL134" s="4"/>
      <c r="CCM134" s="4"/>
      <c r="CCN134" s="4"/>
      <c r="CCO134" s="4"/>
      <c r="CCP134" s="4"/>
      <c r="CCQ134" s="4"/>
      <c r="CCR134" s="4"/>
      <c r="CCS134" s="4"/>
      <c r="CCT134" s="4"/>
      <c r="CCU134" s="4"/>
      <c r="CCV134" s="4"/>
      <c r="CCW134" s="4"/>
      <c r="CCX134" s="4"/>
      <c r="CCY134" s="4"/>
      <c r="CCZ134" s="4"/>
      <c r="CDA134" s="4"/>
      <c r="CDB134" s="4"/>
      <c r="CDC134" s="4"/>
      <c r="CDD134" s="4"/>
      <c r="CDE134" s="4"/>
      <c r="CDF134" s="4"/>
      <c r="CDG134" s="4"/>
      <c r="CDH134" s="4"/>
      <c r="CDI134" s="4"/>
      <c r="CDJ134" s="4"/>
      <c r="CDK134" s="4"/>
      <c r="CDL134" s="4"/>
      <c r="CDM134" s="4"/>
      <c r="CDN134" s="4"/>
      <c r="CDO134" s="4"/>
      <c r="CDP134" s="4"/>
      <c r="CDQ134" s="4"/>
      <c r="CDR134" s="4"/>
      <c r="CDS134" s="4"/>
      <c r="CDT134" s="4"/>
      <c r="CDU134" s="4"/>
      <c r="CDV134" s="4"/>
      <c r="CDW134" s="4"/>
      <c r="CDX134" s="4"/>
      <c r="CDY134" s="4"/>
      <c r="CDZ134" s="4"/>
      <c r="CEA134" s="4"/>
      <c r="CEB134" s="4"/>
      <c r="CEC134" s="4"/>
      <c r="CED134" s="4"/>
      <c r="CEE134" s="4"/>
      <c r="CEF134" s="4"/>
      <c r="CEG134" s="4"/>
      <c r="CEH134" s="4"/>
      <c r="CEI134" s="4"/>
      <c r="CEJ134" s="4"/>
      <c r="CEK134" s="4"/>
      <c r="CEL134" s="4"/>
      <c r="CEM134" s="4"/>
      <c r="CEN134" s="4"/>
      <c r="CEO134" s="4"/>
      <c r="CEP134" s="4"/>
      <c r="CEQ134" s="4"/>
      <c r="CER134" s="4"/>
      <c r="CES134" s="4"/>
      <c r="CET134" s="4"/>
      <c r="CEU134" s="4"/>
      <c r="CEV134" s="4"/>
      <c r="CEW134" s="4"/>
      <c r="CEX134" s="4"/>
      <c r="CEY134" s="4"/>
      <c r="CEZ134" s="4"/>
      <c r="CFA134" s="4"/>
      <c r="CFB134" s="4"/>
      <c r="CFC134" s="4"/>
      <c r="CFD134" s="4"/>
      <c r="CFE134" s="4"/>
      <c r="CFF134" s="4"/>
      <c r="CFG134" s="4"/>
      <c r="CFH134" s="4"/>
      <c r="CFI134" s="4"/>
      <c r="CFJ134" s="4"/>
      <c r="CFK134" s="4"/>
      <c r="CFL134" s="4"/>
      <c r="CFM134" s="4"/>
      <c r="CFN134" s="4"/>
      <c r="CFO134" s="4"/>
      <c r="CFP134" s="4"/>
      <c r="CFQ134" s="4"/>
      <c r="CFR134" s="4"/>
      <c r="CFS134" s="4"/>
      <c r="CFT134" s="4"/>
      <c r="CFU134" s="4"/>
      <c r="CFV134" s="4"/>
      <c r="CFW134" s="4"/>
      <c r="CFX134" s="4"/>
      <c r="CFY134" s="4"/>
      <c r="CFZ134" s="4"/>
      <c r="CGA134" s="4"/>
      <c r="CGB134" s="4"/>
      <c r="CGC134" s="4"/>
      <c r="CGD134" s="4"/>
      <c r="CGE134" s="4"/>
      <c r="CGF134" s="4"/>
      <c r="CGG134" s="4"/>
      <c r="CGH134" s="4"/>
      <c r="CGI134" s="4"/>
      <c r="CGJ134" s="4"/>
      <c r="CGK134" s="4"/>
      <c r="CGL134" s="4"/>
      <c r="CGM134" s="4"/>
      <c r="CGN134" s="4"/>
      <c r="CGO134" s="4"/>
      <c r="CGP134" s="4"/>
      <c r="CGQ134" s="4"/>
      <c r="CGR134" s="4"/>
      <c r="CGS134" s="4"/>
      <c r="CGT134" s="4"/>
      <c r="CGU134" s="4"/>
      <c r="CGV134" s="4"/>
      <c r="CGW134" s="4"/>
      <c r="CGX134" s="4"/>
      <c r="CGY134" s="4"/>
      <c r="CGZ134" s="4"/>
      <c r="CHA134" s="4"/>
      <c r="CHB134" s="4"/>
      <c r="CHC134" s="4"/>
      <c r="CHD134" s="4"/>
      <c r="CHE134" s="4"/>
      <c r="CHF134" s="4"/>
      <c r="CHG134" s="4"/>
      <c r="CHH134" s="4"/>
      <c r="CHI134" s="4"/>
      <c r="CHJ134" s="4"/>
      <c r="CHK134" s="4"/>
      <c r="CHL134" s="4"/>
      <c r="CHM134" s="4"/>
      <c r="CHN134" s="4"/>
      <c r="CHO134" s="4"/>
      <c r="CHP134" s="4"/>
      <c r="CHQ134" s="4"/>
      <c r="CHR134" s="4"/>
      <c r="CHS134" s="4"/>
      <c r="CHT134" s="4"/>
      <c r="CHU134" s="4"/>
      <c r="CHV134" s="4"/>
      <c r="CIC134" s="4"/>
      <c r="CID134" s="4"/>
      <c r="CIE134" s="4"/>
      <c r="CIF134" s="4"/>
      <c r="CIG134" s="4"/>
      <c r="CIH134" s="4"/>
      <c r="CII134" s="4"/>
      <c r="CIJ134" s="4"/>
      <c r="CIK134" s="4"/>
      <c r="CIL134" s="4"/>
      <c r="CIM134" s="4"/>
      <c r="CIN134" s="4"/>
      <c r="CIO134" s="4"/>
      <c r="CIP134" s="4"/>
      <c r="CIQ134" s="4"/>
      <c r="CIR134" s="4"/>
      <c r="CIS134" s="4"/>
      <c r="CIT134" s="4"/>
      <c r="CIU134" s="4"/>
      <c r="CIV134" s="4"/>
      <c r="CIW134" s="4"/>
      <c r="CIX134" s="4"/>
      <c r="CIY134" s="4"/>
      <c r="CIZ134" s="4"/>
      <c r="CJA134" s="4"/>
      <c r="CJB134" s="4"/>
      <c r="CJC134" s="4"/>
      <c r="CJD134" s="4"/>
      <c r="CJE134" s="4"/>
      <c r="CJF134" s="4"/>
      <c r="CJG134" s="4"/>
      <c r="CJH134" s="4"/>
      <c r="CJI134" s="4"/>
      <c r="CJJ134" s="4"/>
      <c r="CJK134" s="4"/>
      <c r="CJL134" s="4"/>
      <c r="CJM134" s="4"/>
      <c r="CJN134" s="4"/>
      <c r="CJO134" s="4"/>
      <c r="CJP134" s="4"/>
      <c r="CJQ134" s="4"/>
      <c r="CJR134" s="4"/>
      <c r="CJS134" s="4"/>
      <c r="CJT134" s="4"/>
      <c r="CJU134" s="4"/>
      <c r="CJV134" s="4"/>
      <c r="CJW134" s="4"/>
      <c r="CJX134" s="4"/>
      <c r="CJY134" s="4"/>
      <c r="CJZ134" s="4"/>
      <c r="CKA134" s="4"/>
      <c r="CKB134" s="4"/>
      <c r="CKC134" s="4"/>
      <c r="CKD134" s="4"/>
      <c r="CKE134" s="4"/>
      <c r="CKF134" s="4"/>
      <c r="CKG134" s="4"/>
      <c r="CKH134" s="4"/>
      <c r="CKI134" s="4"/>
      <c r="CKJ134" s="4"/>
      <c r="CKK134" s="4"/>
      <c r="CKL134" s="4"/>
      <c r="CKM134" s="4"/>
      <c r="CKN134" s="4"/>
      <c r="CKO134" s="4"/>
      <c r="CKP134" s="4"/>
      <c r="CKQ134" s="4"/>
      <c r="CKR134" s="4"/>
      <c r="CKS134" s="4"/>
      <c r="CKT134" s="4"/>
      <c r="CKU134" s="4"/>
      <c r="CKV134" s="4"/>
      <c r="CKW134" s="4"/>
      <c r="CKX134" s="4"/>
      <c r="CKY134" s="4"/>
      <c r="CKZ134" s="4"/>
      <c r="CLA134" s="4"/>
      <c r="CLB134" s="4"/>
      <c r="CLC134" s="4"/>
      <c r="CLD134" s="4"/>
      <c r="CLE134" s="4"/>
      <c r="CLF134" s="4"/>
      <c r="CLG134" s="4"/>
      <c r="CLH134" s="4"/>
      <c r="CLI134" s="4"/>
      <c r="CLJ134" s="4"/>
      <c r="CLK134" s="4"/>
      <c r="CLL134" s="4"/>
      <c r="CLM134" s="4"/>
      <c r="CLN134" s="4"/>
      <c r="CLO134" s="4"/>
      <c r="CLP134" s="4"/>
      <c r="CLQ134" s="4"/>
      <c r="CLR134" s="4"/>
      <c r="CLS134" s="4"/>
      <c r="CLT134" s="4"/>
      <c r="CLU134" s="4"/>
      <c r="CLV134" s="4"/>
      <c r="CLW134" s="4"/>
      <c r="CLX134" s="4"/>
      <c r="CLY134" s="4"/>
      <c r="CLZ134" s="4"/>
      <c r="CMA134" s="4"/>
      <c r="CMB134" s="4"/>
      <c r="CMC134" s="4"/>
      <c r="CMD134" s="4"/>
      <c r="CME134" s="4"/>
      <c r="CMF134" s="4"/>
      <c r="CMG134" s="4"/>
      <c r="CMH134" s="4"/>
      <c r="CMI134" s="4"/>
      <c r="CMJ134" s="4"/>
      <c r="CMK134" s="4"/>
      <c r="CML134" s="4"/>
      <c r="CMM134" s="4"/>
      <c r="CMN134" s="4"/>
      <c r="CMO134" s="4"/>
      <c r="CMP134" s="4"/>
      <c r="CMQ134" s="4"/>
      <c r="CMR134" s="4"/>
      <c r="CMS134" s="4"/>
      <c r="CMT134" s="4"/>
      <c r="CMU134" s="4"/>
      <c r="CMV134" s="4"/>
      <c r="CMW134" s="4"/>
      <c r="CMX134" s="4"/>
      <c r="CMY134" s="4"/>
      <c r="CMZ134" s="4"/>
      <c r="CNA134" s="4"/>
      <c r="CNB134" s="4"/>
      <c r="CNC134" s="4"/>
      <c r="CND134" s="4"/>
      <c r="CNE134" s="4"/>
      <c r="CNF134" s="4"/>
      <c r="CNG134" s="4"/>
      <c r="CNH134" s="4"/>
      <c r="CNI134" s="4"/>
      <c r="CNJ134" s="4"/>
      <c r="CNK134" s="4"/>
      <c r="CNL134" s="4"/>
      <c r="CNM134" s="4"/>
      <c r="CNN134" s="4"/>
      <c r="CNO134" s="4"/>
      <c r="CNP134" s="4"/>
      <c r="CNQ134" s="4"/>
      <c r="CNR134" s="4"/>
      <c r="CNS134" s="4"/>
      <c r="CNT134" s="4"/>
      <c r="CNU134" s="4"/>
      <c r="CNV134" s="4"/>
      <c r="CNW134" s="4"/>
      <c r="CNX134" s="4"/>
      <c r="CNY134" s="4"/>
      <c r="CNZ134" s="4"/>
      <c r="COA134" s="4"/>
      <c r="COB134" s="4"/>
      <c r="COC134" s="4"/>
      <c r="COD134" s="4"/>
      <c r="COE134" s="4"/>
      <c r="COF134" s="4"/>
      <c r="COG134" s="4"/>
      <c r="COH134" s="4"/>
      <c r="COI134" s="4"/>
      <c r="COJ134" s="4"/>
      <c r="COK134" s="4"/>
      <c r="COL134" s="4"/>
      <c r="COM134" s="4"/>
      <c r="CON134" s="4"/>
      <c r="COO134" s="4"/>
      <c r="COP134" s="4"/>
      <c r="COQ134" s="4"/>
      <c r="COR134" s="4"/>
      <c r="COS134" s="4"/>
      <c r="COT134" s="4"/>
      <c r="COU134" s="4"/>
      <c r="COV134" s="4"/>
      <c r="COW134" s="4"/>
      <c r="COX134" s="4"/>
      <c r="COY134" s="4"/>
      <c r="COZ134" s="4"/>
      <c r="CPA134" s="4"/>
      <c r="CPB134" s="4"/>
      <c r="CPC134" s="4"/>
      <c r="CPD134" s="4"/>
      <c r="CPE134" s="4"/>
      <c r="CPF134" s="4"/>
      <c r="CPG134" s="4"/>
      <c r="CPH134" s="4"/>
      <c r="CPI134" s="4"/>
      <c r="CPJ134" s="4"/>
      <c r="CPK134" s="4"/>
      <c r="CPL134" s="4"/>
      <c r="CPM134" s="4"/>
      <c r="CPN134" s="4"/>
      <c r="CPO134" s="4"/>
      <c r="CPP134" s="4"/>
      <c r="CPQ134" s="4"/>
      <c r="CPR134" s="4"/>
      <c r="CPS134" s="4"/>
      <c r="CPT134" s="4"/>
      <c r="CPU134" s="4"/>
      <c r="CPV134" s="4"/>
      <c r="CPW134" s="4"/>
      <c r="CPX134" s="4"/>
      <c r="CPY134" s="4"/>
      <c r="CPZ134" s="4"/>
      <c r="CQA134" s="4"/>
      <c r="CQB134" s="4"/>
      <c r="CQC134" s="4"/>
      <c r="CQD134" s="4"/>
      <c r="CQE134" s="4"/>
      <c r="CQF134" s="4"/>
      <c r="CQG134" s="4"/>
      <c r="CQH134" s="4"/>
      <c r="CQI134" s="4"/>
      <c r="CQJ134" s="4"/>
      <c r="CQK134" s="4"/>
      <c r="CQL134" s="4"/>
      <c r="CQM134" s="4"/>
      <c r="CQN134" s="4"/>
      <c r="CQO134" s="4"/>
      <c r="CQP134" s="4"/>
      <c r="CQQ134" s="4"/>
      <c r="CQR134" s="4"/>
      <c r="CQS134" s="4"/>
      <c r="CQT134" s="4"/>
      <c r="CQU134" s="4"/>
      <c r="CQV134" s="4"/>
      <c r="CQW134" s="4"/>
      <c r="CQX134" s="4"/>
      <c r="CQY134" s="4"/>
      <c r="CQZ134" s="4"/>
      <c r="CRA134" s="4"/>
      <c r="CRB134" s="4"/>
      <c r="CRC134" s="4"/>
      <c r="CRD134" s="4"/>
      <c r="CRE134" s="4"/>
      <c r="CRF134" s="4"/>
      <c r="CRG134" s="4"/>
      <c r="CRH134" s="4"/>
      <c r="CRI134" s="4"/>
      <c r="CRJ134" s="4"/>
      <c r="CRK134" s="4"/>
      <c r="CRL134" s="4"/>
      <c r="CRM134" s="4"/>
      <c r="CRN134" s="4"/>
      <c r="CRO134" s="4"/>
      <c r="CRP134" s="4"/>
      <c r="CRQ134" s="4"/>
      <c r="CRR134" s="4"/>
      <c r="CRY134" s="4"/>
      <c r="CRZ134" s="4"/>
      <c r="CSA134" s="4"/>
      <c r="CSB134" s="4"/>
      <c r="CSC134" s="4"/>
      <c r="CSD134" s="4"/>
      <c r="CSE134" s="4"/>
      <c r="CSF134" s="4"/>
      <c r="CSG134" s="4"/>
      <c r="CSH134" s="4"/>
      <c r="CSI134" s="4"/>
      <c r="CSJ134" s="4"/>
      <c r="CSK134" s="4"/>
      <c r="CSL134" s="4"/>
      <c r="CSM134" s="4"/>
      <c r="CSN134" s="4"/>
      <c r="CSO134" s="4"/>
      <c r="CSP134" s="4"/>
      <c r="CSQ134" s="4"/>
      <c r="CSR134" s="4"/>
      <c r="CSS134" s="4"/>
      <c r="CST134" s="4"/>
      <c r="CSU134" s="4"/>
      <c r="CSV134" s="4"/>
      <c r="CSW134" s="4"/>
      <c r="CSX134" s="4"/>
      <c r="CSY134" s="4"/>
      <c r="CSZ134" s="4"/>
      <c r="CTA134" s="4"/>
      <c r="CTB134" s="4"/>
      <c r="CTC134" s="4"/>
      <c r="CTD134" s="4"/>
      <c r="CTE134" s="4"/>
      <c r="CTF134" s="4"/>
      <c r="CTG134" s="4"/>
      <c r="CTH134" s="4"/>
      <c r="CTI134" s="4"/>
      <c r="CTJ134" s="4"/>
      <c r="CTK134" s="4"/>
      <c r="CTL134" s="4"/>
      <c r="CTM134" s="4"/>
      <c r="CTN134" s="4"/>
      <c r="CTO134" s="4"/>
      <c r="CTP134" s="4"/>
      <c r="CTQ134" s="4"/>
      <c r="CTR134" s="4"/>
      <c r="CTS134" s="4"/>
      <c r="CTT134" s="4"/>
      <c r="CTU134" s="4"/>
      <c r="CTV134" s="4"/>
      <c r="CTW134" s="4"/>
      <c r="CTX134" s="4"/>
      <c r="CTY134" s="4"/>
      <c r="CTZ134" s="4"/>
      <c r="CUA134" s="4"/>
      <c r="CUB134" s="4"/>
      <c r="CUC134" s="4"/>
      <c r="CUD134" s="4"/>
      <c r="CUE134" s="4"/>
      <c r="CUF134" s="4"/>
      <c r="CUG134" s="4"/>
      <c r="CUH134" s="4"/>
      <c r="CUI134" s="4"/>
      <c r="CUJ134" s="4"/>
      <c r="CUK134" s="4"/>
      <c r="CUL134" s="4"/>
      <c r="CUM134" s="4"/>
      <c r="CUN134" s="4"/>
      <c r="CUO134" s="4"/>
      <c r="CUP134" s="4"/>
      <c r="CUQ134" s="4"/>
      <c r="CUR134" s="4"/>
      <c r="CUS134" s="4"/>
      <c r="CUT134" s="4"/>
      <c r="CUU134" s="4"/>
      <c r="CUV134" s="4"/>
      <c r="CUW134" s="4"/>
      <c r="CUX134" s="4"/>
      <c r="CUY134" s="4"/>
      <c r="CUZ134" s="4"/>
      <c r="CVA134" s="4"/>
      <c r="CVB134" s="4"/>
      <c r="CVC134" s="4"/>
      <c r="CVD134" s="4"/>
      <c r="CVE134" s="4"/>
      <c r="CVF134" s="4"/>
      <c r="CVG134" s="4"/>
      <c r="CVH134" s="4"/>
      <c r="CVI134" s="4"/>
      <c r="CVJ134" s="4"/>
      <c r="CVK134" s="4"/>
      <c r="CVL134" s="4"/>
      <c r="CVM134" s="4"/>
      <c r="CVN134" s="4"/>
      <c r="CVO134" s="4"/>
      <c r="CVP134" s="4"/>
      <c r="CVQ134" s="4"/>
      <c r="CVR134" s="4"/>
      <c r="CVS134" s="4"/>
      <c r="CVT134" s="4"/>
      <c r="CVU134" s="4"/>
      <c r="CVV134" s="4"/>
      <c r="CVW134" s="4"/>
      <c r="CVX134" s="4"/>
      <c r="CVY134" s="4"/>
      <c r="CVZ134" s="4"/>
      <c r="CWA134" s="4"/>
      <c r="CWB134" s="4"/>
      <c r="CWC134" s="4"/>
      <c r="CWD134" s="4"/>
      <c r="CWE134" s="4"/>
      <c r="CWF134" s="4"/>
      <c r="CWG134" s="4"/>
      <c r="CWH134" s="4"/>
      <c r="CWI134" s="4"/>
      <c r="CWJ134" s="4"/>
      <c r="CWK134" s="4"/>
      <c r="CWL134" s="4"/>
      <c r="CWM134" s="4"/>
      <c r="CWN134" s="4"/>
      <c r="CWO134" s="4"/>
      <c r="CWP134" s="4"/>
      <c r="CWQ134" s="4"/>
      <c r="CWR134" s="4"/>
      <c r="CWS134" s="4"/>
      <c r="CWT134" s="4"/>
      <c r="CWU134" s="4"/>
      <c r="CWV134" s="4"/>
      <c r="CWW134" s="4"/>
      <c r="CWX134" s="4"/>
      <c r="CWY134" s="4"/>
      <c r="CWZ134" s="4"/>
      <c r="CXA134" s="4"/>
      <c r="CXB134" s="4"/>
      <c r="CXC134" s="4"/>
      <c r="CXD134" s="4"/>
      <c r="CXE134" s="4"/>
      <c r="CXF134" s="4"/>
      <c r="CXG134" s="4"/>
      <c r="CXH134" s="4"/>
      <c r="CXI134" s="4"/>
      <c r="CXJ134" s="4"/>
      <c r="CXK134" s="4"/>
      <c r="CXL134" s="4"/>
      <c r="CXM134" s="4"/>
      <c r="CXN134" s="4"/>
      <c r="CXO134" s="4"/>
      <c r="CXP134" s="4"/>
      <c r="CXQ134" s="4"/>
      <c r="CXR134" s="4"/>
      <c r="CXS134" s="4"/>
      <c r="CXT134" s="4"/>
      <c r="CXU134" s="4"/>
      <c r="CXV134" s="4"/>
      <c r="CXW134" s="4"/>
      <c r="CXX134" s="4"/>
      <c r="CXY134" s="4"/>
      <c r="CXZ134" s="4"/>
      <c r="CYA134" s="4"/>
      <c r="CYB134" s="4"/>
      <c r="CYC134" s="4"/>
      <c r="CYD134" s="4"/>
      <c r="CYE134" s="4"/>
      <c r="CYF134" s="4"/>
      <c r="CYG134" s="4"/>
      <c r="CYH134" s="4"/>
      <c r="CYI134" s="4"/>
      <c r="CYJ134" s="4"/>
      <c r="CYK134" s="4"/>
      <c r="CYL134" s="4"/>
      <c r="CYM134" s="4"/>
      <c r="CYN134" s="4"/>
      <c r="CYO134" s="4"/>
      <c r="CYP134" s="4"/>
      <c r="CYQ134" s="4"/>
      <c r="CYR134" s="4"/>
      <c r="CYS134" s="4"/>
      <c r="CYT134" s="4"/>
      <c r="CYU134" s="4"/>
      <c r="CYV134" s="4"/>
      <c r="CYW134" s="4"/>
      <c r="CYX134" s="4"/>
      <c r="CYY134" s="4"/>
      <c r="CYZ134" s="4"/>
      <c r="CZA134" s="4"/>
      <c r="CZB134" s="4"/>
      <c r="CZC134" s="4"/>
      <c r="CZD134" s="4"/>
      <c r="CZE134" s="4"/>
      <c r="CZF134" s="4"/>
      <c r="CZG134" s="4"/>
      <c r="CZH134" s="4"/>
      <c r="CZI134" s="4"/>
      <c r="CZJ134" s="4"/>
      <c r="CZK134" s="4"/>
      <c r="CZL134" s="4"/>
      <c r="CZM134" s="4"/>
      <c r="CZN134" s="4"/>
      <c r="CZO134" s="4"/>
      <c r="CZP134" s="4"/>
      <c r="CZQ134" s="4"/>
      <c r="CZR134" s="4"/>
      <c r="CZS134" s="4"/>
      <c r="CZT134" s="4"/>
      <c r="CZU134" s="4"/>
      <c r="CZV134" s="4"/>
      <c r="CZW134" s="4"/>
      <c r="CZX134" s="4"/>
      <c r="CZY134" s="4"/>
      <c r="CZZ134" s="4"/>
      <c r="DAA134" s="4"/>
      <c r="DAB134" s="4"/>
      <c r="DAC134" s="4"/>
      <c r="DAD134" s="4"/>
      <c r="DAE134" s="4"/>
      <c r="DAF134" s="4"/>
      <c r="DAG134" s="4"/>
      <c r="DAH134" s="4"/>
      <c r="DAI134" s="4"/>
      <c r="DAJ134" s="4"/>
      <c r="DAK134" s="4"/>
      <c r="DAL134" s="4"/>
      <c r="DAM134" s="4"/>
      <c r="DAN134" s="4"/>
      <c r="DAO134" s="4"/>
      <c r="DAP134" s="4"/>
      <c r="DAQ134" s="4"/>
      <c r="DAR134" s="4"/>
      <c r="DAS134" s="4"/>
      <c r="DAT134" s="4"/>
      <c r="DAU134" s="4"/>
      <c r="DAV134" s="4"/>
      <c r="DAW134" s="4"/>
      <c r="DAX134" s="4"/>
      <c r="DAY134" s="4"/>
      <c r="DAZ134" s="4"/>
      <c r="DBA134" s="4"/>
      <c r="DBB134" s="4"/>
      <c r="DBC134" s="4"/>
      <c r="DBD134" s="4"/>
      <c r="DBE134" s="4"/>
      <c r="DBF134" s="4"/>
      <c r="DBG134" s="4"/>
      <c r="DBH134" s="4"/>
      <c r="DBI134" s="4"/>
      <c r="DBJ134" s="4"/>
      <c r="DBK134" s="4"/>
      <c r="DBL134" s="4"/>
      <c r="DBM134" s="4"/>
      <c r="DBN134" s="4"/>
      <c r="DBU134" s="4"/>
      <c r="DBV134" s="4"/>
      <c r="DBW134" s="4"/>
      <c r="DBX134" s="4"/>
      <c r="DBY134" s="4"/>
      <c r="DBZ134" s="4"/>
      <c r="DCA134" s="4"/>
      <c r="DCB134" s="4"/>
      <c r="DCC134" s="4"/>
      <c r="DCD134" s="4"/>
      <c r="DCE134" s="4"/>
      <c r="DCF134" s="4"/>
      <c r="DCG134" s="4"/>
      <c r="DCH134" s="4"/>
      <c r="DCI134" s="4"/>
      <c r="DCJ134" s="4"/>
      <c r="DCK134" s="4"/>
      <c r="DCL134" s="4"/>
      <c r="DCM134" s="4"/>
      <c r="DCN134" s="4"/>
      <c r="DCO134" s="4"/>
      <c r="DCP134" s="4"/>
      <c r="DCQ134" s="4"/>
      <c r="DCR134" s="4"/>
      <c r="DCS134" s="4"/>
      <c r="DCT134" s="4"/>
      <c r="DCU134" s="4"/>
      <c r="DCV134" s="4"/>
      <c r="DCW134" s="4"/>
      <c r="DCX134" s="4"/>
      <c r="DCY134" s="4"/>
      <c r="DCZ134" s="4"/>
      <c r="DDA134" s="4"/>
      <c r="DDB134" s="4"/>
      <c r="DDC134" s="4"/>
      <c r="DDD134" s="4"/>
      <c r="DDE134" s="4"/>
      <c r="DDF134" s="4"/>
      <c r="DDG134" s="4"/>
      <c r="DDH134" s="4"/>
      <c r="DDI134" s="4"/>
      <c r="DDJ134" s="4"/>
      <c r="DDK134" s="4"/>
      <c r="DDL134" s="4"/>
      <c r="DDM134" s="4"/>
      <c r="DDN134" s="4"/>
      <c r="DDO134" s="4"/>
      <c r="DDP134" s="4"/>
      <c r="DDQ134" s="4"/>
      <c r="DDR134" s="4"/>
      <c r="DDS134" s="4"/>
      <c r="DDT134" s="4"/>
      <c r="DDU134" s="4"/>
      <c r="DDV134" s="4"/>
      <c r="DDW134" s="4"/>
      <c r="DDX134" s="4"/>
      <c r="DDY134" s="4"/>
      <c r="DDZ134" s="4"/>
      <c r="DEA134" s="4"/>
      <c r="DEB134" s="4"/>
      <c r="DEC134" s="4"/>
      <c r="DED134" s="4"/>
      <c r="DEE134" s="4"/>
      <c r="DEF134" s="4"/>
      <c r="DEG134" s="4"/>
      <c r="DEH134" s="4"/>
      <c r="DEI134" s="4"/>
      <c r="DEJ134" s="4"/>
      <c r="DEK134" s="4"/>
      <c r="DEL134" s="4"/>
      <c r="DEM134" s="4"/>
      <c r="DEN134" s="4"/>
      <c r="DEO134" s="4"/>
      <c r="DEP134" s="4"/>
      <c r="DEQ134" s="4"/>
      <c r="DER134" s="4"/>
      <c r="DES134" s="4"/>
      <c r="DET134" s="4"/>
      <c r="DEU134" s="4"/>
      <c r="DEV134" s="4"/>
      <c r="DEW134" s="4"/>
      <c r="DEX134" s="4"/>
      <c r="DEY134" s="4"/>
      <c r="DEZ134" s="4"/>
      <c r="DFA134" s="4"/>
      <c r="DFB134" s="4"/>
      <c r="DFC134" s="4"/>
      <c r="DFD134" s="4"/>
      <c r="DFE134" s="4"/>
      <c r="DFF134" s="4"/>
      <c r="DFG134" s="4"/>
      <c r="DFH134" s="4"/>
      <c r="DFI134" s="4"/>
      <c r="DFJ134" s="4"/>
      <c r="DFK134" s="4"/>
      <c r="DFL134" s="4"/>
      <c r="DFM134" s="4"/>
      <c r="DFN134" s="4"/>
      <c r="DFO134" s="4"/>
      <c r="DFP134" s="4"/>
      <c r="DFQ134" s="4"/>
      <c r="DFR134" s="4"/>
      <c r="DFS134" s="4"/>
      <c r="DFT134" s="4"/>
      <c r="DFU134" s="4"/>
      <c r="DFV134" s="4"/>
      <c r="DFW134" s="4"/>
      <c r="DFX134" s="4"/>
      <c r="DFY134" s="4"/>
      <c r="DFZ134" s="4"/>
      <c r="DGA134" s="4"/>
      <c r="DGB134" s="4"/>
      <c r="DGC134" s="4"/>
      <c r="DGD134" s="4"/>
      <c r="DGE134" s="4"/>
      <c r="DGF134" s="4"/>
      <c r="DGG134" s="4"/>
      <c r="DGH134" s="4"/>
      <c r="DGI134" s="4"/>
      <c r="DGJ134" s="4"/>
      <c r="DGK134" s="4"/>
      <c r="DGL134" s="4"/>
      <c r="DGM134" s="4"/>
      <c r="DGN134" s="4"/>
      <c r="DGO134" s="4"/>
      <c r="DGP134" s="4"/>
      <c r="DGQ134" s="4"/>
      <c r="DGR134" s="4"/>
      <c r="DGS134" s="4"/>
      <c r="DGT134" s="4"/>
      <c r="DGU134" s="4"/>
      <c r="DGV134" s="4"/>
      <c r="DGW134" s="4"/>
      <c r="DGX134" s="4"/>
      <c r="DGY134" s="4"/>
      <c r="DGZ134" s="4"/>
      <c r="DHA134" s="4"/>
      <c r="DHB134" s="4"/>
      <c r="DHC134" s="4"/>
      <c r="DHD134" s="4"/>
      <c r="DHE134" s="4"/>
      <c r="DHF134" s="4"/>
      <c r="DHG134" s="4"/>
      <c r="DHH134" s="4"/>
      <c r="DHI134" s="4"/>
      <c r="DHJ134" s="4"/>
      <c r="DHK134" s="4"/>
      <c r="DHL134" s="4"/>
      <c r="DHM134" s="4"/>
      <c r="DHN134" s="4"/>
      <c r="DHO134" s="4"/>
      <c r="DHP134" s="4"/>
      <c r="DHQ134" s="4"/>
      <c r="DHR134" s="4"/>
      <c r="DHS134" s="4"/>
      <c r="DHT134" s="4"/>
      <c r="DHU134" s="4"/>
      <c r="DHV134" s="4"/>
      <c r="DHW134" s="4"/>
      <c r="DHX134" s="4"/>
      <c r="DHY134" s="4"/>
      <c r="DHZ134" s="4"/>
      <c r="DIA134" s="4"/>
      <c r="DIB134" s="4"/>
      <c r="DIC134" s="4"/>
      <c r="DID134" s="4"/>
      <c r="DIE134" s="4"/>
      <c r="DIF134" s="4"/>
      <c r="DIG134" s="4"/>
      <c r="DIH134" s="4"/>
      <c r="DII134" s="4"/>
      <c r="DIJ134" s="4"/>
      <c r="DIK134" s="4"/>
      <c r="DIL134" s="4"/>
      <c r="DIM134" s="4"/>
      <c r="DIN134" s="4"/>
      <c r="DIO134" s="4"/>
      <c r="DIP134" s="4"/>
      <c r="DIQ134" s="4"/>
      <c r="DIR134" s="4"/>
      <c r="DIS134" s="4"/>
      <c r="DIT134" s="4"/>
      <c r="DIU134" s="4"/>
      <c r="DIV134" s="4"/>
      <c r="DIW134" s="4"/>
      <c r="DIX134" s="4"/>
      <c r="DIY134" s="4"/>
      <c r="DIZ134" s="4"/>
      <c r="DJA134" s="4"/>
      <c r="DJB134" s="4"/>
      <c r="DJC134" s="4"/>
      <c r="DJD134" s="4"/>
      <c r="DJE134" s="4"/>
      <c r="DJF134" s="4"/>
      <c r="DJG134" s="4"/>
      <c r="DJH134" s="4"/>
      <c r="DJI134" s="4"/>
      <c r="DJJ134" s="4"/>
      <c r="DJK134" s="4"/>
      <c r="DJL134" s="4"/>
      <c r="DJM134" s="4"/>
      <c r="DJN134" s="4"/>
      <c r="DJO134" s="4"/>
      <c r="DJP134" s="4"/>
      <c r="DJQ134" s="4"/>
      <c r="DJR134" s="4"/>
      <c r="DJS134" s="4"/>
      <c r="DJT134" s="4"/>
      <c r="DJU134" s="4"/>
      <c r="DJV134" s="4"/>
      <c r="DJW134" s="4"/>
      <c r="DJX134" s="4"/>
      <c r="DJY134" s="4"/>
      <c r="DJZ134" s="4"/>
      <c r="DKA134" s="4"/>
      <c r="DKB134" s="4"/>
      <c r="DKC134" s="4"/>
      <c r="DKD134" s="4"/>
      <c r="DKE134" s="4"/>
      <c r="DKF134" s="4"/>
      <c r="DKG134" s="4"/>
      <c r="DKH134" s="4"/>
      <c r="DKI134" s="4"/>
      <c r="DKJ134" s="4"/>
      <c r="DKK134" s="4"/>
      <c r="DKL134" s="4"/>
      <c r="DKM134" s="4"/>
      <c r="DKN134" s="4"/>
      <c r="DKO134" s="4"/>
      <c r="DKP134" s="4"/>
      <c r="DKQ134" s="4"/>
      <c r="DKR134" s="4"/>
      <c r="DKS134" s="4"/>
      <c r="DKT134" s="4"/>
      <c r="DKU134" s="4"/>
      <c r="DKV134" s="4"/>
      <c r="DKW134" s="4"/>
      <c r="DKX134" s="4"/>
      <c r="DKY134" s="4"/>
      <c r="DKZ134" s="4"/>
      <c r="DLA134" s="4"/>
      <c r="DLB134" s="4"/>
      <c r="DLC134" s="4"/>
      <c r="DLD134" s="4"/>
      <c r="DLE134" s="4"/>
      <c r="DLF134" s="4"/>
      <c r="DLG134" s="4"/>
      <c r="DLH134" s="4"/>
      <c r="DLI134" s="4"/>
      <c r="DLJ134" s="4"/>
      <c r="DLQ134" s="4"/>
      <c r="DLR134" s="4"/>
      <c r="DLS134" s="4"/>
      <c r="DLT134" s="4"/>
      <c r="DLU134" s="4"/>
      <c r="DLV134" s="4"/>
      <c r="DLW134" s="4"/>
      <c r="DLX134" s="4"/>
      <c r="DLY134" s="4"/>
      <c r="DLZ134" s="4"/>
      <c r="DMA134" s="4"/>
      <c r="DMB134" s="4"/>
      <c r="DMC134" s="4"/>
      <c r="DMD134" s="4"/>
      <c r="DME134" s="4"/>
      <c r="DMF134" s="4"/>
      <c r="DMG134" s="4"/>
      <c r="DMH134" s="4"/>
      <c r="DMI134" s="4"/>
      <c r="DMJ134" s="4"/>
      <c r="DMK134" s="4"/>
      <c r="DML134" s="4"/>
      <c r="DMM134" s="4"/>
      <c r="DMN134" s="4"/>
      <c r="DMO134" s="4"/>
      <c r="DMP134" s="4"/>
      <c r="DMQ134" s="4"/>
      <c r="DMR134" s="4"/>
      <c r="DMS134" s="4"/>
      <c r="DMT134" s="4"/>
      <c r="DMU134" s="4"/>
      <c r="DMV134" s="4"/>
      <c r="DMW134" s="4"/>
      <c r="DMX134" s="4"/>
      <c r="DMY134" s="4"/>
      <c r="DMZ134" s="4"/>
      <c r="DNA134" s="4"/>
      <c r="DNB134" s="4"/>
      <c r="DNC134" s="4"/>
      <c r="DND134" s="4"/>
      <c r="DNE134" s="4"/>
      <c r="DNF134" s="4"/>
      <c r="DNG134" s="4"/>
      <c r="DNH134" s="4"/>
      <c r="DNI134" s="4"/>
      <c r="DNJ134" s="4"/>
      <c r="DNK134" s="4"/>
      <c r="DNL134" s="4"/>
      <c r="DNM134" s="4"/>
      <c r="DNN134" s="4"/>
      <c r="DNO134" s="4"/>
      <c r="DNP134" s="4"/>
      <c r="DNQ134" s="4"/>
      <c r="DNR134" s="4"/>
      <c r="DNS134" s="4"/>
      <c r="DNT134" s="4"/>
      <c r="DNU134" s="4"/>
      <c r="DNV134" s="4"/>
      <c r="DNW134" s="4"/>
      <c r="DNX134" s="4"/>
      <c r="DNY134" s="4"/>
      <c r="DNZ134" s="4"/>
      <c r="DOA134" s="4"/>
      <c r="DOB134" s="4"/>
      <c r="DOC134" s="4"/>
      <c r="DOD134" s="4"/>
      <c r="DOE134" s="4"/>
      <c r="DOF134" s="4"/>
      <c r="DOG134" s="4"/>
      <c r="DOH134" s="4"/>
      <c r="DOI134" s="4"/>
      <c r="DOJ134" s="4"/>
      <c r="DOK134" s="4"/>
      <c r="DOL134" s="4"/>
      <c r="DOM134" s="4"/>
      <c r="DON134" s="4"/>
      <c r="DOO134" s="4"/>
      <c r="DOP134" s="4"/>
      <c r="DOQ134" s="4"/>
      <c r="DOR134" s="4"/>
      <c r="DOS134" s="4"/>
      <c r="DOT134" s="4"/>
      <c r="DOU134" s="4"/>
      <c r="DOV134" s="4"/>
      <c r="DOW134" s="4"/>
      <c r="DOX134" s="4"/>
      <c r="DOY134" s="4"/>
      <c r="DOZ134" s="4"/>
      <c r="DPA134" s="4"/>
      <c r="DPB134" s="4"/>
      <c r="DPC134" s="4"/>
      <c r="DPD134" s="4"/>
      <c r="DPE134" s="4"/>
      <c r="DPF134" s="4"/>
      <c r="DPG134" s="4"/>
      <c r="DPH134" s="4"/>
      <c r="DPI134" s="4"/>
      <c r="DPJ134" s="4"/>
      <c r="DPK134" s="4"/>
      <c r="DPL134" s="4"/>
      <c r="DPM134" s="4"/>
      <c r="DPN134" s="4"/>
      <c r="DPO134" s="4"/>
      <c r="DPP134" s="4"/>
      <c r="DPQ134" s="4"/>
      <c r="DPR134" s="4"/>
      <c r="DPS134" s="4"/>
      <c r="DPT134" s="4"/>
      <c r="DPU134" s="4"/>
      <c r="DPV134" s="4"/>
      <c r="DPW134" s="4"/>
      <c r="DPX134" s="4"/>
      <c r="DPY134" s="4"/>
      <c r="DPZ134" s="4"/>
      <c r="DQA134" s="4"/>
      <c r="DQB134" s="4"/>
      <c r="DQC134" s="4"/>
      <c r="DQD134" s="4"/>
      <c r="DQE134" s="4"/>
      <c r="DQF134" s="4"/>
      <c r="DQG134" s="4"/>
      <c r="DQH134" s="4"/>
      <c r="DQI134" s="4"/>
      <c r="DQJ134" s="4"/>
      <c r="DQK134" s="4"/>
      <c r="DQL134" s="4"/>
      <c r="DQM134" s="4"/>
      <c r="DQN134" s="4"/>
      <c r="DQO134" s="4"/>
      <c r="DQP134" s="4"/>
      <c r="DQQ134" s="4"/>
      <c r="DQR134" s="4"/>
      <c r="DQS134" s="4"/>
      <c r="DQT134" s="4"/>
      <c r="DQU134" s="4"/>
      <c r="DQV134" s="4"/>
      <c r="DQW134" s="4"/>
      <c r="DQX134" s="4"/>
      <c r="DQY134" s="4"/>
      <c r="DQZ134" s="4"/>
      <c r="DRA134" s="4"/>
      <c r="DRB134" s="4"/>
      <c r="DRC134" s="4"/>
      <c r="DRD134" s="4"/>
      <c r="DRE134" s="4"/>
      <c r="DRF134" s="4"/>
      <c r="DRG134" s="4"/>
      <c r="DRH134" s="4"/>
      <c r="DRI134" s="4"/>
      <c r="DRJ134" s="4"/>
      <c r="DRK134" s="4"/>
      <c r="DRL134" s="4"/>
      <c r="DRM134" s="4"/>
      <c r="DRN134" s="4"/>
      <c r="DRO134" s="4"/>
      <c r="DRP134" s="4"/>
      <c r="DRQ134" s="4"/>
      <c r="DRR134" s="4"/>
      <c r="DRS134" s="4"/>
      <c r="DRT134" s="4"/>
      <c r="DRU134" s="4"/>
      <c r="DRV134" s="4"/>
      <c r="DRW134" s="4"/>
      <c r="DRX134" s="4"/>
      <c r="DRY134" s="4"/>
      <c r="DRZ134" s="4"/>
      <c r="DSA134" s="4"/>
      <c r="DSB134" s="4"/>
      <c r="DSC134" s="4"/>
      <c r="DSD134" s="4"/>
      <c r="DSE134" s="4"/>
      <c r="DSF134" s="4"/>
      <c r="DSG134" s="4"/>
      <c r="DSH134" s="4"/>
      <c r="DSI134" s="4"/>
      <c r="DSJ134" s="4"/>
      <c r="DSK134" s="4"/>
      <c r="DSL134" s="4"/>
      <c r="DSM134" s="4"/>
      <c r="DSN134" s="4"/>
      <c r="DSO134" s="4"/>
      <c r="DSP134" s="4"/>
      <c r="DSQ134" s="4"/>
      <c r="DSR134" s="4"/>
      <c r="DSS134" s="4"/>
      <c r="DST134" s="4"/>
      <c r="DSU134" s="4"/>
      <c r="DSV134" s="4"/>
      <c r="DSW134" s="4"/>
      <c r="DSX134" s="4"/>
      <c r="DSY134" s="4"/>
      <c r="DSZ134" s="4"/>
      <c r="DTA134" s="4"/>
      <c r="DTB134" s="4"/>
      <c r="DTC134" s="4"/>
      <c r="DTD134" s="4"/>
      <c r="DTE134" s="4"/>
      <c r="DTF134" s="4"/>
      <c r="DTG134" s="4"/>
      <c r="DTH134" s="4"/>
      <c r="DTI134" s="4"/>
      <c r="DTJ134" s="4"/>
      <c r="DTK134" s="4"/>
      <c r="DTL134" s="4"/>
      <c r="DTM134" s="4"/>
      <c r="DTN134" s="4"/>
      <c r="DTO134" s="4"/>
      <c r="DTP134" s="4"/>
      <c r="DTQ134" s="4"/>
      <c r="DTR134" s="4"/>
      <c r="DTS134" s="4"/>
      <c r="DTT134" s="4"/>
      <c r="DTU134" s="4"/>
      <c r="DTV134" s="4"/>
      <c r="DTW134" s="4"/>
      <c r="DTX134" s="4"/>
      <c r="DTY134" s="4"/>
      <c r="DTZ134" s="4"/>
      <c r="DUA134" s="4"/>
      <c r="DUB134" s="4"/>
      <c r="DUC134" s="4"/>
      <c r="DUD134" s="4"/>
      <c r="DUE134" s="4"/>
      <c r="DUF134" s="4"/>
      <c r="DUG134" s="4"/>
      <c r="DUH134" s="4"/>
      <c r="DUI134" s="4"/>
      <c r="DUJ134" s="4"/>
      <c r="DUK134" s="4"/>
      <c r="DUL134" s="4"/>
      <c r="DUM134" s="4"/>
      <c r="DUN134" s="4"/>
      <c r="DUO134" s="4"/>
      <c r="DUP134" s="4"/>
      <c r="DUQ134" s="4"/>
      <c r="DUR134" s="4"/>
      <c r="DUS134" s="4"/>
      <c r="DUT134" s="4"/>
      <c r="DUU134" s="4"/>
      <c r="DUV134" s="4"/>
      <c r="DUW134" s="4"/>
      <c r="DUX134" s="4"/>
      <c r="DUY134" s="4"/>
      <c r="DUZ134" s="4"/>
      <c r="DVA134" s="4"/>
      <c r="DVB134" s="4"/>
      <c r="DVC134" s="4"/>
      <c r="DVD134" s="4"/>
      <c r="DVE134" s="4"/>
      <c r="DVF134" s="4"/>
      <c r="DVM134" s="4"/>
      <c r="DVN134" s="4"/>
      <c r="DVO134" s="4"/>
      <c r="DVP134" s="4"/>
      <c r="DVQ134" s="4"/>
      <c r="DVR134" s="4"/>
      <c r="DVS134" s="4"/>
      <c r="DVT134" s="4"/>
      <c r="DVU134" s="4"/>
      <c r="DVV134" s="4"/>
      <c r="DVW134" s="4"/>
      <c r="DVX134" s="4"/>
      <c r="DVY134" s="4"/>
      <c r="DVZ134" s="4"/>
      <c r="DWA134" s="4"/>
      <c r="DWB134" s="4"/>
      <c r="DWC134" s="4"/>
      <c r="DWD134" s="4"/>
      <c r="DWE134" s="4"/>
      <c r="DWF134" s="4"/>
      <c r="DWG134" s="4"/>
      <c r="DWH134" s="4"/>
      <c r="DWI134" s="4"/>
      <c r="DWJ134" s="4"/>
      <c r="DWK134" s="4"/>
      <c r="DWL134" s="4"/>
      <c r="DWM134" s="4"/>
      <c r="DWN134" s="4"/>
      <c r="DWO134" s="4"/>
      <c r="DWP134" s="4"/>
      <c r="DWQ134" s="4"/>
      <c r="DWR134" s="4"/>
      <c r="DWS134" s="4"/>
      <c r="DWT134" s="4"/>
      <c r="DWU134" s="4"/>
      <c r="DWV134" s="4"/>
      <c r="DWW134" s="4"/>
      <c r="DWX134" s="4"/>
      <c r="DWY134" s="4"/>
      <c r="DWZ134" s="4"/>
      <c r="DXA134" s="4"/>
      <c r="DXB134" s="4"/>
      <c r="DXC134" s="4"/>
      <c r="DXD134" s="4"/>
      <c r="DXE134" s="4"/>
      <c r="DXF134" s="4"/>
      <c r="DXG134" s="4"/>
      <c r="DXH134" s="4"/>
      <c r="DXI134" s="4"/>
      <c r="DXJ134" s="4"/>
      <c r="DXK134" s="4"/>
      <c r="DXL134" s="4"/>
      <c r="DXM134" s="4"/>
      <c r="DXN134" s="4"/>
      <c r="DXO134" s="4"/>
      <c r="DXP134" s="4"/>
      <c r="DXQ134" s="4"/>
      <c r="DXR134" s="4"/>
      <c r="DXS134" s="4"/>
      <c r="DXT134" s="4"/>
      <c r="DXU134" s="4"/>
      <c r="DXV134" s="4"/>
      <c r="DXW134" s="4"/>
      <c r="DXX134" s="4"/>
      <c r="DXY134" s="4"/>
      <c r="DXZ134" s="4"/>
      <c r="DYA134" s="4"/>
      <c r="DYB134" s="4"/>
      <c r="DYC134" s="4"/>
      <c r="DYD134" s="4"/>
      <c r="DYE134" s="4"/>
      <c r="DYF134" s="4"/>
      <c r="DYG134" s="4"/>
      <c r="DYH134" s="4"/>
      <c r="DYI134" s="4"/>
      <c r="DYJ134" s="4"/>
      <c r="DYK134" s="4"/>
      <c r="DYL134" s="4"/>
      <c r="DYM134" s="4"/>
      <c r="DYN134" s="4"/>
      <c r="DYO134" s="4"/>
      <c r="DYP134" s="4"/>
      <c r="DYQ134" s="4"/>
      <c r="DYR134" s="4"/>
      <c r="DYS134" s="4"/>
      <c r="DYT134" s="4"/>
      <c r="DYU134" s="4"/>
      <c r="DYV134" s="4"/>
      <c r="DYW134" s="4"/>
      <c r="DYX134" s="4"/>
      <c r="DYY134" s="4"/>
      <c r="DYZ134" s="4"/>
      <c r="DZA134" s="4"/>
      <c r="DZB134" s="4"/>
      <c r="DZC134" s="4"/>
      <c r="DZD134" s="4"/>
      <c r="DZE134" s="4"/>
      <c r="DZF134" s="4"/>
      <c r="DZG134" s="4"/>
      <c r="DZH134" s="4"/>
      <c r="DZI134" s="4"/>
      <c r="DZJ134" s="4"/>
      <c r="DZK134" s="4"/>
      <c r="DZL134" s="4"/>
      <c r="DZM134" s="4"/>
      <c r="DZN134" s="4"/>
      <c r="DZO134" s="4"/>
      <c r="DZP134" s="4"/>
      <c r="DZQ134" s="4"/>
      <c r="DZR134" s="4"/>
      <c r="DZS134" s="4"/>
      <c r="DZT134" s="4"/>
      <c r="DZU134" s="4"/>
      <c r="DZV134" s="4"/>
      <c r="DZW134" s="4"/>
      <c r="DZX134" s="4"/>
      <c r="DZY134" s="4"/>
      <c r="DZZ134" s="4"/>
      <c r="EAA134" s="4"/>
      <c r="EAB134" s="4"/>
      <c r="EAC134" s="4"/>
      <c r="EAD134" s="4"/>
      <c r="EAE134" s="4"/>
      <c r="EAF134" s="4"/>
      <c r="EAG134" s="4"/>
      <c r="EAH134" s="4"/>
      <c r="EAI134" s="4"/>
      <c r="EAJ134" s="4"/>
      <c r="EAK134" s="4"/>
      <c r="EAL134" s="4"/>
      <c r="EAM134" s="4"/>
      <c r="EAN134" s="4"/>
      <c r="EAO134" s="4"/>
      <c r="EAP134" s="4"/>
      <c r="EAQ134" s="4"/>
      <c r="EAR134" s="4"/>
      <c r="EAS134" s="4"/>
      <c r="EAT134" s="4"/>
      <c r="EAU134" s="4"/>
      <c r="EAV134" s="4"/>
      <c r="EAW134" s="4"/>
      <c r="EAX134" s="4"/>
      <c r="EAY134" s="4"/>
      <c r="EAZ134" s="4"/>
      <c r="EBA134" s="4"/>
      <c r="EBB134" s="4"/>
      <c r="EBC134" s="4"/>
      <c r="EBD134" s="4"/>
      <c r="EBE134" s="4"/>
      <c r="EBF134" s="4"/>
      <c r="EBG134" s="4"/>
      <c r="EBH134" s="4"/>
      <c r="EBI134" s="4"/>
      <c r="EBJ134" s="4"/>
      <c r="EBK134" s="4"/>
      <c r="EBL134" s="4"/>
      <c r="EBM134" s="4"/>
      <c r="EBN134" s="4"/>
      <c r="EBO134" s="4"/>
      <c r="EBP134" s="4"/>
      <c r="EBQ134" s="4"/>
      <c r="EBR134" s="4"/>
      <c r="EBS134" s="4"/>
      <c r="EBT134" s="4"/>
      <c r="EBU134" s="4"/>
      <c r="EBV134" s="4"/>
      <c r="EBW134" s="4"/>
      <c r="EBX134" s="4"/>
      <c r="EBY134" s="4"/>
      <c r="EBZ134" s="4"/>
      <c r="ECA134" s="4"/>
      <c r="ECB134" s="4"/>
      <c r="ECC134" s="4"/>
      <c r="ECD134" s="4"/>
      <c r="ECE134" s="4"/>
      <c r="ECF134" s="4"/>
      <c r="ECG134" s="4"/>
      <c r="ECH134" s="4"/>
      <c r="ECI134" s="4"/>
      <c r="ECJ134" s="4"/>
      <c r="ECK134" s="4"/>
      <c r="ECL134" s="4"/>
      <c r="ECM134" s="4"/>
      <c r="ECN134" s="4"/>
      <c r="ECO134" s="4"/>
      <c r="ECP134" s="4"/>
      <c r="ECQ134" s="4"/>
      <c r="ECR134" s="4"/>
      <c r="ECS134" s="4"/>
      <c r="ECT134" s="4"/>
      <c r="ECU134" s="4"/>
      <c r="ECV134" s="4"/>
      <c r="ECW134" s="4"/>
      <c r="ECX134" s="4"/>
      <c r="ECY134" s="4"/>
      <c r="ECZ134" s="4"/>
      <c r="EDA134" s="4"/>
      <c r="EDB134" s="4"/>
      <c r="EDC134" s="4"/>
      <c r="EDD134" s="4"/>
      <c r="EDE134" s="4"/>
      <c r="EDF134" s="4"/>
      <c r="EDG134" s="4"/>
      <c r="EDH134" s="4"/>
      <c r="EDI134" s="4"/>
      <c r="EDJ134" s="4"/>
      <c r="EDK134" s="4"/>
      <c r="EDL134" s="4"/>
      <c r="EDM134" s="4"/>
      <c r="EDN134" s="4"/>
      <c r="EDO134" s="4"/>
      <c r="EDP134" s="4"/>
      <c r="EDQ134" s="4"/>
      <c r="EDR134" s="4"/>
      <c r="EDS134" s="4"/>
      <c r="EDT134" s="4"/>
      <c r="EDU134" s="4"/>
      <c r="EDV134" s="4"/>
      <c r="EDW134" s="4"/>
      <c r="EDX134" s="4"/>
      <c r="EDY134" s="4"/>
      <c r="EDZ134" s="4"/>
      <c r="EEA134" s="4"/>
      <c r="EEB134" s="4"/>
      <c r="EEC134" s="4"/>
      <c r="EED134" s="4"/>
      <c r="EEE134" s="4"/>
      <c r="EEF134" s="4"/>
      <c r="EEG134" s="4"/>
      <c r="EEH134" s="4"/>
      <c r="EEI134" s="4"/>
      <c r="EEJ134" s="4"/>
      <c r="EEK134" s="4"/>
      <c r="EEL134" s="4"/>
      <c r="EEM134" s="4"/>
      <c r="EEN134" s="4"/>
      <c r="EEO134" s="4"/>
      <c r="EEP134" s="4"/>
      <c r="EEQ134" s="4"/>
      <c r="EER134" s="4"/>
      <c r="EES134" s="4"/>
      <c r="EET134" s="4"/>
      <c r="EEU134" s="4"/>
      <c r="EEV134" s="4"/>
      <c r="EEW134" s="4"/>
      <c r="EEX134" s="4"/>
      <c r="EEY134" s="4"/>
      <c r="EEZ134" s="4"/>
      <c r="EFA134" s="4"/>
      <c r="EFB134" s="4"/>
      <c r="EFI134" s="4"/>
      <c r="EFJ134" s="4"/>
      <c r="EFK134" s="4"/>
      <c r="EFL134" s="4"/>
      <c r="EFM134" s="4"/>
      <c r="EFN134" s="4"/>
      <c r="EFO134" s="4"/>
      <c r="EFP134" s="4"/>
      <c r="EFQ134" s="4"/>
      <c r="EFR134" s="4"/>
      <c r="EFS134" s="4"/>
      <c r="EFT134" s="4"/>
      <c r="EFU134" s="4"/>
      <c r="EFV134" s="4"/>
      <c r="EFW134" s="4"/>
      <c r="EFX134" s="4"/>
      <c r="EFY134" s="4"/>
      <c r="EFZ134" s="4"/>
      <c r="EGA134" s="4"/>
      <c r="EGB134" s="4"/>
      <c r="EGC134" s="4"/>
      <c r="EGD134" s="4"/>
      <c r="EGE134" s="4"/>
      <c r="EGF134" s="4"/>
      <c r="EGG134" s="4"/>
      <c r="EGH134" s="4"/>
      <c r="EGI134" s="4"/>
      <c r="EGJ134" s="4"/>
      <c r="EGK134" s="4"/>
      <c r="EGL134" s="4"/>
      <c r="EGM134" s="4"/>
      <c r="EGN134" s="4"/>
      <c r="EGO134" s="4"/>
      <c r="EGP134" s="4"/>
      <c r="EGQ134" s="4"/>
      <c r="EGR134" s="4"/>
      <c r="EGS134" s="4"/>
      <c r="EGT134" s="4"/>
      <c r="EGU134" s="4"/>
      <c r="EGV134" s="4"/>
      <c r="EGW134" s="4"/>
      <c r="EGX134" s="4"/>
      <c r="EGY134" s="4"/>
      <c r="EGZ134" s="4"/>
      <c r="EHA134" s="4"/>
      <c r="EHB134" s="4"/>
      <c r="EHC134" s="4"/>
      <c r="EHD134" s="4"/>
      <c r="EHE134" s="4"/>
      <c r="EHF134" s="4"/>
      <c r="EHG134" s="4"/>
      <c r="EHH134" s="4"/>
      <c r="EHI134" s="4"/>
      <c r="EHJ134" s="4"/>
      <c r="EHK134" s="4"/>
      <c r="EHL134" s="4"/>
      <c r="EHM134" s="4"/>
      <c r="EHN134" s="4"/>
      <c r="EHO134" s="4"/>
      <c r="EHP134" s="4"/>
      <c r="EHQ134" s="4"/>
      <c r="EHR134" s="4"/>
      <c r="EHS134" s="4"/>
      <c r="EHT134" s="4"/>
      <c r="EHU134" s="4"/>
      <c r="EHV134" s="4"/>
      <c r="EHW134" s="4"/>
      <c r="EHX134" s="4"/>
      <c r="EHY134" s="4"/>
      <c r="EHZ134" s="4"/>
      <c r="EIA134" s="4"/>
      <c r="EIB134" s="4"/>
      <c r="EIC134" s="4"/>
      <c r="EID134" s="4"/>
      <c r="EIE134" s="4"/>
      <c r="EIF134" s="4"/>
      <c r="EIG134" s="4"/>
      <c r="EIH134" s="4"/>
      <c r="EII134" s="4"/>
      <c r="EIJ134" s="4"/>
      <c r="EIK134" s="4"/>
      <c r="EIL134" s="4"/>
      <c r="EIM134" s="4"/>
      <c r="EIN134" s="4"/>
      <c r="EIO134" s="4"/>
      <c r="EIP134" s="4"/>
      <c r="EIQ134" s="4"/>
      <c r="EIR134" s="4"/>
      <c r="EIS134" s="4"/>
      <c r="EIT134" s="4"/>
      <c r="EIU134" s="4"/>
      <c r="EIV134" s="4"/>
      <c r="EIW134" s="4"/>
      <c r="EIX134" s="4"/>
      <c r="EIY134" s="4"/>
      <c r="EIZ134" s="4"/>
      <c r="EJA134" s="4"/>
      <c r="EJB134" s="4"/>
      <c r="EJC134" s="4"/>
      <c r="EJD134" s="4"/>
      <c r="EJE134" s="4"/>
      <c r="EJF134" s="4"/>
      <c r="EJG134" s="4"/>
      <c r="EJH134" s="4"/>
      <c r="EJI134" s="4"/>
      <c r="EJJ134" s="4"/>
      <c r="EJK134" s="4"/>
      <c r="EJL134" s="4"/>
      <c r="EJM134" s="4"/>
      <c r="EJN134" s="4"/>
      <c r="EJO134" s="4"/>
      <c r="EJP134" s="4"/>
      <c r="EJQ134" s="4"/>
      <c r="EJR134" s="4"/>
      <c r="EJS134" s="4"/>
      <c r="EJT134" s="4"/>
      <c r="EJU134" s="4"/>
      <c r="EJV134" s="4"/>
      <c r="EJW134" s="4"/>
      <c r="EJX134" s="4"/>
      <c r="EJY134" s="4"/>
      <c r="EJZ134" s="4"/>
      <c r="EKA134" s="4"/>
      <c r="EKB134" s="4"/>
      <c r="EKC134" s="4"/>
      <c r="EKD134" s="4"/>
      <c r="EKE134" s="4"/>
      <c r="EKF134" s="4"/>
      <c r="EKG134" s="4"/>
      <c r="EKH134" s="4"/>
      <c r="EKI134" s="4"/>
      <c r="EKJ134" s="4"/>
      <c r="EKK134" s="4"/>
      <c r="EKL134" s="4"/>
      <c r="EKM134" s="4"/>
      <c r="EKN134" s="4"/>
      <c r="EKO134" s="4"/>
      <c r="EKP134" s="4"/>
      <c r="EKQ134" s="4"/>
      <c r="EKR134" s="4"/>
      <c r="EKS134" s="4"/>
      <c r="EKT134" s="4"/>
      <c r="EKU134" s="4"/>
      <c r="EKV134" s="4"/>
      <c r="EKW134" s="4"/>
      <c r="EKX134" s="4"/>
      <c r="EKY134" s="4"/>
      <c r="EKZ134" s="4"/>
      <c r="ELA134" s="4"/>
      <c r="ELB134" s="4"/>
      <c r="ELC134" s="4"/>
      <c r="ELD134" s="4"/>
      <c r="ELE134" s="4"/>
      <c r="ELF134" s="4"/>
      <c r="ELG134" s="4"/>
      <c r="ELH134" s="4"/>
      <c r="ELI134" s="4"/>
      <c r="ELJ134" s="4"/>
      <c r="ELK134" s="4"/>
      <c r="ELL134" s="4"/>
      <c r="ELM134" s="4"/>
      <c r="ELN134" s="4"/>
      <c r="ELO134" s="4"/>
      <c r="ELP134" s="4"/>
      <c r="ELQ134" s="4"/>
      <c r="ELR134" s="4"/>
      <c r="ELS134" s="4"/>
      <c r="ELT134" s="4"/>
      <c r="ELU134" s="4"/>
      <c r="ELV134" s="4"/>
      <c r="ELW134" s="4"/>
      <c r="ELX134" s="4"/>
      <c r="ELY134" s="4"/>
      <c r="ELZ134" s="4"/>
      <c r="EMA134" s="4"/>
      <c r="EMB134" s="4"/>
      <c r="EMC134" s="4"/>
      <c r="EMD134" s="4"/>
      <c r="EME134" s="4"/>
      <c r="EMF134" s="4"/>
      <c r="EMG134" s="4"/>
      <c r="EMH134" s="4"/>
      <c r="EMI134" s="4"/>
      <c r="EMJ134" s="4"/>
      <c r="EMK134" s="4"/>
      <c r="EML134" s="4"/>
      <c r="EMM134" s="4"/>
      <c r="EMN134" s="4"/>
      <c r="EMO134" s="4"/>
      <c r="EMP134" s="4"/>
      <c r="EMQ134" s="4"/>
      <c r="EMR134" s="4"/>
      <c r="EMS134" s="4"/>
      <c r="EMT134" s="4"/>
      <c r="EMU134" s="4"/>
      <c r="EMV134" s="4"/>
      <c r="EMW134" s="4"/>
      <c r="EMX134" s="4"/>
      <c r="EMY134" s="4"/>
      <c r="EMZ134" s="4"/>
      <c r="ENA134" s="4"/>
      <c r="ENB134" s="4"/>
      <c r="ENC134" s="4"/>
      <c r="END134" s="4"/>
      <c r="ENE134" s="4"/>
      <c r="ENF134" s="4"/>
      <c r="ENG134" s="4"/>
      <c r="ENH134" s="4"/>
      <c r="ENI134" s="4"/>
      <c r="ENJ134" s="4"/>
      <c r="ENK134" s="4"/>
      <c r="ENL134" s="4"/>
      <c r="ENM134" s="4"/>
      <c r="ENN134" s="4"/>
      <c r="ENO134" s="4"/>
      <c r="ENP134" s="4"/>
      <c r="ENQ134" s="4"/>
      <c r="ENR134" s="4"/>
      <c r="ENS134" s="4"/>
      <c r="ENT134" s="4"/>
      <c r="ENU134" s="4"/>
      <c r="ENV134" s="4"/>
      <c r="ENW134" s="4"/>
      <c r="ENX134" s="4"/>
      <c r="ENY134" s="4"/>
      <c r="ENZ134" s="4"/>
      <c r="EOA134" s="4"/>
      <c r="EOB134" s="4"/>
      <c r="EOC134" s="4"/>
      <c r="EOD134" s="4"/>
      <c r="EOE134" s="4"/>
      <c r="EOF134" s="4"/>
      <c r="EOG134" s="4"/>
      <c r="EOH134" s="4"/>
      <c r="EOI134" s="4"/>
      <c r="EOJ134" s="4"/>
      <c r="EOK134" s="4"/>
      <c r="EOL134" s="4"/>
      <c r="EOM134" s="4"/>
      <c r="EON134" s="4"/>
      <c r="EOO134" s="4"/>
      <c r="EOP134" s="4"/>
      <c r="EOQ134" s="4"/>
      <c r="EOR134" s="4"/>
      <c r="EOS134" s="4"/>
      <c r="EOT134" s="4"/>
      <c r="EOU134" s="4"/>
      <c r="EOV134" s="4"/>
      <c r="EOW134" s="4"/>
      <c r="EOX134" s="4"/>
      <c r="EPE134" s="4"/>
      <c r="EPF134" s="4"/>
      <c r="EPG134" s="4"/>
      <c r="EPH134" s="4"/>
      <c r="EPI134" s="4"/>
      <c r="EPJ134" s="4"/>
      <c r="EPK134" s="4"/>
      <c r="EPL134" s="4"/>
      <c r="EPM134" s="4"/>
      <c r="EPN134" s="4"/>
      <c r="EPO134" s="4"/>
      <c r="EPP134" s="4"/>
      <c r="EPQ134" s="4"/>
      <c r="EPR134" s="4"/>
      <c r="EPS134" s="4"/>
      <c r="EPT134" s="4"/>
      <c r="EPU134" s="4"/>
      <c r="EPV134" s="4"/>
      <c r="EPW134" s="4"/>
      <c r="EPX134" s="4"/>
      <c r="EPY134" s="4"/>
      <c r="EPZ134" s="4"/>
      <c r="EQA134" s="4"/>
      <c r="EQB134" s="4"/>
      <c r="EQC134" s="4"/>
      <c r="EQD134" s="4"/>
      <c r="EQE134" s="4"/>
      <c r="EQF134" s="4"/>
      <c r="EQG134" s="4"/>
      <c r="EQH134" s="4"/>
      <c r="EQI134" s="4"/>
      <c r="EQJ134" s="4"/>
      <c r="EQK134" s="4"/>
      <c r="EQL134" s="4"/>
      <c r="EQM134" s="4"/>
      <c r="EQN134" s="4"/>
      <c r="EQO134" s="4"/>
      <c r="EQP134" s="4"/>
      <c r="EQQ134" s="4"/>
      <c r="EQR134" s="4"/>
      <c r="EQS134" s="4"/>
      <c r="EQT134" s="4"/>
      <c r="EQU134" s="4"/>
      <c r="EQV134" s="4"/>
      <c r="EQW134" s="4"/>
      <c r="EQX134" s="4"/>
      <c r="EQY134" s="4"/>
      <c r="EQZ134" s="4"/>
      <c r="ERA134" s="4"/>
      <c r="ERB134" s="4"/>
      <c r="ERC134" s="4"/>
      <c r="ERD134" s="4"/>
      <c r="ERE134" s="4"/>
      <c r="ERF134" s="4"/>
      <c r="ERG134" s="4"/>
      <c r="ERH134" s="4"/>
      <c r="ERI134" s="4"/>
      <c r="ERJ134" s="4"/>
      <c r="ERK134" s="4"/>
      <c r="ERL134" s="4"/>
      <c r="ERM134" s="4"/>
      <c r="ERN134" s="4"/>
      <c r="ERO134" s="4"/>
      <c r="ERP134" s="4"/>
      <c r="ERQ134" s="4"/>
      <c r="ERR134" s="4"/>
      <c r="ERS134" s="4"/>
      <c r="ERT134" s="4"/>
      <c r="ERU134" s="4"/>
      <c r="ERV134" s="4"/>
      <c r="ERW134" s="4"/>
      <c r="ERX134" s="4"/>
      <c r="ERY134" s="4"/>
      <c r="ERZ134" s="4"/>
      <c r="ESA134" s="4"/>
      <c r="ESB134" s="4"/>
      <c r="ESC134" s="4"/>
      <c r="ESD134" s="4"/>
      <c r="ESE134" s="4"/>
      <c r="ESF134" s="4"/>
      <c r="ESG134" s="4"/>
      <c r="ESH134" s="4"/>
      <c r="ESI134" s="4"/>
      <c r="ESJ134" s="4"/>
      <c r="ESK134" s="4"/>
      <c r="ESL134" s="4"/>
      <c r="ESM134" s="4"/>
      <c r="ESN134" s="4"/>
      <c r="ESO134" s="4"/>
      <c r="ESP134" s="4"/>
      <c r="ESQ134" s="4"/>
      <c r="ESR134" s="4"/>
      <c r="ESS134" s="4"/>
      <c r="EST134" s="4"/>
      <c r="ESU134" s="4"/>
      <c r="ESV134" s="4"/>
      <c r="ESW134" s="4"/>
      <c r="ESX134" s="4"/>
      <c r="ESY134" s="4"/>
      <c r="ESZ134" s="4"/>
      <c r="ETA134" s="4"/>
      <c r="ETB134" s="4"/>
      <c r="ETC134" s="4"/>
      <c r="ETD134" s="4"/>
      <c r="ETE134" s="4"/>
      <c r="ETF134" s="4"/>
      <c r="ETG134" s="4"/>
      <c r="ETH134" s="4"/>
      <c r="ETI134" s="4"/>
      <c r="ETJ134" s="4"/>
      <c r="ETK134" s="4"/>
      <c r="ETL134" s="4"/>
      <c r="ETM134" s="4"/>
      <c r="ETN134" s="4"/>
      <c r="ETO134" s="4"/>
      <c r="ETP134" s="4"/>
      <c r="ETQ134" s="4"/>
      <c r="ETR134" s="4"/>
      <c r="ETS134" s="4"/>
      <c r="ETT134" s="4"/>
      <c r="ETU134" s="4"/>
      <c r="ETV134" s="4"/>
      <c r="ETW134" s="4"/>
      <c r="ETX134" s="4"/>
      <c r="ETY134" s="4"/>
      <c r="ETZ134" s="4"/>
      <c r="EUA134" s="4"/>
      <c r="EUB134" s="4"/>
      <c r="EUC134" s="4"/>
      <c r="EUD134" s="4"/>
      <c r="EUE134" s="4"/>
      <c r="EUF134" s="4"/>
      <c r="EUG134" s="4"/>
      <c r="EUH134" s="4"/>
      <c r="EUI134" s="4"/>
      <c r="EUJ134" s="4"/>
      <c r="EUK134" s="4"/>
      <c r="EUL134" s="4"/>
      <c r="EUM134" s="4"/>
      <c r="EUN134" s="4"/>
      <c r="EUO134" s="4"/>
      <c r="EUP134" s="4"/>
      <c r="EUQ134" s="4"/>
      <c r="EUR134" s="4"/>
      <c r="EUS134" s="4"/>
      <c r="EUT134" s="4"/>
      <c r="EUU134" s="4"/>
      <c r="EUV134" s="4"/>
      <c r="EUW134" s="4"/>
      <c r="EUX134" s="4"/>
      <c r="EUY134" s="4"/>
      <c r="EUZ134" s="4"/>
      <c r="EVA134" s="4"/>
      <c r="EVB134" s="4"/>
      <c r="EVC134" s="4"/>
      <c r="EVD134" s="4"/>
      <c r="EVE134" s="4"/>
      <c r="EVF134" s="4"/>
      <c r="EVG134" s="4"/>
      <c r="EVH134" s="4"/>
      <c r="EVI134" s="4"/>
      <c r="EVJ134" s="4"/>
      <c r="EVK134" s="4"/>
      <c r="EVL134" s="4"/>
      <c r="EVM134" s="4"/>
      <c r="EVN134" s="4"/>
      <c r="EVO134" s="4"/>
      <c r="EVP134" s="4"/>
      <c r="EVQ134" s="4"/>
      <c r="EVR134" s="4"/>
      <c r="EVS134" s="4"/>
      <c r="EVT134" s="4"/>
      <c r="EVU134" s="4"/>
      <c r="EVV134" s="4"/>
      <c r="EVW134" s="4"/>
      <c r="EVX134" s="4"/>
      <c r="EVY134" s="4"/>
      <c r="EVZ134" s="4"/>
      <c r="EWA134" s="4"/>
      <c r="EWB134" s="4"/>
      <c r="EWC134" s="4"/>
      <c r="EWD134" s="4"/>
      <c r="EWE134" s="4"/>
      <c r="EWF134" s="4"/>
      <c r="EWG134" s="4"/>
      <c r="EWH134" s="4"/>
      <c r="EWI134" s="4"/>
      <c r="EWJ134" s="4"/>
      <c r="EWK134" s="4"/>
      <c r="EWL134" s="4"/>
      <c r="EWM134" s="4"/>
      <c r="EWN134" s="4"/>
      <c r="EWO134" s="4"/>
      <c r="EWP134" s="4"/>
      <c r="EWQ134" s="4"/>
      <c r="EWR134" s="4"/>
      <c r="EWS134" s="4"/>
      <c r="EWT134" s="4"/>
      <c r="EWU134" s="4"/>
      <c r="EWV134" s="4"/>
      <c r="EWW134" s="4"/>
      <c r="EWX134" s="4"/>
      <c r="EWY134" s="4"/>
      <c r="EWZ134" s="4"/>
      <c r="EXA134" s="4"/>
      <c r="EXB134" s="4"/>
      <c r="EXC134" s="4"/>
      <c r="EXD134" s="4"/>
      <c r="EXE134" s="4"/>
      <c r="EXF134" s="4"/>
      <c r="EXG134" s="4"/>
      <c r="EXH134" s="4"/>
      <c r="EXI134" s="4"/>
      <c r="EXJ134" s="4"/>
      <c r="EXK134" s="4"/>
      <c r="EXL134" s="4"/>
      <c r="EXM134" s="4"/>
      <c r="EXN134" s="4"/>
      <c r="EXO134" s="4"/>
      <c r="EXP134" s="4"/>
      <c r="EXQ134" s="4"/>
      <c r="EXR134" s="4"/>
      <c r="EXS134" s="4"/>
      <c r="EXT134" s="4"/>
      <c r="EXU134" s="4"/>
      <c r="EXV134" s="4"/>
      <c r="EXW134" s="4"/>
      <c r="EXX134" s="4"/>
      <c r="EXY134" s="4"/>
      <c r="EXZ134" s="4"/>
      <c r="EYA134" s="4"/>
      <c r="EYB134" s="4"/>
      <c r="EYC134" s="4"/>
      <c r="EYD134" s="4"/>
      <c r="EYE134" s="4"/>
      <c r="EYF134" s="4"/>
      <c r="EYG134" s="4"/>
      <c r="EYH134" s="4"/>
      <c r="EYI134" s="4"/>
      <c r="EYJ134" s="4"/>
      <c r="EYK134" s="4"/>
      <c r="EYL134" s="4"/>
      <c r="EYM134" s="4"/>
      <c r="EYN134" s="4"/>
      <c r="EYO134" s="4"/>
      <c r="EYP134" s="4"/>
      <c r="EYQ134" s="4"/>
      <c r="EYR134" s="4"/>
      <c r="EYS134" s="4"/>
      <c r="EYT134" s="4"/>
      <c r="EZA134" s="4"/>
      <c r="EZB134" s="4"/>
      <c r="EZC134" s="4"/>
      <c r="EZD134" s="4"/>
      <c r="EZE134" s="4"/>
      <c r="EZF134" s="4"/>
      <c r="EZG134" s="4"/>
      <c r="EZH134" s="4"/>
      <c r="EZI134" s="4"/>
      <c r="EZJ134" s="4"/>
      <c r="EZK134" s="4"/>
      <c r="EZL134" s="4"/>
      <c r="EZM134" s="4"/>
      <c r="EZN134" s="4"/>
      <c r="EZO134" s="4"/>
      <c r="EZP134" s="4"/>
      <c r="EZQ134" s="4"/>
      <c r="EZR134" s="4"/>
      <c r="EZS134" s="4"/>
      <c r="EZT134" s="4"/>
      <c r="EZU134" s="4"/>
      <c r="EZV134" s="4"/>
      <c r="EZW134" s="4"/>
      <c r="EZX134" s="4"/>
      <c r="EZY134" s="4"/>
      <c r="EZZ134" s="4"/>
      <c r="FAA134" s="4"/>
      <c r="FAB134" s="4"/>
      <c r="FAC134" s="4"/>
      <c r="FAD134" s="4"/>
      <c r="FAE134" s="4"/>
      <c r="FAF134" s="4"/>
      <c r="FAG134" s="4"/>
      <c r="FAH134" s="4"/>
      <c r="FAI134" s="4"/>
      <c r="FAJ134" s="4"/>
      <c r="FAK134" s="4"/>
      <c r="FAL134" s="4"/>
      <c r="FAM134" s="4"/>
      <c r="FAN134" s="4"/>
      <c r="FAO134" s="4"/>
      <c r="FAP134" s="4"/>
      <c r="FAQ134" s="4"/>
      <c r="FAR134" s="4"/>
      <c r="FAS134" s="4"/>
      <c r="FAT134" s="4"/>
      <c r="FAU134" s="4"/>
      <c r="FAV134" s="4"/>
      <c r="FAW134" s="4"/>
      <c r="FAX134" s="4"/>
      <c r="FAY134" s="4"/>
      <c r="FAZ134" s="4"/>
      <c r="FBA134" s="4"/>
      <c r="FBB134" s="4"/>
      <c r="FBC134" s="4"/>
      <c r="FBD134" s="4"/>
      <c r="FBE134" s="4"/>
      <c r="FBF134" s="4"/>
      <c r="FBG134" s="4"/>
      <c r="FBH134" s="4"/>
      <c r="FBI134" s="4"/>
      <c r="FBJ134" s="4"/>
      <c r="FBK134" s="4"/>
      <c r="FBL134" s="4"/>
      <c r="FBM134" s="4"/>
      <c r="FBN134" s="4"/>
      <c r="FBO134" s="4"/>
      <c r="FBP134" s="4"/>
      <c r="FBQ134" s="4"/>
      <c r="FBR134" s="4"/>
      <c r="FBS134" s="4"/>
      <c r="FBT134" s="4"/>
      <c r="FBU134" s="4"/>
      <c r="FBV134" s="4"/>
      <c r="FBW134" s="4"/>
      <c r="FBX134" s="4"/>
      <c r="FBY134" s="4"/>
      <c r="FBZ134" s="4"/>
      <c r="FCA134" s="4"/>
      <c r="FCB134" s="4"/>
      <c r="FCC134" s="4"/>
      <c r="FCD134" s="4"/>
      <c r="FCE134" s="4"/>
      <c r="FCF134" s="4"/>
      <c r="FCG134" s="4"/>
      <c r="FCH134" s="4"/>
      <c r="FCI134" s="4"/>
      <c r="FCJ134" s="4"/>
      <c r="FCK134" s="4"/>
      <c r="FCL134" s="4"/>
      <c r="FCM134" s="4"/>
      <c r="FCN134" s="4"/>
      <c r="FCO134" s="4"/>
      <c r="FCP134" s="4"/>
      <c r="FCQ134" s="4"/>
      <c r="FCR134" s="4"/>
      <c r="FCS134" s="4"/>
      <c r="FCT134" s="4"/>
      <c r="FCU134" s="4"/>
      <c r="FCV134" s="4"/>
      <c r="FCW134" s="4"/>
      <c r="FCX134" s="4"/>
      <c r="FCY134" s="4"/>
      <c r="FCZ134" s="4"/>
      <c r="FDA134" s="4"/>
      <c r="FDB134" s="4"/>
      <c r="FDC134" s="4"/>
      <c r="FDD134" s="4"/>
      <c r="FDE134" s="4"/>
      <c r="FDF134" s="4"/>
      <c r="FDG134" s="4"/>
      <c r="FDH134" s="4"/>
      <c r="FDI134" s="4"/>
      <c r="FDJ134" s="4"/>
      <c r="FDK134" s="4"/>
      <c r="FDL134" s="4"/>
      <c r="FDM134" s="4"/>
      <c r="FDN134" s="4"/>
      <c r="FDO134" s="4"/>
      <c r="FDP134" s="4"/>
      <c r="FDQ134" s="4"/>
      <c r="FDR134" s="4"/>
      <c r="FDS134" s="4"/>
      <c r="FDT134" s="4"/>
      <c r="FDU134" s="4"/>
      <c r="FDV134" s="4"/>
      <c r="FDW134" s="4"/>
      <c r="FDX134" s="4"/>
      <c r="FDY134" s="4"/>
      <c r="FDZ134" s="4"/>
      <c r="FEA134" s="4"/>
      <c r="FEB134" s="4"/>
      <c r="FEC134" s="4"/>
      <c r="FED134" s="4"/>
      <c r="FEE134" s="4"/>
      <c r="FEF134" s="4"/>
      <c r="FEG134" s="4"/>
      <c r="FEH134" s="4"/>
      <c r="FEI134" s="4"/>
      <c r="FEJ134" s="4"/>
      <c r="FEK134" s="4"/>
      <c r="FEL134" s="4"/>
      <c r="FEM134" s="4"/>
      <c r="FEN134" s="4"/>
      <c r="FEO134" s="4"/>
      <c r="FEP134" s="4"/>
      <c r="FEQ134" s="4"/>
      <c r="FER134" s="4"/>
      <c r="FES134" s="4"/>
      <c r="FET134" s="4"/>
      <c r="FEU134" s="4"/>
      <c r="FEV134" s="4"/>
      <c r="FEW134" s="4"/>
      <c r="FEX134" s="4"/>
      <c r="FEY134" s="4"/>
      <c r="FEZ134" s="4"/>
      <c r="FFA134" s="4"/>
      <c r="FFB134" s="4"/>
      <c r="FFC134" s="4"/>
      <c r="FFD134" s="4"/>
      <c r="FFE134" s="4"/>
      <c r="FFF134" s="4"/>
      <c r="FFG134" s="4"/>
      <c r="FFH134" s="4"/>
      <c r="FFI134" s="4"/>
      <c r="FFJ134" s="4"/>
      <c r="FFK134" s="4"/>
      <c r="FFL134" s="4"/>
      <c r="FFM134" s="4"/>
      <c r="FFN134" s="4"/>
      <c r="FFO134" s="4"/>
      <c r="FFP134" s="4"/>
      <c r="FFQ134" s="4"/>
      <c r="FFR134" s="4"/>
      <c r="FFS134" s="4"/>
      <c r="FFT134" s="4"/>
      <c r="FFU134" s="4"/>
      <c r="FFV134" s="4"/>
      <c r="FFW134" s="4"/>
      <c r="FFX134" s="4"/>
      <c r="FFY134" s="4"/>
      <c r="FFZ134" s="4"/>
      <c r="FGA134" s="4"/>
      <c r="FGB134" s="4"/>
      <c r="FGC134" s="4"/>
      <c r="FGD134" s="4"/>
      <c r="FGE134" s="4"/>
      <c r="FGF134" s="4"/>
      <c r="FGG134" s="4"/>
      <c r="FGH134" s="4"/>
      <c r="FGI134" s="4"/>
      <c r="FGJ134" s="4"/>
      <c r="FGK134" s="4"/>
      <c r="FGL134" s="4"/>
      <c r="FGM134" s="4"/>
      <c r="FGN134" s="4"/>
      <c r="FGO134" s="4"/>
      <c r="FGP134" s="4"/>
      <c r="FGQ134" s="4"/>
      <c r="FGR134" s="4"/>
      <c r="FGS134" s="4"/>
      <c r="FGT134" s="4"/>
      <c r="FGU134" s="4"/>
      <c r="FGV134" s="4"/>
      <c r="FGW134" s="4"/>
      <c r="FGX134" s="4"/>
      <c r="FGY134" s="4"/>
      <c r="FGZ134" s="4"/>
      <c r="FHA134" s="4"/>
      <c r="FHB134" s="4"/>
      <c r="FHC134" s="4"/>
      <c r="FHD134" s="4"/>
      <c r="FHE134" s="4"/>
      <c r="FHF134" s="4"/>
      <c r="FHG134" s="4"/>
      <c r="FHH134" s="4"/>
      <c r="FHI134" s="4"/>
      <c r="FHJ134" s="4"/>
      <c r="FHK134" s="4"/>
      <c r="FHL134" s="4"/>
      <c r="FHM134" s="4"/>
      <c r="FHN134" s="4"/>
      <c r="FHO134" s="4"/>
      <c r="FHP134" s="4"/>
      <c r="FHQ134" s="4"/>
      <c r="FHR134" s="4"/>
      <c r="FHS134" s="4"/>
      <c r="FHT134" s="4"/>
      <c r="FHU134" s="4"/>
      <c r="FHV134" s="4"/>
      <c r="FHW134" s="4"/>
      <c r="FHX134" s="4"/>
      <c r="FHY134" s="4"/>
      <c r="FHZ134" s="4"/>
      <c r="FIA134" s="4"/>
      <c r="FIB134" s="4"/>
      <c r="FIC134" s="4"/>
      <c r="FID134" s="4"/>
      <c r="FIE134" s="4"/>
      <c r="FIF134" s="4"/>
      <c r="FIG134" s="4"/>
      <c r="FIH134" s="4"/>
      <c r="FII134" s="4"/>
      <c r="FIJ134" s="4"/>
      <c r="FIK134" s="4"/>
      <c r="FIL134" s="4"/>
      <c r="FIM134" s="4"/>
      <c r="FIN134" s="4"/>
      <c r="FIO134" s="4"/>
      <c r="FIP134" s="4"/>
      <c r="FIW134" s="4"/>
      <c r="FIX134" s="4"/>
      <c r="FIY134" s="4"/>
      <c r="FIZ134" s="4"/>
      <c r="FJA134" s="4"/>
      <c r="FJB134" s="4"/>
      <c r="FJC134" s="4"/>
      <c r="FJD134" s="4"/>
      <c r="FJE134" s="4"/>
      <c r="FJF134" s="4"/>
      <c r="FJG134" s="4"/>
      <c r="FJH134" s="4"/>
      <c r="FJI134" s="4"/>
      <c r="FJJ134" s="4"/>
      <c r="FJK134" s="4"/>
      <c r="FJL134" s="4"/>
      <c r="FJM134" s="4"/>
      <c r="FJN134" s="4"/>
      <c r="FJO134" s="4"/>
      <c r="FJP134" s="4"/>
      <c r="FJQ134" s="4"/>
      <c r="FJR134" s="4"/>
      <c r="FJS134" s="4"/>
      <c r="FJT134" s="4"/>
      <c r="FJU134" s="4"/>
      <c r="FJV134" s="4"/>
      <c r="FJW134" s="4"/>
      <c r="FJX134" s="4"/>
      <c r="FJY134" s="4"/>
      <c r="FJZ134" s="4"/>
      <c r="FKA134" s="4"/>
      <c r="FKB134" s="4"/>
      <c r="FKC134" s="4"/>
      <c r="FKD134" s="4"/>
      <c r="FKE134" s="4"/>
      <c r="FKF134" s="4"/>
      <c r="FKG134" s="4"/>
      <c r="FKH134" s="4"/>
      <c r="FKI134" s="4"/>
      <c r="FKJ134" s="4"/>
      <c r="FKK134" s="4"/>
      <c r="FKL134" s="4"/>
      <c r="FKM134" s="4"/>
      <c r="FKN134" s="4"/>
      <c r="FKO134" s="4"/>
      <c r="FKP134" s="4"/>
      <c r="FKQ134" s="4"/>
      <c r="FKR134" s="4"/>
      <c r="FKS134" s="4"/>
      <c r="FKT134" s="4"/>
      <c r="FKU134" s="4"/>
      <c r="FKV134" s="4"/>
      <c r="FKW134" s="4"/>
      <c r="FKX134" s="4"/>
      <c r="FKY134" s="4"/>
      <c r="FKZ134" s="4"/>
      <c r="FLA134" s="4"/>
      <c r="FLB134" s="4"/>
      <c r="FLC134" s="4"/>
      <c r="FLD134" s="4"/>
      <c r="FLE134" s="4"/>
      <c r="FLF134" s="4"/>
      <c r="FLG134" s="4"/>
      <c r="FLH134" s="4"/>
      <c r="FLI134" s="4"/>
      <c r="FLJ134" s="4"/>
      <c r="FLK134" s="4"/>
      <c r="FLL134" s="4"/>
      <c r="FLM134" s="4"/>
      <c r="FLN134" s="4"/>
      <c r="FLO134" s="4"/>
      <c r="FLP134" s="4"/>
      <c r="FLQ134" s="4"/>
      <c r="FLR134" s="4"/>
      <c r="FLS134" s="4"/>
      <c r="FLT134" s="4"/>
      <c r="FLU134" s="4"/>
      <c r="FLV134" s="4"/>
      <c r="FLW134" s="4"/>
      <c r="FLX134" s="4"/>
      <c r="FLY134" s="4"/>
      <c r="FLZ134" s="4"/>
      <c r="FMA134" s="4"/>
      <c r="FMB134" s="4"/>
      <c r="FMC134" s="4"/>
      <c r="FMD134" s="4"/>
      <c r="FME134" s="4"/>
      <c r="FMF134" s="4"/>
      <c r="FMG134" s="4"/>
      <c r="FMH134" s="4"/>
      <c r="FMI134" s="4"/>
      <c r="FMJ134" s="4"/>
      <c r="FMK134" s="4"/>
      <c r="FML134" s="4"/>
      <c r="FMM134" s="4"/>
      <c r="FMN134" s="4"/>
      <c r="FMO134" s="4"/>
      <c r="FMP134" s="4"/>
      <c r="FMQ134" s="4"/>
      <c r="FMR134" s="4"/>
      <c r="FMS134" s="4"/>
      <c r="FMT134" s="4"/>
      <c r="FMU134" s="4"/>
      <c r="FMV134" s="4"/>
      <c r="FMW134" s="4"/>
      <c r="FMX134" s="4"/>
      <c r="FMY134" s="4"/>
      <c r="FMZ134" s="4"/>
      <c r="FNA134" s="4"/>
      <c r="FNB134" s="4"/>
      <c r="FNC134" s="4"/>
      <c r="FND134" s="4"/>
      <c r="FNE134" s="4"/>
      <c r="FNF134" s="4"/>
      <c r="FNG134" s="4"/>
      <c r="FNH134" s="4"/>
      <c r="FNI134" s="4"/>
      <c r="FNJ134" s="4"/>
      <c r="FNK134" s="4"/>
      <c r="FNL134" s="4"/>
      <c r="FNM134" s="4"/>
      <c r="FNN134" s="4"/>
      <c r="FNO134" s="4"/>
      <c r="FNP134" s="4"/>
      <c r="FNQ134" s="4"/>
      <c r="FNR134" s="4"/>
      <c r="FNS134" s="4"/>
      <c r="FNT134" s="4"/>
      <c r="FNU134" s="4"/>
      <c r="FNV134" s="4"/>
      <c r="FNW134" s="4"/>
      <c r="FNX134" s="4"/>
      <c r="FNY134" s="4"/>
      <c r="FNZ134" s="4"/>
      <c r="FOA134" s="4"/>
      <c r="FOB134" s="4"/>
      <c r="FOC134" s="4"/>
      <c r="FOD134" s="4"/>
      <c r="FOE134" s="4"/>
      <c r="FOF134" s="4"/>
      <c r="FOG134" s="4"/>
      <c r="FOH134" s="4"/>
      <c r="FOI134" s="4"/>
      <c r="FOJ134" s="4"/>
      <c r="FOK134" s="4"/>
      <c r="FOL134" s="4"/>
      <c r="FOM134" s="4"/>
      <c r="FON134" s="4"/>
      <c r="FOO134" s="4"/>
      <c r="FOP134" s="4"/>
      <c r="FOQ134" s="4"/>
      <c r="FOR134" s="4"/>
      <c r="FOS134" s="4"/>
      <c r="FOT134" s="4"/>
      <c r="FOU134" s="4"/>
      <c r="FOV134" s="4"/>
      <c r="FOW134" s="4"/>
      <c r="FOX134" s="4"/>
      <c r="FOY134" s="4"/>
      <c r="FOZ134" s="4"/>
      <c r="FPA134" s="4"/>
      <c r="FPB134" s="4"/>
      <c r="FPC134" s="4"/>
      <c r="FPD134" s="4"/>
      <c r="FPE134" s="4"/>
      <c r="FPF134" s="4"/>
      <c r="FPG134" s="4"/>
      <c r="FPH134" s="4"/>
      <c r="FPI134" s="4"/>
      <c r="FPJ134" s="4"/>
      <c r="FPK134" s="4"/>
      <c r="FPL134" s="4"/>
      <c r="FPM134" s="4"/>
      <c r="FPN134" s="4"/>
      <c r="FPO134" s="4"/>
      <c r="FPP134" s="4"/>
      <c r="FPQ134" s="4"/>
      <c r="FPR134" s="4"/>
      <c r="FPS134" s="4"/>
      <c r="FPT134" s="4"/>
      <c r="FPU134" s="4"/>
      <c r="FPV134" s="4"/>
      <c r="FPW134" s="4"/>
      <c r="FPX134" s="4"/>
      <c r="FPY134" s="4"/>
      <c r="FPZ134" s="4"/>
      <c r="FQA134" s="4"/>
      <c r="FQB134" s="4"/>
      <c r="FQC134" s="4"/>
      <c r="FQD134" s="4"/>
      <c r="FQE134" s="4"/>
      <c r="FQF134" s="4"/>
      <c r="FQG134" s="4"/>
      <c r="FQH134" s="4"/>
      <c r="FQI134" s="4"/>
      <c r="FQJ134" s="4"/>
      <c r="FQK134" s="4"/>
      <c r="FQL134" s="4"/>
      <c r="FQM134" s="4"/>
      <c r="FQN134" s="4"/>
      <c r="FQO134" s="4"/>
      <c r="FQP134" s="4"/>
      <c r="FQQ134" s="4"/>
      <c r="FQR134" s="4"/>
      <c r="FQS134" s="4"/>
      <c r="FQT134" s="4"/>
      <c r="FQU134" s="4"/>
      <c r="FQV134" s="4"/>
      <c r="FQW134" s="4"/>
      <c r="FQX134" s="4"/>
      <c r="FQY134" s="4"/>
      <c r="FQZ134" s="4"/>
      <c r="FRA134" s="4"/>
      <c r="FRB134" s="4"/>
      <c r="FRC134" s="4"/>
      <c r="FRD134" s="4"/>
      <c r="FRE134" s="4"/>
      <c r="FRF134" s="4"/>
      <c r="FRG134" s="4"/>
      <c r="FRH134" s="4"/>
      <c r="FRI134" s="4"/>
      <c r="FRJ134" s="4"/>
      <c r="FRK134" s="4"/>
      <c r="FRL134" s="4"/>
      <c r="FRM134" s="4"/>
      <c r="FRN134" s="4"/>
      <c r="FRO134" s="4"/>
      <c r="FRP134" s="4"/>
      <c r="FRQ134" s="4"/>
      <c r="FRR134" s="4"/>
      <c r="FRS134" s="4"/>
      <c r="FRT134" s="4"/>
      <c r="FRU134" s="4"/>
      <c r="FRV134" s="4"/>
      <c r="FRW134" s="4"/>
      <c r="FRX134" s="4"/>
      <c r="FRY134" s="4"/>
      <c r="FRZ134" s="4"/>
      <c r="FSA134" s="4"/>
      <c r="FSB134" s="4"/>
      <c r="FSC134" s="4"/>
      <c r="FSD134" s="4"/>
      <c r="FSE134" s="4"/>
      <c r="FSF134" s="4"/>
      <c r="FSG134" s="4"/>
      <c r="FSH134" s="4"/>
      <c r="FSI134" s="4"/>
      <c r="FSJ134" s="4"/>
      <c r="FSK134" s="4"/>
      <c r="FSL134" s="4"/>
      <c r="FSS134" s="4"/>
      <c r="FST134" s="4"/>
      <c r="FSU134" s="4"/>
      <c r="FSV134" s="4"/>
      <c r="FSW134" s="4"/>
      <c r="FSX134" s="4"/>
      <c r="FSY134" s="4"/>
      <c r="FSZ134" s="4"/>
      <c r="FTA134" s="4"/>
      <c r="FTB134" s="4"/>
      <c r="FTC134" s="4"/>
      <c r="FTD134" s="4"/>
      <c r="FTE134" s="4"/>
      <c r="FTF134" s="4"/>
      <c r="FTG134" s="4"/>
      <c r="FTH134" s="4"/>
      <c r="FTI134" s="4"/>
      <c r="FTJ134" s="4"/>
      <c r="FTK134" s="4"/>
      <c r="FTL134" s="4"/>
      <c r="FTM134" s="4"/>
      <c r="FTN134" s="4"/>
      <c r="FTO134" s="4"/>
      <c r="FTP134" s="4"/>
      <c r="FTQ134" s="4"/>
      <c r="FTR134" s="4"/>
      <c r="FTS134" s="4"/>
      <c r="FTT134" s="4"/>
      <c r="FTU134" s="4"/>
      <c r="FTV134" s="4"/>
      <c r="FTW134" s="4"/>
      <c r="FTX134" s="4"/>
      <c r="FTY134" s="4"/>
      <c r="FTZ134" s="4"/>
      <c r="FUA134" s="4"/>
      <c r="FUB134" s="4"/>
      <c r="FUC134" s="4"/>
      <c r="FUD134" s="4"/>
      <c r="FUE134" s="4"/>
      <c r="FUF134" s="4"/>
      <c r="FUG134" s="4"/>
      <c r="FUH134" s="4"/>
      <c r="FUI134" s="4"/>
      <c r="FUJ134" s="4"/>
      <c r="FUK134" s="4"/>
      <c r="FUL134" s="4"/>
      <c r="FUM134" s="4"/>
      <c r="FUN134" s="4"/>
      <c r="FUO134" s="4"/>
      <c r="FUP134" s="4"/>
      <c r="FUQ134" s="4"/>
      <c r="FUR134" s="4"/>
      <c r="FUS134" s="4"/>
      <c r="FUT134" s="4"/>
      <c r="FUU134" s="4"/>
      <c r="FUV134" s="4"/>
      <c r="FUW134" s="4"/>
      <c r="FUX134" s="4"/>
      <c r="FUY134" s="4"/>
      <c r="FUZ134" s="4"/>
      <c r="FVA134" s="4"/>
      <c r="FVB134" s="4"/>
      <c r="FVC134" s="4"/>
      <c r="FVD134" s="4"/>
      <c r="FVE134" s="4"/>
      <c r="FVF134" s="4"/>
      <c r="FVG134" s="4"/>
      <c r="FVH134" s="4"/>
      <c r="FVI134" s="4"/>
      <c r="FVJ134" s="4"/>
      <c r="FVK134" s="4"/>
      <c r="FVL134" s="4"/>
      <c r="FVM134" s="4"/>
      <c r="FVN134" s="4"/>
      <c r="FVO134" s="4"/>
      <c r="FVP134" s="4"/>
      <c r="FVQ134" s="4"/>
      <c r="FVR134" s="4"/>
      <c r="FVS134" s="4"/>
      <c r="FVT134" s="4"/>
      <c r="FVU134" s="4"/>
      <c r="FVV134" s="4"/>
      <c r="FVW134" s="4"/>
      <c r="FVX134" s="4"/>
      <c r="FVY134" s="4"/>
      <c r="FVZ134" s="4"/>
      <c r="FWA134" s="4"/>
      <c r="FWB134" s="4"/>
      <c r="FWC134" s="4"/>
      <c r="FWD134" s="4"/>
      <c r="FWE134" s="4"/>
      <c r="FWF134" s="4"/>
      <c r="FWG134" s="4"/>
      <c r="FWH134" s="4"/>
      <c r="FWI134" s="4"/>
      <c r="FWJ134" s="4"/>
      <c r="FWK134" s="4"/>
      <c r="FWL134" s="4"/>
      <c r="FWM134" s="4"/>
      <c r="FWN134" s="4"/>
      <c r="FWO134" s="4"/>
      <c r="FWP134" s="4"/>
      <c r="FWQ134" s="4"/>
      <c r="FWR134" s="4"/>
      <c r="FWS134" s="4"/>
      <c r="FWT134" s="4"/>
      <c r="FWU134" s="4"/>
      <c r="FWV134" s="4"/>
      <c r="FWW134" s="4"/>
      <c r="FWX134" s="4"/>
      <c r="FWY134" s="4"/>
      <c r="FWZ134" s="4"/>
      <c r="FXA134" s="4"/>
      <c r="FXB134" s="4"/>
      <c r="FXC134" s="4"/>
      <c r="FXD134" s="4"/>
      <c r="FXE134" s="4"/>
      <c r="FXF134" s="4"/>
      <c r="FXG134" s="4"/>
      <c r="FXH134" s="4"/>
      <c r="FXI134" s="4"/>
      <c r="FXJ134" s="4"/>
      <c r="FXK134" s="4"/>
      <c r="FXL134" s="4"/>
      <c r="FXM134" s="4"/>
      <c r="FXN134" s="4"/>
      <c r="FXO134" s="4"/>
      <c r="FXP134" s="4"/>
      <c r="FXQ134" s="4"/>
      <c r="FXR134" s="4"/>
      <c r="FXS134" s="4"/>
      <c r="FXT134" s="4"/>
      <c r="FXU134" s="4"/>
      <c r="FXV134" s="4"/>
      <c r="FXW134" s="4"/>
      <c r="FXX134" s="4"/>
      <c r="FXY134" s="4"/>
      <c r="FXZ134" s="4"/>
      <c r="FYA134" s="4"/>
      <c r="FYB134" s="4"/>
      <c r="FYC134" s="4"/>
      <c r="FYD134" s="4"/>
      <c r="FYE134" s="4"/>
      <c r="FYF134" s="4"/>
      <c r="FYG134" s="4"/>
      <c r="FYH134" s="4"/>
      <c r="FYI134" s="4"/>
      <c r="FYJ134" s="4"/>
      <c r="FYK134" s="4"/>
      <c r="FYL134" s="4"/>
      <c r="FYM134" s="4"/>
      <c r="FYN134" s="4"/>
      <c r="FYO134" s="4"/>
      <c r="FYP134" s="4"/>
      <c r="FYQ134" s="4"/>
      <c r="FYR134" s="4"/>
      <c r="FYS134" s="4"/>
      <c r="FYT134" s="4"/>
      <c r="FYU134" s="4"/>
      <c r="FYV134" s="4"/>
      <c r="FYW134" s="4"/>
      <c r="FYX134" s="4"/>
      <c r="FYY134" s="4"/>
      <c r="FYZ134" s="4"/>
      <c r="FZA134" s="4"/>
      <c r="FZB134" s="4"/>
      <c r="FZC134" s="4"/>
      <c r="FZD134" s="4"/>
      <c r="FZE134" s="4"/>
      <c r="FZF134" s="4"/>
      <c r="FZG134" s="4"/>
      <c r="FZH134" s="4"/>
      <c r="FZI134" s="4"/>
      <c r="FZJ134" s="4"/>
      <c r="FZK134" s="4"/>
      <c r="FZL134" s="4"/>
      <c r="FZM134" s="4"/>
      <c r="FZN134" s="4"/>
      <c r="FZO134" s="4"/>
      <c r="FZP134" s="4"/>
      <c r="FZQ134" s="4"/>
      <c r="FZR134" s="4"/>
      <c r="FZS134" s="4"/>
      <c r="FZT134" s="4"/>
      <c r="FZU134" s="4"/>
      <c r="FZV134" s="4"/>
      <c r="FZW134" s="4"/>
      <c r="FZX134" s="4"/>
      <c r="FZY134" s="4"/>
      <c r="FZZ134" s="4"/>
      <c r="GAA134" s="4"/>
      <c r="GAB134" s="4"/>
      <c r="GAC134" s="4"/>
      <c r="GAD134" s="4"/>
      <c r="GAE134" s="4"/>
      <c r="GAF134" s="4"/>
      <c r="GAG134" s="4"/>
      <c r="GAH134" s="4"/>
      <c r="GAI134" s="4"/>
      <c r="GAJ134" s="4"/>
      <c r="GAK134" s="4"/>
      <c r="GAL134" s="4"/>
      <c r="GAM134" s="4"/>
      <c r="GAN134" s="4"/>
      <c r="GAO134" s="4"/>
      <c r="GAP134" s="4"/>
      <c r="GAQ134" s="4"/>
      <c r="GAR134" s="4"/>
      <c r="GAS134" s="4"/>
      <c r="GAT134" s="4"/>
      <c r="GAU134" s="4"/>
      <c r="GAV134" s="4"/>
      <c r="GAW134" s="4"/>
      <c r="GAX134" s="4"/>
      <c r="GAY134" s="4"/>
      <c r="GAZ134" s="4"/>
      <c r="GBA134" s="4"/>
      <c r="GBB134" s="4"/>
      <c r="GBC134" s="4"/>
      <c r="GBD134" s="4"/>
      <c r="GBE134" s="4"/>
      <c r="GBF134" s="4"/>
      <c r="GBG134" s="4"/>
      <c r="GBH134" s="4"/>
      <c r="GBI134" s="4"/>
      <c r="GBJ134" s="4"/>
      <c r="GBK134" s="4"/>
      <c r="GBL134" s="4"/>
      <c r="GBM134" s="4"/>
      <c r="GBN134" s="4"/>
      <c r="GBO134" s="4"/>
      <c r="GBP134" s="4"/>
      <c r="GBQ134" s="4"/>
      <c r="GBR134" s="4"/>
      <c r="GBS134" s="4"/>
      <c r="GBT134" s="4"/>
      <c r="GBU134" s="4"/>
      <c r="GBV134" s="4"/>
      <c r="GBW134" s="4"/>
      <c r="GBX134" s="4"/>
      <c r="GBY134" s="4"/>
      <c r="GBZ134" s="4"/>
      <c r="GCA134" s="4"/>
      <c r="GCB134" s="4"/>
      <c r="GCC134" s="4"/>
      <c r="GCD134" s="4"/>
      <c r="GCE134" s="4"/>
      <c r="GCF134" s="4"/>
      <c r="GCG134" s="4"/>
      <c r="GCH134" s="4"/>
      <c r="GCO134" s="4"/>
      <c r="GCP134" s="4"/>
      <c r="GCQ134" s="4"/>
      <c r="GCR134" s="4"/>
      <c r="GCS134" s="4"/>
      <c r="GCT134" s="4"/>
      <c r="GCU134" s="4"/>
      <c r="GCV134" s="4"/>
      <c r="GCW134" s="4"/>
      <c r="GCX134" s="4"/>
      <c r="GCY134" s="4"/>
      <c r="GCZ134" s="4"/>
      <c r="GDA134" s="4"/>
      <c r="GDB134" s="4"/>
      <c r="GDC134" s="4"/>
      <c r="GDD134" s="4"/>
      <c r="GDE134" s="4"/>
      <c r="GDF134" s="4"/>
      <c r="GDG134" s="4"/>
      <c r="GDH134" s="4"/>
      <c r="GDI134" s="4"/>
      <c r="GDJ134" s="4"/>
      <c r="GDK134" s="4"/>
      <c r="GDL134" s="4"/>
      <c r="GDM134" s="4"/>
      <c r="GDN134" s="4"/>
      <c r="GDO134" s="4"/>
      <c r="GDP134" s="4"/>
      <c r="GDQ134" s="4"/>
      <c r="GDR134" s="4"/>
      <c r="GDS134" s="4"/>
      <c r="GDT134" s="4"/>
      <c r="GDU134" s="4"/>
      <c r="GDV134" s="4"/>
      <c r="GDW134" s="4"/>
      <c r="GDX134" s="4"/>
      <c r="GDY134" s="4"/>
      <c r="GDZ134" s="4"/>
      <c r="GEA134" s="4"/>
      <c r="GEB134" s="4"/>
      <c r="GEC134" s="4"/>
      <c r="GED134" s="4"/>
      <c r="GEE134" s="4"/>
      <c r="GEF134" s="4"/>
      <c r="GEG134" s="4"/>
      <c r="GEH134" s="4"/>
      <c r="GEI134" s="4"/>
      <c r="GEJ134" s="4"/>
      <c r="GEK134" s="4"/>
      <c r="GEL134" s="4"/>
      <c r="GEM134" s="4"/>
      <c r="GEN134" s="4"/>
      <c r="GEO134" s="4"/>
      <c r="GEP134" s="4"/>
      <c r="GEQ134" s="4"/>
      <c r="GER134" s="4"/>
      <c r="GES134" s="4"/>
      <c r="GET134" s="4"/>
      <c r="GEU134" s="4"/>
      <c r="GEV134" s="4"/>
      <c r="GEW134" s="4"/>
      <c r="GEX134" s="4"/>
      <c r="GEY134" s="4"/>
      <c r="GEZ134" s="4"/>
      <c r="GFA134" s="4"/>
      <c r="GFB134" s="4"/>
      <c r="GFC134" s="4"/>
      <c r="GFD134" s="4"/>
      <c r="GFE134" s="4"/>
      <c r="GFF134" s="4"/>
      <c r="GFG134" s="4"/>
      <c r="GFH134" s="4"/>
      <c r="GFI134" s="4"/>
      <c r="GFJ134" s="4"/>
      <c r="GFK134" s="4"/>
      <c r="GFL134" s="4"/>
      <c r="GFM134" s="4"/>
      <c r="GFN134" s="4"/>
      <c r="GFO134" s="4"/>
      <c r="GFP134" s="4"/>
      <c r="GFQ134" s="4"/>
      <c r="GFR134" s="4"/>
      <c r="GFS134" s="4"/>
      <c r="GFT134" s="4"/>
      <c r="GFU134" s="4"/>
      <c r="GFV134" s="4"/>
      <c r="GFW134" s="4"/>
      <c r="GFX134" s="4"/>
      <c r="GFY134" s="4"/>
      <c r="GFZ134" s="4"/>
      <c r="GGA134" s="4"/>
      <c r="GGB134" s="4"/>
      <c r="GGC134" s="4"/>
      <c r="GGD134" s="4"/>
      <c r="GGE134" s="4"/>
      <c r="GGF134" s="4"/>
      <c r="GGG134" s="4"/>
      <c r="GGH134" s="4"/>
      <c r="GGI134" s="4"/>
      <c r="GGJ134" s="4"/>
      <c r="GGK134" s="4"/>
      <c r="GGL134" s="4"/>
      <c r="GGM134" s="4"/>
      <c r="GGN134" s="4"/>
      <c r="GGO134" s="4"/>
      <c r="GGP134" s="4"/>
      <c r="GGQ134" s="4"/>
      <c r="GGR134" s="4"/>
      <c r="GGS134" s="4"/>
      <c r="GGT134" s="4"/>
      <c r="GGU134" s="4"/>
      <c r="GGV134" s="4"/>
      <c r="GGW134" s="4"/>
      <c r="GGX134" s="4"/>
      <c r="GGY134" s="4"/>
      <c r="GGZ134" s="4"/>
      <c r="GHA134" s="4"/>
      <c r="GHB134" s="4"/>
      <c r="GHC134" s="4"/>
      <c r="GHD134" s="4"/>
      <c r="GHE134" s="4"/>
      <c r="GHF134" s="4"/>
      <c r="GHG134" s="4"/>
      <c r="GHH134" s="4"/>
      <c r="GHI134" s="4"/>
      <c r="GHJ134" s="4"/>
      <c r="GHK134" s="4"/>
      <c r="GHL134" s="4"/>
      <c r="GHM134" s="4"/>
      <c r="GHN134" s="4"/>
      <c r="GHO134" s="4"/>
      <c r="GHP134" s="4"/>
      <c r="GHQ134" s="4"/>
      <c r="GHR134" s="4"/>
      <c r="GHS134" s="4"/>
      <c r="GHT134" s="4"/>
      <c r="GHU134" s="4"/>
      <c r="GHV134" s="4"/>
      <c r="GHW134" s="4"/>
      <c r="GHX134" s="4"/>
      <c r="GHY134" s="4"/>
      <c r="GHZ134" s="4"/>
      <c r="GIA134" s="4"/>
      <c r="GIB134" s="4"/>
      <c r="GIC134" s="4"/>
      <c r="GID134" s="4"/>
      <c r="GIE134" s="4"/>
      <c r="GIF134" s="4"/>
      <c r="GIG134" s="4"/>
      <c r="GIH134" s="4"/>
      <c r="GII134" s="4"/>
      <c r="GIJ134" s="4"/>
      <c r="GIK134" s="4"/>
      <c r="GIL134" s="4"/>
      <c r="GIM134" s="4"/>
      <c r="GIN134" s="4"/>
      <c r="GIO134" s="4"/>
      <c r="GIP134" s="4"/>
      <c r="GIQ134" s="4"/>
      <c r="GIR134" s="4"/>
      <c r="GIS134" s="4"/>
      <c r="GIT134" s="4"/>
      <c r="GIU134" s="4"/>
      <c r="GIV134" s="4"/>
      <c r="GIW134" s="4"/>
      <c r="GIX134" s="4"/>
      <c r="GIY134" s="4"/>
      <c r="GIZ134" s="4"/>
      <c r="GJA134" s="4"/>
      <c r="GJB134" s="4"/>
      <c r="GJC134" s="4"/>
      <c r="GJD134" s="4"/>
      <c r="GJE134" s="4"/>
      <c r="GJF134" s="4"/>
      <c r="GJG134" s="4"/>
      <c r="GJH134" s="4"/>
      <c r="GJI134" s="4"/>
      <c r="GJJ134" s="4"/>
      <c r="GJK134" s="4"/>
      <c r="GJL134" s="4"/>
      <c r="GJM134" s="4"/>
      <c r="GJN134" s="4"/>
      <c r="GJO134" s="4"/>
      <c r="GJP134" s="4"/>
      <c r="GJQ134" s="4"/>
      <c r="GJR134" s="4"/>
      <c r="GJS134" s="4"/>
      <c r="GJT134" s="4"/>
      <c r="GJU134" s="4"/>
      <c r="GJV134" s="4"/>
      <c r="GJW134" s="4"/>
      <c r="GJX134" s="4"/>
      <c r="GJY134" s="4"/>
      <c r="GJZ134" s="4"/>
      <c r="GKA134" s="4"/>
      <c r="GKB134" s="4"/>
      <c r="GKC134" s="4"/>
      <c r="GKD134" s="4"/>
      <c r="GKE134" s="4"/>
      <c r="GKF134" s="4"/>
      <c r="GKG134" s="4"/>
      <c r="GKH134" s="4"/>
      <c r="GKI134" s="4"/>
      <c r="GKJ134" s="4"/>
      <c r="GKK134" s="4"/>
      <c r="GKL134" s="4"/>
      <c r="GKM134" s="4"/>
      <c r="GKN134" s="4"/>
      <c r="GKO134" s="4"/>
      <c r="GKP134" s="4"/>
      <c r="GKQ134" s="4"/>
      <c r="GKR134" s="4"/>
      <c r="GKS134" s="4"/>
      <c r="GKT134" s="4"/>
      <c r="GKU134" s="4"/>
      <c r="GKV134" s="4"/>
      <c r="GKW134" s="4"/>
      <c r="GKX134" s="4"/>
      <c r="GKY134" s="4"/>
      <c r="GKZ134" s="4"/>
      <c r="GLA134" s="4"/>
      <c r="GLB134" s="4"/>
      <c r="GLC134" s="4"/>
      <c r="GLD134" s="4"/>
      <c r="GLE134" s="4"/>
      <c r="GLF134" s="4"/>
      <c r="GLG134" s="4"/>
      <c r="GLH134" s="4"/>
      <c r="GLI134" s="4"/>
      <c r="GLJ134" s="4"/>
      <c r="GLK134" s="4"/>
      <c r="GLL134" s="4"/>
      <c r="GLM134" s="4"/>
      <c r="GLN134" s="4"/>
      <c r="GLO134" s="4"/>
      <c r="GLP134" s="4"/>
      <c r="GLQ134" s="4"/>
      <c r="GLR134" s="4"/>
      <c r="GLS134" s="4"/>
      <c r="GLT134" s="4"/>
      <c r="GLU134" s="4"/>
      <c r="GLV134" s="4"/>
      <c r="GLW134" s="4"/>
      <c r="GLX134" s="4"/>
      <c r="GLY134" s="4"/>
      <c r="GLZ134" s="4"/>
      <c r="GMA134" s="4"/>
      <c r="GMB134" s="4"/>
      <c r="GMC134" s="4"/>
      <c r="GMD134" s="4"/>
      <c r="GMK134" s="4"/>
      <c r="GML134" s="4"/>
      <c r="GMM134" s="4"/>
      <c r="GMN134" s="4"/>
      <c r="GMO134" s="4"/>
      <c r="GMP134" s="4"/>
      <c r="GMQ134" s="4"/>
      <c r="GMR134" s="4"/>
      <c r="GMS134" s="4"/>
      <c r="GMT134" s="4"/>
      <c r="GMU134" s="4"/>
      <c r="GMV134" s="4"/>
      <c r="GMW134" s="4"/>
      <c r="GMX134" s="4"/>
      <c r="GMY134" s="4"/>
      <c r="GMZ134" s="4"/>
      <c r="GNA134" s="4"/>
      <c r="GNB134" s="4"/>
      <c r="GNC134" s="4"/>
      <c r="GND134" s="4"/>
      <c r="GNE134" s="4"/>
      <c r="GNF134" s="4"/>
      <c r="GNG134" s="4"/>
      <c r="GNH134" s="4"/>
      <c r="GNI134" s="4"/>
      <c r="GNJ134" s="4"/>
      <c r="GNK134" s="4"/>
      <c r="GNL134" s="4"/>
      <c r="GNM134" s="4"/>
      <c r="GNN134" s="4"/>
      <c r="GNO134" s="4"/>
      <c r="GNP134" s="4"/>
      <c r="GNQ134" s="4"/>
      <c r="GNR134" s="4"/>
      <c r="GNS134" s="4"/>
      <c r="GNT134" s="4"/>
      <c r="GNU134" s="4"/>
      <c r="GNV134" s="4"/>
      <c r="GNW134" s="4"/>
      <c r="GNX134" s="4"/>
      <c r="GNY134" s="4"/>
      <c r="GNZ134" s="4"/>
      <c r="GOA134" s="4"/>
      <c r="GOB134" s="4"/>
      <c r="GOC134" s="4"/>
      <c r="GOD134" s="4"/>
      <c r="GOE134" s="4"/>
      <c r="GOF134" s="4"/>
      <c r="GOG134" s="4"/>
      <c r="GOH134" s="4"/>
      <c r="GOI134" s="4"/>
      <c r="GOJ134" s="4"/>
      <c r="GOK134" s="4"/>
      <c r="GOL134" s="4"/>
      <c r="GOM134" s="4"/>
      <c r="GON134" s="4"/>
      <c r="GOO134" s="4"/>
      <c r="GOP134" s="4"/>
      <c r="GOQ134" s="4"/>
      <c r="GOR134" s="4"/>
      <c r="GOS134" s="4"/>
      <c r="GOT134" s="4"/>
      <c r="GOU134" s="4"/>
      <c r="GOV134" s="4"/>
      <c r="GOW134" s="4"/>
      <c r="GOX134" s="4"/>
      <c r="GOY134" s="4"/>
      <c r="GOZ134" s="4"/>
      <c r="GPA134" s="4"/>
      <c r="GPB134" s="4"/>
      <c r="GPC134" s="4"/>
      <c r="GPD134" s="4"/>
      <c r="GPE134" s="4"/>
      <c r="GPF134" s="4"/>
      <c r="GPG134" s="4"/>
      <c r="GPH134" s="4"/>
      <c r="GPI134" s="4"/>
      <c r="GPJ134" s="4"/>
      <c r="GPK134" s="4"/>
      <c r="GPL134" s="4"/>
      <c r="GPM134" s="4"/>
      <c r="GPN134" s="4"/>
      <c r="GPO134" s="4"/>
      <c r="GPP134" s="4"/>
      <c r="GPQ134" s="4"/>
      <c r="GPR134" s="4"/>
      <c r="GPS134" s="4"/>
      <c r="GPT134" s="4"/>
      <c r="GPU134" s="4"/>
      <c r="GPV134" s="4"/>
      <c r="GPW134" s="4"/>
      <c r="GPX134" s="4"/>
      <c r="GPY134" s="4"/>
      <c r="GPZ134" s="4"/>
      <c r="GQA134" s="4"/>
      <c r="GQB134" s="4"/>
      <c r="GQC134" s="4"/>
      <c r="GQD134" s="4"/>
      <c r="GQE134" s="4"/>
      <c r="GQF134" s="4"/>
      <c r="GQG134" s="4"/>
      <c r="GQH134" s="4"/>
      <c r="GQI134" s="4"/>
      <c r="GQJ134" s="4"/>
      <c r="GQK134" s="4"/>
      <c r="GQL134" s="4"/>
      <c r="GQM134" s="4"/>
      <c r="GQN134" s="4"/>
      <c r="GQO134" s="4"/>
      <c r="GQP134" s="4"/>
      <c r="GQQ134" s="4"/>
      <c r="GQR134" s="4"/>
      <c r="GQS134" s="4"/>
      <c r="GQT134" s="4"/>
      <c r="GQU134" s="4"/>
      <c r="GQV134" s="4"/>
      <c r="GQW134" s="4"/>
      <c r="GQX134" s="4"/>
      <c r="GQY134" s="4"/>
      <c r="GQZ134" s="4"/>
      <c r="GRA134" s="4"/>
      <c r="GRB134" s="4"/>
      <c r="GRC134" s="4"/>
      <c r="GRD134" s="4"/>
      <c r="GRE134" s="4"/>
      <c r="GRF134" s="4"/>
      <c r="GRG134" s="4"/>
      <c r="GRH134" s="4"/>
      <c r="GRI134" s="4"/>
      <c r="GRJ134" s="4"/>
      <c r="GRK134" s="4"/>
      <c r="GRL134" s="4"/>
      <c r="GRM134" s="4"/>
      <c r="GRN134" s="4"/>
      <c r="GRO134" s="4"/>
      <c r="GRP134" s="4"/>
      <c r="GRQ134" s="4"/>
      <c r="GRR134" s="4"/>
      <c r="GRS134" s="4"/>
      <c r="GRT134" s="4"/>
      <c r="GRU134" s="4"/>
      <c r="GRV134" s="4"/>
      <c r="GRW134" s="4"/>
      <c r="GRX134" s="4"/>
      <c r="GRY134" s="4"/>
      <c r="GRZ134" s="4"/>
      <c r="GSA134" s="4"/>
      <c r="GSB134" s="4"/>
      <c r="GSC134" s="4"/>
      <c r="GSD134" s="4"/>
      <c r="GSE134" s="4"/>
      <c r="GSF134" s="4"/>
      <c r="GSG134" s="4"/>
      <c r="GSH134" s="4"/>
      <c r="GSI134" s="4"/>
      <c r="GSJ134" s="4"/>
      <c r="GSK134" s="4"/>
      <c r="GSL134" s="4"/>
      <c r="GSM134" s="4"/>
      <c r="GSN134" s="4"/>
      <c r="GSO134" s="4"/>
      <c r="GSP134" s="4"/>
      <c r="GSQ134" s="4"/>
      <c r="GSR134" s="4"/>
      <c r="GSS134" s="4"/>
      <c r="GST134" s="4"/>
      <c r="GSU134" s="4"/>
      <c r="GSV134" s="4"/>
      <c r="GSW134" s="4"/>
      <c r="GSX134" s="4"/>
      <c r="GSY134" s="4"/>
      <c r="GSZ134" s="4"/>
      <c r="GTA134" s="4"/>
      <c r="GTB134" s="4"/>
      <c r="GTC134" s="4"/>
      <c r="GTD134" s="4"/>
      <c r="GTE134" s="4"/>
      <c r="GTF134" s="4"/>
      <c r="GTG134" s="4"/>
      <c r="GTH134" s="4"/>
      <c r="GTI134" s="4"/>
      <c r="GTJ134" s="4"/>
      <c r="GTK134" s="4"/>
      <c r="GTL134" s="4"/>
      <c r="GTM134" s="4"/>
      <c r="GTN134" s="4"/>
      <c r="GTO134" s="4"/>
      <c r="GTP134" s="4"/>
      <c r="GTQ134" s="4"/>
      <c r="GTR134" s="4"/>
      <c r="GTS134" s="4"/>
      <c r="GTT134" s="4"/>
      <c r="GTU134" s="4"/>
      <c r="GTV134" s="4"/>
      <c r="GTW134" s="4"/>
      <c r="GTX134" s="4"/>
      <c r="GTY134" s="4"/>
      <c r="GTZ134" s="4"/>
      <c r="GUA134" s="4"/>
      <c r="GUB134" s="4"/>
      <c r="GUC134" s="4"/>
      <c r="GUD134" s="4"/>
      <c r="GUE134" s="4"/>
      <c r="GUF134" s="4"/>
      <c r="GUG134" s="4"/>
      <c r="GUH134" s="4"/>
      <c r="GUI134" s="4"/>
      <c r="GUJ134" s="4"/>
      <c r="GUK134" s="4"/>
      <c r="GUL134" s="4"/>
      <c r="GUM134" s="4"/>
      <c r="GUN134" s="4"/>
      <c r="GUO134" s="4"/>
      <c r="GUP134" s="4"/>
      <c r="GUQ134" s="4"/>
      <c r="GUR134" s="4"/>
      <c r="GUS134" s="4"/>
      <c r="GUT134" s="4"/>
      <c r="GUU134" s="4"/>
      <c r="GUV134" s="4"/>
      <c r="GUW134" s="4"/>
      <c r="GUX134" s="4"/>
      <c r="GUY134" s="4"/>
      <c r="GUZ134" s="4"/>
      <c r="GVA134" s="4"/>
      <c r="GVB134" s="4"/>
      <c r="GVC134" s="4"/>
      <c r="GVD134" s="4"/>
      <c r="GVE134" s="4"/>
      <c r="GVF134" s="4"/>
      <c r="GVG134" s="4"/>
      <c r="GVH134" s="4"/>
      <c r="GVI134" s="4"/>
      <c r="GVJ134" s="4"/>
      <c r="GVK134" s="4"/>
      <c r="GVL134" s="4"/>
      <c r="GVM134" s="4"/>
      <c r="GVN134" s="4"/>
      <c r="GVO134" s="4"/>
      <c r="GVP134" s="4"/>
      <c r="GVQ134" s="4"/>
      <c r="GVR134" s="4"/>
      <c r="GVS134" s="4"/>
      <c r="GVT134" s="4"/>
      <c r="GVU134" s="4"/>
      <c r="GVV134" s="4"/>
      <c r="GVW134" s="4"/>
      <c r="GVX134" s="4"/>
      <c r="GVY134" s="4"/>
      <c r="GVZ134" s="4"/>
      <c r="GWG134" s="4"/>
      <c r="GWH134" s="4"/>
      <c r="GWI134" s="4"/>
      <c r="GWJ134" s="4"/>
      <c r="GWK134" s="4"/>
      <c r="GWL134" s="4"/>
      <c r="GWM134" s="4"/>
      <c r="GWN134" s="4"/>
      <c r="GWO134" s="4"/>
      <c r="GWP134" s="4"/>
      <c r="GWQ134" s="4"/>
      <c r="GWR134" s="4"/>
      <c r="GWS134" s="4"/>
      <c r="GWT134" s="4"/>
      <c r="GWU134" s="4"/>
      <c r="GWV134" s="4"/>
      <c r="GWW134" s="4"/>
      <c r="GWX134" s="4"/>
      <c r="GWY134" s="4"/>
      <c r="GWZ134" s="4"/>
      <c r="GXA134" s="4"/>
      <c r="GXB134" s="4"/>
      <c r="GXC134" s="4"/>
      <c r="GXD134" s="4"/>
      <c r="GXE134" s="4"/>
      <c r="GXF134" s="4"/>
      <c r="GXG134" s="4"/>
      <c r="GXH134" s="4"/>
      <c r="GXI134" s="4"/>
      <c r="GXJ134" s="4"/>
      <c r="GXK134" s="4"/>
      <c r="GXL134" s="4"/>
      <c r="GXM134" s="4"/>
      <c r="GXN134" s="4"/>
      <c r="GXO134" s="4"/>
      <c r="GXP134" s="4"/>
      <c r="GXQ134" s="4"/>
      <c r="GXR134" s="4"/>
      <c r="GXS134" s="4"/>
      <c r="GXT134" s="4"/>
      <c r="GXU134" s="4"/>
      <c r="GXV134" s="4"/>
      <c r="GXW134" s="4"/>
      <c r="GXX134" s="4"/>
      <c r="GXY134" s="4"/>
      <c r="GXZ134" s="4"/>
      <c r="GYA134" s="4"/>
      <c r="GYB134" s="4"/>
      <c r="GYC134" s="4"/>
      <c r="GYD134" s="4"/>
      <c r="GYE134" s="4"/>
      <c r="GYF134" s="4"/>
      <c r="GYG134" s="4"/>
      <c r="GYH134" s="4"/>
      <c r="GYI134" s="4"/>
      <c r="GYJ134" s="4"/>
      <c r="GYK134" s="4"/>
      <c r="GYL134" s="4"/>
      <c r="GYM134" s="4"/>
      <c r="GYN134" s="4"/>
      <c r="GYO134" s="4"/>
      <c r="GYP134" s="4"/>
      <c r="GYQ134" s="4"/>
      <c r="GYR134" s="4"/>
      <c r="GYS134" s="4"/>
      <c r="GYT134" s="4"/>
      <c r="GYU134" s="4"/>
      <c r="GYV134" s="4"/>
      <c r="GYW134" s="4"/>
      <c r="GYX134" s="4"/>
      <c r="GYY134" s="4"/>
      <c r="GYZ134" s="4"/>
      <c r="GZA134" s="4"/>
      <c r="GZB134" s="4"/>
      <c r="GZC134" s="4"/>
      <c r="GZD134" s="4"/>
      <c r="GZE134" s="4"/>
      <c r="GZF134" s="4"/>
      <c r="GZG134" s="4"/>
      <c r="GZH134" s="4"/>
      <c r="GZI134" s="4"/>
      <c r="GZJ134" s="4"/>
      <c r="GZK134" s="4"/>
      <c r="GZL134" s="4"/>
      <c r="GZM134" s="4"/>
      <c r="GZN134" s="4"/>
      <c r="GZO134" s="4"/>
      <c r="GZP134" s="4"/>
      <c r="GZQ134" s="4"/>
      <c r="GZR134" s="4"/>
      <c r="GZS134" s="4"/>
      <c r="GZT134" s="4"/>
      <c r="GZU134" s="4"/>
      <c r="GZV134" s="4"/>
      <c r="GZW134" s="4"/>
      <c r="GZX134" s="4"/>
      <c r="GZY134" s="4"/>
      <c r="GZZ134" s="4"/>
      <c r="HAA134" s="4"/>
      <c r="HAB134" s="4"/>
      <c r="HAC134" s="4"/>
      <c r="HAD134" s="4"/>
      <c r="HAE134" s="4"/>
      <c r="HAF134" s="4"/>
      <c r="HAG134" s="4"/>
      <c r="HAH134" s="4"/>
      <c r="HAI134" s="4"/>
      <c r="HAJ134" s="4"/>
      <c r="HAK134" s="4"/>
      <c r="HAL134" s="4"/>
      <c r="HAM134" s="4"/>
      <c r="HAN134" s="4"/>
      <c r="HAO134" s="4"/>
      <c r="HAP134" s="4"/>
      <c r="HAQ134" s="4"/>
      <c r="HAR134" s="4"/>
      <c r="HAS134" s="4"/>
      <c r="HAT134" s="4"/>
      <c r="HAU134" s="4"/>
      <c r="HAV134" s="4"/>
      <c r="HAW134" s="4"/>
      <c r="HAX134" s="4"/>
      <c r="HAY134" s="4"/>
      <c r="HAZ134" s="4"/>
      <c r="HBA134" s="4"/>
      <c r="HBB134" s="4"/>
      <c r="HBC134" s="4"/>
      <c r="HBD134" s="4"/>
      <c r="HBE134" s="4"/>
      <c r="HBF134" s="4"/>
      <c r="HBG134" s="4"/>
      <c r="HBH134" s="4"/>
      <c r="HBI134" s="4"/>
      <c r="HBJ134" s="4"/>
      <c r="HBK134" s="4"/>
      <c r="HBL134" s="4"/>
      <c r="HBM134" s="4"/>
      <c r="HBN134" s="4"/>
      <c r="HBO134" s="4"/>
      <c r="HBP134" s="4"/>
      <c r="HBQ134" s="4"/>
      <c r="HBR134" s="4"/>
      <c r="HBS134" s="4"/>
      <c r="HBT134" s="4"/>
      <c r="HBU134" s="4"/>
      <c r="HBV134" s="4"/>
      <c r="HBW134" s="4"/>
      <c r="HBX134" s="4"/>
      <c r="HBY134" s="4"/>
      <c r="HBZ134" s="4"/>
      <c r="HCA134" s="4"/>
      <c r="HCB134" s="4"/>
      <c r="HCC134" s="4"/>
      <c r="HCD134" s="4"/>
      <c r="HCE134" s="4"/>
      <c r="HCF134" s="4"/>
      <c r="HCG134" s="4"/>
      <c r="HCH134" s="4"/>
      <c r="HCI134" s="4"/>
      <c r="HCJ134" s="4"/>
      <c r="HCK134" s="4"/>
      <c r="HCL134" s="4"/>
      <c r="HCM134" s="4"/>
      <c r="HCN134" s="4"/>
      <c r="HCO134" s="4"/>
      <c r="HCP134" s="4"/>
      <c r="HCQ134" s="4"/>
      <c r="HCR134" s="4"/>
      <c r="HCS134" s="4"/>
      <c r="HCT134" s="4"/>
      <c r="HCU134" s="4"/>
      <c r="HCV134" s="4"/>
      <c r="HCW134" s="4"/>
      <c r="HCX134" s="4"/>
      <c r="HCY134" s="4"/>
      <c r="HCZ134" s="4"/>
      <c r="HDA134" s="4"/>
      <c r="HDB134" s="4"/>
      <c r="HDC134" s="4"/>
      <c r="HDD134" s="4"/>
      <c r="HDE134" s="4"/>
      <c r="HDF134" s="4"/>
      <c r="HDG134" s="4"/>
      <c r="HDH134" s="4"/>
      <c r="HDI134" s="4"/>
      <c r="HDJ134" s="4"/>
      <c r="HDK134" s="4"/>
      <c r="HDL134" s="4"/>
      <c r="HDM134" s="4"/>
      <c r="HDN134" s="4"/>
      <c r="HDO134" s="4"/>
      <c r="HDP134" s="4"/>
      <c r="HDQ134" s="4"/>
      <c r="HDR134" s="4"/>
      <c r="HDS134" s="4"/>
      <c r="HDT134" s="4"/>
      <c r="HDU134" s="4"/>
      <c r="HDV134" s="4"/>
      <c r="HDW134" s="4"/>
      <c r="HDX134" s="4"/>
      <c r="HDY134" s="4"/>
      <c r="HDZ134" s="4"/>
      <c r="HEA134" s="4"/>
      <c r="HEB134" s="4"/>
      <c r="HEC134" s="4"/>
      <c r="HED134" s="4"/>
      <c r="HEE134" s="4"/>
      <c r="HEF134" s="4"/>
      <c r="HEG134" s="4"/>
      <c r="HEH134" s="4"/>
      <c r="HEI134" s="4"/>
      <c r="HEJ134" s="4"/>
      <c r="HEK134" s="4"/>
      <c r="HEL134" s="4"/>
      <c r="HEM134" s="4"/>
      <c r="HEN134" s="4"/>
      <c r="HEO134" s="4"/>
      <c r="HEP134" s="4"/>
      <c r="HEQ134" s="4"/>
      <c r="HER134" s="4"/>
      <c r="HES134" s="4"/>
      <c r="HET134" s="4"/>
      <c r="HEU134" s="4"/>
      <c r="HEV134" s="4"/>
      <c r="HEW134" s="4"/>
      <c r="HEX134" s="4"/>
      <c r="HEY134" s="4"/>
      <c r="HEZ134" s="4"/>
      <c r="HFA134" s="4"/>
      <c r="HFB134" s="4"/>
      <c r="HFC134" s="4"/>
      <c r="HFD134" s="4"/>
      <c r="HFE134" s="4"/>
      <c r="HFF134" s="4"/>
      <c r="HFG134" s="4"/>
      <c r="HFH134" s="4"/>
      <c r="HFI134" s="4"/>
      <c r="HFJ134" s="4"/>
      <c r="HFK134" s="4"/>
      <c r="HFL134" s="4"/>
      <c r="HFM134" s="4"/>
      <c r="HFN134" s="4"/>
      <c r="HFO134" s="4"/>
      <c r="HFP134" s="4"/>
      <c r="HFQ134" s="4"/>
      <c r="HFR134" s="4"/>
      <c r="HFS134" s="4"/>
      <c r="HFT134" s="4"/>
      <c r="HFU134" s="4"/>
      <c r="HFV134" s="4"/>
      <c r="HGC134" s="4"/>
      <c r="HGD134" s="4"/>
      <c r="HGE134" s="4"/>
      <c r="HGF134" s="4"/>
      <c r="HGG134" s="4"/>
      <c r="HGH134" s="4"/>
      <c r="HGI134" s="4"/>
      <c r="HGJ134" s="4"/>
      <c r="HGK134" s="4"/>
      <c r="HGL134" s="4"/>
      <c r="HGM134" s="4"/>
      <c r="HGN134" s="4"/>
      <c r="HGO134" s="4"/>
      <c r="HGP134" s="4"/>
      <c r="HGQ134" s="4"/>
      <c r="HGR134" s="4"/>
      <c r="HGS134" s="4"/>
      <c r="HGT134" s="4"/>
      <c r="HGU134" s="4"/>
      <c r="HGV134" s="4"/>
      <c r="HGW134" s="4"/>
      <c r="HGX134" s="4"/>
      <c r="HGY134" s="4"/>
      <c r="HGZ134" s="4"/>
      <c r="HHA134" s="4"/>
      <c r="HHB134" s="4"/>
      <c r="HHC134" s="4"/>
      <c r="HHD134" s="4"/>
      <c r="HHE134" s="4"/>
      <c r="HHF134" s="4"/>
      <c r="HHG134" s="4"/>
      <c r="HHH134" s="4"/>
      <c r="HHI134" s="4"/>
      <c r="HHJ134" s="4"/>
      <c r="HHK134" s="4"/>
      <c r="HHL134" s="4"/>
      <c r="HHM134" s="4"/>
      <c r="HHN134" s="4"/>
      <c r="HHO134" s="4"/>
      <c r="HHP134" s="4"/>
      <c r="HHQ134" s="4"/>
      <c r="HHR134" s="4"/>
      <c r="HHS134" s="4"/>
      <c r="HHT134" s="4"/>
      <c r="HHU134" s="4"/>
      <c r="HHV134" s="4"/>
      <c r="HHW134" s="4"/>
      <c r="HHX134" s="4"/>
      <c r="HHY134" s="4"/>
      <c r="HHZ134" s="4"/>
      <c r="HIA134" s="4"/>
      <c r="HIB134" s="4"/>
      <c r="HIC134" s="4"/>
      <c r="HID134" s="4"/>
      <c r="HIE134" s="4"/>
      <c r="HIF134" s="4"/>
      <c r="HIG134" s="4"/>
      <c r="HIH134" s="4"/>
      <c r="HII134" s="4"/>
      <c r="HIJ134" s="4"/>
      <c r="HIK134" s="4"/>
      <c r="HIL134" s="4"/>
      <c r="HIM134" s="4"/>
      <c r="HIN134" s="4"/>
      <c r="HIO134" s="4"/>
      <c r="HIP134" s="4"/>
      <c r="HIQ134" s="4"/>
      <c r="HIR134" s="4"/>
      <c r="HIS134" s="4"/>
      <c r="HIT134" s="4"/>
      <c r="HIU134" s="4"/>
      <c r="HIV134" s="4"/>
      <c r="HIW134" s="4"/>
      <c r="HIX134" s="4"/>
      <c r="HIY134" s="4"/>
      <c r="HIZ134" s="4"/>
      <c r="HJA134" s="4"/>
      <c r="HJB134" s="4"/>
      <c r="HJC134" s="4"/>
      <c r="HJD134" s="4"/>
      <c r="HJE134" s="4"/>
      <c r="HJF134" s="4"/>
      <c r="HJG134" s="4"/>
      <c r="HJH134" s="4"/>
      <c r="HJI134" s="4"/>
      <c r="HJJ134" s="4"/>
      <c r="HJK134" s="4"/>
      <c r="HJL134" s="4"/>
      <c r="HJM134" s="4"/>
      <c r="HJN134" s="4"/>
      <c r="HJO134" s="4"/>
      <c r="HJP134" s="4"/>
      <c r="HJQ134" s="4"/>
      <c r="HJR134" s="4"/>
      <c r="HJS134" s="4"/>
      <c r="HJT134" s="4"/>
      <c r="HJU134" s="4"/>
      <c r="HJV134" s="4"/>
      <c r="HJW134" s="4"/>
      <c r="HJX134" s="4"/>
      <c r="HJY134" s="4"/>
      <c r="HJZ134" s="4"/>
      <c r="HKA134" s="4"/>
      <c r="HKB134" s="4"/>
      <c r="HKC134" s="4"/>
      <c r="HKD134" s="4"/>
      <c r="HKE134" s="4"/>
      <c r="HKF134" s="4"/>
      <c r="HKG134" s="4"/>
      <c r="HKH134" s="4"/>
      <c r="HKI134" s="4"/>
      <c r="HKJ134" s="4"/>
      <c r="HKK134" s="4"/>
      <c r="HKL134" s="4"/>
      <c r="HKM134" s="4"/>
      <c r="HKN134" s="4"/>
      <c r="HKO134" s="4"/>
      <c r="HKP134" s="4"/>
      <c r="HKQ134" s="4"/>
      <c r="HKR134" s="4"/>
      <c r="HKS134" s="4"/>
      <c r="HKT134" s="4"/>
      <c r="HKU134" s="4"/>
      <c r="HKV134" s="4"/>
      <c r="HKW134" s="4"/>
      <c r="HKX134" s="4"/>
      <c r="HKY134" s="4"/>
      <c r="HKZ134" s="4"/>
      <c r="HLA134" s="4"/>
      <c r="HLB134" s="4"/>
      <c r="HLC134" s="4"/>
      <c r="HLD134" s="4"/>
      <c r="HLE134" s="4"/>
      <c r="HLF134" s="4"/>
      <c r="HLG134" s="4"/>
      <c r="HLH134" s="4"/>
      <c r="HLI134" s="4"/>
      <c r="HLJ134" s="4"/>
      <c r="HLK134" s="4"/>
      <c r="HLL134" s="4"/>
      <c r="HLM134" s="4"/>
      <c r="HLN134" s="4"/>
      <c r="HLO134" s="4"/>
      <c r="HLP134" s="4"/>
      <c r="HLQ134" s="4"/>
      <c r="HLR134" s="4"/>
      <c r="HLS134" s="4"/>
      <c r="HLT134" s="4"/>
      <c r="HLU134" s="4"/>
      <c r="HLV134" s="4"/>
      <c r="HLW134" s="4"/>
      <c r="HLX134" s="4"/>
      <c r="HLY134" s="4"/>
      <c r="HLZ134" s="4"/>
      <c r="HMA134" s="4"/>
      <c r="HMB134" s="4"/>
      <c r="HMC134" s="4"/>
      <c r="HMD134" s="4"/>
      <c r="HME134" s="4"/>
      <c r="HMF134" s="4"/>
      <c r="HMG134" s="4"/>
      <c r="HMH134" s="4"/>
      <c r="HMI134" s="4"/>
      <c r="HMJ134" s="4"/>
      <c r="HMK134" s="4"/>
      <c r="HML134" s="4"/>
      <c r="HMM134" s="4"/>
      <c r="HMN134" s="4"/>
      <c r="HMO134" s="4"/>
      <c r="HMP134" s="4"/>
      <c r="HMQ134" s="4"/>
      <c r="HMR134" s="4"/>
      <c r="HMS134" s="4"/>
      <c r="HMT134" s="4"/>
      <c r="HMU134" s="4"/>
      <c r="HMV134" s="4"/>
      <c r="HMW134" s="4"/>
      <c r="HMX134" s="4"/>
      <c r="HMY134" s="4"/>
      <c r="HMZ134" s="4"/>
      <c r="HNA134" s="4"/>
      <c r="HNB134" s="4"/>
      <c r="HNC134" s="4"/>
      <c r="HND134" s="4"/>
      <c r="HNE134" s="4"/>
      <c r="HNF134" s="4"/>
      <c r="HNG134" s="4"/>
      <c r="HNH134" s="4"/>
      <c r="HNI134" s="4"/>
      <c r="HNJ134" s="4"/>
      <c r="HNK134" s="4"/>
      <c r="HNL134" s="4"/>
      <c r="HNM134" s="4"/>
      <c r="HNN134" s="4"/>
      <c r="HNO134" s="4"/>
      <c r="HNP134" s="4"/>
      <c r="HNQ134" s="4"/>
      <c r="HNR134" s="4"/>
      <c r="HNS134" s="4"/>
      <c r="HNT134" s="4"/>
      <c r="HNU134" s="4"/>
      <c r="HNV134" s="4"/>
      <c r="HNW134" s="4"/>
      <c r="HNX134" s="4"/>
      <c r="HNY134" s="4"/>
      <c r="HNZ134" s="4"/>
      <c r="HOA134" s="4"/>
      <c r="HOB134" s="4"/>
      <c r="HOC134" s="4"/>
      <c r="HOD134" s="4"/>
      <c r="HOE134" s="4"/>
      <c r="HOF134" s="4"/>
      <c r="HOG134" s="4"/>
      <c r="HOH134" s="4"/>
      <c r="HOI134" s="4"/>
      <c r="HOJ134" s="4"/>
      <c r="HOK134" s="4"/>
      <c r="HOL134" s="4"/>
      <c r="HOM134" s="4"/>
      <c r="HON134" s="4"/>
      <c r="HOO134" s="4"/>
      <c r="HOP134" s="4"/>
      <c r="HOQ134" s="4"/>
      <c r="HOR134" s="4"/>
      <c r="HOS134" s="4"/>
      <c r="HOT134" s="4"/>
      <c r="HOU134" s="4"/>
      <c r="HOV134" s="4"/>
      <c r="HOW134" s="4"/>
      <c r="HOX134" s="4"/>
      <c r="HOY134" s="4"/>
      <c r="HOZ134" s="4"/>
      <c r="HPA134" s="4"/>
      <c r="HPB134" s="4"/>
      <c r="HPC134" s="4"/>
      <c r="HPD134" s="4"/>
      <c r="HPE134" s="4"/>
      <c r="HPF134" s="4"/>
      <c r="HPG134" s="4"/>
      <c r="HPH134" s="4"/>
      <c r="HPI134" s="4"/>
      <c r="HPJ134" s="4"/>
      <c r="HPK134" s="4"/>
      <c r="HPL134" s="4"/>
      <c r="HPM134" s="4"/>
      <c r="HPN134" s="4"/>
      <c r="HPO134" s="4"/>
      <c r="HPP134" s="4"/>
      <c r="HPQ134" s="4"/>
      <c r="HPR134" s="4"/>
      <c r="HPY134" s="4"/>
      <c r="HPZ134" s="4"/>
      <c r="HQA134" s="4"/>
      <c r="HQB134" s="4"/>
      <c r="HQC134" s="4"/>
      <c r="HQD134" s="4"/>
      <c r="HQE134" s="4"/>
      <c r="HQF134" s="4"/>
      <c r="HQG134" s="4"/>
      <c r="HQH134" s="4"/>
      <c r="HQI134" s="4"/>
      <c r="HQJ134" s="4"/>
      <c r="HQK134" s="4"/>
      <c r="HQL134" s="4"/>
      <c r="HQM134" s="4"/>
      <c r="HQN134" s="4"/>
      <c r="HQO134" s="4"/>
      <c r="HQP134" s="4"/>
      <c r="HQQ134" s="4"/>
      <c r="HQR134" s="4"/>
      <c r="HQS134" s="4"/>
      <c r="HQT134" s="4"/>
      <c r="HQU134" s="4"/>
      <c r="HQV134" s="4"/>
      <c r="HQW134" s="4"/>
      <c r="HQX134" s="4"/>
      <c r="HQY134" s="4"/>
      <c r="HQZ134" s="4"/>
      <c r="HRA134" s="4"/>
      <c r="HRB134" s="4"/>
      <c r="HRC134" s="4"/>
      <c r="HRD134" s="4"/>
      <c r="HRE134" s="4"/>
      <c r="HRF134" s="4"/>
      <c r="HRG134" s="4"/>
      <c r="HRH134" s="4"/>
      <c r="HRI134" s="4"/>
      <c r="HRJ134" s="4"/>
      <c r="HRK134" s="4"/>
      <c r="HRL134" s="4"/>
      <c r="HRM134" s="4"/>
      <c r="HRN134" s="4"/>
      <c r="HRO134" s="4"/>
      <c r="HRP134" s="4"/>
      <c r="HRQ134" s="4"/>
      <c r="HRR134" s="4"/>
      <c r="HRS134" s="4"/>
      <c r="HRT134" s="4"/>
      <c r="HRU134" s="4"/>
      <c r="HRV134" s="4"/>
      <c r="HRW134" s="4"/>
      <c r="HRX134" s="4"/>
      <c r="HRY134" s="4"/>
      <c r="HRZ134" s="4"/>
      <c r="HSA134" s="4"/>
      <c r="HSB134" s="4"/>
      <c r="HSC134" s="4"/>
      <c r="HSD134" s="4"/>
      <c r="HSE134" s="4"/>
      <c r="HSF134" s="4"/>
      <c r="HSG134" s="4"/>
      <c r="HSH134" s="4"/>
      <c r="HSI134" s="4"/>
      <c r="HSJ134" s="4"/>
      <c r="HSK134" s="4"/>
      <c r="HSL134" s="4"/>
      <c r="HSM134" s="4"/>
      <c r="HSN134" s="4"/>
      <c r="HSO134" s="4"/>
      <c r="HSP134" s="4"/>
      <c r="HSQ134" s="4"/>
      <c r="HSR134" s="4"/>
      <c r="HSS134" s="4"/>
      <c r="HST134" s="4"/>
      <c r="HSU134" s="4"/>
      <c r="HSV134" s="4"/>
      <c r="HSW134" s="4"/>
      <c r="HSX134" s="4"/>
      <c r="HSY134" s="4"/>
      <c r="HSZ134" s="4"/>
      <c r="HTA134" s="4"/>
      <c r="HTB134" s="4"/>
      <c r="HTC134" s="4"/>
      <c r="HTD134" s="4"/>
      <c r="HTE134" s="4"/>
      <c r="HTF134" s="4"/>
      <c r="HTG134" s="4"/>
      <c r="HTH134" s="4"/>
      <c r="HTI134" s="4"/>
      <c r="HTJ134" s="4"/>
      <c r="HTK134" s="4"/>
      <c r="HTL134" s="4"/>
      <c r="HTM134" s="4"/>
      <c r="HTN134" s="4"/>
      <c r="HTO134" s="4"/>
      <c r="HTP134" s="4"/>
      <c r="HTQ134" s="4"/>
      <c r="HTR134" s="4"/>
      <c r="HTS134" s="4"/>
      <c r="HTT134" s="4"/>
      <c r="HTU134" s="4"/>
      <c r="HTV134" s="4"/>
      <c r="HTW134" s="4"/>
      <c r="HTX134" s="4"/>
      <c r="HTY134" s="4"/>
      <c r="HTZ134" s="4"/>
      <c r="HUA134" s="4"/>
      <c r="HUB134" s="4"/>
      <c r="HUC134" s="4"/>
      <c r="HUD134" s="4"/>
      <c r="HUE134" s="4"/>
      <c r="HUF134" s="4"/>
      <c r="HUG134" s="4"/>
      <c r="HUH134" s="4"/>
      <c r="HUI134" s="4"/>
      <c r="HUJ134" s="4"/>
      <c r="HUK134" s="4"/>
      <c r="HUL134" s="4"/>
      <c r="HUM134" s="4"/>
      <c r="HUN134" s="4"/>
      <c r="HUO134" s="4"/>
      <c r="HUP134" s="4"/>
      <c r="HUQ134" s="4"/>
      <c r="HUR134" s="4"/>
      <c r="HUS134" s="4"/>
      <c r="HUT134" s="4"/>
      <c r="HUU134" s="4"/>
      <c r="HUV134" s="4"/>
      <c r="HUW134" s="4"/>
      <c r="HUX134" s="4"/>
      <c r="HUY134" s="4"/>
      <c r="HUZ134" s="4"/>
      <c r="HVA134" s="4"/>
      <c r="HVB134" s="4"/>
      <c r="HVC134" s="4"/>
      <c r="HVD134" s="4"/>
      <c r="HVE134" s="4"/>
      <c r="HVF134" s="4"/>
      <c r="HVG134" s="4"/>
      <c r="HVH134" s="4"/>
      <c r="HVI134" s="4"/>
      <c r="HVJ134" s="4"/>
      <c r="HVK134" s="4"/>
      <c r="HVL134" s="4"/>
      <c r="HVM134" s="4"/>
      <c r="HVN134" s="4"/>
      <c r="HVO134" s="4"/>
      <c r="HVP134" s="4"/>
      <c r="HVQ134" s="4"/>
      <c r="HVR134" s="4"/>
      <c r="HVS134" s="4"/>
      <c r="HVT134" s="4"/>
      <c r="HVU134" s="4"/>
      <c r="HVV134" s="4"/>
      <c r="HVW134" s="4"/>
      <c r="HVX134" s="4"/>
      <c r="HVY134" s="4"/>
      <c r="HVZ134" s="4"/>
      <c r="HWA134" s="4"/>
      <c r="HWB134" s="4"/>
      <c r="HWC134" s="4"/>
      <c r="HWD134" s="4"/>
      <c r="HWE134" s="4"/>
      <c r="HWF134" s="4"/>
      <c r="HWG134" s="4"/>
      <c r="HWH134" s="4"/>
      <c r="HWI134" s="4"/>
      <c r="HWJ134" s="4"/>
      <c r="HWK134" s="4"/>
      <c r="HWL134" s="4"/>
      <c r="HWM134" s="4"/>
      <c r="HWN134" s="4"/>
      <c r="HWO134" s="4"/>
      <c r="HWP134" s="4"/>
      <c r="HWQ134" s="4"/>
      <c r="HWR134" s="4"/>
      <c r="HWS134" s="4"/>
      <c r="HWT134" s="4"/>
      <c r="HWU134" s="4"/>
      <c r="HWV134" s="4"/>
      <c r="HWW134" s="4"/>
      <c r="HWX134" s="4"/>
      <c r="HWY134" s="4"/>
      <c r="HWZ134" s="4"/>
      <c r="HXA134" s="4"/>
      <c r="HXB134" s="4"/>
      <c r="HXC134" s="4"/>
      <c r="HXD134" s="4"/>
      <c r="HXE134" s="4"/>
      <c r="HXF134" s="4"/>
      <c r="HXG134" s="4"/>
      <c r="HXH134" s="4"/>
      <c r="HXI134" s="4"/>
      <c r="HXJ134" s="4"/>
      <c r="HXK134" s="4"/>
      <c r="HXL134" s="4"/>
      <c r="HXM134" s="4"/>
      <c r="HXN134" s="4"/>
      <c r="HXO134" s="4"/>
      <c r="HXP134" s="4"/>
      <c r="HXQ134" s="4"/>
      <c r="HXR134" s="4"/>
      <c r="HXS134" s="4"/>
      <c r="HXT134" s="4"/>
      <c r="HXU134" s="4"/>
      <c r="HXV134" s="4"/>
      <c r="HXW134" s="4"/>
      <c r="HXX134" s="4"/>
      <c r="HXY134" s="4"/>
      <c r="HXZ134" s="4"/>
      <c r="HYA134" s="4"/>
      <c r="HYB134" s="4"/>
      <c r="HYC134" s="4"/>
      <c r="HYD134" s="4"/>
      <c r="HYE134" s="4"/>
      <c r="HYF134" s="4"/>
      <c r="HYG134" s="4"/>
      <c r="HYH134" s="4"/>
      <c r="HYI134" s="4"/>
      <c r="HYJ134" s="4"/>
      <c r="HYK134" s="4"/>
      <c r="HYL134" s="4"/>
      <c r="HYM134" s="4"/>
      <c r="HYN134" s="4"/>
      <c r="HYO134" s="4"/>
      <c r="HYP134" s="4"/>
      <c r="HYQ134" s="4"/>
      <c r="HYR134" s="4"/>
      <c r="HYS134" s="4"/>
      <c r="HYT134" s="4"/>
      <c r="HYU134" s="4"/>
      <c r="HYV134" s="4"/>
      <c r="HYW134" s="4"/>
      <c r="HYX134" s="4"/>
      <c r="HYY134" s="4"/>
      <c r="HYZ134" s="4"/>
      <c r="HZA134" s="4"/>
      <c r="HZB134" s="4"/>
      <c r="HZC134" s="4"/>
      <c r="HZD134" s="4"/>
      <c r="HZE134" s="4"/>
      <c r="HZF134" s="4"/>
      <c r="HZG134" s="4"/>
      <c r="HZH134" s="4"/>
      <c r="HZI134" s="4"/>
      <c r="HZJ134" s="4"/>
      <c r="HZK134" s="4"/>
      <c r="HZL134" s="4"/>
      <c r="HZM134" s="4"/>
      <c r="HZN134" s="4"/>
      <c r="HZU134" s="4"/>
      <c r="HZV134" s="4"/>
      <c r="HZW134" s="4"/>
      <c r="HZX134" s="4"/>
      <c r="HZY134" s="4"/>
      <c r="HZZ134" s="4"/>
      <c r="IAA134" s="4"/>
      <c r="IAB134" s="4"/>
      <c r="IAC134" s="4"/>
      <c r="IAD134" s="4"/>
      <c r="IAE134" s="4"/>
      <c r="IAF134" s="4"/>
      <c r="IAG134" s="4"/>
      <c r="IAH134" s="4"/>
      <c r="IAI134" s="4"/>
      <c r="IAJ134" s="4"/>
      <c r="IAK134" s="4"/>
      <c r="IAL134" s="4"/>
      <c r="IAM134" s="4"/>
      <c r="IAN134" s="4"/>
      <c r="IAO134" s="4"/>
      <c r="IAP134" s="4"/>
      <c r="IAQ134" s="4"/>
      <c r="IAR134" s="4"/>
      <c r="IAS134" s="4"/>
      <c r="IAT134" s="4"/>
      <c r="IAU134" s="4"/>
      <c r="IAV134" s="4"/>
      <c r="IAW134" s="4"/>
      <c r="IAX134" s="4"/>
      <c r="IAY134" s="4"/>
      <c r="IAZ134" s="4"/>
      <c r="IBA134" s="4"/>
      <c r="IBB134" s="4"/>
      <c r="IBC134" s="4"/>
      <c r="IBD134" s="4"/>
      <c r="IBE134" s="4"/>
      <c r="IBF134" s="4"/>
      <c r="IBG134" s="4"/>
      <c r="IBH134" s="4"/>
      <c r="IBI134" s="4"/>
      <c r="IBJ134" s="4"/>
      <c r="IBK134" s="4"/>
      <c r="IBL134" s="4"/>
      <c r="IBM134" s="4"/>
      <c r="IBN134" s="4"/>
      <c r="IBO134" s="4"/>
      <c r="IBP134" s="4"/>
      <c r="IBQ134" s="4"/>
      <c r="IBR134" s="4"/>
      <c r="IBS134" s="4"/>
      <c r="IBT134" s="4"/>
      <c r="IBU134" s="4"/>
      <c r="IBV134" s="4"/>
      <c r="IBW134" s="4"/>
      <c r="IBX134" s="4"/>
      <c r="IBY134" s="4"/>
      <c r="IBZ134" s="4"/>
      <c r="ICA134" s="4"/>
      <c r="ICB134" s="4"/>
      <c r="ICC134" s="4"/>
      <c r="ICD134" s="4"/>
      <c r="ICE134" s="4"/>
      <c r="ICF134" s="4"/>
      <c r="ICG134" s="4"/>
      <c r="ICH134" s="4"/>
      <c r="ICI134" s="4"/>
      <c r="ICJ134" s="4"/>
      <c r="ICK134" s="4"/>
      <c r="ICL134" s="4"/>
      <c r="ICM134" s="4"/>
      <c r="ICN134" s="4"/>
      <c r="ICO134" s="4"/>
      <c r="ICP134" s="4"/>
      <c r="ICQ134" s="4"/>
      <c r="ICR134" s="4"/>
      <c r="ICS134" s="4"/>
      <c r="ICT134" s="4"/>
      <c r="ICU134" s="4"/>
      <c r="ICV134" s="4"/>
      <c r="ICW134" s="4"/>
      <c r="ICX134" s="4"/>
      <c r="ICY134" s="4"/>
      <c r="ICZ134" s="4"/>
      <c r="IDA134" s="4"/>
      <c r="IDB134" s="4"/>
      <c r="IDC134" s="4"/>
      <c r="IDD134" s="4"/>
      <c r="IDE134" s="4"/>
      <c r="IDF134" s="4"/>
      <c r="IDG134" s="4"/>
      <c r="IDH134" s="4"/>
      <c r="IDI134" s="4"/>
      <c r="IDJ134" s="4"/>
      <c r="IDK134" s="4"/>
      <c r="IDL134" s="4"/>
      <c r="IDM134" s="4"/>
      <c r="IDN134" s="4"/>
      <c r="IDO134" s="4"/>
      <c r="IDP134" s="4"/>
      <c r="IDQ134" s="4"/>
      <c r="IDR134" s="4"/>
      <c r="IDS134" s="4"/>
      <c r="IDT134" s="4"/>
      <c r="IDU134" s="4"/>
      <c r="IDV134" s="4"/>
      <c r="IDW134" s="4"/>
      <c r="IDX134" s="4"/>
      <c r="IDY134" s="4"/>
      <c r="IDZ134" s="4"/>
      <c r="IEA134" s="4"/>
      <c r="IEB134" s="4"/>
      <c r="IEC134" s="4"/>
      <c r="IED134" s="4"/>
      <c r="IEE134" s="4"/>
      <c r="IEF134" s="4"/>
      <c r="IEG134" s="4"/>
      <c r="IEH134" s="4"/>
      <c r="IEI134" s="4"/>
      <c r="IEJ134" s="4"/>
      <c r="IEK134" s="4"/>
      <c r="IEL134" s="4"/>
      <c r="IEM134" s="4"/>
      <c r="IEN134" s="4"/>
      <c r="IEO134" s="4"/>
      <c r="IEP134" s="4"/>
      <c r="IEQ134" s="4"/>
      <c r="IER134" s="4"/>
      <c r="IES134" s="4"/>
      <c r="IET134" s="4"/>
      <c r="IEU134" s="4"/>
      <c r="IEV134" s="4"/>
      <c r="IEW134" s="4"/>
      <c r="IEX134" s="4"/>
      <c r="IEY134" s="4"/>
      <c r="IEZ134" s="4"/>
      <c r="IFA134" s="4"/>
      <c r="IFB134" s="4"/>
      <c r="IFC134" s="4"/>
      <c r="IFD134" s="4"/>
      <c r="IFE134" s="4"/>
      <c r="IFF134" s="4"/>
      <c r="IFG134" s="4"/>
      <c r="IFH134" s="4"/>
      <c r="IFI134" s="4"/>
      <c r="IFJ134" s="4"/>
      <c r="IFK134" s="4"/>
      <c r="IFL134" s="4"/>
      <c r="IFM134" s="4"/>
      <c r="IFN134" s="4"/>
      <c r="IFO134" s="4"/>
      <c r="IFP134" s="4"/>
      <c r="IFQ134" s="4"/>
      <c r="IFR134" s="4"/>
      <c r="IFS134" s="4"/>
      <c r="IFT134" s="4"/>
      <c r="IFU134" s="4"/>
      <c r="IFV134" s="4"/>
      <c r="IFW134" s="4"/>
      <c r="IFX134" s="4"/>
      <c r="IFY134" s="4"/>
      <c r="IFZ134" s="4"/>
      <c r="IGA134" s="4"/>
      <c r="IGB134" s="4"/>
      <c r="IGC134" s="4"/>
      <c r="IGD134" s="4"/>
      <c r="IGE134" s="4"/>
      <c r="IGF134" s="4"/>
      <c r="IGG134" s="4"/>
      <c r="IGH134" s="4"/>
      <c r="IGI134" s="4"/>
      <c r="IGJ134" s="4"/>
      <c r="IGK134" s="4"/>
      <c r="IGL134" s="4"/>
      <c r="IGM134" s="4"/>
      <c r="IGN134" s="4"/>
      <c r="IGO134" s="4"/>
      <c r="IGP134" s="4"/>
      <c r="IGQ134" s="4"/>
      <c r="IGR134" s="4"/>
      <c r="IGS134" s="4"/>
      <c r="IGT134" s="4"/>
      <c r="IGU134" s="4"/>
      <c r="IGV134" s="4"/>
      <c r="IGW134" s="4"/>
      <c r="IGX134" s="4"/>
      <c r="IGY134" s="4"/>
      <c r="IGZ134" s="4"/>
      <c r="IHA134" s="4"/>
      <c r="IHB134" s="4"/>
      <c r="IHC134" s="4"/>
      <c r="IHD134" s="4"/>
      <c r="IHE134" s="4"/>
      <c r="IHF134" s="4"/>
      <c r="IHG134" s="4"/>
      <c r="IHH134" s="4"/>
      <c r="IHI134" s="4"/>
      <c r="IHJ134" s="4"/>
      <c r="IHK134" s="4"/>
      <c r="IHL134" s="4"/>
      <c r="IHM134" s="4"/>
      <c r="IHN134" s="4"/>
      <c r="IHO134" s="4"/>
      <c r="IHP134" s="4"/>
      <c r="IHQ134" s="4"/>
      <c r="IHR134" s="4"/>
      <c r="IHS134" s="4"/>
      <c r="IHT134" s="4"/>
      <c r="IHU134" s="4"/>
      <c r="IHV134" s="4"/>
      <c r="IHW134" s="4"/>
      <c r="IHX134" s="4"/>
      <c r="IHY134" s="4"/>
      <c r="IHZ134" s="4"/>
      <c r="IIA134" s="4"/>
      <c r="IIB134" s="4"/>
      <c r="IIC134" s="4"/>
      <c r="IID134" s="4"/>
      <c r="IIE134" s="4"/>
      <c r="IIF134" s="4"/>
      <c r="IIG134" s="4"/>
      <c r="IIH134" s="4"/>
      <c r="III134" s="4"/>
      <c r="IIJ134" s="4"/>
      <c r="IIK134" s="4"/>
      <c r="IIL134" s="4"/>
      <c r="IIM134" s="4"/>
      <c r="IIN134" s="4"/>
      <c r="IIO134" s="4"/>
      <c r="IIP134" s="4"/>
      <c r="IIQ134" s="4"/>
      <c r="IIR134" s="4"/>
      <c r="IIS134" s="4"/>
      <c r="IIT134" s="4"/>
      <c r="IIU134" s="4"/>
      <c r="IIV134" s="4"/>
      <c r="IIW134" s="4"/>
      <c r="IIX134" s="4"/>
      <c r="IIY134" s="4"/>
      <c r="IIZ134" s="4"/>
      <c r="IJA134" s="4"/>
      <c r="IJB134" s="4"/>
      <c r="IJC134" s="4"/>
      <c r="IJD134" s="4"/>
      <c r="IJE134" s="4"/>
      <c r="IJF134" s="4"/>
      <c r="IJG134" s="4"/>
      <c r="IJH134" s="4"/>
      <c r="IJI134" s="4"/>
      <c r="IJJ134" s="4"/>
      <c r="IJQ134" s="4"/>
      <c r="IJR134" s="4"/>
      <c r="IJS134" s="4"/>
      <c r="IJT134" s="4"/>
      <c r="IJU134" s="4"/>
      <c r="IJV134" s="4"/>
      <c r="IJW134" s="4"/>
      <c r="IJX134" s="4"/>
      <c r="IJY134" s="4"/>
      <c r="IJZ134" s="4"/>
      <c r="IKA134" s="4"/>
      <c r="IKB134" s="4"/>
      <c r="IKC134" s="4"/>
      <c r="IKD134" s="4"/>
      <c r="IKE134" s="4"/>
      <c r="IKF134" s="4"/>
      <c r="IKG134" s="4"/>
      <c r="IKH134" s="4"/>
      <c r="IKI134" s="4"/>
      <c r="IKJ134" s="4"/>
      <c r="IKK134" s="4"/>
      <c r="IKL134" s="4"/>
      <c r="IKM134" s="4"/>
      <c r="IKN134" s="4"/>
      <c r="IKO134" s="4"/>
      <c r="IKP134" s="4"/>
      <c r="IKQ134" s="4"/>
      <c r="IKR134" s="4"/>
      <c r="IKS134" s="4"/>
      <c r="IKT134" s="4"/>
      <c r="IKU134" s="4"/>
      <c r="IKV134" s="4"/>
      <c r="IKW134" s="4"/>
      <c r="IKX134" s="4"/>
      <c r="IKY134" s="4"/>
      <c r="IKZ134" s="4"/>
      <c r="ILA134" s="4"/>
      <c r="ILB134" s="4"/>
      <c r="ILC134" s="4"/>
      <c r="ILD134" s="4"/>
      <c r="ILE134" s="4"/>
      <c r="ILF134" s="4"/>
      <c r="ILG134" s="4"/>
      <c r="ILH134" s="4"/>
      <c r="ILI134" s="4"/>
      <c r="ILJ134" s="4"/>
      <c r="ILK134" s="4"/>
      <c r="ILL134" s="4"/>
      <c r="ILM134" s="4"/>
      <c r="ILN134" s="4"/>
      <c r="ILO134" s="4"/>
      <c r="ILP134" s="4"/>
      <c r="ILQ134" s="4"/>
      <c r="ILR134" s="4"/>
      <c r="ILS134" s="4"/>
      <c r="ILT134" s="4"/>
      <c r="ILU134" s="4"/>
      <c r="ILV134" s="4"/>
      <c r="ILW134" s="4"/>
      <c r="ILX134" s="4"/>
      <c r="ILY134" s="4"/>
      <c r="ILZ134" s="4"/>
      <c r="IMA134" s="4"/>
      <c r="IMB134" s="4"/>
      <c r="IMC134" s="4"/>
      <c r="IMD134" s="4"/>
      <c r="IME134" s="4"/>
      <c r="IMF134" s="4"/>
      <c r="IMG134" s="4"/>
      <c r="IMH134" s="4"/>
      <c r="IMI134" s="4"/>
      <c r="IMJ134" s="4"/>
      <c r="IMK134" s="4"/>
      <c r="IML134" s="4"/>
      <c r="IMM134" s="4"/>
      <c r="IMN134" s="4"/>
      <c r="IMO134" s="4"/>
      <c r="IMP134" s="4"/>
      <c r="IMQ134" s="4"/>
      <c r="IMR134" s="4"/>
      <c r="IMS134" s="4"/>
      <c r="IMT134" s="4"/>
      <c r="IMU134" s="4"/>
      <c r="IMV134" s="4"/>
      <c r="IMW134" s="4"/>
      <c r="IMX134" s="4"/>
      <c r="IMY134" s="4"/>
      <c r="IMZ134" s="4"/>
      <c r="INA134" s="4"/>
      <c r="INB134" s="4"/>
      <c r="INC134" s="4"/>
      <c r="IND134" s="4"/>
      <c r="INE134" s="4"/>
      <c r="INF134" s="4"/>
      <c r="ING134" s="4"/>
      <c r="INH134" s="4"/>
      <c r="INI134" s="4"/>
      <c r="INJ134" s="4"/>
      <c r="INK134" s="4"/>
      <c r="INL134" s="4"/>
      <c r="INM134" s="4"/>
      <c r="INN134" s="4"/>
      <c r="INO134" s="4"/>
      <c r="INP134" s="4"/>
      <c r="INQ134" s="4"/>
      <c r="INR134" s="4"/>
      <c r="INS134" s="4"/>
      <c r="INT134" s="4"/>
      <c r="INU134" s="4"/>
      <c r="INV134" s="4"/>
      <c r="INW134" s="4"/>
      <c r="INX134" s="4"/>
      <c r="INY134" s="4"/>
      <c r="INZ134" s="4"/>
      <c r="IOA134" s="4"/>
      <c r="IOB134" s="4"/>
      <c r="IOC134" s="4"/>
      <c r="IOD134" s="4"/>
      <c r="IOE134" s="4"/>
      <c r="IOF134" s="4"/>
      <c r="IOG134" s="4"/>
      <c r="IOH134" s="4"/>
      <c r="IOI134" s="4"/>
      <c r="IOJ134" s="4"/>
      <c r="IOK134" s="4"/>
      <c r="IOL134" s="4"/>
      <c r="IOM134" s="4"/>
      <c r="ION134" s="4"/>
      <c r="IOO134" s="4"/>
      <c r="IOP134" s="4"/>
      <c r="IOQ134" s="4"/>
      <c r="IOR134" s="4"/>
      <c r="IOS134" s="4"/>
      <c r="IOT134" s="4"/>
      <c r="IOU134" s="4"/>
      <c r="IOV134" s="4"/>
      <c r="IOW134" s="4"/>
      <c r="IOX134" s="4"/>
      <c r="IOY134" s="4"/>
      <c r="IOZ134" s="4"/>
      <c r="IPA134" s="4"/>
      <c r="IPB134" s="4"/>
      <c r="IPC134" s="4"/>
      <c r="IPD134" s="4"/>
      <c r="IPE134" s="4"/>
      <c r="IPF134" s="4"/>
      <c r="IPG134" s="4"/>
      <c r="IPH134" s="4"/>
      <c r="IPI134" s="4"/>
      <c r="IPJ134" s="4"/>
      <c r="IPK134" s="4"/>
      <c r="IPL134" s="4"/>
      <c r="IPM134" s="4"/>
      <c r="IPN134" s="4"/>
      <c r="IPO134" s="4"/>
      <c r="IPP134" s="4"/>
      <c r="IPQ134" s="4"/>
      <c r="IPR134" s="4"/>
      <c r="IPS134" s="4"/>
      <c r="IPT134" s="4"/>
      <c r="IPU134" s="4"/>
      <c r="IPV134" s="4"/>
      <c r="IPW134" s="4"/>
      <c r="IPX134" s="4"/>
      <c r="IPY134" s="4"/>
      <c r="IPZ134" s="4"/>
      <c r="IQA134" s="4"/>
      <c r="IQB134" s="4"/>
      <c r="IQC134" s="4"/>
      <c r="IQD134" s="4"/>
      <c r="IQE134" s="4"/>
      <c r="IQF134" s="4"/>
      <c r="IQG134" s="4"/>
      <c r="IQH134" s="4"/>
      <c r="IQI134" s="4"/>
      <c r="IQJ134" s="4"/>
      <c r="IQK134" s="4"/>
      <c r="IQL134" s="4"/>
      <c r="IQM134" s="4"/>
      <c r="IQN134" s="4"/>
      <c r="IQO134" s="4"/>
      <c r="IQP134" s="4"/>
      <c r="IQQ134" s="4"/>
      <c r="IQR134" s="4"/>
      <c r="IQS134" s="4"/>
      <c r="IQT134" s="4"/>
      <c r="IQU134" s="4"/>
      <c r="IQV134" s="4"/>
      <c r="IQW134" s="4"/>
      <c r="IQX134" s="4"/>
      <c r="IQY134" s="4"/>
      <c r="IQZ134" s="4"/>
      <c r="IRA134" s="4"/>
      <c r="IRB134" s="4"/>
      <c r="IRC134" s="4"/>
      <c r="IRD134" s="4"/>
      <c r="IRE134" s="4"/>
      <c r="IRF134" s="4"/>
      <c r="IRG134" s="4"/>
      <c r="IRH134" s="4"/>
      <c r="IRI134" s="4"/>
      <c r="IRJ134" s="4"/>
      <c r="IRK134" s="4"/>
      <c r="IRL134" s="4"/>
      <c r="IRM134" s="4"/>
      <c r="IRN134" s="4"/>
      <c r="IRO134" s="4"/>
      <c r="IRP134" s="4"/>
      <c r="IRQ134" s="4"/>
      <c r="IRR134" s="4"/>
      <c r="IRS134" s="4"/>
      <c r="IRT134" s="4"/>
      <c r="IRU134" s="4"/>
      <c r="IRV134" s="4"/>
      <c r="IRW134" s="4"/>
      <c r="IRX134" s="4"/>
      <c r="IRY134" s="4"/>
      <c r="IRZ134" s="4"/>
      <c r="ISA134" s="4"/>
      <c r="ISB134" s="4"/>
      <c r="ISC134" s="4"/>
      <c r="ISD134" s="4"/>
      <c r="ISE134" s="4"/>
      <c r="ISF134" s="4"/>
      <c r="ISG134" s="4"/>
      <c r="ISH134" s="4"/>
      <c r="ISI134" s="4"/>
      <c r="ISJ134" s="4"/>
      <c r="ISK134" s="4"/>
      <c r="ISL134" s="4"/>
      <c r="ISM134" s="4"/>
      <c r="ISN134" s="4"/>
      <c r="ISO134" s="4"/>
      <c r="ISP134" s="4"/>
      <c r="ISQ134" s="4"/>
      <c r="ISR134" s="4"/>
      <c r="ISS134" s="4"/>
      <c r="IST134" s="4"/>
      <c r="ISU134" s="4"/>
      <c r="ISV134" s="4"/>
      <c r="ISW134" s="4"/>
      <c r="ISX134" s="4"/>
      <c r="ISY134" s="4"/>
      <c r="ISZ134" s="4"/>
      <c r="ITA134" s="4"/>
      <c r="ITB134" s="4"/>
      <c r="ITC134" s="4"/>
      <c r="ITD134" s="4"/>
      <c r="ITE134" s="4"/>
      <c r="ITF134" s="4"/>
      <c r="ITM134" s="4"/>
      <c r="ITN134" s="4"/>
      <c r="ITO134" s="4"/>
      <c r="ITP134" s="4"/>
      <c r="ITQ134" s="4"/>
      <c r="ITR134" s="4"/>
      <c r="ITS134" s="4"/>
      <c r="ITT134" s="4"/>
      <c r="ITU134" s="4"/>
      <c r="ITV134" s="4"/>
      <c r="ITW134" s="4"/>
      <c r="ITX134" s="4"/>
      <c r="ITY134" s="4"/>
      <c r="ITZ134" s="4"/>
      <c r="IUA134" s="4"/>
      <c r="IUB134" s="4"/>
      <c r="IUC134" s="4"/>
      <c r="IUD134" s="4"/>
      <c r="IUE134" s="4"/>
      <c r="IUF134" s="4"/>
      <c r="IUG134" s="4"/>
      <c r="IUH134" s="4"/>
      <c r="IUI134" s="4"/>
      <c r="IUJ134" s="4"/>
      <c r="IUK134" s="4"/>
      <c r="IUL134" s="4"/>
      <c r="IUM134" s="4"/>
      <c r="IUN134" s="4"/>
      <c r="IUO134" s="4"/>
      <c r="IUP134" s="4"/>
      <c r="IUQ134" s="4"/>
      <c r="IUR134" s="4"/>
      <c r="IUS134" s="4"/>
      <c r="IUT134" s="4"/>
      <c r="IUU134" s="4"/>
      <c r="IUV134" s="4"/>
      <c r="IUW134" s="4"/>
      <c r="IUX134" s="4"/>
      <c r="IUY134" s="4"/>
      <c r="IUZ134" s="4"/>
      <c r="IVA134" s="4"/>
      <c r="IVB134" s="4"/>
      <c r="IVC134" s="4"/>
      <c r="IVD134" s="4"/>
      <c r="IVE134" s="4"/>
      <c r="IVF134" s="4"/>
      <c r="IVG134" s="4"/>
      <c r="IVH134" s="4"/>
      <c r="IVI134" s="4"/>
      <c r="IVJ134" s="4"/>
      <c r="IVK134" s="4"/>
      <c r="IVL134" s="4"/>
      <c r="IVM134" s="4"/>
      <c r="IVN134" s="4"/>
      <c r="IVO134" s="4"/>
      <c r="IVP134" s="4"/>
      <c r="IVQ134" s="4"/>
      <c r="IVR134" s="4"/>
      <c r="IVS134" s="4"/>
      <c r="IVT134" s="4"/>
      <c r="IVU134" s="4"/>
      <c r="IVV134" s="4"/>
      <c r="IVW134" s="4"/>
      <c r="IVX134" s="4"/>
      <c r="IVY134" s="4"/>
      <c r="IVZ134" s="4"/>
      <c r="IWA134" s="4"/>
      <c r="IWB134" s="4"/>
      <c r="IWC134" s="4"/>
      <c r="IWD134" s="4"/>
      <c r="IWE134" s="4"/>
      <c r="IWF134" s="4"/>
      <c r="IWG134" s="4"/>
      <c r="IWH134" s="4"/>
      <c r="IWI134" s="4"/>
      <c r="IWJ134" s="4"/>
      <c r="IWK134" s="4"/>
      <c r="IWL134" s="4"/>
      <c r="IWM134" s="4"/>
      <c r="IWN134" s="4"/>
      <c r="IWO134" s="4"/>
      <c r="IWP134" s="4"/>
      <c r="IWQ134" s="4"/>
      <c r="IWR134" s="4"/>
      <c r="IWS134" s="4"/>
      <c r="IWT134" s="4"/>
      <c r="IWU134" s="4"/>
      <c r="IWV134" s="4"/>
      <c r="IWW134" s="4"/>
      <c r="IWX134" s="4"/>
      <c r="IWY134" s="4"/>
      <c r="IWZ134" s="4"/>
      <c r="IXA134" s="4"/>
      <c r="IXB134" s="4"/>
      <c r="IXC134" s="4"/>
      <c r="IXD134" s="4"/>
      <c r="IXE134" s="4"/>
      <c r="IXF134" s="4"/>
      <c r="IXG134" s="4"/>
      <c r="IXH134" s="4"/>
      <c r="IXI134" s="4"/>
      <c r="IXJ134" s="4"/>
      <c r="IXK134" s="4"/>
      <c r="IXL134" s="4"/>
      <c r="IXM134" s="4"/>
      <c r="IXN134" s="4"/>
      <c r="IXO134" s="4"/>
      <c r="IXP134" s="4"/>
      <c r="IXQ134" s="4"/>
      <c r="IXR134" s="4"/>
      <c r="IXS134" s="4"/>
      <c r="IXT134" s="4"/>
      <c r="IXU134" s="4"/>
      <c r="IXV134" s="4"/>
      <c r="IXW134" s="4"/>
      <c r="IXX134" s="4"/>
      <c r="IXY134" s="4"/>
      <c r="IXZ134" s="4"/>
      <c r="IYA134" s="4"/>
      <c r="IYB134" s="4"/>
      <c r="IYC134" s="4"/>
      <c r="IYD134" s="4"/>
      <c r="IYE134" s="4"/>
      <c r="IYF134" s="4"/>
      <c r="IYG134" s="4"/>
      <c r="IYH134" s="4"/>
      <c r="IYI134" s="4"/>
      <c r="IYJ134" s="4"/>
      <c r="IYK134" s="4"/>
      <c r="IYL134" s="4"/>
      <c r="IYM134" s="4"/>
      <c r="IYN134" s="4"/>
      <c r="IYO134" s="4"/>
      <c r="IYP134" s="4"/>
      <c r="IYQ134" s="4"/>
      <c r="IYR134" s="4"/>
      <c r="IYS134" s="4"/>
      <c r="IYT134" s="4"/>
      <c r="IYU134" s="4"/>
      <c r="IYV134" s="4"/>
      <c r="IYW134" s="4"/>
      <c r="IYX134" s="4"/>
      <c r="IYY134" s="4"/>
      <c r="IYZ134" s="4"/>
      <c r="IZA134" s="4"/>
      <c r="IZB134" s="4"/>
      <c r="IZC134" s="4"/>
      <c r="IZD134" s="4"/>
      <c r="IZE134" s="4"/>
      <c r="IZF134" s="4"/>
      <c r="IZG134" s="4"/>
      <c r="IZH134" s="4"/>
      <c r="IZI134" s="4"/>
      <c r="IZJ134" s="4"/>
      <c r="IZK134" s="4"/>
      <c r="IZL134" s="4"/>
      <c r="IZM134" s="4"/>
      <c r="IZN134" s="4"/>
      <c r="IZO134" s="4"/>
      <c r="IZP134" s="4"/>
      <c r="IZQ134" s="4"/>
      <c r="IZR134" s="4"/>
      <c r="IZS134" s="4"/>
      <c r="IZT134" s="4"/>
      <c r="IZU134" s="4"/>
      <c r="IZV134" s="4"/>
      <c r="IZW134" s="4"/>
      <c r="IZX134" s="4"/>
      <c r="IZY134" s="4"/>
      <c r="IZZ134" s="4"/>
      <c r="JAA134" s="4"/>
      <c r="JAB134" s="4"/>
      <c r="JAC134" s="4"/>
      <c r="JAD134" s="4"/>
      <c r="JAE134" s="4"/>
      <c r="JAF134" s="4"/>
      <c r="JAG134" s="4"/>
      <c r="JAH134" s="4"/>
      <c r="JAI134" s="4"/>
      <c r="JAJ134" s="4"/>
      <c r="JAK134" s="4"/>
      <c r="JAL134" s="4"/>
      <c r="JAM134" s="4"/>
      <c r="JAN134" s="4"/>
      <c r="JAO134" s="4"/>
      <c r="JAP134" s="4"/>
      <c r="JAQ134" s="4"/>
      <c r="JAR134" s="4"/>
      <c r="JAS134" s="4"/>
      <c r="JAT134" s="4"/>
      <c r="JAU134" s="4"/>
      <c r="JAV134" s="4"/>
      <c r="JAW134" s="4"/>
      <c r="JAX134" s="4"/>
      <c r="JAY134" s="4"/>
      <c r="JAZ134" s="4"/>
      <c r="JBA134" s="4"/>
      <c r="JBB134" s="4"/>
      <c r="JBC134" s="4"/>
      <c r="JBD134" s="4"/>
      <c r="JBE134" s="4"/>
      <c r="JBF134" s="4"/>
      <c r="JBG134" s="4"/>
      <c r="JBH134" s="4"/>
      <c r="JBI134" s="4"/>
      <c r="JBJ134" s="4"/>
      <c r="JBK134" s="4"/>
      <c r="JBL134" s="4"/>
      <c r="JBM134" s="4"/>
      <c r="JBN134" s="4"/>
      <c r="JBO134" s="4"/>
      <c r="JBP134" s="4"/>
      <c r="JBQ134" s="4"/>
      <c r="JBR134" s="4"/>
      <c r="JBS134" s="4"/>
      <c r="JBT134" s="4"/>
      <c r="JBU134" s="4"/>
      <c r="JBV134" s="4"/>
      <c r="JBW134" s="4"/>
      <c r="JBX134" s="4"/>
      <c r="JBY134" s="4"/>
      <c r="JBZ134" s="4"/>
      <c r="JCA134" s="4"/>
      <c r="JCB134" s="4"/>
      <c r="JCC134" s="4"/>
      <c r="JCD134" s="4"/>
      <c r="JCE134" s="4"/>
      <c r="JCF134" s="4"/>
      <c r="JCG134" s="4"/>
      <c r="JCH134" s="4"/>
      <c r="JCI134" s="4"/>
      <c r="JCJ134" s="4"/>
      <c r="JCK134" s="4"/>
      <c r="JCL134" s="4"/>
      <c r="JCM134" s="4"/>
      <c r="JCN134" s="4"/>
      <c r="JCO134" s="4"/>
      <c r="JCP134" s="4"/>
      <c r="JCQ134" s="4"/>
      <c r="JCR134" s="4"/>
      <c r="JCS134" s="4"/>
      <c r="JCT134" s="4"/>
      <c r="JCU134" s="4"/>
      <c r="JCV134" s="4"/>
      <c r="JCW134" s="4"/>
      <c r="JCX134" s="4"/>
      <c r="JCY134" s="4"/>
      <c r="JCZ134" s="4"/>
      <c r="JDA134" s="4"/>
      <c r="JDB134" s="4"/>
      <c r="JDI134" s="4"/>
      <c r="JDJ134" s="4"/>
      <c r="JDK134" s="4"/>
      <c r="JDL134" s="4"/>
      <c r="JDM134" s="4"/>
      <c r="JDN134" s="4"/>
      <c r="JDO134" s="4"/>
      <c r="JDP134" s="4"/>
      <c r="JDQ134" s="4"/>
      <c r="JDR134" s="4"/>
      <c r="JDS134" s="4"/>
      <c r="JDT134" s="4"/>
      <c r="JDU134" s="4"/>
      <c r="JDV134" s="4"/>
      <c r="JDW134" s="4"/>
      <c r="JDX134" s="4"/>
      <c r="JDY134" s="4"/>
      <c r="JDZ134" s="4"/>
      <c r="JEA134" s="4"/>
      <c r="JEB134" s="4"/>
      <c r="JEC134" s="4"/>
      <c r="JED134" s="4"/>
      <c r="JEE134" s="4"/>
      <c r="JEF134" s="4"/>
      <c r="JEG134" s="4"/>
      <c r="JEH134" s="4"/>
      <c r="JEI134" s="4"/>
      <c r="JEJ134" s="4"/>
      <c r="JEK134" s="4"/>
      <c r="JEL134" s="4"/>
      <c r="JEM134" s="4"/>
      <c r="JEN134" s="4"/>
      <c r="JEO134" s="4"/>
      <c r="JEP134" s="4"/>
      <c r="JEQ134" s="4"/>
      <c r="JER134" s="4"/>
      <c r="JES134" s="4"/>
      <c r="JET134" s="4"/>
      <c r="JEU134" s="4"/>
      <c r="JEV134" s="4"/>
      <c r="JEW134" s="4"/>
      <c r="JEX134" s="4"/>
      <c r="JEY134" s="4"/>
      <c r="JEZ134" s="4"/>
      <c r="JFA134" s="4"/>
      <c r="JFB134" s="4"/>
      <c r="JFC134" s="4"/>
      <c r="JFD134" s="4"/>
      <c r="JFE134" s="4"/>
      <c r="JFF134" s="4"/>
      <c r="JFG134" s="4"/>
      <c r="JFH134" s="4"/>
      <c r="JFI134" s="4"/>
      <c r="JFJ134" s="4"/>
      <c r="JFK134" s="4"/>
      <c r="JFL134" s="4"/>
      <c r="JFM134" s="4"/>
      <c r="JFN134" s="4"/>
      <c r="JFO134" s="4"/>
      <c r="JFP134" s="4"/>
      <c r="JFQ134" s="4"/>
      <c r="JFR134" s="4"/>
      <c r="JFS134" s="4"/>
      <c r="JFT134" s="4"/>
      <c r="JFU134" s="4"/>
      <c r="JFV134" s="4"/>
      <c r="JFW134" s="4"/>
      <c r="JFX134" s="4"/>
      <c r="JFY134" s="4"/>
      <c r="JFZ134" s="4"/>
      <c r="JGA134" s="4"/>
      <c r="JGB134" s="4"/>
      <c r="JGC134" s="4"/>
      <c r="JGD134" s="4"/>
      <c r="JGE134" s="4"/>
      <c r="JGF134" s="4"/>
      <c r="JGG134" s="4"/>
      <c r="JGH134" s="4"/>
      <c r="JGI134" s="4"/>
      <c r="JGJ134" s="4"/>
      <c r="JGK134" s="4"/>
      <c r="JGL134" s="4"/>
      <c r="JGM134" s="4"/>
      <c r="JGN134" s="4"/>
      <c r="JGO134" s="4"/>
      <c r="JGP134" s="4"/>
      <c r="JGQ134" s="4"/>
      <c r="JGR134" s="4"/>
      <c r="JGS134" s="4"/>
      <c r="JGT134" s="4"/>
      <c r="JGU134" s="4"/>
      <c r="JGV134" s="4"/>
      <c r="JGW134" s="4"/>
      <c r="JGX134" s="4"/>
      <c r="JGY134" s="4"/>
      <c r="JGZ134" s="4"/>
      <c r="JHA134" s="4"/>
      <c r="JHB134" s="4"/>
      <c r="JHC134" s="4"/>
      <c r="JHD134" s="4"/>
      <c r="JHE134" s="4"/>
      <c r="JHF134" s="4"/>
      <c r="JHG134" s="4"/>
      <c r="JHH134" s="4"/>
      <c r="JHI134" s="4"/>
      <c r="JHJ134" s="4"/>
      <c r="JHK134" s="4"/>
      <c r="JHL134" s="4"/>
      <c r="JHM134" s="4"/>
      <c r="JHN134" s="4"/>
      <c r="JHO134" s="4"/>
      <c r="JHP134" s="4"/>
      <c r="JHQ134" s="4"/>
      <c r="JHR134" s="4"/>
      <c r="JHS134" s="4"/>
      <c r="JHT134" s="4"/>
      <c r="JHU134" s="4"/>
      <c r="JHV134" s="4"/>
      <c r="JHW134" s="4"/>
      <c r="JHX134" s="4"/>
      <c r="JHY134" s="4"/>
      <c r="JHZ134" s="4"/>
      <c r="JIA134" s="4"/>
      <c r="JIB134" s="4"/>
      <c r="JIC134" s="4"/>
      <c r="JID134" s="4"/>
      <c r="JIE134" s="4"/>
      <c r="JIF134" s="4"/>
      <c r="JIG134" s="4"/>
      <c r="JIH134" s="4"/>
      <c r="JII134" s="4"/>
      <c r="JIJ134" s="4"/>
      <c r="JIK134" s="4"/>
      <c r="JIL134" s="4"/>
      <c r="JIM134" s="4"/>
      <c r="JIN134" s="4"/>
      <c r="JIO134" s="4"/>
      <c r="JIP134" s="4"/>
      <c r="JIQ134" s="4"/>
      <c r="JIR134" s="4"/>
      <c r="JIS134" s="4"/>
      <c r="JIT134" s="4"/>
      <c r="JIU134" s="4"/>
      <c r="JIV134" s="4"/>
      <c r="JIW134" s="4"/>
      <c r="JIX134" s="4"/>
      <c r="JIY134" s="4"/>
      <c r="JIZ134" s="4"/>
      <c r="JJA134" s="4"/>
      <c r="JJB134" s="4"/>
      <c r="JJC134" s="4"/>
      <c r="JJD134" s="4"/>
      <c r="JJE134" s="4"/>
      <c r="JJF134" s="4"/>
      <c r="JJG134" s="4"/>
      <c r="JJH134" s="4"/>
      <c r="JJI134" s="4"/>
      <c r="JJJ134" s="4"/>
      <c r="JJK134" s="4"/>
      <c r="JJL134" s="4"/>
      <c r="JJM134" s="4"/>
      <c r="JJN134" s="4"/>
      <c r="JJO134" s="4"/>
      <c r="JJP134" s="4"/>
      <c r="JJQ134" s="4"/>
      <c r="JJR134" s="4"/>
      <c r="JJS134" s="4"/>
      <c r="JJT134" s="4"/>
      <c r="JJU134" s="4"/>
      <c r="JJV134" s="4"/>
      <c r="JJW134" s="4"/>
      <c r="JJX134" s="4"/>
      <c r="JJY134" s="4"/>
      <c r="JJZ134" s="4"/>
      <c r="JKA134" s="4"/>
      <c r="JKB134" s="4"/>
      <c r="JKC134" s="4"/>
      <c r="JKD134" s="4"/>
      <c r="JKE134" s="4"/>
      <c r="JKF134" s="4"/>
      <c r="JKG134" s="4"/>
      <c r="JKH134" s="4"/>
      <c r="JKI134" s="4"/>
      <c r="JKJ134" s="4"/>
      <c r="JKK134" s="4"/>
      <c r="JKL134" s="4"/>
      <c r="JKM134" s="4"/>
      <c r="JKN134" s="4"/>
      <c r="JKO134" s="4"/>
      <c r="JKP134" s="4"/>
      <c r="JKQ134" s="4"/>
      <c r="JKR134" s="4"/>
      <c r="JKS134" s="4"/>
      <c r="JKT134" s="4"/>
      <c r="JKU134" s="4"/>
      <c r="JKV134" s="4"/>
      <c r="JKW134" s="4"/>
      <c r="JKX134" s="4"/>
      <c r="JKY134" s="4"/>
      <c r="JKZ134" s="4"/>
      <c r="JLA134" s="4"/>
      <c r="JLB134" s="4"/>
      <c r="JLC134" s="4"/>
      <c r="JLD134" s="4"/>
      <c r="JLE134" s="4"/>
      <c r="JLF134" s="4"/>
      <c r="JLG134" s="4"/>
      <c r="JLH134" s="4"/>
      <c r="JLI134" s="4"/>
      <c r="JLJ134" s="4"/>
      <c r="JLK134" s="4"/>
      <c r="JLL134" s="4"/>
      <c r="JLM134" s="4"/>
      <c r="JLN134" s="4"/>
      <c r="JLO134" s="4"/>
      <c r="JLP134" s="4"/>
      <c r="JLQ134" s="4"/>
      <c r="JLR134" s="4"/>
      <c r="JLS134" s="4"/>
      <c r="JLT134" s="4"/>
      <c r="JLU134" s="4"/>
      <c r="JLV134" s="4"/>
      <c r="JLW134" s="4"/>
      <c r="JLX134" s="4"/>
      <c r="JLY134" s="4"/>
      <c r="JLZ134" s="4"/>
      <c r="JMA134" s="4"/>
      <c r="JMB134" s="4"/>
      <c r="JMC134" s="4"/>
      <c r="JMD134" s="4"/>
      <c r="JME134" s="4"/>
      <c r="JMF134" s="4"/>
      <c r="JMG134" s="4"/>
      <c r="JMH134" s="4"/>
      <c r="JMI134" s="4"/>
      <c r="JMJ134" s="4"/>
      <c r="JMK134" s="4"/>
      <c r="JML134" s="4"/>
      <c r="JMM134" s="4"/>
      <c r="JMN134" s="4"/>
      <c r="JMO134" s="4"/>
      <c r="JMP134" s="4"/>
      <c r="JMQ134" s="4"/>
      <c r="JMR134" s="4"/>
      <c r="JMS134" s="4"/>
      <c r="JMT134" s="4"/>
      <c r="JMU134" s="4"/>
      <c r="JMV134" s="4"/>
      <c r="JMW134" s="4"/>
      <c r="JMX134" s="4"/>
      <c r="JNE134" s="4"/>
      <c r="JNF134" s="4"/>
      <c r="JNG134" s="4"/>
      <c r="JNH134" s="4"/>
      <c r="JNI134" s="4"/>
      <c r="JNJ134" s="4"/>
      <c r="JNK134" s="4"/>
      <c r="JNL134" s="4"/>
      <c r="JNM134" s="4"/>
      <c r="JNN134" s="4"/>
      <c r="JNO134" s="4"/>
      <c r="JNP134" s="4"/>
      <c r="JNQ134" s="4"/>
      <c r="JNR134" s="4"/>
      <c r="JNS134" s="4"/>
      <c r="JNT134" s="4"/>
      <c r="JNU134" s="4"/>
      <c r="JNV134" s="4"/>
      <c r="JNW134" s="4"/>
      <c r="JNX134" s="4"/>
      <c r="JNY134" s="4"/>
      <c r="JNZ134" s="4"/>
      <c r="JOA134" s="4"/>
      <c r="JOB134" s="4"/>
      <c r="JOC134" s="4"/>
      <c r="JOD134" s="4"/>
      <c r="JOE134" s="4"/>
      <c r="JOF134" s="4"/>
      <c r="JOG134" s="4"/>
      <c r="JOH134" s="4"/>
      <c r="JOI134" s="4"/>
      <c r="JOJ134" s="4"/>
      <c r="JOK134" s="4"/>
      <c r="JOL134" s="4"/>
      <c r="JOM134" s="4"/>
      <c r="JON134" s="4"/>
      <c r="JOO134" s="4"/>
      <c r="JOP134" s="4"/>
      <c r="JOQ134" s="4"/>
      <c r="JOR134" s="4"/>
      <c r="JOS134" s="4"/>
      <c r="JOT134" s="4"/>
      <c r="JOU134" s="4"/>
      <c r="JOV134" s="4"/>
      <c r="JOW134" s="4"/>
      <c r="JOX134" s="4"/>
      <c r="JOY134" s="4"/>
      <c r="JOZ134" s="4"/>
      <c r="JPA134" s="4"/>
      <c r="JPB134" s="4"/>
      <c r="JPC134" s="4"/>
      <c r="JPD134" s="4"/>
      <c r="JPE134" s="4"/>
      <c r="JPF134" s="4"/>
      <c r="JPG134" s="4"/>
      <c r="JPH134" s="4"/>
      <c r="JPI134" s="4"/>
      <c r="JPJ134" s="4"/>
      <c r="JPK134" s="4"/>
      <c r="JPL134" s="4"/>
      <c r="JPM134" s="4"/>
      <c r="JPN134" s="4"/>
      <c r="JPO134" s="4"/>
      <c r="JPP134" s="4"/>
      <c r="JPQ134" s="4"/>
      <c r="JPR134" s="4"/>
      <c r="JPS134" s="4"/>
      <c r="JPT134" s="4"/>
      <c r="JPU134" s="4"/>
      <c r="JPV134" s="4"/>
      <c r="JPW134" s="4"/>
      <c r="JPX134" s="4"/>
      <c r="JPY134" s="4"/>
      <c r="JPZ134" s="4"/>
      <c r="JQA134" s="4"/>
      <c r="JQB134" s="4"/>
      <c r="JQC134" s="4"/>
      <c r="JQD134" s="4"/>
      <c r="JQE134" s="4"/>
      <c r="JQF134" s="4"/>
      <c r="JQG134" s="4"/>
      <c r="JQH134" s="4"/>
      <c r="JQI134" s="4"/>
      <c r="JQJ134" s="4"/>
      <c r="JQK134" s="4"/>
      <c r="JQL134" s="4"/>
      <c r="JQM134" s="4"/>
      <c r="JQN134" s="4"/>
      <c r="JQO134" s="4"/>
      <c r="JQP134" s="4"/>
      <c r="JQQ134" s="4"/>
      <c r="JQR134" s="4"/>
      <c r="JQS134" s="4"/>
      <c r="JQT134" s="4"/>
      <c r="JQU134" s="4"/>
      <c r="JQV134" s="4"/>
      <c r="JQW134" s="4"/>
      <c r="JQX134" s="4"/>
      <c r="JQY134" s="4"/>
      <c r="JQZ134" s="4"/>
      <c r="JRA134" s="4"/>
      <c r="JRB134" s="4"/>
      <c r="JRC134" s="4"/>
      <c r="JRD134" s="4"/>
      <c r="JRE134" s="4"/>
      <c r="JRF134" s="4"/>
      <c r="JRG134" s="4"/>
      <c r="JRH134" s="4"/>
      <c r="JRI134" s="4"/>
      <c r="JRJ134" s="4"/>
      <c r="JRK134" s="4"/>
      <c r="JRL134" s="4"/>
      <c r="JRM134" s="4"/>
      <c r="JRN134" s="4"/>
      <c r="JRO134" s="4"/>
      <c r="JRP134" s="4"/>
      <c r="JRQ134" s="4"/>
      <c r="JRR134" s="4"/>
      <c r="JRS134" s="4"/>
      <c r="JRT134" s="4"/>
      <c r="JRU134" s="4"/>
      <c r="JRV134" s="4"/>
      <c r="JRW134" s="4"/>
      <c r="JRX134" s="4"/>
      <c r="JRY134" s="4"/>
      <c r="JRZ134" s="4"/>
      <c r="JSA134" s="4"/>
      <c r="JSB134" s="4"/>
      <c r="JSC134" s="4"/>
      <c r="JSD134" s="4"/>
      <c r="JSE134" s="4"/>
      <c r="JSF134" s="4"/>
      <c r="JSG134" s="4"/>
      <c r="JSH134" s="4"/>
      <c r="JSI134" s="4"/>
      <c r="JSJ134" s="4"/>
      <c r="JSK134" s="4"/>
      <c r="JSL134" s="4"/>
      <c r="JSM134" s="4"/>
      <c r="JSN134" s="4"/>
      <c r="JSO134" s="4"/>
      <c r="JSP134" s="4"/>
      <c r="JSQ134" s="4"/>
      <c r="JSR134" s="4"/>
      <c r="JSS134" s="4"/>
      <c r="JST134" s="4"/>
      <c r="JSU134" s="4"/>
      <c r="JSV134" s="4"/>
      <c r="JSW134" s="4"/>
      <c r="JSX134" s="4"/>
      <c r="JSY134" s="4"/>
      <c r="JSZ134" s="4"/>
      <c r="JTA134" s="4"/>
      <c r="JTB134" s="4"/>
      <c r="JTC134" s="4"/>
      <c r="JTD134" s="4"/>
      <c r="JTE134" s="4"/>
      <c r="JTF134" s="4"/>
      <c r="JTG134" s="4"/>
      <c r="JTH134" s="4"/>
      <c r="JTI134" s="4"/>
      <c r="JTJ134" s="4"/>
      <c r="JTK134" s="4"/>
      <c r="JTL134" s="4"/>
      <c r="JTM134" s="4"/>
      <c r="JTN134" s="4"/>
      <c r="JTO134" s="4"/>
      <c r="JTP134" s="4"/>
      <c r="JTQ134" s="4"/>
      <c r="JTR134" s="4"/>
      <c r="JTS134" s="4"/>
      <c r="JTT134" s="4"/>
      <c r="JTU134" s="4"/>
      <c r="JTV134" s="4"/>
      <c r="JTW134" s="4"/>
      <c r="JTX134" s="4"/>
      <c r="JTY134" s="4"/>
      <c r="JTZ134" s="4"/>
      <c r="JUA134" s="4"/>
      <c r="JUB134" s="4"/>
      <c r="JUC134" s="4"/>
      <c r="JUD134" s="4"/>
      <c r="JUE134" s="4"/>
      <c r="JUF134" s="4"/>
      <c r="JUG134" s="4"/>
      <c r="JUH134" s="4"/>
      <c r="JUI134" s="4"/>
      <c r="JUJ134" s="4"/>
      <c r="JUK134" s="4"/>
      <c r="JUL134" s="4"/>
      <c r="JUM134" s="4"/>
      <c r="JUN134" s="4"/>
      <c r="JUO134" s="4"/>
      <c r="JUP134" s="4"/>
      <c r="JUQ134" s="4"/>
      <c r="JUR134" s="4"/>
      <c r="JUS134" s="4"/>
      <c r="JUT134" s="4"/>
      <c r="JUU134" s="4"/>
      <c r="JUV134" s="4"/>
      <c r="JUW134" s="4"/>
      <c r="JUX134" s="4"/>
      <c r="JUY134" s="4"/>
      <c r="JUZ134" s="4"/>
      <c r="JVA134" s="4"/>
      <c r="JVB134" s="4"/>
      <c r="JVC134" s="4"/>
      <c r="JVD134" s="4"/>
      <c r="JVE134" s="4"/>
      <c r="JVF134" s="4"/>
      <c r="JVG134" s="4"/>
      <c r="JVH134" s="4"/>
      <c r="JVI134" s="4"/>
      <c r="JVJ134" s="4"/>
      <c r="JVK134" s="4"/>
      <c r="JVL134" s="4"/>
      <c r="JVM134" s="4"/>
      <c r="JVN134" s="4"/>
      <c r="JVO134" s="4"/>
      <c r="JVP134" s="4"/>
      <c r="JVQ134" s="4"/>
      <c r="JVR134" s="4"/>
      <c r="JVS134" s="4"/>
      <c r="JVT134" s="4"/>
      <c r="JVU134" s="4"/>
      <c r="JVV134" s="4"/>
      <c r="JVW134" s="4"/>
      <c r="JVX134" s="4"/>
      <c r="JVY134" s="4"/>
      <c r="JVZ134" s="4"/>
      <c r="JWA134" s="4"/>
      <c r="JWB134" s="4"/>
      <c r="JWC134" s="4"/>
      <c r="JWD134" s="4"/>
      <c r="JWE134" s="4"/>
      <c r="JWF134" s="4"/>
      <c r="JWG134" s="4"/>
      <c r="JWH134" s="4"/>
      <c r="JWI134" s="4"/>
      <c r="JWJ134" s="4"/>
      <c r="JWK134" s="4"/>
      <c r="JWL134" s="4"/>
      <c r="JWM134" s="4"/>
      <c r="JWN134" s="4"/>
      <c r="JWO134" s="4"/>
      <c r="JWP134" s="4"/>
      <c r="JWQ134" s="4"/>
      <c r="JWR134" s="4"/>
      <c r="JWS134" s="4"/>
      <c r="JWT134" s="4"/>
      <c r="JXA134" s="4"/>
      <c r="JXB134" s="4"/>
      <c r="JXC134" s="4"/>
      <c r="JXD134" s="4"/>
      <c r="JXE134" s="4"/>
      <c r="JXF134" s="4"/>
      <c r="JXG134" s="4"/>
      <c r="JXH134" s="4"/>
      <c r="JXI134" s="4"/>
      <c r="JXJ134" s="4"/>
      <c r="JXK134" s="4"/>
      <c r="JXL134" s="4"/>
      <c r="JXM134" s="4"/>
      <c r="JXN134" s="4"/>
      <c r="JXO134" s="4"/>
      <c r="JXP134" s="4"/>
      <c r="JXQ134" s="4"/>
      <c r="JXR134" s="4"/>
      <c r="JXS134" s="4"/>
      <c r="JXT134" s="4"/>
      <c r="JXU134" s="4"/>
      <c r="JXV134" s="4"/>
      <c r="JXW134" s="4"/>
      <c r="JXX134" s="4"/>
      <c r="JXY134" s="4"/>
      <c r="JXZ134" s="4"/>
      <c r="JYA134" s="4"/>
      <c r="JYB134" s="4"/>
      <c r="JYC134" s="4"/>
      <c r="JYD134" s="4"/>
      <c r="JYE134" s="4"/>
      <c r="JYF134" s="4"/>
      <c r="JYG134" s="4"/>
      <c r="JYH134" s="4"/>
      <c r="JYI134" s="4"/>
      <c r="JYJ134" s="4"/>
      <c r="JYK134" s="4"/>
      <c r="JYL134" s="4"/>
      <c r="JYM134" s="4"/>
      <c r="JYN134" s="4"/>
      <c r="JYO134" s="4"/>
      <c r="JYP134" s="4"/>
      <c r="JYQ134" s="4"/>
      <c r="JYR134" s="4"/>
      <c r="JYS134" s="4"/>
      <c r="JYT134" s="4"/>
      <c r="JYU134" s="4"/>
      <c r="JYV134" s="4"/>
      <c r="JYW134" s="4"/>
      <c r="JYX134" s="4"/>
      <c r="JYY134" s="4"/>
      <c r="JYZ134" s="4"/>
      <c r="JZA134" s="4"/>
      <c r="JZB134" s="4"/>
      <c r="JZC134" s="4"/>
      <c r="JZD134" s="4"/>
      <c r="JZE134" s="4"/>
      <c r="JZF134" s="4"/>
      <c r="JZG134" s="4"/>
      <c r="JZH134" s="4"/>
      <c r="JZI134" s="4"/>
      <c r="JZJ134" s="4"/>
      <c r="JZK134" s="4"/>
      <c r="JZL134" s="4"/>
      <c r="JZM134" s="4"/>
      <c r="JZN134" s="4"/>
      <c r="JZO134" s="4"/>
      <c r="JZP134" s="4"/>
      <c r="JZQ134" s="4"/>
      <c r="JZR134" s="4"/>
      <c r="JZS134" s="4"/>
      <c r="JZT134" s="4"/>
      <c r="JZU134" s="4"/>
      <c r="JZV134" s="4"/>
      <c r="JZW134" s="4"/>
      <c r="JZX134" s="4"/>
      <c r="JZY134" s="4"/>
      <c r="JZZ134" s="4"/>
      <c r="KAA134" s="4"/>
      <c r="KAB134" s="4"/>
      <c r="KAC134" s="4"/>
      <c r="KAD134" s="4"/>
      <c r="KAE134" s="4"/>
      <c r="KAF134" s="4"/>
      <c r="KAG134" s="4"/>
      <c r="KAH134" s="4"/>
      <c r="KAI134" s="4"/>
      <c r="KAJ134" s="4"/>
      <c r="KAK134" s="4"/>
      <c r="KAL134" s="4"/>
      <c r="KAM134" s="4"/>
      <c r="KAN134" s="4"/>
      <c r="KAO134" s="4"/>
      <c r="KAP134" s="4"/>
      <c r="KAQ134" s="4"/>
      <c r="KAR134" s="4"/>
      <c r="KAS134" s="4"/>
      <c r="KAT134" s="4"/>
      <c r="KAU134" s="4"/>
      <c r="KAV134" s="4"/>
      <c r="KAW134" s="4"/>
      <c r="KAX134" s="4"/>
      <c r="KAY134" s="4"/>
      <c r="KAZ134" s="4"/>
      <c r="KBA134" s="4"/>
      <c r="KBB134" s="4"/>
      <c r="KBC134" s="4"/>
      <c r="KBD134" s="4"/>
      <c r="KBE134" s="4"/>
      <c r="KBF134" s="4"/>
      <c r="KBG134" s="4"/>
      <c r="KBH134" s="4"/>
      <c r="KBI134" s="4"/>
      <c r="KBJ134" s="4"/>
      <c r="KBK134" s="4"/>
      <c r="KBL134" s="4"/>
      <c r="KBM134" s="4"/>
      <c r="KBN134" s="4"/>
      <c r="KBO134" s="4"/>
      <c r="KBP134" s="4"/>
      <c r="KBQ134" s="4"/>
      <c r="KBR134" s="4"/>
      <c r="KBS134" s="4"/>
      <c r="KBT134" s="4"/>
      <c r="KBU134" s="4"/>
      <c r="KBV134" s="4"/>
      <c r="KBW134" s="4"/>
      <c r="KBX134" s="4"/>
      <c r="KBY134" s="4"/>
      <c r="KBZ134" s="4"/>
      <c r="KCA134" s="4"/>
      <c r="KCB134" s="4"/>
      <c r="KCC134" s="4"/>
      <c r="KCD134" s="4"/>
      <c r="KCE134" s="4"/>
      <c r="KCF134" s="4"/>
      <c r="KCG134" s="4"/>
      <c r="KCH134" s="4"/>
      <c r="KCI134" s="4"/>
      <c r="KCJ134" s="4"/>
      <c r="KCK134" s="4"/>
      <c r="KCL134" s="4"/>
      <c r="KCM134" s="4"/>
      <c r="KCN134" s="4"/>
      <c r="KCO134" s="4"/>
      <c r="KCP134" s="4"/>
      <c r="KCQ134" s="4"/>
      <c r="KCR134" s="4"/>
      <c r="KCS134" s="4"/>
      <c r="KCT134" s="4"/>
      <c r="KCU134" s="4"/>
      <c r="KCV134" s="4"/>
      <c r="KCW134" s="4"/>
      <c r="KCX134" s="4"/>
      <c r="KCY134" s="4"/>
      <c r="KCZ134" s="4"/>
      <c r="KDA134" s="4"/>
      <c r="KDB134" s="4"/>
      <c r="KDC134" s="4"/>
      <c r="KDD134" s="4"/>
      <c r="KDE134" s="4"/>
      <c r="KDF134" s="4"/>
      <c r="KDG134" s="4"/>
      <c r="KDH134" s="4"/>
      <c r="KDI134" s="4"/>
      <c r="KDJ134" s="4"/>
      <c r="KDK134" s="4"/>
      <c r="KDL134" s="4"/>
      <c r="KDM134" s="4"/>
      <c r="KDN134" s="4"/>
      <c r="KDO134" s="4"/>
      <c r="KDP134" s="4"/>
      <c r="KDQ134" s="4"/>
      <c r="KDR134" s="4"/>
      <c r="KDS134" s="4"/>
      <c r="KDT134" s="4"/>
      <c r="KDU134" s="4"/>
      <c r="KDV134" s="4"/>
      <c r="KDW134" s="4"/>
      <c r="KDX134" s="4"/>
      <c r="KDY134" s="4"/>
      <c r="KDZ134" s="4"/>
      <c r="KEA134" s="4"/>
      <c r="KEB134" s="4"/>
      <c r="KEC134" s="4"/>
      <c r="KED134" s="4"/>
      <c r="KEE134" s="4"/>
      <c r="KEF134" s="4"/>
      <c r="KEG134" s="4"/>
      <c r="KEH134" s="4"/>
      <c r="KEI134" s="4"/>
      <c r="KEJ134" s="4"/>
      <c r="KEK134" s="4"/>
      <c r="KEL134" s="4"/>
      <c r="KEM134" s="4"/>
      <c r="KEN134" s="4"/>
      <c r="KEO134" s="4"/>
      <c r="KEP134" s="4"/>
      <c r="KEQ134" s="4"/>
      <c r="KER134" s="4"/>
      <c r="KES134" s="4"/>
      <c r="KET134" s="4"/>
      <c r="KEU134" s="4"/>
      <c r="KEV134" s="4"/>
      <c r="KEW134" s="4"/>
      <c r="KEX134" s="4"/>
      <c r="KEY134" s="4"/>
      <c r="KEZ134" s="4"/>
      <c r="KFA134" s="4"/>
      <c r="KFB134" s="4"/>
      <c r="KFC134" s="4"/>
      <c r="KFD134" s="4"/>
      <c r="KFE134" s="4"/>
      <c r="KFF134" s="4"/>
      <c r="KFG134" s="4"/>
      <c r="KFH134" s="4"/>
      <c r="KFI134" s="4"/>
      <c r="KFJ134" s="4"/>
      <c r="KFK134" s="4"/>
      <c r="KFL134" s="4"/>
      <c r="KFM134" s="4"/>
      <c r="KFN134" s="4"/>
      <c r="KFO134" s="4"/>
      <c r="KFP134" s="4"/>
      <c r="KFQ134" s="4"/>
      <c r="KFR134" s="4"/>
      <c r="KFS134" s="4"/>
      <c r="KFT134" s="4"/>
      <c r="KFU134" s="4"/>
      <c r="KFV134" s="4"/>
      <c r="KFW134" s="4"/>
      <c r="KFX134" s="4"/>
      <c r="KFY134" s="4"/>
      <c r="KFZ134" s="4"/>
      <c r="KGA134" s="4"/>
      <c r="KGB134" s="4"/>
      <c r="KGC134" s="4"/>
      <c r="KGD134" s="4"/>
      <c r="KGE134" s="4"/>
      <c r="KGF134" s="4"/>
      <c r="KGG134" s="4"/>
      <c r="KGH134" s="4"/>
      <c r="KGI134" s="4"/>
      <c r="KGJ134" s="4"/>
      <c r="KGK134" s="4"/>
      <c r="KGL134" s="4"/>
      <c r="KGM134" s="4"/>
      <c r="KGN134" s="4"/>
      <c r="KGO134" s="4"/>
      <c r="KGP134" s="4"/>
      <c r="KGW134" s="4"/>
      <c r="KGX134" s="4"/>
      <c r="KGY134" s="4"/>
      <c r="KGZ134" s="4"/>
      <c r="KHA134" s="4"/>
      <c r="KHB134" s="4"/>
      <c r="KHC134" s="4"/>
      <c r="KHD134" s="4"/>
      <c r="KHE134" s="4"/>
      <c r="KHF134" s="4"/>
      <c r="KHG134" s="4"/>
      <c r="KHH134" s="4"/>
      <c r="KHI134" s="4"/>
      <c r="KHJ134" s="4"/>
      <c r="KHK134" s="4"/>
      <c r="KHL134" s="4"/>
      <c r="KHM134" s="4"/>
      <c r="KHN134" s="4"/>
      <c r="KHO134" s="4"/>
      <c r="KHP134" s="4"/>
      <c r="KHQ134" s="4"/>
      <c r="KHR134" s="4"/>
      <c r="KHS134" s="4"/>
      <c r="KHT134" s="4"/>
      <c r="KHU134" s="4"/>
      <c r="KHV134" s="4"/>
      <c r="KHW134" s="4"/>
      <c r="KHX134" s="4"/>
      <c r="KHY134" s="4"/>
      <c r="KHZ134" s="4"/>
      <c r="KIA134" s="4"/>
      <c r="KIB134" s="4"/>
      <c r="KIC134" s="4"/>
      <c r="KID134" s="4"/>
      <c r="KIE134" s="4"/>
      <c r="KIF134" s="4"/>
      <c r="KIG134" s="4"/>
      <c r="KIH134" s="4"/>
      <c r="KII134" s="4"/>
      <c r="KIJ134" s="4"/>
      <c r="KIK134" s="4"/>
      <c r="KIL134" s="4"/>
      <c r="KIM134" s="4"/>
      <c r="KIN134" s="4"/>
      <c r="KIO134" s="4"/>
      <c r="KIP134" s="4"/>
      <c r="KIQ134" s="4"/>
      <c r="KIR134" s="4"/>
      <c r="KIS134" s="4"/>
      <c r="KIT134" s="4"/>
      <c r="KIU134" s="4"/>
      <c r="KIV134" s="4"/>
      <c r="KIW134" s="4"/>
      <c r="KIX134" s="4"/>
      <c r="KIY134" s="4"/>
      <c r="KIZ134" s="4"/>
      <c r="KJA134" s="4"/>
      <c r="KJB134" s="4"/>
      <c r="KJC134" s="4"/>
      <c r="KJD134" s="4"/>
      <c r="KJE134" s="4"/>
      <c r="KJF134" s="4"/>
      <c r="KJG134" s="4"/>
      <c r="KJH134" s="4"/>
      <c r="KJI134" s="4"/>
      <c r="KJJ134" s="4"/>
      <c r="KJK134" s="4"/>
      <c r="KJL134" s="4"/>
      <c r="KJM134" s="4"/>
      <c r="KJN134" s="4"/>
      <c r="KJO134" s="4"/>
      <c r="KJP134" s="4"/>
      <c r="KJQ134" s="4"/>
      <c r="KJR134" s="4"/>
      <c r="KJS134" s="4"/>
      <c r="KJT134" s="4"/>
      <c r="KJU134" s="4"/>
      <c r="KJV134" s="4"/>
      <c r="KJW134" s="4"/>
      <c r="KJX134" s="4"/>
      <c r="KJY134" s="4"/>
      <c r="KJZ134" s="4"/>
      <c r="KKA134" s="4"/>
      <c r="KKB134" s="4"/>
      <c r="KKC134" s="4"/>
      <c r="KKD134" s="4"/>
      <c r="KKE134" s="4"/>
      <c r="KKF134" s="4"/>
      <c r="KKG134" s="4"/>
      <c r="KKH134" s="4"/>
      <c r="KKI134" s="4"/>
      <c r="KKJ134" s="4"/>
      <c r="KKK134" s="4"/>
      <c r="KKL134" s="4"/>
      <c r="KKM134" s="4"/>
      <c r="KKN134" s="4"/>
      <c r="KKO134" s="4"/>
      <c r="KKP134" s="4"/>
      <c r="KKQ134" s="4"/>
      <c r="KKR134" s="4"/>
      <c r="KKS134" s="4"/>
      <c r="KKT134" s="4"/>
      <c r="KKU134" s="4"/>
      <c r="KKV134" s="4"/>
      <c r="KKW134" s="4"/>
      <c r="KKX134" s="4"/>
      <c r="KKY134" s="4"/>
      <c r="KKZ134" s="4"/>
      <c r="KLA134" s="4"/>
      <c r="KLB134" s="4"/>
      <c r="KLC134" s="4"/>
      <c r="KLD134" s="4"/>
      <c r="KLE134" s="4"/>
      <c r="KLF134" s="4"/>
      <c r="KLG134" s="4"/>
      <c r="KLH134" s="4"/>
      <c r="KLI134" s="4"/>
      <c r="KLJ134" s="4"/>
      <c r="KLK134" s="4"/>
      <c r="KLL134" s="4"/>
      <c r="KLM134" s="4"/>
      <c r="KLN134" s="4"/>
      <c r="KLO134" s="4"/>
      <c r="KLP134" s="4"/>
      <c r="KLQ134" s="4"/>
      <c r="KLR134" s="4"/>
      <c r="KLS134" s="4"/>
      <c r="KLT134" s="4"/>
      <c r="KLU134" s="4"/>
      <c r="KLV134" s="4"/>
      <c r="KLW134" s="4"/>
      <c r="KLX134" s="4"/>
      <c r="KLY134" s="4"/>
      <c r="KLZ134" s="4"/>
      <c r="KMA134" s="4"/>
      <c r="KMB134" s="4"/>
      <c r="KMC134" s="4"/>
      <c r="KMD134" s="4"/>
      <c r="KME134" s="4"/>
      <c r="KMF134" s="4"/>
      <c r="KMG134" s="4"/>
      <c r="KMH134" s="4"/>
      <c r="KMI134" s="4"/>
      <c r="KMJ134" s="4"/>
      <c r="KMK134" s="4"/>
      <c r="KML134" s="4"/>
      <c r="KMM134" s="4"/>
      <c r="KMN134" s="4"/>
      <c r="KMO134" s="4"/>
      <c r="KMP134" s="4"/>
      <c r="KMQ134" s="4"/>
      <c r="KMR134" s="4"/>
      <c r="KMS134" s="4"/>
      <c r="KMT134" s="4"/>
      <c r="KMU134" s="4"/>
      <c r="KMV134" s="4"/>
      <c r="KMW134" s="4"/>
      <c r="KMX134" s="4"/>
      <c r="KMY134" s="4"/>
      <c r="KMZ134" s="4"/>
      <c r="KNA134" s="4"/>
      <c r="KNB134" s="4"/>
      <c r="KNC134" s="4"/>
      <c r="KND134" s="4"/>
      <c r="KNE134" s="4"/>
      <c r="KNF134" s="4"/>
      <c r="KNG134" s="4"/>
      <c r="KNH134" s="4"/>
      <c r="KNI134" s="4"/>
      <c r="KNJ134" s="4"/>
      <c r="KNK134" s="4"/>
      <c r="KNL134" s="4"/>
      <c r="KNM134" s="4"/>
      <c r="KNN134" s="4"/>
      <c r="KNO134" s="4"/>
      <c r="KNP134" s="4"/>
      <c r="KNQ134" s="4"/>
      <c r="KNR134" s="4"/>
      <c r="KNS134" s="4"/>
      <c r="KNT134" s="4"/>
      <c r="KNU134" s="4"/>
      <c r="KNV134" s="4"/>
      <c r="KNW134" s="4"/>
      <c r="KNX134" s="4"/>
      <c r="KNY134" s="4"/>
      <c r="KNZ134" s="4"/>
      <c r="KOA134" s="4"/>
      <c r="KOB134" s="4"/>
      <c r="KOC134" s="4"/>
      <c r="KOD134" s="4"/>
      <c r="KOE134" s="4"/>
      <c r="KOF134" s="4"/>
      <c r="KOG134" s="4"/>
      <c r="KOH134" s="4"/>
      <c r="KOI134" s="4"/>
      <c r="KOJ134" s="4"/>
      <c r="KOK134" s="4"/>
      <c r="KOL134" s="4"/>
      <c r="KOM134" s="4"/>
      <c r="KON134" s="4"/>
      <c r="KOO134" s="4"/>
      <c r="KOP134" s="4"/>
      <c r="KOQ134" s="4"/>
      <c r="KOR134" s="4"/>
      <c r="KOS134" s="4"/>
      <c r="KOT134" s="4"/>
      <c r="KOU134" s="4"/>
      <c r="KOV134" s="4"/>
      <c r="KOW134" s="4"/>
      <c r="KOX134" s="4"/>
      <c r="KOY134" s="4"/>
      <c r="KOZ134" s="4"/>
      <c r="KPA134" s="4"/>
      <c r="KPB134" s="4"/>
      <c r="KPC134" s="4"/>
      <c r="KPD134" s="4"/>
      <c r="KPE134" s="4"/>
      <c r="KPF134" s="4"/>
      <c r="KPG134" s="4"/>
      <c r="KPH134" s="4"/>
      <c r="KPI134" s="4"/>
      <c r="KPJ134" s="4"/>
      <c r="KPK134" s="4"/>
      <c r="KPL134" s="4"/>
      <c r="KPM134" s="4"/>
      <c r="KPN134" s="4"/>
      <c r="KPO134" s="4"/>
      <c r="KPP134" s="4"/>
      <c r="KPQ134" s="4"/>
      <c r="KPR134" s="4"/>
      <c r="KPS134" s="4"/>
      <c r="KPT134" s="4"/>
      <c r="KPU134" s="4"/>
      <c r="KPV134" s="4"/>
      <c r="KPW134" s="4"/>
      <c r="KPX134" s="4"/>
      <c r="KPY134" s="4"/>
      <c r="KPZ134" s="4"/>
      <c r="KQA134" s="4"/>
      <c r="KQB134" s="4"/>
      <c r="KQC134" s="4"/>
      <c r="KQD134" s="4"/>
      <c r="KQE134" s="4"/>
      <c r="KQF134" s="4"/>
      <c r="KQG134" s="4"/>
      <c r="KQH134" s="4"/>
      <c r="KQI134" s="4"/>
      <c r="KQJ134" s="4"/>
      <c r="KQK134" s="4"/>
      <c r="KQL134" s="4"/>
      <c r="KQS134" s="4"/>
      <c r="KQT134" s="4"/>
      <c r="KQU134" s="4"/>
      <c r="KQV134" s="4"/>
      <c r="KQW134" s="4"/>
      <c r="KQX134" s="4"/>
      <c r="KQY134" s="4"/>
      <c r="KQZ134" s="4"/>
      <c r="KRA134" s="4"/>
      <c r="KRB134" s="4"/>
      <c r="KRC134" s="4"/>
      <c r="KRD134" s="4"/>
      <c r="KRE134" s="4"/>
      <c r="KRF134" s="4"/>
      <c r="KRG134" s="4"/>
      <c r="KRH134" s="4"/>
      <c r="KRI134" s="4"/>
      <c r="KRJ134" s="4"/>
      <c r="KRK134" s="4"/>
      <c r="KRL134" s="4"/>
      <c r="KRM134" s="4"/>
      <c r="KRN134" s="4"/>
      <c r="KRO134" s="4"/>
      <c r="KRP134" s="4"/>
      <c r="KRQ134" s="4"/>
      <c r="KRR134" s="4"/>
      <c r="KRS134" s="4"/>
      <c r="KRT134" s="4"/>
      <c r="KRU134" s="4"/>
      <c r="KRV134" s="4"/>
      <c r="KRW134" s="4"/>
      <c r="KRX134" s="4"/>
      <c r="KRY134" s="4"/>
      <c r="KRZ134" s="4"/>
      <c r="KSA134" s="4"/>
      <c r="KSB134" s="4"/>
      <c r="KSC134" s="4"/>
      <c r="KSD134" s="4"/>
      <c r="KSE134" s="4"/>
      <c r="KSF134" s="4"/>
      <c r="KSG134" s="4"/>
      <c r="KSH134" s="4"/>
      <c r="KSI134" s="4"/>
      <c r="KSJ134" s="4"/>
      <c r="KSK134" s="4"/>
      <c r="KSL134" s="4"/>
      <c r="KSM134" s="4"/>
      <c r="KSN134" s="4"/>
      <c r="KSO134" s="4"/>
      <c r="KSP134" s="4"/>
      <c r="KSQ134" s="4"/>
      <c r="KSR134" s="4"/>
      <c r="KSS134" s="4"/>
      <c r="KST134" s="4"/>
      <c r="KSU134" s="4"/>
      <c r="KSV134" s="4"/>
      <c r="KSW134" s="4"/>
      <c r="KSX134" s="4"/>
      <c r="KSY134" s="4"/>
      <c r="KSZ134" s="4"/>
      <c r="KTA134" s="4"/>
      <c r="KTB134" s="4"/>
      <c r="KTC134" s="4"/>
      <c r="KTD134" s="4"/>
      <c r="KTE134" s="4"/>
      <c r="KTF134" s="4"/>
      <c r="KTG134" s="4"/>
      <c r="KTH134" s="4"/>
      <c r="KTI134" s="4"/>
      <c r="KTJ134" s="4"/>
      <c r="KTK134" s="4"/>
      <c r="KTL134" s="4"/>
      <c r="KTM134" s="4"/>
      <c r="KTN134" s="4"/>
      <c r="KTO134" s="4"/>
      <c r="KTP134" s="4"/>
      <c r="KTQ134" s="4"/>
      <c r="KTR134" s="4"/>
      <c r="KTS134" s="4"/>
      <c r="KTT134" s="4"/>
      <c r="KTU134" s="4"/>
      <c r="KTV134" s="4"/>
      <c r="KTW134" s="4"/>
      <c r="KTX134" s="4"/>
      <c r="KTY134" s="4"/>
      <c r="KTZ134" s="4"/>
      <c r="KUA134" s="4"/>
      <c r="KUB134" s="4"/>
      <c r="KUC134" s="4"/>
      <c r="KUD134" s="4"/>
      <c r="KUE134" s="4"/>
      <c r="KUF134" s="4"/>
      <c r="KUG134" s="4"/>
      <c r="KUH134" s="4"/>
      <c r="KUI134" s="4"/>
      <c r="KUJ134" s="4"/>
      <c r="KUK134" s="4"/>
      <c r="KUL134" s="4"/>
      <c r="KUM134" s="4"/>
      <c r="KUN134" s="4"/>
      <c r="KUO134" s="4"/>
      <c r="KUP134" s="4"/>
      <c r="KUQ134" s="4"/>
      <c r="KUR134" s="4"/>
      <c r="KUS134" s="4"/>
      <c r="KUT134" s="4"/>
      <c r="KUU134" s="4"/>
      <c r="KUV134" s="4"/>
      <c r="KUW134" s="4"/>
      <c r="KUX134" s="4"/>
      <c r="KUY134" s="4"/>
      <c r="KUZ134" s="4"/>
      <c r="KVA134" s="4"/>
      <c r="KVB134" s="4"/>
      <c r="KVC134" s="4"/>
      <c r="KVD134" s="4"/>
      <c r="KVE134" s="4"/>
      <c r="KVF134" s="4"/>
      <c r="KVG134" s="4"/>
      <c r="KVH134" s="4"/>
      <c r="KVI134" s="4"/>
      <c r="KVJ134" s="4"/>
      <c r="KVK134" s="4"/>
      <c r="KVL134" s="4"/>
      <c r="KVM134" s="4"/>
      <c r="KVN134" s="4"/>
      <c r="KVO134" s="4"/>
      <c r="KVP134" s="4"/>
      <c r="KVQ134" s="4"/>
      <c r="KVR134" s="4"/>
      <c r="KVS134" s="4"/>
      <c r="KVT134" s="4"/>
      <c r="KVU134" s="4"/>
      <c r="KVV134" s="4"/>
      <c r="KVW134" s="4"/>
      <c r="KVX134" s="4"/>
      <c r="KVY134" s="4"/>
      <c r="KVZ134" s="4"/>
      <c r="KWA134" s="4"/>
      <c r="KWB134" s="4"/>
      <c r="KWC134" s="4"/>
      <c r="KWD134" s="4"/>
      <c r="KWE134" s="4"/>
      <c r="KWF134" s="4"/>
      <c r="KWG134" s="4"/>
      <c r="KWH134" s="4"/>
      <c r="KWI134" s="4"/>
      <c r="KWJ134" s="4"/>
      <c r="KWK134" s="4"/>
      <c r="KWL134" s="4"/>
      <c r="KWM134" s="4"/>
      <c r="KWN134" s="4"/>
      <c r="KWO134" s="4"/>
      <c r="KWP134" s="4"/>
      <c r="KWQ134" s="4"/>
      <c r="KWR134" s="4"/>
      <c r="KWS134" s="4"/>
      <c r="KWT134" s="4"/>
      <c r="KWU134" s="4"/>
      <c r="KWV134" s="4"/>
      <c r="KWW134" s="4"/>
      <c r="KWX134" s="4"/>
      <c r="KWY134" s="4"/>
      <c r="KWZ134" s="4"/>
      <c r="KXA134" s="4"/>
      <c r="KXB134" s="4"/>
      <c r="KXC134" s="4"/>
      <c r="KXD134" s="4"/>
      <c r="KXE134" s="4"/>
      <c r="KXF134" s="4"/>
      <c r="KXG134" s="4"/>
      <c r="KXH134" s="4"/>
      <c r="KXI134" s="4"/>
      <c r="KXJ134" s="4"/>
      <c r="KXK134" s="4"/>
      <c r="KXL134" s="4"/>
      <c r="KXM134" s="4"/>
      <c r="KXN134" s="4"/>
      <c r="KXO134" s="4"/>
      <c r="KXP134" s="4"/>
      <c r="KXQ134" s="4"/>
      <c r="KXR134" s="4"/>
      <c r="KXS134" s="4"/>
      <c r="KXT134" s="4"/>
      <c r="KXU134" s="4"/>
      <c r="KXV134" s="4"/>
      <c r="KXW134" s="4"/>
      <c r="KXX134" s="4"/>
      <c r="KXY134" s="4"/>
      <c r="KXZ134" s="4"/>
      <c r="KYA134" s="4"/>
      <c r="KYB134" s="4"/>
      <c r="KYC134" s="4"/>
      <c r="KYD134" s="4"/>
      <c r="KYE134" s="4"/>
      <c r="KYF134" s="4"/>
      <c r="KYG134" s="4"/>
      <c r="KYH134" s="4"/>
      <c r="KYI134" s="4"/>
      <c r="KYJ134" s="4"/>
      <c r="KYK134" s="4"/>
      <c r="KYL134" s="4"/>
      <c r="KYM134" s="4"/>
      <c r="KYN134" s="4"/>
      <c r="KYO134" s="4"/>
      <c r="KYP134" s="4"/>
      <c r="KYQ134" s="4"/>
      <c r="KYR134" s="4"/>
      <c r="KYS134" s="4"/>
      <c r="KYT134" s="4"/>
      <c r="KYU134" s="4"/>
      <c r="KYV134" s="4"/>
      <c r="KYW134" s="4"/>
      <c r="KYX134" s="4"/>
      <c r="KYY134" s="4"/>
      <c r="KYZ134" s="4"/>
      <c r="KZA134" s="4"/>
      <c r="KZB134" s="4"/>
      <c r="KZC134" s="4"/>
      <c r="KZD134" s="4"/>
      <c r="KZE134" s="4"/>
      <c r="KZF134" s="4"/>
      <c r="KZG134" s="4"/>
      <c r="KZH134" s="4"/>
      <c r="KZI134" s="4"/>
      <c r="KZJ134" s="4"/>
      <c r="KZK134" s="4"/>
      <c r="KZL134" s="4"/>
      <c r="KZM134" s="4"/>
      <c r="KZN134" s="4"/>
      <c r="KZO134" s="4"/>
      <c r="KZP134" s="4"/>
      <c r="KZQ134" s="4"/>
      <c r="KZR134" s="4"/>
      <c r="KZS134" s="4"/>
      <c r="KZT134" s="4"/>
      <c r="KZU134" s="4"/>
      <c r="KZV134" s="4"/>
      <c r="KZW134" s="4"/>
      <c r="KZX134" s="4"/>
      <c r="KZY134" s="4"/>
      <c r="KZZ134" s="4"/>
      <c r="LAA134" s="4"/>
      <c r="LAB134" s="4"/>
      <c r="LAC134" s="4"/>
      <c r="LAD134" s="4"/>
      <c r="LAE134" s="4"/>
      <c r="LAF134" s="4"/>
      <c r="LAG134" s="4"/>
      <c r="LAH134" s="4"/>
      <c r="LAO134" s="4"/>
      <c r="LAP134" s="4"/>
      <c r="LAQ134" s="4"/>
      <c r="LAR134" s="4"/>
      <c r="LAS134" s="4"/>
      <c r="LAT134" s="4"/>
      <c r="LAU134" s="4"/>
      <c r="LAV134" s="4"/>
      <c r="LAW134" s="4"/>
      <c r="LAX134" s="4"/>
      <c r="LAY134" s="4"/>
      <c r="LAZ134" s="4"/>
      <c r="LBA134" s="4"/>
      <c r="LBB134" s="4"/>
      <c r="LBC134" s="4"/>
      <c r="LBD134" s="4"/>
      <c r="LBE134" s="4"/>
      <c r="LBF134" s="4"/>
      <c r="LBG134" s="4"/>
      <c r="LBH134" s="4"/>
      <c r="LBI134" s="4"/>
      <c r="LBJ134" s="4"/>
      <c r="LBK134" s="4"/>
      <c r="LBL134" s="4"/>
      <c r="LBM134" s="4"/>
      <c r="LBN134" s="4"/>
      <c r="LBO134" s="4"/>
      <c r="LBP134" s="4"/>
      <c r="LBQ134" s="4"/>
      <c r="LBR134" s="4"/>
      <c r="LBS134" s="4"/>
      <c r="LBT134" s="4"/>
      <c r="LBU134" s="4"/>
      <c r="LBV134" s="4"/>
      <c r="LBW134" s="4"/>
      <c r="LBX134" s="4"/>
      <c r="LBY134" s="4"/>
      <c r="LBZ134" s="4"/>
      <c r="LCA134" s="4"/>
      <c r="LCB134" s="4"/>
      <c r="LCC134" s="4"/>
      <c r="LCD134" s="4"/>
      <c r="LCE134" s="4"/>
      <c r="LCF134" s="4"/>
      <c r="LCG134" s="4"/>
      <c r="LCH134" s="4"/>
      <c r="LCI134" s="4"/>
      <c r="LCJ134" s="4"/>
      <c r="LCK134" s="4"/>
      <c r="LCL134" s="4"/>
      <c r="LCM134" s="4"/>
      <c r="LCN134" s="4"/>
      <c r="LCO134" s="4"/>
      <c r="LCP134" s="4"/>
      <c r="LCQ134" s="4"/>
      <c r="LCR134" s="4"/>
      <c r="LCS134" s="4"/>
      <c r="LCT134" s="4"/>
      <c r="LCU134" s="4"/>
      <c r="LCV134" s="4"/>
      <c r="LCW134" s="4"/>
      <c r="LCX134" s="4"/>
      <c r="LCY134" s="4"/>
      <c r="LCZ134" s="4"/>
      <c r="LDA134" s="4"/>
      <c r="LDB134" s="4"/>
      <c r="LDC134" s="4"/>
      <c r="LDD134" s="4"/>
      <c r="LDE134" s="4"/>
      <c r="LDF134" s="4"/>
      <c r="LDG134" s="4"/>
      <c r="LDH134" s="4"/>
      <c r="LDI134" s="4"/>
      <c r="LDJ134" s="4"/>
      <c r="LDK134" s="4"/>
      <c r="LDL134" s="4"/>
      <c r="LDM134" s="4"/>
      <c r="LDN134" s="4"/>
      <c r="LDO134" s="4"/>
      <c r="LDP134" s="4"/>
      <c r="LDQ134" s="4"/>
      <c r="LDR134" s="4"/>
      <c r="LDS134" s="4"/>
      <c r="LDT134" s="4"/>
      <c r="LDU134" s="4"/>
      <c r="LDV134" s="4"/>
      <c r="LDW134" s="4"/>
      <c r="LDX134" s="4"/>
      <c r="LDY134" s="4"/>
      <c r="LDZ134" s="4"/>
      <c r="LEA134" s="4"/>
      <c r="LEB134" s="4"/>
      <c r="LEC134" s="4"/>
      <c r="LED134" s="4"/>
      <c r="LEE134" s="4"/>
      <c r="LEF134" s="4"/>
      <c r="LEG134" s="4"/>
      <c r="LEH134" s="4"/>
      <c r="LEI134" s="4"/>
      <c r="LEJ134" s="4"/>
      <c r="LEK134" s="4"/>
      <c r="LEL134" s="4"/>
      <c r="LEM134" s="4"/>
      <c r="LEN134" s="4"/>
      <c r="LEO134" s="4"/>
      <c r="LEP134" s="4"/>
      <c r="LEQ134" s="4"/>
      <c r="LER134" s="4"/>
      <c r="LES134" s="4"/>
      <c r="LET134" s="4"/>
      <c r="LEU134" s="4"/>
      <c r="LEV134" s="4"/>
      <c r="LEW134" s="4"/>
      <c r="LEX134" s="4"/>
      <c r="LEY134" s="4"/>
      <c r="LEZ134" s="4"/>
      <c r="LFA134" s="4"/>
      <c r="LFB134" s="4"/>
      <c r="LFC134" s="4"/>
      <c r="LFD134" s="4"/>
      <c r="LFE134" s="4"/>
      <c r="LFF134" s="4"/>
      <c r="LFG134" s="4"/>
      <c r="LFH134" s="4"/>
      <c r="LFI134" s="4"/>
      <c r="LFJ134" s="4"/>
      <c r="LFK134" s="4"/>
      <c r="LFL134" s="4"/>
      <c r="LFM134" s="4"/>
      <c r="LFN134" s="4"/>
      <c r="LFO134" s="4"/>
      <c r="LFP134" s="4"/>
      <c r="LFQ134" s="4"/>
      <c r="LFR134" s="4"/>
      <c r="LFS134" s="4"/>
      <c r="LFT134" s="4"/>
      <c r="LFU134" s="4"/>
      <c r="LFV134" s="4"/>
      <c r="LFW134" s="4"/>
      <c r="LFX134" s="4"/>
      <c r="LFY134" s="4"/>
      <c r="LFZ134" s="4"/>
      <c r="LGA134" s="4"/>
      <c r="LGB134" s="4"/>
      <c r="LGC134" s="4"/>
      <c r="LGD134" s="4"/>
      <c r="LGE134" s="4"/>
      <c r="LGF134" s="4"/>
      <c r="LGG134" s="4"/>
      <c r="LGH134" s="4"/>
      <c r="LGI134" s="4"/>
      <c r="LGJ134" s="4"/>
      <c r="LGK134" s="4"/>
      <c r="LGL134" s="4"/>
      <c r="LGM134" s="4"/>
      <c r="LGN134" s="4"/>
      <c r="LGO134" s="4"/>
      <c r="LGP134" s="4"/>
      <c r="LGQ134" s="4"/>
      <c r="LGR134" s="4"/>
      <c r="LGS134" s="4"/>
      <c r="LGT134" s="4"/>
      <c r="LGU134" s="4"/>
      <c r="LGV134" s="4"/>
      <c r="LGW134" s="4"/>
      <c r="LGX134" s="4"/>
      <c r="LGY134" s="4"/>
      <c r="LGZ134" s="4"/>
      <c r="LHA134" s="4"/>
      <c r="LHB134" s="4"/>
      <c r="LHC134" s="4"/>
      <c r="LHD134" s="4"/>
      <c r="LHE134" s="4"/>
      <c r="LHF134" s="4"/>
      <c r="LHG134" s="4"/>
      <c r="LHH134" s="4"/>
      <c r="LHI134" s="4"/>
      <c r="LHJ134" s="4"/>
      <c r="LHK134" s="4"/>
      <c r="LHL134" s="4"/>
      <c r="LHM134" s="4"/>
      <c r="LHN134" s="4"/>
      <c r="LHO134" s="4"/>
      <c r="LHP134" s="4"/>
      <c r="LHQ134" s="4"/>
      <c r="LHR134" s="4"/>
      <c r="LHS134" s="4"/>
      <c r="LHT134" s="4"/>
      <c r="LHU134" s="4"/>
      <c r="LHV134" s="4"/>
      <c r="LHW134" s="4"/>
      <c r="LHX134" s="4"/>
      <c r="LHY134" s="4"/>
      <c r="LHZ134" s="4"/>
      <c r="LIA134" s="4"/>
      <c r="LIB134" s="4"/>
      <c r="LIC134" s="4"/>
      <c r="LID134" s="4"/>
      <c r="LIE134" s="4"/>
      <c r="LIF134" s="4"/>
      <c r="LIG134" s="4"/>
      <c r="LIH134" s="4"/>
      <c r="LII134" s="4"/>
      <c r="LIJ134" s="4"/>
      <c r="LIK134" s="4"/>
      <c r="LIL134" s="4"/>
      <c r="LIM134" s="4"/>
      <c r="LIN134" s="4"/>
      <c r="LIO134" s="4"/>
      <c r="LIP134" s="4"/>
      <c r="LIQ134" s="4"/>
      <c r="LIR134" s="4"/>
      <c r="LIS134" s="4"/>
      <c r="LIT134" s="4"/>
      <c r="LIU134" s="4"/>
      <c r="LIV134" s="4"/>
      <c r="LIW134" s="4"/>
      <c r="LIX134" s="4"/>
      <c r="LIY134" s="4"/>
      <c r="LIZ134" s="4"/>
      <c r="LJA134" s="4"/>
      <c r="LJB134" s="4"/>
      <c r="LJC134" s="4"/>
      <c r="LJD134" s="4"/>
      <c r="LJE134" s="4"/>
      <c r="LJF134" s="4"/>
      <c r="LJG134" s="4"/>
      <c r="LJH134" s="4"/>
      <c r="LJI134" s="4"/>
      <c r="LJJ134" s="4"/>
      <c r="LJK134" s="4"/>
      <c r="LJL134" s="4"/>
      <c r="LJM134" s="4"/>
      <c r="LJN134" s="4"/>
      <c r="LJO134" s="4"/>
      <c r="LJP134" s="4"/>
      <c r="LJQ134" s="4"/>
      <c r="LJR134" s="4"/>
      <c r="LJS134" s="4"/>
      <c r="LJT134" s="4"/>
      <c r="LJU134" s="4"/>
      <c r="LJV134" s="4"/>
      <c r="LJW134" s="4"/>
      <c r="LJX134" s="4"/>
      <c r="LJY134" s="4"/>
      <c r="LJZ134" s="4"/>
      <c r="LKA134" s="4"/>
      <c r="LKB134" s="4"/>
      <c r="LKC134" s="4"/>
      <c r="LKD134" s="4"/>
      <c r="LKK134" s="4"/>
      <c r="LKL134" s="4"/>
      <c r="LKM134" s="4"/>
      <c r="LKN134" s="4"/>
      <c r="LKO134" s="4"/>
      <c r="LKP134" s="4"/>
      <c r="LKQ134" s="4"/>
      <c r="LKR134" s="4"/>
      <c r="LKS134" s="4"/>
      <c r="LKT134" s="4"/>
      <c r="LKU134" s="4"/>
      <c r="LKV134" s="4"/>
      <c r="LKW134" s="4"/>
      <c r="LKX134" s="4"/>
      <c r="LKY134" s="4"/>
      <c r="LKZ134" s="4"/>
      <c r="LLA134" s="4"/>
      <c r="LLB134" s="4"/>
      <c r="LLC134" s="4"/>
      <c r="LLD134" s="4"/>
      <c r="LLE134" s="4"/>
      <c r="LLF134" s="4"/>
      <c r="LLG134" s="4"/>
      <c r="LLH134" s="4"/>
      <c r="LLI134" s="4"/>
      <c r="LLJ134" s="4"/>
      <c r="LLK134" s="4"/>
      <c r="LLL134" s="4"/>
      <c r="LLM134" s="4"/>
      <c r="LLN134" s="4"/>
      <c r="LLO134" s="4"/>
      <c r="LLP134" s="4"/>
      <c r="LLQ134" s="4"/>
      <c r="LLR134" s="4"/>
      <c r="LLS134" s="4"/>
      <c r="LLT134" s="4"/>
      <c r="LLU134" s="4"/>
      <c r="LLV134" s="4"/>
      <c r="LLW134" s="4"/>
      <c r="LLX134" s="4"/>
      <c r="LLY134" s="4"/>
      <c r="LLZ134" s="4"/>
      <c r="LMA134" s="4"/>
      <c r="LMB134" s="4"/>
      <c r="LMC134" s="4"/>
      <c r="LMD134" s="4"/>
      <c r="LME134" s="4"/>
      <c r="LMF134" s="4"/>
      <c r="LMG134" s="4"/>
      <c r="LMH134" s="4"/>
      <c r="LMI134" s="4"/>
      <c r="LMJ134" s="4"/>
      <c r="LMK134" s="4"/>
      <c r="LML134" s="4"/>
      <c r="LMM134" s="4"/>
      <c r="LMN134" s="4"/>
      <c r="LMO134" s="4"/>
      <c r="LMP134" s="4"/>
      <c r="LMQ134" s="4"/>
      <c r="LMR134" s="4"/>
      <c r="LMS134" s="4"/>
      <c r="LMT134" s="4"/>
      <c r="LMU134" s="4"/>
      <c r="LMV134" s="4"/>
      <c r="LMW134" s="4"/>
      <c r="LMX134" s="4"/>
      <c r="LMY134" s="4"/>
      <c r="LMZ134" s="4"/>
      <c r="LNA134" s="4"/>
      <c r="LNB134" s="4"/>
      <c r="LNC134" s="4"/>
      <c r="LND134" s="4"/>
      <c r="LNE134" s="4"/>
      <c r="LNF134" s="4"/>
      <c r="LNG134" s="4"/>
      <c r="LNH134" s="4"/>
      <c r="LNI134" s="4"/>
      <c r="LNJ134" s="4"/>
      <c r="LNK134" s="4"/>
      <c r="LNL134" s="4"/>
      <c r="LNM134" s="4"/>
      <c r="LNN134" s="4"/>
      <c r="LNO134" s="4"/>
      <c r="LNP134" s="4"/>
      <c r="LNQ134" s="4"/>
      <c r="LNR134" s="4"/>
      <c r="LNS134" s="4"/>
      <c r="LNT134" s="4"/>
      <c r="LNU134" s="4"/>
      <c r="LNV134" s="4"/>
      <c r="LNW134" s="4"/>
      <c r="LNX134" s="4"/>
      <c r="LNY134" s="4"/>
      <c r="LNZ134" s="4"/>
      <c r="LOA134" s="4"/>
      <c r="LOB134" s="4"/>
      <c r="LOC134" s="4"/>
      <c r="LOD134" s="4"/>
      <c r="LOE134" s="4"/>
      <c r="LOF134" s="4"/>
      <c r="LOG134" s="4"/>
      <c r="LOH134" s="4"/>
      <c r="LOI134" s="4"/>
      <c r="LOJ134" s="4"/>
      <c r="LOK134" s="4"/>
      <c r="LOL134" s="4"/>
      <c r="LOM134" s="4"/>
      <c r="LON134" s="4"/>
      <c r="LOO134" s="4"/>
      <c r="LOP134" s="4"/>
      <c r="LOQ134" s="4"/>
      <c r="LOR134" s="4"/>
      <c r="LOS134" s="4"/>
      <c r="LOT134" s="4"/>
      <c r="LOU134" s="4"/>
      <c r="LOV134" s="4"/>
      <c r="LOW134" s="4"/>
      <c r="LOX134" s="4"/>
      <c r="LOY134" s="4"/>
      <c r="LOZ134" s="4"/>
      <c r="LPA134" s="4"/>
      <c r="LPB134" s="4"/>
      <c r="LPC134" s="4"/>
      <c r="LPD134" s="4"/>
      <c r="LPE134" s="4"/>
      <c r="LPF134" s="4"/>
      <c r="LPG134" s="4"/>
      <c r="LPH134" s="4"/>
      <c r="LPI134" s="4"/>
      <c r="LPJ134" s="4"/>
      <c r="LPK134" s="4"/>
      <c r="LPL134" s="4"/>
      <c r="LPM134" s="4"/>
      <c r="LPN134" s="4"/>
      <c r="LPO134" s="4"/>
      <c r="LPP134" s="4"/>
      <c r="LPQ134" s="4"/>
      <c r="LPR134" s="4"/>
      <c r="LPS134" s="4"/>
      <c r="LPT134" s="4"/>
      <c r="LPU134" s="4"/>
      <c r="LPV134" s="4"/>
      <c r="LPW134" s="4"/>
      <c r="LPX134" s="4"/>
      <c r="LPY134" s="4"/>
      <c r="LPZ134" s="4"/>
      <c r="LQA134" s="4"/>
      <c r="LQB134" s="4"/>
      <c r="LQC134" s="4"/>
      <c r="LQD134" s="4"/>
      <c r="LQE134" s="4"/>
      <c r="LQF134" s="4"/>
      <c r="LQG134" s="4"/>
      <c r="LQH134" s="4"/>
      <c r="LQI134" s="4"/>
      <c r="LQJ134" s="4"/>
      <c r="LQK134" s="4"/>
      <c r="LQL134" s="4"/>
      <c r="LQM134" s="4"/>
      <c r="LQN134" s="4"/>
      <c r="LQO134" s="4"/>
      <c r="LQP134" s="4"/>
      <c r="LQQ134" s="4"/>
      <c r="LQR134" s="4"/>
      <c r="LQS134" s="4"/>
      <c r="LQT134" s="4"/>
      <c r="LQU134" s="4"/>
      <c r="LQV134" s="4"/>
      <c r="LQW134" s="4"/>
      <c r="LQX134" s="4"/>
      <c r="LQY134" s="4"/>
      <c r="LQZ134" s="4"/>
      <c r="LRA134" s="4"/>
      <c r="LRB134" s="4"/>
      <c r="LRC134" s="4"/>
      <c r="LRD134" s="4"/>
      <c r="LRE134" s="4"/>
      <c r="LRF134" s="4"/>
      <c r="LRG134" s="4"/>
      <c r="LRH134" s="4"/>
      <c r="LRI134" s="4"/>
      <c r="LRJ134" s="4"/>
      <c r="LRK134" s="4"/>
      <c r="LRL134" s="4"/>
      <c r="LRM134" s="4"/>
      <c r="LRN134" s="4"/>
      <c r="LRO134" s="4"/>
      <c r="LRP134" s="4"/>
      <c r="LRQ134" s="4"/>
      <c r="LRR134" s="4"/>
      <c r="LRS134" s="4"/>
      <c r="LRT134" s="4"/>
      <c r="LRU134" s="4"/>
      <c r="LRV134" s="4"/>
      <c r="LRW134" s="4"/>
      <c r="LRX134" s="4"/>
      <c r="LRY134" s="4"/>
      <c r="LRZ134" s="4"/>
      <c r="LSA134" s="4"/>
      <c r="LSB134" s="4"/>
      <c r="LSC134" s="4"/>
      <c r="LSD134" s="4"/>
      <c r="LSE134" s="4"/>
      <c r="LSF134" s="4"/>
      <c r="LSG134" s="4"/>
      <c r="LSH134" s="4"/>
      <c r="LSI134" s="4"/>
      <c r="LSJ134" s="4"/>
      <c r="LSK134" s="4"/>
      <c r="LSL134" s="4"/>
      <c r="LSM134" s="4"/>
      <c r="LSN134" s="4"/>
      <c r="LSO134" s="4"/>
      <c r="LSP134" s="4"/>
      <c r="LSQ134" s="4"/>
      <c r="LSR134" s="4"/>
      <c r="LSS134" s="4"/>
      <c r="LST134" s="4"/>
      <c r="LSU134" s="4"/>
      <c r="LSV134" s="4"/>
      <c r="LSW134" s="4"/>
      <c r="LSX134" s="4"/>
      <c r="LSY134" s="4"/>
      <c r="LSZ134" s="4"/>
      <c r="LTA134" s="4"/>
      <c r="LTB134" s="4"/>
      <c r="LTC134" s="4"/>
      <c r="LTD134" s="4"/>
      <c r="LTE134" s="4"/>
      <c r="LTF134" s="4"/>
      <c r="LTG134" s="4"/>
      <c r="LTH134" s="4"/>
      <c r="LTI134" s="4"/>
      <c r="LTJ134" s="4"/>
      <c r="LTK134" s="4"/>
      <c r="LTL134" s="4"/>
      <c r="LTM134" s="4"/>
      <c r="LTN134" s="4"/>
      <c r="LTO134" s="4"/>
      <c r="LTP134" s="4"/>
      <c r="LTQ134" s="4"/>
      <c r="LTR134" s="4"/>
      <c r="LTS134" s="4"/>
      <c r="LTT134" s="4"/>
      <c r="LTU134" s="4"/>
      <c r="LTV134" s="4"/>
      <c r="LTW134" s="4"/>
      <c r="LTX134" s="4"/>
      <c r="LTY134" s="4"/>
      <c r="LTZ134" s="4"/>
      <c r="LUG134" s="4"/>
      <c r="LUH134" s="4"/>
      <c r="LUI134" s="4"/>
      <c r="LUJ134" s="4"/>
      <c r="LUK134" s="4"/>
      <c r="LUL134" s="4"/>
      <c r="LUM134" s="4"/>
      <c r="LUN134" s="4"/>
      <c r="LUO134" s="4"/>
      <c r="LUP134" s="4"/>
      <c r="LUQ134" s="4"/>
      <c r="LUR134" s="4"/>
      <c r="LUS134" s="4"/>
      <c r="LUT134" s="4"/>
      <c r="LUU134" s="4"/>
      <c r="LUV134" s="4"/>
      <c r="LUW134" s="4"/>
      <c r="LUX134" s="4"/>
      <c r="LUY134" s="4"/>
      <c r="LUZ134" s="4"/>
      <c r="LVA134" s="4"/>
      <c r="LVB134" s="4"/>
      <c r="LVC134" s="4"/>
      <c r="LVD134" s="4"/>
      <c r="LVE134" s="4"/>
      <c r="LVF134" s="4"/>
      <c r="LVG134" s="4"/>
      <c r="LVH134" s="4"/>
      <c r="LVI134" s="4"/>
      <c r="LVJ134" s="4"/>
      <c r="LVK134" s="4"/>
      <c r="LVL134" s="4"/>
      <c r="LVM134" s="4"/>
      <c r="LVN134" s="4"/>
      <c r="LVO134" s="4"/>
      <c r="LVP134" s="4"/>
      <c r="LVQ134" s="4"/>
      <c r="LVR134" s="4"/>
      <c r="LVS134" s="4"/>
      <c r="LVT134" s="4"/>
      <c r="LVU134" s="4"/>
      <c r="LVV134" s="4"/>
      <c r="LVW134" s="4"/>
      <c r="LVX134" s="4"/>
      <c r="LVY134" s="4"/>
      <c r="LVZ134" s="4"/>
      <c r="LWA134" s="4"/>
      <c r="LWB134" s="4"/>
      <c r="LWC134" s="4"/>
      <c r="LWD134" s="4"/>
      <c r="LWE134" s="4"/>
      <c r="LWF134" s="4"/>
      <c r="LWG134" s="4"/>
      <c r="LWH134" s="4"/>
      <c r="LWI134" s="4"/>
      <c r="LWJ134" s="4"/>
      <c r="LWK134" s="4"/>
      <c r="LWL134" s="4"/>
      <c r="LWM134" s="4"/>
      <c r="LWN134" s="4"/>
      <c r="LWO134" s="4"/>
      <c r="LWP134" s="4"/>
      <c r="LWQ134" s="4"/>
      <c r="LWR134" s="4"/>
      <c r="LWS134" s="4"/>
      <c r="LWT134" s="4"/>
      <c r="LWU134" s="4"/>
      <c r="LWV134" s="4"/>
      <c r="LWW134" s="4"/>
      <c r="LWX134" s="4"/>
      <c r="LWY134" s="4"/>
      <c r="LWZ134" s="4"/>
      <c r="LXA134" s="4"/>
      <c r="LXB134" s="4"/>
      <c r="LXC134" s="4"/>
      <c r="LXD134" s="4"/>
      <c r="LXE134" s="4"/>
      <c r="LXF134" s="4"/>
      <c r="LXG134" s="4"/>
      <c r="LXH134" s="4"/>
      <c r="LXI134" s="4"/>
      <c r="LXJ134" s="4"/>
      <c r="LXK134" s="4"/>
      <c r="LXL134" s="4"/>
      <c r="LXM134" s="4"/>
      <c r="LXN134" s="4"/>
      <c r="LXO134" s="4"/>
      <c r="LXP134" s="4"/>
      <c r="LXQ134" s="4"/>
      <c r="LXR134" s="4"/>
      <c r="LXS134" s="4"/>
      <c r="LXT134" s="4"/>
      <c r="LXU134" s="4"/>
      <c r="LXV134" s="4"/>
      <c r="LXW134" s="4"/>
      <c r="LXX134" s="4"/>
      <c r="LXY134" s="4"/>
      <c r="LXZ134" s="4"/>
      <c r="LYA134" s="4"/>
      <c r="LYB134" s="4"/>
      <c r="LYC134" s="4"/>
      <c r="LYD134" s="4"/>
      <c r="LYE134" s="4"/>
      <c r="LYF134" s="4"/>
      <c r="LYG134" s="4"/>
      <c r="LYH134" s="4"/>
      <c r="LYI134" s="4"/>
      <c r="LYJ134" s="4"/>
      <c r="LYK134" s="4"/>
      <c r="LYL134" s="4"/>
      <c r="LYM134" s="4"/>
      <c r="LYN134" s="4"/>
      <c r="LYO134" s="4"/>
      <c r="LYP134" s="4"/>
      <c r="LYQ134" s="4"/>
      <c r="LYR134" s="4"/>
      <c r="LYS134" s="4"/>
      <c r="LYT134" s="4"/>
      <c r="LYU134" s="4"/>
      <c r="LYV134" s="4"/>
      <c r="LYW134" s="4"/>
      <c r="LYX134" s="4"/>
      <c r="LYY134" s="4"/>
      <c r="LYZ134" s="4"/>
      <c r="LZA134" s="4"/>
      <c r="LZB134" s="4"/>
      <c r="LZC134" s="4"/>
      <c r="LZD134" s="4"/>
      <c r="LZE134" s="4"/>
      <c r="LZF134" s="4"/>
      <c r="LZG134" s="4"/>
      <c r="LZH134" s="4"/>
      <c r="LZI134" s="4"/>
      <c r="LZJ134" s="4"/>
      <c r="LZK134" s="4"/>
      <c r="LZL134" s="4"/>
      <c r="LZM134" s="4"/>
      <c r="LZN134" s="4"/>
      <c r="LZO134" s="4"/>
      <c r="LZP134" s="4"/>
      <c r="LZQ134" s="4"/>
      <c r="LZR134" s="4"/>
      <c r="LZS134" s="4"/>
      <c r="LZT134" s="4"/>
      <c r="LZU134" s="4"/>
      <c r="LZV134" s="4"/>
      <c r="LZW134" s="4"/>
      <c r="LZX134" s="4"/>
      <c r="LZY134" s="4"/>
      <c r="LZZ134" s="4"/>
      <c r="MAA134" s="4"/>
      <c r="MAB134" s="4"/>
      <c r="MAC134" s="4"/>
      <c r="MAD134" s="4"/>
      <c r="MAE134" s="4"/>
      <c r="MAF134" s="4"/>
      <c r="MAG134" s="4"/>
      <c r="MAH134" s="4"/>
      <c r="MAI134" s="4"/>
      <c r="MAJ134" s="4"/>
      <c r="MAK134" s="4"/>
      <c r="MAL134" s="4"/>
      <c r="MAM134" s="4"/>
      <c r="MAN134" s="4"/>
      <c r="MAO134" s="4"/>
      <c r="MAP134" s="4"/>
      <c r="MAQ134" s="4"/>
      <c r="MAR134" s="4"/>
      <c r="MAS134" s="4"/>
      <c r="MAT134" s="4"/>
      <c r="MAU134" s="4"/>
      <c r="MAV134" s="4"/>
      <c r="MAW134" s="4"/>
      <c r="MAX134" s="4"/>
      <c r="MAY134" s="4"/>
      <c r="MAZ134" s="4"/>
      <c r="MBA134" s="4"/>
      <c r="MBB134" s="4"/>
      <c r="MBC134" s="4"/>
      <c r="MBD134" s="4"/>
      <c r="MBE134" s="4"/>
      <c r="MBF134" s="4"/>
      <c r="MBG134" s="4"/>
      <c r="MBH134" s="4"/>
      <c r="MBI134" s="4"/>
      <c r="MBJ134" s="4"/>
      <c r="MBK134" s="4"/>
      <c r="MBL134" s="4"/>
      <c r="MBM134" s="4"/>
      <c r="MBN134" s="4"/>
      <c r="MBO134" s="4"/>
      <c r="MBP134" s="4"/>
      <c r="MBQ134" s="4"/>
      <c r="MBR134" s="4"/>
      <c r="MBS134" s="4"/>
      <c r="MBT134" s="4"/>
      <c r="MBU134" s="4"/>
      <c r="MBV134" s="4"/>
      <c r="MBW134" s="4"/>
      <c r="MBX134" s="4"/>
      <c r="MBY134" s="4"/>
      <c r="MBZ134" s="4"/>
      <c r="MCA134" s="4"/>
      <c r="MCB134" s="4"/>
      <c r="MCC134" s="4"/>
      <c r="MCD134" s="4"/>
      <c r="MCE134" s="4"/>
      <c r="MCF134" s="4"/>
      <c r="MCG134" s="4"/>
      <c r="MCH134" s="4"/>
      <c r="MCI134" s="4"/>
      <c r="MCJ134" s="4"/>
      <c r="MCK134" s="4"/>
      <c r="MCL134" s="4"/>
      <c r="MCM134" s="4"/>
      <c r="MCN134" s="4"/>
      <c r="MCO134" s="4"/>
      <c r="MCP134" s="4"/>
      <c r="MCQ134" s="4"/>
      <c r="MCR134" s="4"/>
      <c r="MCS134" s="4"/>
      <c r="MCT134" s="4"/>
      <c r="MCU134" s="4"/>
      <c r="MCV134" s="4"/>
      <c r="MCW134" s="4"/>
      <c r="MCX134" s="4"/>
      <c r="MCY134" s="4"/>
      <c r="MCZ134" s="4"/>
      <c r="MDA134" s="4"/>
      <c r="MDB134" s="4"/>
      <c r="MDC134" s="4"/>
      <c r="MDD134" s="4"/>
      <c r="MDE134" s="4"/>
      <c r="MDF134" s="4"/>
      <c r="MDG134" s="4"/>
      <c r="MDH134" s="4"/>
      <c r="MDI134" s="4"/>
      <c r="MDJ134" s="4"/>
      <c r="MDK134" s="4"/>
      <c r="MDL134" s="4"/>
      <c r="MDM134" s="4"/>
      <c r="MDN134" s="4"/>
      <c r="MDO134" s="4"/>
      <c r="MDP134" s="4"/>
      <c r="MDQ134" s="4"/>
      <c r="MDR134" s="4"/>
      <c r="MDS134" s="4"/>
      <c r="MDT134" s="4"/>
      <c r="MDU134" s="4"/>
      <c r="MDV134" s="4"/>
      <c r="MEC134" s="4"/>
      <c r="MED134" s="4"/>
      <c r="MEE134" s="4"/>
      <c r="MEF134" s="4"/>
      <c r="MEG134" s="4"/>
      <c r="MEH134" s="4"/>
      <c r="MEI134" s="4"/>
      <c r="MEJ134" s="4"/>
      <c r="MEK134" s="4"/>
      <c r="MEL134" s="4"/>
      <c r="MEM134" s="4"/>
      <c r="MEN134" s="4"/>
      <c r="MEO134" s="4"/>
      <c r="MEP134" s="4"/>
      <c r="MEQ134" s="4"/>
      <c r="MER134" s="4"/>
      <c r="MES134" s="4"/>
      <c r="MET134" s="4"/>
      <c r="MEU134" s="4"/>
      <c r="MEV134" s="4"/>
      <c r="MEW134" s="4"/>
      <c r="MEX134" s="4"/>
      <c r="MEY134" s="4"/>
      <c r="MEZ134" s="4"/>
      <c r="MFA134" s="4"/>
      <c r="MFB134" s="4"/>
      <c r="MFC134" s="4"/>
      <c r="MFD134" s="4"/>
      <c r="MFE134" s="4"/>
      <c r="MFF134" s="4"/>
      <c r="MFG134" s="4"/>
      <c r="MFH134" s="4"/>
      <c r="MFI134" s="4"/>
      <c r="MFJ134" s="4"/>
      <c r="MFK134" s="4"/>
      <c r="MFL134" s="4"/>
      <c r="MFM134" s="4"/>
      <c r="MFN134" s="4"/>
      <c r="MFO134" s="4"/>
      <c r="MFP134" s="4"/>
      <c r="MFQ134" s="4"/>
      <c r="MFR134" s="4"/>
      <c r="MFS134" s="4"/>
      <c r="MFT134" s="4"/>
      <c r="MFU134" s="4"/>
      <c r="MFV134" s="4"/>
      <c r="MFW134" s="4"/>
      <c r="MFX134" s="4"/>
      <c r="MFY134" s="4"/>
      <c r="MFZ134" s="4"/>
      <c r="MGA134" s="4"/>
      <c r="MGB134" s="4"/>
      <c r="MGC134" s="4"/>
      <c r="MGD134" s="4"/>
      <c r="MGE134" s="4"/>
      <c r="MGF134" s="4"/>
      <c r="MGG134" s="4"/>
      <c r="MGH134" s="4"/>
      <c r="MGI134" s="4"/>
      <c r="MGJ134" s="4"/>
      <c r="MGK134" s="4"/>
      <c r="MGL134" s="4"/>
      <c r="MGM134" s="4"/>
      <c r="MGN134" s="4"/>
      <c r="MGO134" s="4"/>
      <c r="MGP134" s="4"/>
      <c r="MGQ134" s="4"/>
      <c r="MGR134" s="4"/>
      <c r="MGS134" s="4"/>
      <c r="MGT134" s="4"/>
      <c r="MGU134" s="4"/>
      <c r="MGV134" s="4"/>
      <c r="MGW134" s="4"/>
      <c r="MGX134" s="4"/>
      <c r="MGY134" s="4"/>
      <c r="MGZ134" s="4"/>
      <c r="MHA134" s="4"/>
      <c r="MHB134" s="4"/>
      <c r="MHC134" s="4"/>
      <c r="MHD134" s="4"/>
      <c r="MHE134" s="4"/>
      <c r="MHF134" s="4"/>
      <c r="MHG134" s="4"/>
      <c r="MHH134" s="4"/>
      <c r="MHI134" s="4"/>
      <c r="MHJ134" s="4"/>
      <c r="MHK134" s="4"/>
      <c r="MHL134" s="4"/>
      <c r="MHM134" s="4"/>
      <c r="MHN134" s="4"/>
      <c r="MHO134" s="4"/>
      <c r="MHP134" s="4"/>
      <c r="MHQ134" s="4"/>
      <c r="MHR134" s="4"/>
      <c r="MHS134" s="4"/>
      <c r="MHT134" s="4"/>
      <c r="MHU134" s="4"/>
      <c r="MHV134" s="4"/>
      <c r="MHW134" s="4"/>
      <c r="MHX134" s="4"/>
      <c r="MHY134" s="4"/>
      <c r="MHZ134" s="4"/>
      <c r="MIA134" s="4"/>
      <c r="MIB134" s="4"/>
      <c r="MIC134" s="4"/>
      <c r="MID134" s="4"/>
      <c r="MIE134" s="4"/>
      <c r="MIF134" s="4"/>
      <c r="MIG134" s="4"/>
      <c r="MIH134" s="4"/>
      <c r="MII134" s="4"/>
      <c r="MIJ134" s="4"/>
      <c r="MIK134" s="4"/>
      <c r="MIL134" s="4"/>
      <c r="MIM134" s="4"/>
      <c r="MIN134" s="4"/>
      <c r="MIO134" s="4"/>
      <c r="MIP134" s="4"/>
      <c r="MIQ134" s="4"/>
      <c r="MIR134" s="4"/>
      <c r="MIS134" s="4"/>
      <c r="MIT134" s="4"/>
      <c r="MIU134" s="4"/>
      <c r="MIV134" s="4"/>
      <c r="MIW134" s="4"/>
      <c r="MIX134" s="4"/>
      <c r="MIY134" s="4"/>
      <c r="MIZ134" s="4"/>
      <c r="MJA134" s="4"/>
      <c r="MJB134" s="4"/>
      <c r="MJC134" s="4"/>
      <c r="MJD134" s="4"/>
      <c r="MJE134" s="4"/>
      <c r="MJF134" s="4"/>
      <c r="MJG134" s="4"/>
      <c r="MJH134" s="4"/>
      <c r="MJI134" s="4"/>
      <c r="MJJ134" s="4"/>
      <c r="MJK134" s="4"/>
      <c r="MJL134" s="4"/>
      <c r="MJM134" s="4"/>
      <c r="MJN134" s="4"/>
      <c r="MJO134" s="4"/>
      <c r="MJP134" s="4"/>
      <c r="MJQ134" s="4"/>
      <c r="MJR134" s="4"/>
      <c r="MJS134" s="4"/>
      <c r="MJT134" s="4"/>
      <c r="MJU134" s="4"/>
      <c r="MJV134" s="4"/>
      <c r="MJW134" s="4"/>
      <c r="MJX134" s="4"/>
      <c r="MJY134" s="4"/>
      <c r="MJZ134" s="4"/>
      <c r="MKA134" s="4"/>
      <c r="MKB134" s="4"/>
      <c r="MKC134" s="4"/>
      <c r="MKD134" s="4"/>
      <c r="MKE134" s="4"/>
      <c r="MKF134" s="4"/>
      <c r="MKG134" s="4"/>
      <c r="MKH134" s="4"/>
      <c r="MKI134" s="4"/>
      <c r="MKJ134" s="4"/>
      <c r="MKK134" s="4"/>
      <c r="MKL134" s="4"/>
      <c r="MKM134" s="4"/>
      <c r="MKN134" s="4"/>
      <c r="MKO134" s="4"/>
      <c r="MKP134" s="4"/>
      <c r="MKQ134" s="4"/>
      <c r="MKR134" s="4"/>
      <c r="MKS134" s="4"/>
      <c r="MKT134" s="4"/>
      <c r="MKU134" s="4"/>
      <c r="MKV134" s="4"/>
      <c r="MKW134" s="4"/>
      <c r="MKX134" s="4"/>
      <c r="MKY134" s="4"/>
      <c r="MKZ134" s="4"/>
      <c r="MLA134" s="4"/>
      <c r="MLB134" s="4"/>
      <c r="MLC134" s="4"/>
      <c r="MLD134" s="4"/>
      <c r="MLE134" s="4"/>
      <c r="MLF134" s="4"/>
      <c r="MLG134" s="4"/>
      <c r="MLH134" s="4"/>
      <c r="MLI134" s="4"/>
      <c r="MLJ134" s="4"/>
      <c r="MLK134" s="4"/>
      <c r="MLL134" s="4"/>
      <c r="MLM134" s="4"/>
      <c r="MLN134" s="4"/>
      <c r="MLO134" s="4"/>
      <c r="MLP134" s="4"/>
      <c r="MLQ134" s="4"/>
      <c r="MLR134" s="4"/>
      <c r="MLS134" s="4"/>
      <c r="MLT134" s="4"/>
      <c r="MLU134" s="4"/>
      <c r="MLV134" s="4"/>
      <c r="MLW134" s="4"/>
      <c r="MLX134" s="4"/>
      <c r="MLY134" s="4"/>
      <c r="MLZ134" s="4"/>
      <c r="MMA134" s="4"/>
      <c r="MMB134" s="4"/>
      <c r="MMC134" s="4"/>
      <c r="MMD134" s="4"/>
      <c r="MME134" s="4"/>
      <c r="MMF134" s="4"/>
      <c r="MMG134" s="4"/>
      <c r="MMH134" s="4"/>
      <c r="MMI134" s="4"/>
      <c r="MMJ134" s="4"/>
      <c r="MMK134" s="4"/>
      <c r="MML134" s="4"/>
      <c r="MMM134" s="4"/>
      <c r="MMN134" s="4"/>
      <c r="MMO134" s="4"/>
      <c r="MMP134" s="4"/>
      <c r="MMQ134" s="4"/>
      <c r="MMR134" s="4"/>
      <c r="MMS134" s="4"/>
      <c r="MMT134" s="4"/>
      <c r="MMU134" s="4"/>
      <c r="MMV134" s="4"/>
      <c r="MMW134" s="4"/>
      <c r="MMX134" s="4"/>
      <c r="MMY134" s="4"/>
      <c r="MMZ134" s="4"/>
      <c r="MNA134" s="4"/>
      <c r="MNB134" s="4"/>
      <c r="MNC134" s="4"/>
      <c r="MND134" s="4"/>
      <c r="MNE134" s="4"/>
      <c r="MNF134" s="4"/>
      <c r="MNG134" s="4"/>
      <c r="MNH134" s="4"/>
      <c r="MNI134" s="4"/>
      <c r="MNJ134" s="4"/>
      <c r="MNK134" s="4"/>
      <c r="MNL134" s="4"/>
      <c r="MNM134" s="4"/>
      <c r="MNN134" s="4"/>
      <c r="MNO134" s="4"/>
      <c r="MNP134" s="4"/>
      <c r="MNQ134" s="4"/>
      <c r="MNR134" s="4"/>
      <c r="MNY134" s="4"/>
      <c r="MNZ134" s="4"/>
      <c r="MOA134" s="4"/>
      <c r="MOB134" s="4"/>
      <c r="MOC134" s="4"/>
      <c r="MOD134" s="4"/>
      <c r="MOE134" s="4"/>
      <c r="MOF134" s="4"/>
      <c r="MOG134" s="4"/>
      <c r="MOH134" s="4"/>
      <c r="MOI134" s="4"/>
      <c r="MOJ134" s="4"/>
      <c r="MOK134" s="4"/>
      <c r="MOL134" s="4"/>
      <c r="MOM134" s="4"/>
      <c r="MON134" s="4"/>
      <c r="MOO134" s="4"/>
      <c r="MOP134" s="4"/>
      <c r="MOQ134" s="4"/>
      <c r="MOR134" s="4"/>
      <c r="MOS134" s="4"/>
      <c r="MOT134" s="4"/>
      <c r="MOU134" s="4"/>
      <c r="MOV134" s="4"/>
      <c r="MOW134" s="4"/>
      <c r="MOX134" s="4"/>
      <c r="MOY134" s="4"/>
      <c r="MOZ134" s="4"/>
      <c r="MPA134" s="4"/>
      <c r="MPB134" s="4"/>
      <c r="MPC134" s="4"/>
      <c r="MPD134" s="4"/>
      <c r="MPE134" s="4"/>
      <c r="MPF134" s="4"/>
      <c r="MPG134" s="4"/>
      <c r="MPH134" s="4"/>
      <c r="MPI134" s="4"/>
      <c r="MPJ134" s="4"/>
      <c r="MPK134" s="4"/>
      <c r="MPL134" s="4"/>
      <c r="MPM134" s="4"/>
      <c r="MPN134" s="4"/>
      <c r="MPO134" s="4"/>
      <c r="MPP134" s="4"/>
      <c r="MPQ134" s="4"/>
      <c r="MPR134" s="4"/>
      <c r="MPS134" s="4"/>
      <c r="MPT134" s="4"/>
      <c r="MPU134" s="4"/>
      <c r="MPV134" s="4"/>
      <c r="MPW134" s="4"/>
      <c r="MPX134" s="4"/>
      <c r="MPY134" s="4"/>
      <c r="MPZ134" s="4"/>
      <c r="MQA134" s="4"/>
      <c r="MQB134" s="4"/>
      <c r="MQC134" s="4"/>
      <c r="MQD134" s="4"/>
      <c r="MQE134" s="4"/>
      <c r="MQF134" s="4"/>
      <c r="MQG134" s="4"/>
      <c r="MQH134" s="4"/>
      <c r="MQI134" s="4"/>
      <c r="MQJ134" s="4"/>
      <c r="MQK134" s="4"/>
      <c r="MQL134" s="4"/>
      <c r="MQM134" s="4"/>
      <c r="MQN134" s="4"/>
      <c r="MQO134" s="4"/>
      <c r="MQP134" s="4"/>
      <c r="MQQ134" s="4"/>
      <c r="MQR134" s="4"/>
      <c r="MQS134" s="4"/>
      <c r="MQT134" s="4"/>
      <c r="MQU134" s="4"/>
      <c r="MQV134" s="4"/>
      <c r="MQW134" s="4"/>
      <c r="MQX134" s="4"/>
      <c r="MQY134" s="4"/>
      <c r="MQZ134" s="4"/>
      <c r="MRA134" s="4"/>
      <c r="MRB134" s="4"/>
      <c r="MRC134" s="4"/>
      <c r="MRD134" s="4"/>
      <c r="MRE134" s="4"/>
      <c r="MRF134" s="4"/>
      <c r="MRG134" s="4"/>
      <c r="MRH134" s="4"/>
      <c r="MRI134" s="4"/>
      <c r="MRJ134" s="4"/>
      <c r="MRK134" s="4"/>
      <c r="MRL134" s="4"/>
      <c r="MRM134" s="4"/>
      <c r="MRN134" s="4"/>
      <c r="MRO134" s="4"/>
      <c r="MRP134" s="4"/>
      <c r="MRQ134" s="4"/>
      <c r="MRR134" s="4"/>
      <c r="MRS134" s="4"/>
      <c r="MRT134" s="4"/>
      <c r="MRU134" s="4"/>
      <c r="MRV134" s="4"/>
      <c r="MRW134" s="4"/>
      <c r="MRX134" s="4"/>
      <c r="MRY134" s="4"/>
      <c r="MRZ134" s="4"/>
      <c r="MSA134" s="4"/>
      <c r="MSB134" s="4"/>
      <c r="MSC134" s="4"/>
      <c r="MSD134" s="4"/>
      <c r="MSE134" s="4"/>
      <c r="MSF134" s="4"/>
      <c r="MSG134" s="4"/>
      <c r="MSH134" s="4"/>
      <c r="MSI134" s="4"/>
      <c r="MSJ134" s="4"/>
      <c r="MSK134" s="4"/>
      <c r="MSL134" s="4"/>
      <c r="MSM134" s="4"/>
      <c r="MSN134" s="4"/>
      <c r="MSO134" s="4"/>
      <c r="MSP134" s="4"/>
      <c r="MSQ134" s="4"/>
      <c r="MSR134" s="4"/>
      <c r="MSS134" s="4"/>
      <c r="MST134" s="4"/>
      <c r="MSU134" s="4"/>
      <c r="MSV134" s="4"/>
      <c r="MSW134" s="4"/>
      <c r="MSX134" s="4"/>
      <c r="MSY134" s="4"/>
      <c r="MSZ134" s="4"/>
      <c r="MTA134" s="4"/>
      <c r="MTB134" s="4"/>
      <c r="MTC134" s="4"/>
      <c r="MTD134" s="4"/>
      <c r="MTE134" s="4"/>
      <c r="MTF134" s="4"/>
      <c r="MTG134" s="4"/>
      <c r="MTH134" s="4"/>
      <c r="MTI134" s="4"/>
      <c r="MTJ134" s="4"/>
      <c r="MTK134" s="4"/>
      <c r="MTL134" s="4"/>
      <c r="MTM134" s="4"/>
      <c r="MTN134" s="4"/>
      <c r="MTO134" s="4"/>
      <c r="MTP134" s="4"/>
      <c r="MTQ134" s="4"/>
      <c r="MTR134" s="4"/>
      <c r="MTS134" s="4"/>
      <c r="MTT134" s="4"/>
      <c r="MTU134" s="4"/>
      <c r="MTV134" s="4"/>
      <c r="MTW134" s="4"/>
      <c r="MTX134" s="4"/>
      <c r="MTY134" s="4"/>
      <c r="MTZ134" s="4"/>
      <c r="MUA134" s="4"/>
      <c r="MUB134" s="4"/>
      <c r="MUC134" s="4"/>
      <c r="MUD134" s="4"/>
      <c r="MUE134" s="4"/>
      <c r="MUF134" s="4"/>
      <c r="MUG134" s="4"/>
      <c r="MUH134" s="4"/>
      <c r="MUI134" s="4"/>
      <c r="MUJ134" s="4"/>
      <c r="MUK134" s="4"/>
      <c r="MUL134" s="4"/>
      <c r="MUM134" s="4"/>
      <c r="MUN134" s="4"/>
      <c r="MUO134" s="4"/>
      <c r="MUP134" s="4"/>
      <c r="MUQ134" s="4"/>
      <c r="MUR134" s="4"/>
      <c r="MUS134" s="4"/>
      <c r="MUT134" s="4"/>
      <c r="MUU134" s="4"/>
      <c r="MUV134" s="4"/>
      <c r="MUW134" s="4"/>
      <c r="MUX134" s="4"/>
      <c r="MUY134" s="4"/>
      <c r="MUZ134" s="4"/>
      <c r="MVA134" s="4"/>
      <c r="MVB134" s="4"/>
      <c r="MVC134" s="4"/>
      <c r="MVD134" s="4"/>
      <c r="MVE134" s="4"/>
      <c r="MVF134" s="4"/>
      <c r="MVG134" s="4"/>
      <c r="MVH134" s="4"/>
      <c r="MVI134" s="4"/>
      <c r="MVJ134" s="4"/>
      <c r="MVK134" s="4"/>
      <c r="MVL134" s="4"/>
      <c r="MVM134" s="4"/>
      <c r="MVN134" s="4"/>
      <c r="MVO134" s="4"/>
      <c r="MVP134" s="4"/>
      <c r="MVQ134" s="4"/>
      <c r="MVR134" s="4"/>
      <c r="MVS134" s="4"/>
      <c r="MVT134" s="4"/>
      <c r="MVU134" s="4"/>
      <c r="MVV134" s="4"/>
      <c r="MVW134" s="4"/>
      <c r="MVX134" s="4"/>
      <c r="MVY134" s="4"/>
      <c r="MVZ134" s="4"/>
      <c r="MWA134" s="4"/>
      <c r="MWB134" s="4"/>
      <c r="MWC134" s="4"/>
      <c r="MWD134" s="4"/>
      <c r="MWE134" s="4"/>
      <c r="MWF134" s="4"/>
      <c r="MWG134" s="4"/>
      <c r="MWH134" s="4"/>
      <c r="MWI134" s="4"/>
      <c r="MWJ134" s="4"/>
      <c r="MWK134" s="4"/>
      <c r="MWL134" s="4"/>
      <c r="MWM134" s="4"/>
      <c r="MWN134" s="4"/>
      <c r="MWO134" s="4"/>
      <c r="MWP134" s="4"/>
      <c r="MWQ134" s="4"/>
      <c r="MWR134" s="4"/>
      <c r="MWS134" s="4"/>
      <c r="MWT134" s="4"/>
      <c r="MWU134" s="4"/>
      <c r="MWV134" s="4"/>
      <c r="MWW134" s="4"/>
      <c r="MWX134" s="4"/>
      <c r="MWY134" s="4"/>
      <c r="MWZ134" s="4"/>
      <c r="MXA134" s="4"/>
      <c r="MXB134" s="4"/>
      <c r="MXC134" s="4"/>
      <c r="MXD134" s="4"/>
      <c r="MXE134" s="4"/>
      <c r="MXF134" s="4"/>
      <c r="MXG134" s="4"/>
      <c r="MXH134" s="4"/>
      <c r="MXI134" s="4"/>
      <c r="MXJ134" s="4"/>
      <c r="MXK134" s="4"/>
      <c r="MXL134" s="4"/>
      <c r="MXM134" s="4"/>
      <c r="MXN134" s="4"/>
      <c r="MXU134" s="4"/>
      <c r="MXV134" s="4"/>
      <c r="MXW134" s="4"/>
      <c r="MXX134" s="4"/>
      <c r="MXY134" s="4"/>
      <c r="MXZ134" s="4"/>
      <c r="MYA134" s="4"/>
      <c r="MYB134" s="4"/>
      <c r="MYC134" s="4"/>
      <c r="MYD134" s="4"/>
      <c r="MYE134" s="4"/>
      <c r="MYF134" s="4"/>
      <c r="MYG134" s="4"/>
      <c r="MYH134" s="4"/>
      <c r="MYI134" s="4"/>
      <c r="MYJ134" s="4"/>
      <c r="MYK134" s="4"/>
      <c r="MYL134" s="4"/>
      <c r="MYM134" s="4"/>
      <c r="MYN134" s="4"/>
      <c r="MYO134" s="4"/>
      <c r="MYP134" s="4"/>
      <c r="MYQ134" s="4"/>
      <c r="MYR134" s="4"/>
      <c r="MYS134" s="4"/>
      <c r="MYT134" s="4"/>
      <c r="MYU134" s="4"/>
      <c r="MYV134" s="4"/>
      <c r="MYW134" s="4"/>
      <c r="MYX134" s="4"/>
      <c r="MYY134" s="4"/>
      <c r="MYZ134" s="4"/>
      <c r="MZA134" s="4"/>
      <c r="MZB134" s="4"/>
      <c r="MZC134" s="4"/>
      <c r="MZD134" s="4"/>
      <c r="MZE134" s="4"/>
      <c r="MZF134" s="4"/>
      <c r="MZG134" s="4"/>
      <c r="MZH134" s="4"/>
      <c r="MZI134" s="4"/>
      <c r="MZJ134" s="4"/>
      <c r="MZK134" s="4"/>
      <c r="MZL134" s="4"/>
      <c r="MZM134" s="4"/>
      <c r="MZN134" s="4"/>
      <c r="MZO134" s="4"/>
      <c r="MZP134" s="4"/>
      <c r="MZQ134" s="4"/>
      <c r="MZR134" s="4"/>
      <c r="MZS134" s="4"/>
      <c r="MZT134" s="4"/>
      <c r="MZU134" s="4"/>
      <c r="MZV134" s="4"/>
      <c r="MZW134" s="4"/>
      <c r="MZX134" s="4"/>
      <c r="MZY134" s="4"/>
      <c r="MZZ134" s="4"/>
      <c r="NAA134" s="4"/>
      <c r="NAB134" s="4"/>
      <c r="NAC134" s="4"/>
      <c r="NAD134" s="4"/>
      <c r="NAE134" s="4"/>
      <c r="NAF134" s="4"/>
      <c r="NAG134" s="4"/>
      <c r="NAH134" s="4"/>
      <c r="NAI134" s="4"/>
      <c r="NAJ134" s="4"/>
      <c r="NAK134" s="4"/>
      <c r="NAL134" s="4"/>
      <c r="NAM134" s="4"/>
      <c r="NAN134" s="4"/>
      <c r="NAO134" s="4"/>
      <c r="NAP134" s="4"/>
      <c r="NAQ134" s="4"/>
      <c r="NAR134" s="4"/>
      <c r="NAS134" s="4"/>
      <c r="NAT134" s="4"/>
      <c r="NAU134" s="4"/>
      <c r="NAV134" s="4"/>
      <c r="NAW134" s="4"/>
      <c r="NAX134" s="4"/>
      <c r="NAY134" s="4"/>
      <c r="NAZ134" s="4"/>
      <c r="NBA134" s="4"/>
      <c r="NBB134" s="4"/>
      <c r="NBC134" s="4"/>
      <c r="NBD134" s="4"/>
      <c r="NBE134" s="4"/>
      <c r="NBF134" s="4"/>
      <c r="NBG134" s="4"/>
      <c r="NBH134" s="4"/>
      <c r="NBI134" s="4"/>
      <c r="NBJ134" s="4"/>
      <c r="NBK134" s="4"/>
      <c r="NBL134" s="4"/>
      <c r="NBM134" s="4"/>
      <c r="NBN134" s="4"/>
      <c r="NBO134" s="4"/>
      <c r="NBP134" s="4"/>
      <c r="NBQ134" s="4"/>
      <c r="NBR134" s="4"/>
      <c r="NBS134" s="4"/>
      <c r="NBT134" s="4"/>
      <c r="NBU134" s="4"/>
      <c r="NBV134" s="4"/>
      <c r="NBW134" s="4"/>
      <c r="NBX134" s="4"/>
      <c r="NBY134" s="4"/>
      <c r="NBZ134" s="4"/>
      <c r="NCA134" s="4"/>
      <c r="NCB134" s="4"/>
      <c r="NCC134" s="4"/>
      <c r="NCD134" s="4"/>
      <c r="NCE134" s="4"/>
      <c r="NCF134" s="4"/>
      <c r="NCG134" s="4"/>
      <c r="NCH134" s="4"/>
      <c r="NCI134" s="4"/>
      <c r="NCJ134" s="4"/>
      <c r="NCK134" s="4"/>
      <c r="NCL134" s="4"/>
      <c r="NCM134" s="4"/>
      <c r="NCN134" s="4"/>
      <c r="NCO134" s="4"/>
      <c r="NCP134" s="4"/>
      <c r="NCQ134" s="4"/>
      <c r="NCR134" s="4"/>
      <c r="NCS134" s="4"/>
      <c r="NCT134" s="4"/>
      <c r="NCU134" s="4"/>
      <c r="NCV134" s="4"/>
      <c r="NCW134" s="4"/>
      <c r="NCX134" s="4"/>
      <c r="NCY134" s="4"/>
      <c r="NCZ134" s="4"/>
      <c r="NDA134" s="4"/>
      <c r="NDB134" s="4"/>
      <c r="NDC134" s="4"/>
      <c r="NDD134" s="4"/>
      <c r="NDE134" s="4"/>
      <c r="NDF134" s="4"/>
      <c r="NDG134" s="4"/>
      <c r="NDH134" s="4"/>
      <c r="NDI134" s="4"/>
      <c r="NDJ134" s="4"/>
      <c r="NDK134" s="4"/>
      <c r="NDL134" s="4"/>
      <c r="NDM134" s="4"/>
      <c r="NDN134" s="4"/>
      <c r="NDO134" s="4"/>
      <c r="NDP134" s="4"/>
      <c r="NDQ134" s="4"/>
      <c r="NDR134" s="4"/>
      <c r="NDS134" s="4"/>
      <c r="NDT134" s="4"/>
      <c r="NDU134" s="4"/>
      <c r="NDV134" s="4"/>
      <c r="NDW134" s="4"/>
      <c r="NDX134" s="4"/>
      <c r="NDY134" s="4"/>
      <c r="NDZ134" s="4"/>
      <c r="NEA134" s="4"/>
      <c r="NEB134" s="4"/>
      <c r="NEC134" s="4"/>
      <c r="NED134" s="4"/>
      <c r="NEE134" s="4"/>
      <c r="NEF134" s="4"/>
      <c r="NEG134" s="4"/>
      <c r="NEH134" s="4"/>
      <c r="NEI134" s="4"/>
      <c r="NEJ134" s="4"/>
      <c r="NEK134" s="4"/>
      <c r="NEL134" s="4"/>
      <c r="NEM134" s="4"/>
      <c r="NEN134" s="4"/>
      <c r="NEO134" s="4"/>
      <c r="NEP134" s="4"/>
      <c r="NEQ134" s="4"/>
      <c r="NER134" s="4"/>
      <c r="NES134" s="4"/>
      <c r="NET134" s="4"/>
      <c r="NEU134" s="4"/>
      <c r="NEV134" s="4"/>
      <c r="NEW134" s="4"/>
      <c r="NEX134" s="4"/>
      <c r="NEY134" s="4"/>
      <c r="NEZ134" s="4"/>
      <c r="NFA134" s="4"/>
      <c r="NFB134" s="4"/>
      <c r="NFC134" s="4"/>
      <c r="NFD134" s="4"/>
      <c r="NFE134" s="4"/>
      <c r="NFF134" s="4"/>
      <c r="NFG134" s="4"/>
      <c r="NFH134" s="4"/>
      <c r="NFI134" s="4"/>
      <c r="NFJ134" s="4"/>
      <c r="NFK134" s="4"/>
      <c r="NFL134" s="4"/>
      <c r="NFM134" s="4"/>
      <c r="NFN134" s="4"/>
      <c r="NFO134" s="4"/>
      <c r="NFP134" s="4"/>
      <c r="NFQ134" s="4"/>
      <c r="NFR134" s="4"/>
      <c r="NFS134" s="4"/>
      <c r="NFT134" s="4"/>
      <c r="NFU134" s="4"/>
      <c r="NFV134" s="4"/>
      <c r="NFW134" s="4"/>
      <c r="NFX134" s="4"/>
      <c r="NFY134" s="4"/>
      <c r="NFZ134" s="4"/>
      <c r="NGA134" s="4"/>
      <c r="NGB134" s="4"/>
      <c r="NGC134" s="4"/>
      <c r="NGD134" s="4"/>
      <c r="NGE134" s="4"/>
      <c r="NGF134" s="4"/>
      <c r="NGG134" s="4"/>
      <c r="NGH134" s="4"/>
      <c r="NGI134" s="4"/>
      <c r="NGJ134" s="4"/>
      <c r="NGK134" s="4"/>
      <c r="NGL134" s="4"/>
      <c r="NGM134" s="4"/>
      <c r="NGN134" s="4"/>
      <c r="NGO134" s="4"/>
      <c r="NGP134" s="4"/>
      <c r="NGQ134" s="4"/>
      <c r="NGR134" s="4"/>
      <c r="NGS134" s="4"/>
      <c r="NGT134" s="4"/>
      <c r="NGU134" s="4"/>
      <c r="NGV134" s="4"/>
      <c r="NGW134" s="4"/>
      <c r="NGX134" s="4"/>
      <c r="NGY134" s="4"/>
      <c r="NGZ134" s="4"/>
      <c r="NHA134" s="4"/>
      <c r="NHB134" s="4"/>
      <c r="NHC134" s="4"/>
      <c r="NHD134" s="4"/>
      <c r="NHE134" s="4"/>
      <c r="NHF134" s="4"/>
      <c r="NHG134" s="4"/>
      <c r="NHH134" s="4"/>
      <c r="NHI134" s="4"/>
      <c r="NHJ134" s="4"/>
      <c r="NHQ134" s="4"/>
      <c r="NHR134" s="4"/>
      <c r="NHS134" s="4"/>
      <c r="NHT134" s="4"/>
      <c r="NHU134" s="4"/>
      <c r="NHV134" s="4"/>
      <c r="NHW134" s="4"/>
      <c r="NHX134" s="4"/>
      <c r="NHY134" s="4"/>
      <c r="NHZ134" s="4"/>
      <c r="NIA134" s="4"/>
      <c r="NIB134" s="4"/>
      <c r="NIC134" s="4"/>
      <c r="NID134" s="4"/>
      <c r="NIE134" s="4"/>
      <c r="NIF134" s="4"/>
      <c r="NIG134" s="4"/>
      <c r="NIH134" s="4"/>
      <c r="NII134" s="4"/>
      <c r="NIJ134" s="4"/>
      <c r="NIK134" s="4"/>
      <c r="NIL134" s="4"/>
      <c r="NIM134" s="4"/>
      <c r="NIN134" s="4"/>
      <c r="NIO134" s="4"/>
      <c r="NIP134" s="4"/>
      <c r="NIQ134" s="4"/>
      <c r="NIR134" s="4"/>
      <c r="NIS134" s="4"/>
      <c r="NIT134" s="4"/>
      <c r="NIU134" s="4"/>
      <c r="NIV134" s="4"/>
      <c r="NIW134" s="4"/>
      <c r="NIX134" s="4"/>
      <c r="NIY134" s="4"/>
      <c r="NIZ134" s="4"/>
      <c r="NJA134" s="4"/>
      <c r="NJB134" s="4"/>
      <c r="NJC134" s="4"/>
      <c r="NJD134" s="4"/>
      <c r="NJE134" s="4"/>
      <c r="NJF134" s="4"/>
      <c r="NJG134" s="4"/>
      <c r="NJH134" s="4"/>
      <c r="NJI134" s="4"/>
      <c r="NJJ134" s="4"/>
      <c r="NJK134" s="4"/>
      <c r="NJL134" s="4"/>
      <c r="NJM134" s="4"/>
      <c r="NJN134" s="4"/>
      <c r="NJO134" s="4"/>
      <c r="NJP134" s="4"/>
      <c r="NJQ134" s="4"/>
      <c r="NJR134" s="4"/>
      <c r="NJS134" s="4"/>
      <c r="NJT134" s="4"/>
      <c r="NJU134" s="4"/>
      <c r="NJV134" s="4"/>
      <c r="NJW134" s="4"/>
      <c r="NJX134" s="4"/>
      <c r="NJY134" s="4"/>
      <c r="NJZ134" s="4"/>
      <c r="NKA134" s="4"/>
      <c r="NKB134" s="4"/>
      <c r="NKC134" s="4"/>
      <c r="NKD134" s="4"/>
      <c r="NKE134" s="4"/>
      <c r="NKF134" s="4"/>
      <c r="NKG134" s="4"/>
      <c r="NKH134" s="4"/>
      <c r="NKI134" s="4"/>
      <c r="NKJ134" s="4"/>
      <c r="NKK134" s="4"/>
      <c r="NKL134" s="4"/>
      <c r="NKM134" s="4"/>
      <c r="NKN134" s="4"/>
      <c r="NKO134" s="4"/>
      <c r="NKP134" s="4"/>
      <c r="NKQ134" s="4"/>
      <c r="NKR134" s="4"/>
      <c r="NKS134" s="4"/>
      <c r="NKT134" s="4"/>
      <c r="NKU134" s="4"/>
      <c r="NKV134" s="4"/>
      <c r="NKW134" s="4"/>
      <c r="NKX134" s="4"/>
      <c r="NKY134" s="4"/>
      <c r="NKZ134" s="4"/>
      <c r="NLA134" s="4"/>
      <c r="NLB134" s="4"/>
      <c r="NLC134" s="4"/>
      <c r="NLD134" s="4"/>
      <c r="NLE134" s="4"/>
      <c r="NLF134" s="4"/>
      <c r="NLG134" s="4"/>
      <c r="NLH134" s="4"/>
      <c r="NLI134" s="4"/>
      <c r="NLJ134" s="4"/>
      <c r="NLK134" s="4"/>
      <c r="NLL134" s="4"/>
      <c r="NLM134" s="4"/>
      <c r="NLN134" s="4"/>
      <c r="NLO134" s="4"/>
      <c r="NLP134" s="4"/>
      <c r="NLQ134" s="4"/>
      <c r="NLR134" s="4"/>
      <c r="NLS134" s="4"/>
      <c r="NLT134" s="4"/>
      <c r="NLU134" s="4"/>
      <c r="NLV134" s="4"/>
      <c r="NLW134" s="4"/>
      <c r="NLX134" s="4"/>
      <c r="NLY134" s="4"/>
      <c r="NLZ134" s="4"/>
      <c r="NMA134" s="4"/>
      <c r="NMB134" s="4"/>
      <c r="NMC134" s="4"/>
      <c r="NMD134" s="4"/>
      <c r="NME134" s="4"/>
      <c r="NMF134" s="4"/>
      <c r="NMG134" s="4"/>
      <c r="NMH134" s="4"/>
      <c r="NMI134" s="4"/>
      <c r="NMJ134" s="4"/>
      <c r="NMK134" s="4"/>
      <c r="NML134" s="4"/>
      <c r="NMM134" s="4"/>
      <c r="NMN134" s="4"/>
      <c r="NMO134" s="4"/>
      <c r="NMP134" s="4"/>
      <c r="NMQ134" s="4"/>
      <c r="NMR134" s="4"/>
      <c r="NMS134" s="4"/>
      <c r="NMT134" s="4"/>
      <c r="NMU134" s="4"/>
      <c r="NMV134" s="4"/>
      <c r="NMW134" s="4"/>
      <c r="NMX134" s="4"/>
      <c r="NMY134" s="4"/>
      <c r="NMZ134" s="4"/>
      <c r="NNA134" s="4"/>
      <c r="NNB134" s="4"/>
      <c r="NNC134" s="4"/>
      <c r="NND134" s="4"/>
      <c r="NNE134" s="4"/>
      <c r="NNF134" s="4"/>
      <c r="NNG134" s="4"/>
      <c r="NNH134" s="4"/>
      <c r="NNI134" s="4"/>
      <c r="NNJ134" s="4"/>
      <c r="NNK134" s="4"/>
      <c r="NNL134" s="4"/>
      <c r="NNM134" s="4"/>
      <c r="NNN134" s="4"/>
      <c r="NNO134" s="4"/>
      <c r="NNP134" s="4"/>
      <c r="NNQ134" s="4"/>
      <c r="NNR134" s="4"/>
      <c r="NNS134" s="4"/>
      <c r="NNT134" s="4"/>
      <c r="NNU134" s="4"/>
      <c r="NNV134" s="4"/>
      <c r="NNW134" s="4"/>
      <c r="NNX134" s="4"/>
      <c r="NNY134" s="4"/>
      <c r="NNZ134" s="4"/>
      <c r="NOA134" s="4"/>
      <c r="NOB134" s="4"/>
      <c r="NOC134" s="4"/>
      <c r="NOD134" s="4"/>
      <c r="NOE134" s="4"/>
      <c r="NOF134" s="4"/>
      <c r="NOG134" s="4"/>
      <c r="NOH134" s="4"/>
      <c r="NOI134" s="4"/>
      <c r="NOJ134" s="4"/>
      <c r="NOK134" s="4"/>
      <c r="NOL134" s="4"/>
      <c r="NOM134" s="4"/>
      <c r="NON134" s="4"/>
      <c r="NOO134" s="4"/>
      <c r="NOP134" s="4"/>
      <c r="NOQ134" s="4"/>
      <c r="NOR134" s="4"/>
      <c r="NOS134" s="4"/>
      <c r="NOT134" s="4"/>
      <c r="NOU134" s="4"/>
      <c r="NOV134" s="4"/>
      <c r="NOW134" s="4"/>
      <c r="NOX134" s="4"/>
      <c r="NOY134" s="4"/>
      <c r="NOZ134" s="4"/>
      <c r="NPA134" s="4"/>
      <c r="NPB134" s="4"/>
      <c r="NPC134" s="4"/>
      <c r="NPD134" s="4"/>
      <c r="NPE134" s="4"/>
      <c r="NPF134" s="4"/>
      <c r="NPG134" s="4"/>
      <c r="NPH134" s="4"/>
      <c r="NPI134" s="4"/>
      <c r="NPJ134" s="4"/>
      <c r="NPK134" s="4"/>
      <c r="NPL134" s="4"/>
      <c r="NPM134" s="4"/>
      <c r="NPN134" s="4"/>
      <c r="NPO134" s="4"/>
      <c r="NPP134" s="4"/>
      <c r="NPQ134" s="4"/>
      <c r="NPR134" s="4"/>
      <c r="NPS134" s="4"/>
      <c r="NPT134" s="4"/>
      <c r="NPU134" s="4"/>
      <c r="NPV134" s="4"/>
      <c r="NPW134" s="4"/>
      <c r="NPX134" s="4"/>
      <c r="NPY134" s="4"/>
      <c r="NPZ134" s="4"/>
      <c r="NQA134" s="4"/>
      <c r="NQB134" s="4"/>
      <c r="NQC134" s="4"/>
      <c r="NQD134" s="4"/>
      <c r="NQE134" s="4"/>
      <c r="NQF134" s="4"/>
      <c r="NQG134" s="4"/>
      <c r="NQH134" s="4"/>
      <c r="NQI134" s="4"/>
      <c r="NQJ134" s="4"/>
      <c r="NQK134" s="4"/>
      <c r="NQL134" s="4"/>
      <c r="NQM134" s="4"/>
      <c r="NQN134" s="4"/>
      <c r="NQO134" s="4"/>
      <c r="NQP134" s="4"/>
      <c r="NQQ134" s="4"/>
      <c r="NQR134" s="4"/>
      <c r="NQS134" s="4"/>
      <c r="NQT134" s="4"/>
      <c r="NQU134" s="4"/>
      <c r="NQV134" s="4"/>
      <c r="NQW134" s="4"/>
      <c r="NQX134" s="4"/>
      <c r="NQY134" s="4"/>
      <c r="NQZ134" s="4"/>
      <c r="NRA134" s="4"/>
      <c r="NRB134" s="4"/>
      <c r="NRC134" s="4"/>
      <c r="NRD134" s="4"/>
      <c r="NRE134" s="4"/>
      <c r="NRF134" s="4"/>
      <c r="NRM134" s="4"/>
      <c r="NRN134" s="4"/>
      <c r="NRO134" s="4"/>
      <c r="NRP134" s="4"/>
      <c r="NRQ134" s="4"/>
      <c r="NRR134" s="4"/>
      <c r="NRS134" s="4"/>
      <c r="NRT134" s="4"/>
      <c r="NRU134" s="4"/>
      <c r="NRV134" s="4"/>
      <c r="NRW134" s="4"/>
      <c r="NRX134" s="4"/>
      <c r="NRY134" s="4"/>
      <c r="NRZ134" s="4"/>
      <c r="NSA134" s="4"/>
      <c r="NSB134" s="4"/>
      <c r="NSC134" s="4"/>
      <c r="NSD134" s="4"/>
      <c r="NSE134" s="4"/>
      <c r="NSF134" s="4"/>
      <c r="NSG134" s="4"/>
      <c r="NSH134" s="4"/>
      <c r="NSI134" s="4"/>
      <c r="NSJ134" s="4"/>
      <c r="NSK134" s="4"/>
      <c r="NSL134" s="4"/>
      <c r="NSM134" s="4"/>
      <c r="NSN134" s="4"/>
      <c r="NSO134" s="4"/>
      <c r="NSP134" s="4"/>
      <c r="NSQ134" s="4"/>
      <c r="NSR134" s="4"/>
      <c r="NSS134" s="4"/>
      <c r="NST134" s="4"/>
      <c r="NSU134" s="4"/>
      <c r="NSV134" s="4"/>
      <c r="NSW134" s="4"/>
      <c r="NSX134" s="4"/>
      <c r="NSY134" s="4"/>
      <c r="NSZ134" s="4"/>
      <c r="NTA134" s="4"/>
      <c r="NTB134" s="4"/>
      <c r="NTC134" s="4"/>
      <c r="NTD134" s="4"/>
      <c r="NTE134" s="4"/>
      <c r="NTF134" s="4"/>
      <c r="NTG134" s="4"/>
      <c r="NTH134" s="4"/>
      <c r="NTI134" s="4"/>
      <c r="NTJ134" s="4"/>
      <c r="NTK134" s="4"/>
      <c r="NTL134" s="4"/>
      <c r="NTM134" s="4"/>
      <c r="NTN134" s="4"/>
      <c r="NTO134" s="4"/>
      <c r="NTP134" s="4"/>
      <c r="NTQ134" s="4"/>
      <c r="NTR134" s="4"/>
      <c r="NTS134" s="4"/>
      <c r="NTT134" s="4"/>
      <c r="NTU134" s="4"/>
      <c r="NTV134" s="4"/>
      <c r="NTW134" s="4"/>
      <c r="NTX134" s="4"/>
      <c r="NTY134" s="4"/>
      <c r="NTZ134" s="4"/>
      <c r="NUA134" s="4"/>
      <c r="NUB134" s="4"/>
      <c r="NUC134" s="4"/>
      <c r="NUD134" s="4"/>
      <c r="NUE134" s="4"/>
      <c r="NUF134" s="4"/>
      <c r="NUG134" s="4"/>
      <c r="NUH134" s="4"/>
      <c r="NUI134" s="4"/>
      <c r="NUJ134" s="4"/>
      <c r="NUK134" s="4"/>
      <c r="NUL134" s="4"/>
      <c r="NUM134" s="4"/>
      <c r="NUN134" s="4"/>
      <c r="NUO134" s="4"/>
      <c r="NUP134" s="4"/>
      <c r="NUQ134" s="4"/>
      <c r="NUR134" s="4"/>
      <c r="NUS134" s="4"/>
      <c r="NUT134" s="4"/>
      <c r="NUU134" s="4"/>
      <c r="NUV134" s="4"/>
      <c r="NUW134" s="4"/>
      <c r="NUX134" s="4"/>
      <c r="NUY134" s="4"/>
      <c r="NUZ134" s="4"/>
      <c r="NVA134" s="4"/>
      <c r="NVB134" s="4"/>
      <c r="NVC134" s="4"/>
      <c r="NVD134" s="4"/>
      <c r="NVE134" s="4"/>
      <c r="NVF134" s="4"/>
      <c r="NVG134" s="4"/>
      <c r="NVH134" s="4"/>
      <c r="NVI134" s="4"/>
      <c r="NVJ134" s="4"/>
      <c r="NVK134" s="4"/>
      <c r="NVL134" s="4"/>
      <c r="NVM134" s="4"/>
      <c r="NVN134" s="4"/>
      <c r="NVO134" s="4"/>
      <c r="NVP134" s="4"/>
      <c r="NVQ134" s="4"/>
      <c r="NVR134" s="4"/>
      <c r="NVS134" s="4"/>
      <c r="NVT134" s="4"/>
      <c r="NVU134" s="4"/>
      <c r="NVV134" s="4"/>
      <c r="NVW134" s="4"/>
      <c r="NVX134" s="4"/>
      <c r="NVY134" s="4"/>
      <c r="NVZ134" s="4"/>
      <c r="NWA134" s="4"/>
      <c r="NWB134" s="4"/>
      <c r="NWC134" s="4"/>
      <c r="NWD134" s="4"/>
      <c r="NWE134" s="4"/>
      <c r="NWF134" s="4"/>
      <c r="NWG134" s="4"/>
      <c r="NWH134" s="4"/>
      <c r="NWI134" s="4"/>
      <c r="NWJ134" s="4"/>
      <c r="NWK134" s="4"/>
      <c r="NWL134" s="4"/>
      <c r="NWM134" s="4"/>
      <c r="NWN134" s="4"/>
      <c r="NWO134" s="4"/>
      <c r="NWP134" s="4"/>
      <c r="NWQ134" s="4"/>
      <c r="NWR134" s="4"/>
      <c r="NWS134" s="4"/>
      <c r="NWT134" s="4"/>
      <c r="NWU134" s="4"/>
      <c r="NWV134" s="4"/>
      <c r="NWW134" s="4"/>
      <c r="NWX134" s="4"/>
      <c r="NWY134" s="4"/>
      <c r="NWZ134" s="4"/>
      <c r="NXA134" s="4"/>
      <c r="NXB134" s="4"/>
      <c r="NXC134" s="4"/>
      <c r="NXD134" s="4"/>
      <c r="NXE134" s="4"/>
      <c r="NXF134" s="4"/>
      <c r="NXG134" s="4"/>
      <c r="NXH134" s="4"/>
      <c r="NXI134" s="4"/>
      <c r="NXJ134" s="4"/>
      <c r="NXK134" s="4"/>
      <c r="NXL134" s="4"/>
      <c r="NXM134" s="4"/>
      <c r="NXN134" s="4"/>
      <c r="NXO134" s="4"/>
      <c r="NXP134" s="4"/>
      <c r="NXQ134" s="4"/>
      <c r="NXR134" s="4"/>
      <c r="NXS134" s="4"/>
      <c r="NXT134" s="4"/>
      <c r="NXU134" s="4"/>
      <c r="NXV134" s="4"/>
      <c r="NXW134" s="4"/>
      <c r="NXX134" s="4"/>
      <c r="NXY134" s="4"/>
      <c r="NXZ134" s="4"/>
      <c r="NYA134" s="4"/>
      <c r="NYB134" s="4"/>
      <c r="NYC134" s="4"/>
      <c r="NYD134" s="4"/>
      <c r="NYE134" s="4"/>
      <c r="NYF134" s="4"/>
      <c r="NYG134" s="4"/>
      <c r="NYH134" s="4"/>
      <c r="NYI134" s="4"/>
      <c r="NYJ134" s="4"/>
      <c r="NYK134" s="4"/>
      <c r="NYL134" s="4"/>
      <c r="NYM134" s="4"/>
      <c r="NYN134" s="4"/>
      <c r="NYO134" s="4"/>
      <c r="NYP134" s="4"/>
      <c r="NYQ134" s="4"/>
      <c r="NYR134" s="4"/>
      <c r="NYS134" s="4"/>
      <c r="NYT134" s="4"/>
      <c r="NYU134" s="4"/>
      <c r="NYV134" s="4"/>
      <c r="NYW134" s="4"/>
      <c r="NYX134" s="4"/>
      <c r="NYY134" s="4"/>
      <c r="NYZ134" s="4"/>
      <c r="NZA134" s="4"/>
      <c r="NZB134" s="4"/>
      <c r="NZC134" s="4"/>
      <c r="NZD134" s="4"/>
      <c r="NZE134" s="4"/>
      <c r="NZF134" s="4"/>
      <c r="NZG134" s="4"/>
      <c r="NZH134" s="4"/>
      <c r="NZI134" s="4"/>
      <c r="NZJ134" s="4"/>
      <c r="NZK134" s="4"/>
      <c r="NZL134" s="4"/>
      <c r="NZM134" s="4"/>
      <c r="NZN134" s="4"/>
      <c r="NZO134" s="4"/>
      <c r="NZP134" s="4"/>
      <c r="NZQ134" s="4"/>
      <c r="NZR134" s="4"/>
      <c r="NZS134" s="4"/>
      <c r="NZT134" s="4"/>
      <c r="NZU134" s="4"/>
      <c r="NZV134" s="4"/>
      <c r="NZW134" s="4"/>
      <c r="NZX134" s="4"/>
      <c r="NZY134" s="4"/>
      <c r="NZZ134" s="4"/>
      <c r="OAA134" s="4"/>
      <c r="OAB134" s="4"/>
      <c r="OAC134" s="4"/>
      <c r="OAD134" s="4"/>
      <c r="OAE134" s="4"/>
      <c r="OAF134" s="4"/>
      <c r="OAG134" s="4"/>
      <c r="OAH134" s="4"/>
      <c r="OAI134" s="4"/>
      <c r="OAJ134" s="4"/>
      <c r="OAK134" s="4"/>
      <c r="OAL134" s="4"/>
      <c r="OAM134" s="4"/>
      <c r="OAN134" s="4"/>
      <c r="OAO134" s="4"/>
      <c r="OAP134" s="4"/>
      <c r="OAQ134" s="4"/>
      <c r="OAR134" s="4"/>
      <c r="OAS134" s="4"/>
      <c r="OAT134" s="4"/>
      <c r="OAU134" s="4"/>
      <c r="OAV134" s="4"/>
      <c r="OAW134" s="4"/>
      <c r="OAX134" s="4"/>
      <c r="OAY134" s="4"/>
      <c r="OAZ134" s="4"/>
      <c r="OBA134" s="4"/>
      <c r="OBB134" s="4"/>
      <c r="OBI134" s="4"/>
      <c r="OBJ134" s="4"/>
      <c r="OBK134" s="4"/>
      <c r="OBL134" s="4"/>
      <c r="OBM134" s="4"/>
      <c r="OBN134" s="4"/>
      <c r="OBO134" s="4"/>
      <c r="OBP134" s="4"/>
      <c r="OBQ134" s="4"/>
      <c r="OBR134" s="4"/>
      <c r="OBS134" s="4"/>
      <c r="OBT134" s="4"/>
      <c r="OBU134" s="4"/>
      <c r="OBV134" s="4"/>
      <c r="OBW134" s="4"/>
      <c r="OBX134" s="4"/>
      <c r="OBY134" s="4"/>
      <c r="OBZ134" s="4"/>
      <c r="OCA134" s="4"/>
      <c r="OCB134" s="4"/>
      <c r="OCC134" s="4"/>
      <c r="OCD134" s="4"/>
      <c r="OCE134" s="4"/>
      <c r="OCF134" s="4"/>
      <c r="OCG134" s="4"/>
      <c r="OCH134" s="4"/>
      <c r="OCI134" s="4"/>
      <c r="OCJ134" s="4"/>
      <c r="OCK134" s="4"/>
      <c r="OCL134" s="4"/>
      <c r="OCM134" s="4"/>
      <c r="OCN134" s="4"/>
      <c r="OCO134" s="4"/>
      <c r="OCP134" s="4"/>
      <c r="OCQ134" s="4"/>
      <c r="OCR134" s="4"/>
      <c r="OCS134" s="4"/>
      <c r="OCT134" s="4"/>
      <c r="OCU134" s="4"/>
      <c r="OCV134" s="4"/>
      <c r="OCW134" s="4"/>
      <c r="OCX134" s="4"/>
      <c r="OCY134" s="4"/>
      <c r="OCZ134" s="4"/>
      <c r="ODA134" s="4"/>
      <c r="ODB134" s="4"/>
      <c r="ODC134" s="4"/>
      <c r="ODD134" s="4"/>
      <c r="ODE134" s="4"/>
      <c r="ODF134" s="4"/>
      <c r="ODG134" s="4"/>
      <c r="ODH134" s="4"/>
      <c r="ODI134" s="4"/>
      <c r="ODJ134" s="4"/>
      <c r="ODK134" s="4"/>
      <c r="ODL134" s="4"/>
      <c r="ODM134" s="4"/>
      <c r="ODN134" s="4"/>
      <c r="ODO134" s="4"/>
      <c r="ODP134" s="4"/>
      <c r="ODQ134" s="4"/>
      <c r="ODR134" s="4"/>
      <c r="ODS134" s="4"/>
      <c r="ODT134" s="4"/>
      <c r="ODU134" s="4"/>
      <c r="ODV134" s="4"/>
      <c r="ODW134" s="4"/>
      <c r="ODX134" s="4"/>
      <c r="ODY134" s="4"/>
      <c r="ODZ134" s="4"/>
      <c r="OEA134" s="4"/>
      <c r="OEB134" s="4"/>
      <c r="OEC134" s="4"/>
      <c r="OED134" s="4"/>
      <c r="OEE134" s="4"/>
      <c r="OEF134" s="4"/>
      <c r="OEG134" s="4"/>
      <c r="OEH134" s="4"/>
      <c r="OEI134" s="4"/>
      <c r="OEJ134" s="4"/>
      <c r="OEK134" s="4"/>
      <c r="OEL134" s="4"/>
      <c r="OEM134" s="4"/>
      <c r="OEN134" s="4"/>
      <c r="OEO134" s="4"/>
      <c r="OEP134" s="4"/>
      <c r="OEQ134" s="4"/>
      <c r="OER134" s="4"/>
      <c r="OES134" s="4"/>
      <c r="OET134" s="4"/>
      <c r="OEU134" s="4"/>
      <c r="OEV134" s="4"/>
      <c r="OEW134" s="4"/>
      <c r="OEX134" s="4"/>
      <c r="OEY134" s="4"/>
      <c r="OEZ134" s="4"/>
      <c r="OFA134" s="4"/>
      <c r="OFB134" s="4"/>
      <c r="OFC134" s="4"/>
      <c r="OFD134" s="4"/>
      <c r="OFE134" s="4"/>
      <c r="OFF134" s="4"/>
      <c r="OFG134" s="4"/>
      <c r="OFH134" s="4"/>
      <c r="OFI134" s="4"/>
      <c r="OFJ134" s="4"/>
      <c r="OFK134" s="4"/>
      <c r="OFL134" s="4"/>
      <c r="OFM134" s="4"/>
      <c r="OFN134" s="4"/>
      <c r="OFO134" s="4"/>
      <c r="OFP134" s="4"/>
      <c r="OFQ134" s="4"/>
      <c r="OFR134" s="4"/>
      <c r="OFS134" s="4"/>
      <c r="OFT134" s="4"/>
      <c r="OFU134" s="4"/>
      <c r="OFV134" s="4"/>
      <c r="OFW134" s="4"/>
      <c r="OFX134" s="4"/>
      <c r="OFY134" s="4"/>
      <c r="OFZ134" s="4"/>
      <c r="OGA134" s="4"/>
      <c r="OGB134" s="4"/>
      <c r="OGC134" s="4"/>
      <c r="OGD134" s="4"/>
      <c r="OGE134" s="4"/>
      <c r="OGF134" s="4"/>
      <c r="OGG134" s="4"/>
      <c r="OGH134" s="4"/>
      <c r="OGI134" s="4"/>
      <c r="OGJ134" s="4"/>
      <c r="OGK134" s="4"/>
      <c r="OGL134" s="4"/>
      <c r="OGM134" s="4"/>
      <c r="OGN134" s="4"/>
      <c r="OGO134" s="4"/>
      <c r="OGP134" s="4"/>
      <c r="OGQ134" s="4"/>
      <c r="OGR134" s="4"/>
      <c r="OGS134" s="4"/>
      <c r="OGT134" s="4"/>
      <c r="OGU134" s="4"/>
      <c r="OGV134" s="4"/>
      <c r="OGW134" s="4"/>
      <c r="OGX134" s="4"/>
      <c r="OGY134" s="4"/>
      <c r="OGZ134" s="4"/>
      <c r="OHA134" s="4"/>
      <c r="OHB134" s="4"/>
      <c r="OHC134" s="4"/>
      <c r="OHD134" s="4"/>
      <c r="OHE134" s="4"/>
      <c r="OHF134" s="4"/>
      <c r="OHG134" s="4"/>
      <c r="OHH134" s="4"/>
      <c r="OHI134" s="4"/>
      <c r="OHJ134" s="4"/>
      <c r="OHK134" s="4"/>
      <c r="OHL134" s="4"/>
      <c r="OHM134" s="4"/>
      <c r="OHN134" s="4"/>
      <c r="OHO134" s="4"/>
      <c r="OHP134" s="4"/>
      <c r="OHQ134" s="4"/>
      <c r="OHR134" s="4"/>
      <c r="OHS134" s="4"/>
      <c r="OHT134" s="4"/>
      <c r="OHU134" s="4"/>
      <c r="OHV134" s="4"/>
      <c r="OHW134" s="4"/>
      <c r="OHX134" s="4"/>
      <c r="OHY134" s="4"/>
      <c r="OHZ134" s="4"/>
      <c r="OIA134" s="4"/>
      <c r="OIB134" s="4"/>
      <c r="OIC134" s="4"/>
      <c r="OID134" s="4"/>
      <c r="OIE134" s="4"/>
      <c r="OIF134" s="4"/>
      <c r="OIG134" s="4"/>
      <c r="OIH134" s="4"/>
      <c r="OII134" s="4"/>
      <c r="OIJ134" s="4"/>
      <c r="OIK134" s="4"/>
      <c r="OIL134" s="4"/>
      <c r="OIM134" s="4"/>
      <c r="OIN134" s="4"/>
      <c r="OIO134" s="4"/>
      <c r="OIP134" s="4"/>
      <c r="OIQ134" s="4"/>
      <c r="OIR134" s="4"/>
      <c r="OIS134" s="4"/>
      <c r="OIT134" s="4"/>
      <c r="OIU134" s="4"/>
      <c r="OIV134" s="4"/>
      <c r="OIW134" s="4"/>
      <c r="OIX134" s="4"/>
      <c r="OIY134" s="4"/>
      <c r="OIZ134" s="4"/>
      <c r="OJA134" s="4"/>
      <c r="OJB134" s="4"/>
      <c r="OJC134" s="4"/>
      <c r="OJD134" s="4"/>
      <c r="OJE134" s="4"/>
      <c r="OJF134" s="4"/>
      <c r="OJG134" s="4"/>
      <c r="OJH134" s="4"/>
      <c r="OJI134" s="4"/>
      <c r="OJJ134" s="4"/>
      <c r="OJK134" s="4"/>
      <c r="OJL134" s="4"/>
      <c r="OJM134" s="4"/>
      <c r="OJN134" s="4"/>
      <c r="OJO134" s="4"/>
      <c r="OJP134" s="4"/>
      <c r="OJQ134" s="4"/>
      <c r="OJR134" s="4"/>
      <c r="OJS134" s="4"/>
      <c r="OJT134" s="4"/>
      <c r="OJU134" s="4"/>
      <c r="OJV134" s="4"/>
      <c r="OJW134" s="4"/>
      <c r="OJX134" s="4"/>
      <c r="OJY134" s="4"/>
      <c r="OJZ134" s="4"/>
      <c r="OKA134" s="4"/>
      <c r="OKB134" s="4"/>
      <c r="OKC134" s="4"/>
      <c r="OKD134" s="4"/>
      <c r="OKE134" s="4"/>
      <c r="OKF134" s="4"/>
      <c r="OKG134" s="4"/>
      <c r="OKH134" s="4"/>
      <c r="OKI134" s="4"/>
      <c r="OKJ134" s="4"/>
      <c r="OKK134" s="4"/>
      <c r="OKL134" s="4"/>
      <c r="OKM134" s="4"/>
      <c r="OKN134" s="4"/>
      <c r="OKO134" s="4"/>
      <c r="OKP134" s="4"/>
      <c r="OKQ134" s="4"/>
      <c r="OKR134" s="4"/>
      <c r="OKS134" s="4"/>
      <c r="OKT134" s="4"/>
      <c r="OKU134" s="4"/>
      <c r="OKV134" s="4"/>
      <c r="OKW134" s="4"/>
      <c r="OKX134" s="4"/>
      <c r="OLE134" s="4"/>
      <c r="OLF134" s="4"/>
      <c r="OLG134" s="4"/>
      <c r="OLH134" s="4"/>
      <c r="OLI134" s="4"/>
      <c r="OLJ134" s="4"/>
      <c r="OLK134" s="4"/>
      <c r="OLL134" s="4"/>
      <c r="OLM134" s="4"/>
      <c r="OLN134" s="4"/>
      <c r="OLO134" s="4"/>
      <c r="OLP134" s="4"/>
      <c r="OLQ134" s="4"/>
      <c r="OLR134" s="4"/>
      <c r="OLS134" s="4"/>
      <c r="OLT134" s="4"/>
      <c r="OLU134" s="4"/>
      <c r="OLV134" s="4"/>
      <c r="OLW134" s="4"/>
      <c r="OLX134" s="4"/>
      <c r="OLY134" s="4"/>
      <c r="OLZ134" s="4"/>
      <c r="OMA134" s="4"/>
      <c r="OMB134" s="4"/>
      <c r="OMC134" s="4"/>
      <c r="OMD134" s="4"/>
      <c r="OME134" s="4"/>
      <c r="OMF134" s="4"/>
      <c r="OMG134" s="4"/>
      <c r="OMH134" s="4"/>
      <c r="OMI134" s="4"/>
      <c r="OMJ134" s="4"/>
      <c r="OMK134" s="4"/>
      <c r="OML134" s="4"/>
      <c r="OMM134" s="4"/>
      <c r="OMN134" s="4"/>
      <c r="OMO134" s="4"/>
      <c r="OMP134" s="4"/>
      <c r="OMQ134" s="4"/>
      <c r="OMR134" s="4"/>
      <c r="OMS134" s="4"/>
      <c r="OMT134" s="4"/>
      <c r="OMU134" s="4"/>
      <c r="OMV134" s="4"/>
      <c r="OMW134" s="4"/>
      <c r="OMX134" s="4"/>
      <c r="OMY134" s="4"/>
      <c r="OMZ134" s="4"/>
      <c r="ONA134" s="4"/>
      <c r="ONB134" s="4"/>
      <c r="ONC134" s="4"/>
      <c r="OND134" s="4"/>
      <c r="ONE134" s="4"/>
      <c r="ONF134" s="4"/>
      <c r="ONG134" s="4"/>
      <c r="ONH134" s="4"/>
      <c r="ONI134" s="4"/>
      <c r="ONJ134" s="4"/>
      <c r="ONK134" s="4"/>
      <c r="ONL134" s="4"/>
      <c r="ONM134" s="4"/>
      <c r="ONN134" s="4"/>
      <c r="ONO134" s="4"/>
      <c r="ONP134" s="4"/>
      <c r="ONQ134" s="4"/>
      <c r="ONR134" s="4"/>
      <c r="ONS134" s="4"/>
      <c r="ONT134" s="4"/>
      <c r="ONU134" s="4"/>
      <c r="ONV134" s="4"/>
      <c r="ONW134" s="4"/>
      <c r="ONX134" s="4"/>
      <c r="ONY134" s="4"/>
      <c r="ONZ134" s="4"/>
      <c r="OOA134" s="4"/>
      <c r="OOB134" s="4"/>
      <c r="OOC134" s="4"/>
      <c r="OOD134" s="4"/>
      <c r="OOE134" s="4"/>
      <c r="OOF134" s="4"/>
      <c r="OOG134" s="4"/>
      <c r="OOH134" s="4"/>
      <c r="OOI134" s="4"/>
      <c r="OOJ134" s="4"/>
      <c r="OOK134" s="4"/>
      <c r="OOL134" s="4"/>
      <c r="OOM134" s="4"/>
      <c r="OON134" s="4"/>
      <c r="OOO134" s="4"/>
      <c r="OOP134" s="4"/>
      <c r="OOQ134" s="4"/>
      <c r="OOR134" s="4"/>
      <c r="OOS134" s="4"/>
      <c r="OOT134" s="4"/>
      <c r="OOU134" s="4"/>
      <c r="OOV134" s="4"/>
      <c r="OOW134" s="4"/>
      <c r="OOX134" s="4"/>
      <c r="OOY134" s="4"/>
      <c r="OOZ134" s="4"/>
      <c r="OPA134" s="4"/>
      <c r="OPB134" s="4"/>
      <c r="OPC134" s="4"/>
      <c r="OPD134" s="4"/>
      <c r="OPE134" s="4"/>
      <c r="OPF134" s="4"/>
      <c r="OPG134" s="4"/>
      <c r="OPH134" s="4"/>
      <c r="OPI134" s="4"/>
      <c r="OPJ134" s="4"/>
      <c r="OPK134" s="4"/>
      <c r="OPL134" s="4"/>
      <c r="OPM134" s="4"/>
      <c r="OPN134" s="4"/>
      <c r="OPO134" s="4"/>
      <c r="OPP134" s="4"/>
      <c r="OPQ134" s="4"/>
      <c r="OPR134" s="4"/>
      <c r="OPS134" s="4"/>
      <c r="OPT134" s="4"/>
      <c r="OPU134" s="4"/>
      <c r="OPV134" s="4"/>
      <c r="OPW134" s="4"/>
      <c r="OPX134" s="4"/>
      <c r="OPY134" s="4"/>
      <c r="OPZ134" s="4"/>
      <c r="OQA134" s="4"/>
      <c r="OQB134" s="4"/>
      <c r="OQC134" s="4"/>
      <c r="OQD134" s="4"/>
      <c r="OQE134" s="4"/>
      <c r="OQF134" s="4"/>
      <c r="OQG134" s="4"/>
      <c r="OQH134" s="4"/>
      <c r="OQI134" s="4"/>
      <c r="OQJ134" s="4"/>
      <c r="OQK134" s="4"/>
      <c r="OQL134" s="4"/>
      <c r="OQM134" s="4"/>
      <c r="OQN134" s="4"/>
      <c r="OQO134" s="4"/>
      <c r="OQP134" s="4"/>
      <c r="OQQ134" s="4"/>
      <c r="OQR134" s="4"/>
      <c r="OQS134" s="4"/>
      <c r="OQT134" s="4"/>
      <c r="OQU134" s="4"/>
      <c r="OQV134" s="4"/>
      <c r="OQW134" s="4"/>
      <c r="OQX134" s="4"/>
      <c r="OQY134" s="4"/>
      <c r="OQZ134" s="4"/>
      <c r="ORA134" s="4"/>
      <c r="ORB134" s="4"/>
      <c r="ORC134" s="4"/>
      <c r="ORD134" s="4"/>
      <c r="ORE134" s="4"/>
      <c r="ORF134" s="4"/>
      <c r="ORG134" s="4"/>
      <c r="ORH134" s="4"/>
      <c r="ORI134" s="4"/>
      <c r="ORJ134" s="4"/>
      <c r="ORK134" s="4"/>
      <c r="ORL134" s="4"/>
      <c r="ORM134" s="4"/>
      <c r="ORN134" s="4"/>
      <c r="ORO134" s="4"/>
      <c r="ORP134" s="4"/>
      <c r="ORQ134" s="4"/>
      <c r="ORR134" s="4"/>
      <c r="ORS134" s="4"/>
      <c r="ORT134" s="4"/>
      <c r="ORU134" s="4"/>
      <c r="ORV134" s="4"/>
      <c r="ORW134" s="4"/>
      <c r="ORX134" s="4"/>
      <c r="ORY134" s="4"/>
      <c r="ORZ134" s="4"/>
      <c r="OSA134" s="4"/>
      <c r="OSB134" s="4"/>
      <c r="OSC134" s="4"/>
      <c r="OSD134" s="4"/>
      <c r="OSE134" s="4"/>
      <c r="OSF134" s="4"/>
      <c r="OSG134" s="4"/>
      <c r="OSH134" s="4"/>
      <c r="OSI134" s="4"/>
      <c r="OSJ134" s="4"/>
      <c r="OSK134" s="4"/>
      <c r="OSL134" s="4"/>
      <c r="OSM134" s="4"/>
      <c r="OSN134" s="4"/>
      <c r="OSO134" s="4"/>
      <c r="OSP134" s="4"/>
      <c r="OSQ134" s="4"/>
      <c r="OSR134" s="4"/>
      <c r="OSS134" s="4"/>
      <c r="OST134" s="4"/>
      <c r="OSU134" s="4"/>
      <c r="OSV134" s="4"/>
      <c r="OSW134" s="4"/>
      <c r="OSX134" s="4"/>
      <c r="OSY134" s="4"/>
      <c r="OSZ134" s="4"/>
      <c r="OTA134" s="4"/>
      <c r="OTB134" s="4"/>
      <c r="OTC134" s="4"/>
      <c r="OTD134" s="4"/>
      <c r="OTE134" s="4"/>
      <c r="OTF134" s="4"/>
      <c r="OTG134" s="4"/>
      <c r="OTH134" s="4"/>
      <c r="OTI134" s="4"/>
      <c r="OTJ134" s="4"/>
      <c r="OTK134" s="4"/>
      <c r="OTL134" s="4"/>
      <c r="OTM134" s="4"/>
      <c r="OTN134" s="4"/>
      <c r="OTO134" s="4"/>
      <c r="OTP134" s="4"/>
      <c r="OTQ134" s="4"/>
      <c r="OTR134" s="4"/>
      <c r="OTS134" s="4"/>
      <c r="OTT134" s="4"/>
      <c r="OTU134" s="4"/>
      <c r="OTV134" s="4"/>
      <c r="OTW134" s="4"/>
      <c r="OTX134" s="4"/>
      <c r="OTY134" s="4"/>
      <c r="OTZ134" s="4"/>
      <c r="OUA134" s="4"/>
      <c r="OUB134" s="4"/>
      <c r="OUC134" s="4"/>
      <c r="OUD134" s="4"/>
      <c r="OUE134" s="4"/>
      <c r="OUF134" s="4"/>
      <c r="OUG134" s="4"/>
      <c r="OUH134" s="4"/>
      <c r="OUI134" s="4"/>
      <c r="OUJ134" s="4"/>
      <c r="OUK134" s="4"/>
      <c r="OUL134" s="4"/>
      <c r="OUM134" s="4"/>
      <c r="OUN134" s="4"/>
      <c r="OUO134" s="4"/>
      <c r="OUP134" s="4"/>
      <c r="OUQ134" s="4"/>
      <c r="OUR134" s="4"/>
      <c r="OUS134" s="4"/>
      <c r="OUT134" s="4"/>
      <c r="OVA134" s="4"/>
      <c r="OVB134" s="4"/>
      <c r="OVC134" s="4"/>
      <c r="OVD134" s="4"/>
      <c r="OVE134" s="4"/>
      <c r="OVF134" s="4"/>
      <c r="OVG134" s="4"/>
      <c r="OVH134" s="4"/>
      <c r="OVI134" s="4"/>
      <c r="OVJ134" s="4"/>
      <c r="OVK134" s="4"/>
      <c r="OVL134" s="4"/>
      <c r="OVM134" s="4"/>
      <c r="OVN134" s="4"/>
      <c r="OVO134" s="4"/>
      <c r="OVP134" s="4"/>
      <c r="OVQ134" s="4"/>
      <c r="OVR134" s="4"/>
      <c r="OVS134" s="4"/>
      <c r="OVT134" s="4"/>
      <c r="OVU134" s="4"/>
      <c r="OVV134" s="4"/>
      <c r="OVW134" s="4"/>
      <c r="OVX134" s="4"/>
      <c r="OVY134" s="4"/>
      <c r="OVZ134" s="4"/>
      <c r="OWA134" s="4"/>
      <c r="OWB134" s="4"/>
      <c r="OWC134" s="4"/>
      <c r="OWD134" s="4"/>
      <c r="OWE134" s="4"/>
      <c r="OWF134" s="4"/>
      <c r="OWG134" s="4"/>
      <c r="OWH134" s="4"/>
      <c r="OWI134" s="4"/>
      <c r="OWJ134" s="4"/>
      <c r="OWK134" s="4"/>
      <c r="OWL134" s="4"/>
      <c r="OWM134" s="4"/>
      <c r="OWN134" s="4"/>
      <c r="OWO134" s="4"/>
      <c r="OWP134" s="4"/>
      <c r="OWQ134" s="4"/>
      <c r="OWR134" s="4"/>
      <c r="OWS134" s="4"/>
      <c r="OWT134" s="4"/>
      <c r="OWU134" s="4"/>
      <c r="OWV134" s="4"/>
      <c r="OWW134" s="4"/>
      <c r="OWX134" s="4"/>
      <c r="OWY134" s="4"/>
      <c r="OWZ134" s="4"/>
      <c r="OXA134" s="4"/>
      <c r="OXB134" s="4"/>
      <c r="OXC134" s="4"/>
      <c r="OXD134" s="4"/>
      <c r="OXE134" s="4"/>
      <c r="OXF134" s="4"/>
      <c r="OXG134" s="4"/>
      <c r="OXH134" s="4"/>
      <c r="OXI134" s="4"/>
      <c r="OXJ134" s="4"/>
      <c r="OXK134" s="4"/>
      <c r="OXL134" s="4"/>
      <c r="OXM134" s="4"/>
      <c r="OXN134" s="4"/>
      <c r="OXO134" s="4"/>
      <c r="OXP134" s="4"/>
      <c r="OXQ134" s="4"/>
      <c r="OXR134" s="4"/>
      <c r="OXS134" s="4"/>
      <c r="OXT134" s="4"/>
      <c r="OXU134" s="4"/>
      <c r="OXV134" s="4"/>
      <c r="OXW134" s="4"/>
      <c r="OXX134" s="4"/>
      <c r="OXY134" s="4"/>
      <c r="OXZ134" s="4"/>
      <c r="OYA134" s="4"/>
      <c r="OYB134" s="4"/>
      <c r="OYC134" s="4"/>
      <c r="OYD134" s="4"/>
      <c r="OYE134" s="4"/>
      <c r="OYF134" s="4"/>
      <c r="OYG134" s="4"/>
      <c r="OYH134" s="4"/>
      <c r="OYI134" s="4"/>
      <c r="OYJ134" s="4"/>
      <c r="OYK134" s="4"/>
      <c r="OYL134" s="4"/>
      <c r="OYM134" s="4"/>
      <c r="OYN134" s="4"/>
      <c r="OYO134" s="4"/>
      <c r="OYP134" s="4"/>
      <c r="OYQ134" s="4"/>
      <c r="OYR134" s="4"/>
      <c r="OYS134" s="4"/>
      <c r="OYT134" s="4"/>
      <c r="OYU134" s="4"/>
      <c r="OYV134" s="4"/>
      <c r="OYW134" s="4"/>
      <c r="OYX134" s="4"/>
      <c r="OYY134" s="4"/>
      <c r="OYZ134" s="4"/>
      <c r="OZA134" s="4"/>
      <c r="OZB134" s="4"/>
      <c r="OZC134" s="4"/>
      <c r="OZD134" s="4"/>
      <c r="OZE134" s="4"/>
      <c r="OZF134" s="4"/>
      <c r="OZG134" s="4"/>
      <c r="OZH134" s="4"/>
      <c r="OZI134" s="4"/>
      <c r="OZJ134" s="4"/>
      <c r="OZK134" s="4"/>
      <c r="OZL134" s="4"/>
      <c r="OZM134" s="4"/>
      <c r="OZN134" s="4"/>
      <c r="OZO134" s="4"/>
      <c r="OZP134" s="4"/>
      <c r="OZQ134" s="4"/>
      <c r="OZR134" s="4"/>
      <c r="OZS134" s="4"/>
      <c r="OZT134" s="4"/>
      <c r="OZU134" s="4"/>
      <c r="OZV134" s="4"/>
      <c r="OZW134" s="4"/>
      <c r="OZX134" s="4"/>
      <c r="OZY134" s="4"/>
      <c r="OZZ134" s="4"/>
      <c r="PAA134" s="4"/>
      <c r="PAB134" s="4"/>
      <c r="PAC134" s="4"/>
      <c r="PAD134" s="4"/>
      <c r="PAE134" s="4"/>
      <c r="PAF134" s="4"/>
      <c r="PAG134" s="4"/>
      <c r="PAH134" s="4"/>
      <c r="PAI134" s="4"/>
      <c r="PAJ134" s="4"/>
      <c r="PAK134" s="4"/>
      <c r="PAL134" s="4"/>
      <c r="PAM134" s="4"/>
      <c r="PAN134" s="4"/>
      <c r="PAO134" s="4"/>
      <c r="PAP134" s="4"/>
      <c r="PAQ134" s="4"/>
      <c r="PAR134" s="4"/>
      <c r="PAS134" s="4"/>
      <c r="PAT134" s="4"/>
      <c r="PAU134" s="4"/>
      <c r="PAV134" s="4"/>
      <c r="PAW134" s="4"/>
      <c r="PAX134" s="4"/>
      <c r="PAY134" s="4"/>
      <c r="PAZ134" s="4"/>
      <c r="PBA134" s="4"/>
      <c r="PBB134" s="4"/>
      <c r="PBC134" s="4"/>
      <c r="PBD134" s="4"/>
      <c r="PBE134" s="4"/>
      <c r="PBF134" s="4"/>
      <c r="PBG134" s="4"/>
      <c r="PBH134" s="4"/>
      <c r="PBI134" s="4"/>
      <c r="PBJ134" s="4"/>
      <c r="PBK134" s="4"/>
      <c r="PBL134" s="4"/>
      <c r="PBM134" s="4"/>
      <c r="PBN134" s="4"/>
      <c r="PBO134" s="4"/>
      <c r="PBP134" s="4"/>
      <c r="PBQ134" s="4"/>
      <c r="PBR134" s="4"/>
      <c r="PBS134" s="4"/>
      <c r="PBT134" s="4"/>
      <c r="PBU134" s="4"/>
      <c r="PBV134" s="4"/>
      <c r="PBW134" s="4"/>
      <c r="PBX134" s="4"/>
      <c r="PBY134" s="4"/>
      <c r="PBZ134" s="4"/>
      <c r="PCA134" s="4"/>
      <c r="PCB134" s="4"/>
      <c r="PCC134" s="4"/>
      <c r="PCD134" s="4"/>
      <c r="PCE134" s="4"/>
      <c r="PCF134" s="4"/>
      <c r="PCG134" s="4"/>
      <c r="PCH134" s="4"/>
      <c r="PCI134" s="4"/>
      <c r="PCJ134" s="4"/>
      <c r="PCK134" s="4"/>
      <c r="PCL134" s="4"/>
      <c r="PCM134" s="4"/>
      <c r="PCN134" s="4"/>
      <c r="PCO134" s="4"/>
      <c r="PCP134" s="4"/>
      <c r="PCQ134" s="4"/>
      <c r="PCR134" s="4"/>
      <c r="PCS134" s="4"/>
      <c r="PCT134" s="4"/>
      <c r="PCU134" s="4"/>
      <c r="PCV134" s="4"/>
      <c r="PCW134" s="4"/>
      <c r="PCX134" s="4"/>
      <c r="PCY134" s="4"/>
      <c r="PCZ134" s="4"/>
      <c r="PDA134" s="4"/>
      <c r="PDB134" s="4"/>
      <c r="PDC134" s="4"/>
      <c r="PDD134" s="4"/>
      <c r="PDE134" s="4"/>
      <c r="PDF134" s="4"/>
      <c r="PDG134" s="4"/>
      <c r="PDH134" s="4"/>
      <c r="PDI134" s="4"/>
      <c r="PDJ134" s="4"/>
      <c r="PDK134" s="4"/>
      <c r="PDL134" s="4"/>
      <c r="PDM134" s="4"/>
      <c r="PDN134" s="4"/>
      <c r="PDO134" s="4"/>
      <c r="PDP134" s="4"/>
      <c r="PDQ134" s="4"/>
      <c r="PDR134" s="4"/>
      <c r="PDS134" s="4"/>
      <c r="PDT134" s="4"/>
      <c r="PDU134" s="4"/>
      <c r="PDV134" s="4"/>
      <c r="PDW134" s="4"/>
      <c r="PDX134" s="4"/>
      <c r="PDY134" s="4"/>
      <c r="PDZ134" s="4"/>
      <c r="PEA134" s="4"/>
      <c r="PEB134" s="4"/>
      <c r="PEC134" s="4"/>
      <c r="PED134" s="4"/>
      <c r="PEE134" s="4"/>
      <c r="PEF134" s="4"/>
      <c r="PEG134" s="4"/>
      <c r="PEH134" s="4"/>
      <c r="PEI134" s="4"/>
      <c r="PEJ134" s="4"/>
      <c r="PEK134" s="4"/>
      <c r="PEL134" s="4"/>
      <c r="PEM134" s="4"/>
      <c r="PEN134" s="4"/>
      <c r="PEO134" s="4"/>
      <c r="PEP134" s="4"/>
      <c r="PEW134" s="4"/>
      <c r="PEX134" s="4"/>
      <c r="PEY134" s="4"/>
      <c r="PEZ134" s="4"/>
      <c r="PFA134" s="4"/>
      <c r="PFB134" s="4"/>
      <c r="PFC134" s="4"/>
      <c r="PFD134" s="4"/>
      <c r="PFE134" s="4"/>
      <c r="PFF134" s="4"/>
      <c r="PFG134" s="4"/>
      <c r="PFH134" s="4"/>
      <c r="PFI134" s="4"/>
      <c r="PFJ134" s="4"/>
      <c r="PFK134" s="4"/>
      <c r="PFL134" s="4"/>
      <c r="PFM134" s="4"/>
      <c r="PFN134" s="4"/>
      <c r="PFO134" s="4"/>
      <c r="PFP134" s="4"/>
      <c r="PFQ134" s="4"/>
      <c r="PFR134" s="4"/>
      <c r="PFS134" s="4"/>
      <c r="PFT134" s="4"/>
      <c r="PFU134" s="4"/>
      <c r="PFV134" s="4"/>
      <c r="PFW134" s="4"/>
      <c r="PFX134" s="4"/>
      <c r="PFY134" s="4"/>
      <c r="PFZ134" s="4"/>
      <c r="PGA134" s="4"/>
      <c r="PGB134" s="4"/>
      <c r="PGC134" s="4"/>
      <c r="PGD134" s="4"/>
      <c r="PGE134" s="4"/>
      <c r="PGF134" s="4"/>
      <c r="PGG134" s="4"/>
      <c r="PGH134" s="4"/>
      <c r="PGI134" s="4"/>
      <c r="PGJ134" s="4"/>
      <c r="PGK134" s="4"/>
      <c r="PGL134" s="4"/>
      <c r="PGM134" s="4"/>
      <c r="PGN134" s="4"/>
      <c r="PGO134" s="4"/>
      <c r="PGP134" s="4"/>
      <c r="PGQ134" s="4"/>
      <c r="PGR134" s="4"/>
      <c r="PGS134" s="4"/>
      <c r="PGT134" s="4"/>
      <c r="PGU134" s="4"/>
      <c r="PGV134" s="4"/>
      <c r="PGW134" s="4"/>
      <c r="PGX134" s="4"/>
      <c r="PGY134" s="4"/>
      <c r="PGZ134" s="4"/>
      <c r="PHA134" s="4"/>
      <c r="PHB134" s="4"/>
      <c r="PHC134" s="4"/>
      <c r="PHD134" s="4"/>
      <c r="PHE134" s="4"/>
      <c r="PHF134" s="4"/>
      <c r="PHG134" s="4"/>
      <c r="PHH134" s="4"/>
      <c r="PHI134" s="4"/>
      <c r="PHJ134" s="4"/>
      <c r="PHK134" s="4"/>
      <c r="PHL134" s="4"/>
      <c r="PHM134" s="4"/>
      <c r="PHN134" s="4"/>
      <c r="PHO134" s="4"/>
      <c r="PHP134" s="4"/>
      <c r="PHQ134" s="4"/>
      <c r="PHR134" s="4"/>
      <c r="PHS134" s="4"/>
      <c r="PHT134" s="4"/>
      <c r="PHU134" s="4"/>
      <c r="PHV134" s="4"/>
      <c r="PHW134" s="4"/>
      <c r="PHX134" s="4"/>
      <c r="PHY134" s="4"/>
      <c r="PHZ134" s="4"/>
      <c r="PIA134" s="4"/>
      <c r="PIB134" s="4"/>
      <c r="PIC134" s="4"/>
      <c r="PID134" s="4"/>
      <c r="PIE134" s="4"/>
      <c r="PIF134" s="4"/>
      <c r="PIG134" s="4"/>
      <c r="PIH134" s="4"/>
      <c r="PII134" s="4"/>
      <c r="PIJ134" s="4"/>
      <c r="PIK134" s="4"/>
      <c r="PIL134" s="4"/>
      <c r="PIM134" s="4"/>
      <c r="PIN134" s="4"/>
      <c r="PIO134" s="4"/>
      <c r="PIP134" s="4"/>
      <c r="PIQ134" s="4"/>
      <c r="PIR134" s="4"/>
      <c r="PIS134" s="4"/>
      <c r="PIT134" s="4"/>
      <c r="PIU134" s="4"/>
      <c r="PIV134" s="4"/>
      <c r="PIW134" s="4"/>
      <c r="PIX134" s="4"/>
      <c r="PIY134" s="4"/>
      <c r="PIZ134" s="4"/>
      <c r="PJA134" s="4"/>
      <c r="PJB134" s="4"/>
      <c r="PJC134" s="4"/>
      <c r="PJD134" s="4"/>
      <c r="PJE134" s="4"/>
      <c r="PJF134" s="4"/>
      <c r="PJG134" s="4"/>
      <c r="PJH134" s="4"/>
      <c r="PJI134" s="4"/>
      <c r="PJJ134" s="4"/>
      <c r="PJK134" s="4"/>
      <c r="PJL134" s="4"/>
      <c r="PJM134" s="4"/>
      <c r="PJN134" s="4"/>
      <c r="PJO134" s="4"/>
      <c r="PJP134" s="4"/>
      <c r="PJQ134" s="4"/>
      <c r="PJR134" s="4"/>
      <c r="PJS134" s="4"/>
      <c r="PJT134" s="4"/>
      <c r="PJU134" s="4"/>
      <c r="PJV134" s="4"/>
      <c r="PJW134" s="4"/>
      <c r="PJX134" s="4"/>
      <c r="PJY134" s="4"/>
      <c r="PJZ134" s="4"/>
      <c r="PKA134" s="4"/>
      <c r="PKB134" s="4"/>
      <c r="PKC134" s="4"/>
      <c r="PKD134" s="4"/>
      <c r="PKE134" s="4"/>
      <c r="PKF134" s="4"/>
      <c r="PKG134" s="4"/>
      <c r="PKH134" s="4"/>
      <c r="PKI134" s="4"/>
      <c r="PKJ134" s="4"/>
      <c r="PKK134" s="4"/>
      <c r="PKL134" s="4"/>
      <c r="PKM134" s="4"/>
      <c r="PKN134" s="4"/>
      <c r="PKO134" s="4"/>
      <c r="PKP134" s="4"/>
      <c r="PKQ134" s="4"/>
      <c r="PKR134" s="4"/>
      <c r="PKS134" s="4"/>
      <c r="PKT134" s="4"/>
      <c r="PKU134" s="4"/>
      <c r="PKV134" s="4"/>
      <c r="PKW134" s="4"/>
      <c r="PKX134" s="4"/>
      <c r="PKY134" s="4"/>
      <c r="PKZ134" s="4"/>
      <c r="PLA134" s="4"/>
      <c r="PLB134" s="4"/>
      <c r="PLC134" s="4"/>
      <c r="PLD134" s="4"/>
      <c r="PLE134" s="4"/>
      <c r="PLF134" s="4"/>
      <c r="PLG134" s="4"/>
      <c r="PLH134" s="4"/>
      <c r="PLI134" s="4"/>
      <c r="PLJ134" s="4"/>
      <c r="PLK134" s="4"/>
      <c r="PLL134" s="4"/>
      <c r="PLM134" s="4"/>
      <c r="PLN134" s="4"/>
      <c r="PLO134" s="4"/>
      <c r="PLP134" s="4"/>
      <c r="PLQ134" s="4"/>
      <c r="PLR134" s="4"/>
      <c r="PLS134" s="4"/>
      <c r="PLT134" s="4"/>
      <c r="PLU134" s="4"/>
      <c r="PLV134" s="4"/>
      <c r="PLW134" s="4"/>
      <c r="PLX134" s="4"/>
      <c r="PLY134" s="4"/>
      <c r="PLZ134" s="4"/>
      <c r="PMA134" s="4"/>
      <c r="PMB134" s="4"/>
      <c r="PMC134" s="4"/>
      <c r="PMD134" s="4"/>
      <c r="PME134" s="4"/>
      <c r="PMF134" s="4"/>
      <c r="PMG134" s="4"/>
      <c r="PMH134" s="4"/>
      <c r="PMI134" s="4"/>
      <c r="PMJ134" s="4"/>
      <c r="PMK134" s="4"/>
      <c r="PML134" s="4"/>
      <c r="PMM134" s="4"/>
      <c r="PMN134" s="4"/>
      <c r="PMO134" s="4"/>
      <c r="PMP134" s="4"/>
      <c r="PMQ134" s="4"/>
      <c r="PMR134" s="4"/>
      <c r="PMS134" s="4"/>
      <c r="PMT134" s="4"/>
      <c r="PMU134" s="4"/>
      <c r="PMV134" s="4"/>
      <c r="PMW134" s="4"/>
      <c r="PMX134" s="4"/>
      <c r="PMY134" s="4"/>
      <c r="PMZ134" s="4"/>
      <c r="PNA134" s="4"/>
      <c r="PNB134" s="4"/>
      <c r="PNC134" s="4"/>
      <c r="PND134" s="4"/>
      <c r="PNE134" s="4"/>
      <c r="PNF134" s="4"/>
      <c r="PNG134" s="4"/>
      <c r="PNH134" s="4"/>
      <c r="PNI134" s="4"/>
      <c r="PNJ134" s="4"/>
      <c r="PNK134" s="4"/>
      <c r="PNL134" s="4"/>
      <c r="PNM134" s="4"/>
      <c r="PNN134" s="4"/>
      <c r="PNO134" s="4"/>
      <c r="PNP134" s="4"/>
      <c r="PNQ134" s="4"/>
      <c r="PNR134" s="4"/>
      <c r="PNS134" s="4"/>
      <c r="PNT134" s="4"/>
      <c r="PNU134" s="4"/>
      <c r="PNV134" s="4"/>
      <c r="PNW134" s="4"/>
      <c r="PNX134" s="4"/>
      <c r="PNY134" s="4"/>
      <c r="PNZ134" s="4"/>
      <c r="POA134" s="4"/>
      <c r="POB134" s="4"/>
      <c r="POC134" s="4"/>
      <c r="POD134" s="4"/>
      <c r="POE134" s="4"/>
      <c r="POF134" s="4"/>
      <c r="POG134" s="4"/>
      <c r="POH134" s="4"/>
      <c r="POI134" s="4"/>
      <c r="POJ134" s="4"/>
      <c r="POK134" s="4"/>
      <c r="POL134" s="4"/>
      <c r="POS134" s="4"/>
      <c r="POT134" s="4"/>
      <c r="POU134" s="4"/>
      <c r="POV134" s="4"/>
      <c r="POW134" s="4"/>
      <c r="POX134" s="4"/>
      <c r="POY134" s="4"/>
      <c r="POZ134" s="4"/>
      <c r="PPA134" s="4"/>
      <c r="PPB134" s="4"/>
      <c r="PPC134" s="4"/>
      <c r="PPD134" s="4"/>
      <c r="PPE134" s="4"/>
      <c r="PPF134" s="4"/>
      <c r="PPG134" s="4"/>
      <c r="PPH134" s="4"/>
      <c r="PPI134" s="4"/>
      <c r="PPJ134" s="4"/>
      <c r="PPK134" s="4"/>
      <c r="PPL134" s="4"/>
      <c r="PPM134" s="4"/>
      <c r="PPN134" s="4"/>
      <c r="PPO134" s="4"/>
      <c r="PPP134" s="4"/>
      <c r="PPQ134" s="4"/>
      <c r="PPR134" s="4"/>
      <c r="PPS134" s="4"/>
      <c r="PPT134" s="4"/>
      <c r="PPU134" s="4"/>
      <c r="PPV134" s="4"/>
      <c r="PPW134" s="4"/>
      <c r="PPX134" s="4"/>
      <c r="PPY134" s="4"/>
      <c r="PPZ134" s="4"/>
      <c r="PQA134" s="4"/>
      <c r="PQB134" s="4"/>
      <c r="PQC134" s="4"/>
      <c r="PQD134" s="4"/>
      <c r="PQE134" s="4"/>
      <c r="PQF134" s="4"/>
      <c r="PQG134" s="4"/>
      <c r="PQH134" s="4"/>
      <c r="PQI134" s="4"/>
      <c r="PQJ134" s="4"/>
      <c r="PQK134" s="4"/>
      <c r="PQL134" s="4"/>
      <c r="PQM134" s="4"/>
      <c r="PQN134" s="4"/>
      <c r="PQO134" s="4"/>
      <c r="PQP134" s="4"/>
      <c r="PQQ134" s="4"/>
      <c r="PQR134" s="4"/>
      <c r="PQS134" s="4"/>
      <c r="PQT134" s="4"/>
      <c r="PQU134" s="4"/>
      <c r="PQV134" s="4"/>
      <c r="PQW134" s="4"/>
      <c r="PQX134" s="4"/>
      <c r="PQY134" s="4"/>
      <c r="PQZ134" s="4"/>
      <c r="PRA134" s="4"/>
      <c r="PRB134" s="4"/>
      <c r="PRC134" s="4"/>
      <c r="PRD134" s="4"/>
      <c r="PRE134" s="4"/>
      <c r="PRF134" s="4"/>
      <c r="PRG134" s="4"/>
      <c r="PRH134" s="4"/>
      <c r="PRI134" s="4"/>
      <c r="PRJ134" s="4"/>
      <c r="PRK134" s="4"/>
      <c r="PRL134" s="4"/>
      <c r="PRM134" s="4"/>
      <c r="PRN134" s="4"/>
      <c r="PRO134" s="4"/>
      <c r="PRP134" s="4"/>
      <c r="PRQ134" s="4"/>
      <c r="PRR134" s="4"/>
      <c r="PRS134" s="4"/>
      <c r="PRT134" s="4"/>
      <c r="PRU134" s="4"/>
      <c r="PRV134" s="4"/>
      <c r="PRW134" s="4"/>
      <c r="PRX134" s="4"/>
      <c r="PRY134" s="4"/>
      <c r="PRZ134" s="4"/>
      <c r="PSA134" s="4"/>
      <c r="PSB134" s="4"/>
      <c r="PSC134" s="4"/>
      <c r="PSD134" s="4"/>
      <c r="PSE134" s="4"/>
      <c r="PSF134" s="4"/>
      <c r="PSG134" s="4"/>
      <c r="PSH134" s="4"/>
      <c r="PSI134" s="4"/>
      <c r="PSJ134" s="4"/>
      <c r="PSK134" s="4"/>
      <c r="PSL134" s="4"/>
      <c r="PSM134" s="4"/>
      <c r="PSN134" s="4"/>
      <c r="PSO134" s="4"/>
      <c r="PSP134" s="4"/>
      <c r="PSQ134" s="4"/>
      <c r="PSR134" s="4"/>
      <c r="PSS134" s="4"/>
      <c r="PST134" s="4"/>
      <c r="PSU134" s="4"/>
      <c r="PSV134" s="4"/>
      <c r="PSW134" s="4"/>
      <c r="PSX134" s="4"/>
      <c r="PSY134" s="4"/>
      <c r="PSZ134" s="4"/>
      <c r="PTA134" s="4"/>
      <c r="PTB134" s="4"/>
      <c r="PTC134" s="4"/>
      <c r="PTD134" s="4"/>
      <c r="PTE134" s="4"/>
      <c r="PTF134" s="4"/>
      <c r="PTG134" s="4"/>
      <c r="PTH134" s="4"/>
      <c r="PTI134" s="4"/>
      <c r="PTJ134" s="4"/>
      <c r="PTK134" s="4"/>
      <c r="PTL134" s="4"/>
      <c r="PTM134" s="4"/>
      <c r="PTN134" s="4"/>
      <c r="PTO134" s="4"/>
      <c r="PTP134" s="4"/>
      <c r="PTQ134" s="4"/>
      <c r="PTR134" s="4"/>
      <c r="PTS134" s="4"/>
      <c r="PTT134" s="4"/>
      <c r="PTU134" s="4"/>
      <c r="PTV134" s="4"/>
      <c r="PTW134" s="4"/>
      <c r="PTX134" s="4"/>
      <c r="PTY134" s="4"/>
      <c r="PTZ134" s="4"/>
      <c r="PUA134" s="4"/>
      <c r="PUB134" s="4"/>
      <c r="PUC134" s="4"/>
      <c r="PUD134" s="4"/>
      <c r="PUE134" s="4"/>
      <c r="PUF134" s="4"/>
      <c r="PUG134" s="4"/>
      <c r="PUH134" s="4"/>
      <c r="PUI134" s="4"/>
      <c r="PUJ134" s="4"/>
      <c r="PUK134" s="4"/>
      <c r="PUL134" s="4"/>
      <c r="PUM134" s="4"/>
      <c r="PUN134" s="4"/>
      <c r="PUO134" s="4"/>
      <c r="PUP134" s="4"/>
      <c r="PUQ134" s="4"/>
      <c r="PUR134" s="4"/>
      <c r="PUS134" s="4"/>
      <c r="PUT134" s="4"/>
      <c r="PUU134" s="4"/>
      <c r="PUV134" s="4"/>
      <c r="PUW134" s="4"/>
      <c r="PUX134" s="4"/>
      <c r="PUY134" s="4"/>
      <c r="PUZ134" s="4"/>
      <c r="PVA134" s="4"/>
      <c r="PVB134" s="4"/>
      <c r="PVC134" s="4"/>
      <c r="PVD134" s="4"/>
      <c r="PVE134" s="4"/>
      <c r="PVF134" s="4"/>
      <c r="PVG134" s="4"/>
      <c r="PVH134" s="4"/>
      <c r="PVI134" s="4"/>
      <c r="PVJ134" s="4"/>
      <c r="PVK134" s="4"/>
      <c r="PVL134" s="4"/>
      <c r="PVM134" s="4"/>
      <c r="PVN134" s="4"/>
      <c r="PVO134" s="4"/>
      <c r="PVP134" s="4"/>
      <c r="PVQ134" s="4"/>
      <c r="PVR134" s="4"/>
      <c r="PVS134" s="4"/>
      <c r="PVT134" s="4"/>
      <c r="PVU134" s="4"/>
      <c r="PVV134" s="4"/>
      <c r="PVW134" s="4"/>
      <c r="PVX134" s="4"/>
      <c r="PVY134" s="4"/>
      <c r="PVZ134" s="4"/>
      <c r="PWA134" s="4"/>
      <c r="PWB134" s="4"/>
      <c r="PWC134" s="4"/>
      <c r="PWD134" s="4"/>
      <c r="PWE134" s="4"/>
      <c r="PWF134" s="4"/>
      <c r="PWG134" s="4"/>
      <c r="PWH134" s="4"/>
      <c r="PWI134" s="4"/>
      <c r="PWJ134" s="4"/>
      <c r="PWK134" s="4"/>
      <c r="PWL134" s="4"/>
      <c r="PWM134" s="4"/>
      <c r="PWN134" s="4"/>
      <c r="PWO134" s="4"/>
      <c r="PWP134" s="4"/>
      <c r="PWQ134" s="4"/>
      <c r="PWR134" s="4"/>
      <c r="PWS134" s="4"/>
      <c r="PWT134" s="4"/>
      <c r="PWU134" s="4"/>
      <c r="PWV134" s="4"/>
      <c r="PWW134" s="4"/>
      <c r="PWX134" s="4"/>
      <c r="PWY134" s="4"/>
      <c r="PWZ134" s="4"/>
      <c r="PXA134" s="4"/>
      <c r="PXB134" s="4"/>
      <c r="PXC134" s="4"/>
      <c r="PXD134" s="4"/>
      <c r="PXE134" s="4"/>
      <c r="PXF134" s="4"/>
      <c r="PXG134" s="4"/>
      <c r="PXH134" s="4"/>
      <c r="PXI134" s="4"/>
      <c r="PXJ134" s="4"/>
      <c r="PXK134" s="4"/>
      <c r="PXL134" s="4"/>
      <c r="PXM134" s="4"/>
      <c r="PXN134" s="4"/>
      <c r="PXO134" s="4"/>
      <c r="PXP134" s="4"/>
      <c r="PXQ134" s="4"/>
      <c r="PXR134" s="4"/>
      <c r="PXS134" s="4"/>
      <c r="PXT134" s="4"/>
      <c r="PXU134" s="4"/>
      <c r="PXV134" s="4"/>
      <c r="PXW134" s="4"/>
      <c r="PXX134" s="4"/>
      <c r="PXY134" s="4"/>
      <c r="PXZ134" s="4"/>
      <c r="PYA134" s="4"/>
      <c r="PYB134" s="4"/>
      <c r="PYC134" s="4"/>
      <c r="PYD134" s="4"/>
      <c r="PYE134" s="4"/>
      <c r="PYF134" s="4"/>
      <c r="PYG134" s="4"/>
      <c r="PYH134" s="4"/>
      <c r="PYO134" s="4"/>
      <c r="PYP134" s="4"/>
      <c r="PYQ134" s="4"/>
      <c r="PYR134" s="4"/>
      <c r="PYS134" s="4"/>
      <c r="PYT134" s="4"/>
      <c r="PYU134" s="4"/>
      <c r="PYV134" s="4"/>
      <c r="PYW134" s="4"/>
      <c r="PYX134" s="4"/>
      <c r="PYY134" s="4"/>
      <c r="PYZ134" s="4"/>
      <c r="PZA134" s="4"/>
      <c r="PZB134" s="4"/>
      <c r="PZC134" s="4"/>
      <c r="PZD134" s="4"/>
      <c r="PZE134" s="4"/>
      <c r="PZF134" s="4"/>
      <c r="PZG134" s="4"/>
      <c r="PZH134" s="4"/>
      <c r="PZI134" s="4"/>
      <c r="PZJ134" s="4"/>
      <c r="PZK134" s="4"/>
      <c r="PZL134" s="4"/>
      <c r="PZM134" s="4"/>
      <c r="PZN134" s="4"/>
      <c r="PZO134" s="4"/>
      <c r="PZP134" s="4"/>
      <c r="PZQ134" s="4"/>
      <c r="PZR134" s="4"/>
      <c r="PZS134" s="4"/>
      <c r="PZT134" s="4"/>
      <c r="PZU134" s="4"/>
      <c r="PZV134" s="4"/>
      <c r="PZW134" s="4"/>
      <c r="PZX134" s="4"/>
      <c r="PZY134" s="4"/>
      <c r="PZZ134" s="4"/>
      <c r="QAA134" s="4"/>
      <c r="QAB134" s="4"/>
      <c r="QAC134" s="4"/>
      <c r="QAD134" s="4"/>
      <c r="QAE134" s="4"/>
      <c r="QAF134" s="4"/>
      <c r="QAG134" s="4"/>
      <c r="QAH134" s="4"/>
      <c r="QAI134" s="4"/>
      <c r="QAJ134" s="4"/>
      <c r="QAK134" s="4"/>
      <c r="QAL134" s="4"/>
      <c r="QAM134" s="4"/>
      <c r="QAN134" s="4"/>
      <c r="QAO134" s="4"/>
      <c r="QAP134" s="4"/>
      <c r="QAQ134" s="4"/>
      <c r="QAR134" s="4"/>
      <c r="QAS134" s="4"/>
      <c r="QAT134" s="4"/>
      <c r="QAU134" s="4"/>
      <c r="QAV134" s="4"/>
      <c r="QAW134" s="4"/>
      <c r="QAX134" s="4"/>
      <c r="QAY134" s="4"/>
      <c r="QAZ134" s="4"/>
      <c r="QBA134" s="4"/>
      <c r="QBB134" s="4"/>
      <c r="QBC134" s="4"/>
      <c r="QBD134" s="4"/>
      <c r="QBE134" s="4"/>
      <c r="QBF134" s="4"/>
      <c r="QBG134" s="4"/>
      <c r="QBH134" s="4"/>
      <c r="QBI134" s="4"/>
      <c r="QBJ134" s="4"/>
      <c r="QBK134" s="4"/>
      <c r="QBL134" s="4"/>
      <c r="QBM134" s="4"/>
      <c r="QBN134" s="4"/>
      <c r="QBO134" s="4"/>
      <c r="QBP134" s="4"/>
      <c r="QBQ134" s="4"/>
      <c r="QBR134" s="4"/>
      <c r="QBS134" s="4"/>
      <c r="QBT134" s="4"/>
      <c r="QBU134" s="4"/>
      <c r="QBV134" s="4"/>
      <c r="QBW134" s="4"/>
      <c r="QBX134" s="4"/>
      <c r="QBY134" s="4"/>
      <c r="QBZ134" s="4"/>
      <c r="QCA134" s="4"/>
      <c r="QCB134" s="4"/>
      <c r="QCC134" s="4"/>
      <c r="QCD134" s="4"/>
      <c r="QCE134" s="4"/>
      <c r="QCF134" s="4"/>
      <c r="QCG134" s="4"/>
      <c r="QCH134" s="4"/>
      <c r="QCI134" s="4"/>
      <c r="QCJ134" s="4"/>
      <c r="QCK134" s="4"/>
      <c r="QCL134" s="4"/>
      <c r="QCM134" s="4"/>
      <c r="QCN134" s="4"/>
      <c r="QCO134" s="4"/>
      <c r="QCP134" s="4"/>
      <c r="QCQ134" s="4"/>
      <c r="QCR134" s="4"/>
      <c r="QCS134" s="4"/>
      <c r="QCT134" s="4"/>
      <c r="QCU134" s="4"/>
      <c r="QCV134" s="4"/>
      <c r="QCW134" s="4"/>
      <c r="QCX134" s="4"/>
      <c r="QCY134" s="4"/>
      <c r="QCZ134" s="4"/>
      <c r="QDA134" s="4"/>
      <c r="QDB134" s="4"/>
      <c r="QDC134" s="4"/>
      <c r="QDD134" s="4"/>
      <c r="QDE134" s="4"/>
      <c r="QDF134" s="4"/>
      <c r="QDG134" s="4"/>
      <c r="QDH134" s="4"/>
      <c r="QDI134" s="4"/>
      <c r="QDJ134" s="4"/>
      <c r="QDK134" s="4"/>
      <c r="QDL134" s="4"/>
      <c r="QDM134" s="4"/>
      <c r="QDN134" s="4"/>
      <c r="QDO134" s="4"/>
      <c r="QDP134" s="4"/>
      <c r="QDQ134" s="4"/>
      <c r="QDR134" s="4"/>
      <c r="QDS134" s="4"/>
      <c r="QDT134" s="4"/>
      <c r="QDU134" s="4"/>
      <c r="QDV134" s="4"/>
      <c r="QDW134" s="4"/>
      <c r="QDX134" s="4"/>
      <c r="QDY134" s="4"/>
      <c r="QDZ134" s="4"/>
      <c r="QEA134" s="4"/>
      <c r="QEB134" s="4"/>
      <c r="QEC134" s="4"/>
      <c r="QED134" s="4"/>
      <c r="QEE134" s="4"/>
      <c r="QEF134" s="4"/>
      <c r="QEG134" s="4"/>
      <c r="QEH134" s="4"/>
      <c r="QEI134" s="4"/>
      <c r="QEJ134" s="4"/>
      <c r="QEK134" s="4"/>
      <c r="QEL134" s="4"/>
      <c r="QEM134" s="4"/>
      <c r="QEN134" s="4"/>
      <c r="QEO134" s="4"/>
      <c r="QEP134" s="4"/>
      <c r="QEQ134" s="4"/>
      <c r="QER134" s="4"/>
      <c r="QES134" s="4"/>
      <c r="QET134" s="4"/>
      <c r="QEU134" s="4"/>
      <c r="QEV134" s="4"/>
      <c r="QEW134" s="4"/>
      <c r="QEX134" s="4"/>
      <c r="QEY134" s="4"/>
      <c r="QEZ134" s="4"/>
      <c r="QFA134" s="4"/>
      <c r="QFB134" s="4"/>
      <c r="QFC134" s="4"/>
      <c r="QFD134" s="4"/>
      <c r="QFE134" s="4"/>
      <c r="QFF134" s="4"/>
      <c r="QFG134" s="4"/>
      <c r="QFH134" s="4"/>
      <c r="QFI134" s="4"/>
      <c r="QFJ134" s="4"/>
      <c r="QFK134" s="4"/>
      <c r="QFL134" s="4"/>
      <c r="QFM134" s="4"/>
      <c r="QFN134" s="4"/>
      <c r="QFO134" s="4"/>
      <c r="QFP134" s="4"/>
      <c r="QFQ134" s="4"/>
      <c r="QFR134" s="4"/>
      <c r="QFS134" s="4"/>
      <c r="QFT134" s="4"/>
      <c r="QFU134" s="4"/>
      <c r="QFV134" s="4"/>
      <c r="QFW134" s="4"/>
      <c r="QFX134" s="4"/>
      <c r="QFY134" s="4"/>
      <c r="QFZ134" s="4"/>
      <c r="QGA134" s="4"/>
      <c r="QGB134" s="4"/>
      <c r="QGC134" s="4"/>
      <c r="QGD134" s="4"/>
      <c r="QGE134" s="4"/>
      <c r="QGF134" s="4"/>
      <c r="QGG134" s="4"/>
      <c r="QGH134" s="4"/>
      <c r="QGI134" s="4"/>
      <c r="QGJ134" s="4"/>
      <c r="QGK134" s="4"/>
      <c r="QGL134" s="4"/>
      <c r="QGM134" s="4"/>
      <c r="QGN134" s="4"/>
      <c r="QGO134" s="4"/>
      <c r="QGP134" s="4"/>
      <c r="QGQ134" s="4"/>
      <c r="QGR134" s="4"/>
      <c r="QGS134" s="4"/>
      <c r="QGT134" s="4"/>
      <c r="QGU134" s="4"/>
      <c r="QGV134" s="4"/>
      <c r="QGW134" s="4"/>
      <c r="QGX134" s="4"/>
      <c r="QGY134" s="4"/>
      <c r="QGZ134" s="4"/>
      <c r="QHA134" s="4"/>
      <c r="QHB134" s="4"/>
      <c r="QHC134" s="4"/>
      <c r="QHD134" s="4"/>
      <c r="QHE134" s="4"/>
      <c r="QHF134" s="4"/>
      <c r="QHG134" s="4"/>
      <c r="QHH134" s="4"/>
      <c r="QHI134" s="4"/>
      <c r="QHJ134" s="4"/>
      <c r="QHK134" s="4"/>
      <c r="QHL134" s="4"/>
      <c r="QHM134" s="4"/>
      <c r="QHN134" s="4"/>
      <c r="QHO134" s="4"/>
      <c r="QHP134" s="4"/>
      <c r="QHQ134" s="4"/>
      <c r="QHR134" s="4"/>
      <c r="QHS134" s="4"/>
      <c r="QHT134" s="4"/>
      <c r="QHU134" s="4"/>
      <c r="QHV134" s="4"/>
      <c r="QHW134" s="4"/>
      <c r="QHX134" s="4"/>
      <c r="QHY134" s="4"/>
      <c r="QHZ134" s="4"/>
      <c r="QIA134" s="4"/>
      <c r="QIB134" s="4"/>
      <c r="QIC134" s="4"/>
      <c r="QID134" s="4"/>
      <c r="QIK134" s="4"/>
      <c r="QIL134" s="4"/>
      <c r="QIM134" s="4"/>
      <c r="QIN134" s="4"/>
      <c r="QIO134" s="4"/>
      <c r="QIP134" s="4"/>
      <c r="QIQ134" s="4"/>
      <c r="QIR134" s="4"/>
      <c r="QIS134" s="4"/>
      <c r="QIT134" s="4"/>
      <c r="QIU134" s="4"/>
      <c r="QIV134" s="4"/>
      <c r="QIW134" s="4"/>
      <c r="QIX134" s="4"/>
      <c r="QIY134" s="4"/>
      <c r="QIZ134" s="4"/>
      <c r="QJA134" s="4"/>
      <c r="QJB134" s="4"/>
      <c r="QJC134" s="4"/>
      <c r="QJD134" s="4"/>
      <c r="QJE134" s="4"/>
      <c r="QJF134" s="4"/>
      <c r="QJG134" s="4"/>
      <c r="QJH134" s="4"/>
      <c r="QJI134" s="4"/>
      <c r="QJJ134" s="4"/>
      <c r="QJK134" s="4"/>
      <c r="QJL134" s="4"/>
      <c r="QJM134" s="4"/>
      <c r="QJN134" s="4"/>
      <c r="QJO134" s="4"/>
      <c r="QJP134" s="4"/>
      <c r="QJQ134" s="4"/>
      <c r="QJR134" s="4"/>
      <c r="QJS134" s="4"/>
      <c r="QJT134" s="4"/>
      <c r="QJU134" s="4"/>
      <c r="QJV134" s="4"/>
      <c r="QJW134" s="4"/>
      <c r="QJX134" s="4"/>
      <c r="QJY134" s="4"/>
      <c r="QJZ134" s="4"/>
      <c r="QKA134" s="4"/>
      <c r="QKB134" s="4"/>
      <c r="QKC134" s="4"/>
      <c r="QKD134" s="4"/>
      <c r="QKE134" s="4"/>
      <c r="QKF134" s="4"/>
      <c r="QKG134" s="4"/>
      <c r="QKH134" s="4"/>
      <c r="QKI134" s="4"/>
      <c r="QKJ134" s="4"/>
      <c r="QKK134" s="4"/>
      <c r="QKL134" s="4"/>
      <c r="QKM134" s="4"/>
      <c r="QKN134" s="4"/>
      <c r="QKO134" s="4"/>
      <c r="QKP134" s="4"/>
      <c r="QKQ134" s="4"/>
      <c r="QKR134" s="4"/>
      <c r="QKS134" s="4"/>
      <c r="QKT134" s="4"/>
      <c r="QKU134" s="4"/>
      <c r="QKV134" s="4"/>
      <c r="QKW134" s="4"/>
      <c r="QKX134" s="4"/>
      <c r="QKY134" s="4"/>
      <c r="QKZ134" s="4"/>
      <c r="QLA134" s="4"/>
      <c r="QLB134" s="4"/>
      <c r="QLC134" s="4"/>
      <c r="QLD134" s="4"/>
      <c r="QLE134" s="4"/>
      <c r="QLF134" s="4"/>
      <c r="QLG134" s="4"/>
      <c r="QLH134" s="4"/>
      <c r="QLI134" s="4"/>
      <c r="QLJ134" s="4"/>
      <c r="QLK134" s="4"/>
      <c r="QLL134" s="4"/>
      <c r="QLM134" s="4"/>
      <c r="QLN134" s="4"/>
      <c r="QLO134" s="4"/>
      <c r="QLP134" s="4"/>
      <c r="QLQ134" s="4"/>
      <c r="QLR134" s="4"/>
      <c r="QLS134" s="4"/>
      <c r="QLT134" s="4"/>
      <c r="QLU134" s="4"/>
      <c r="QLV134" s="4"/>
      <c r="QLW134" s="4"/>
      <c r="QLX134" s="4"/>
      <c r="QLY134" s="4"/>
      <c r="QLZ134" s="4"/>
      <c r="QMA134" s="4"/>
      <c r="QMB134" s="4"/>
      <c r="QMC134" s="4"/>
      <c r="QMD134" s="4"/>
      <c r="QME134" s="4"/>
      <c r="QMF134" s="4"/>
      <c r="QMG134" s="4"/>
      <c r="QMH134" s="4"/>
      <c r="QMI134" s="4"/>
      <c r="QMJ134" s="4"/>
      <c r="QMK134" s="4"/>
      <c r="QML134" s="4"/>
      <c r="QMM134" s="4"/>
      <c r="QMN134" s="4"/>
      <c r="QMO134" s="4"/>
      <c r="QMP134" s="4"/>
      <c r="QMQ134" s="4"/>
      <c r="QMR134" s="4"/>
      <c r="QMS134" s="4"/>
      <c r="QMT134" s="4"/>
      <c r="QMU134" s="4"/>
      <c r="QMV134" s="4"/>
      <c r="QMW134" s="4"/>
      <c r="QMX134" s="4"/>
      <c r="QMY134" s="4"/>
      <c r="QMZ134" s="4"/>
      <c r="QNA134" s="4"/>
      <c r="QNB134" s="4"/>
      <c r="QNC134" s="4"/>
      <c r="QND134" s="4"/>
      <c r="QNE134" s="4"/>
      <c r="QNF134" s="4"/>
      <c r="QNG134" s="4"/>
      <c r="QNH134" s="4"/>
      <c r="QNI134" s="4"/>
      <c r="QNJ134" s="4"/>
      <c r="QNK134" s="4"/>
      <c r="QNL134" s="4"/>
      <c r="QNM134" s="4"/>
      <c r="QNN134" s="4"/>
      <c r="QNO134" s="4"/>
      <c r="QNP134" s="4"/>
      <c r="QNQ134" s="4"/>
      <c r="QNR134" s="4"/>
      <c r="QNS134" s="4"/>
      <c r="QNT134" s="4"/>
      <c r="QNU134" s="4"/>
      <c r="QNV134" s="4"/>
      <c r="QNW134" s="4"/>
      <c r="QNX134" s="4"/>
      <c r="QNY134" s="4"/>
      <c r="QNZ134" s="4"/>
      <c r="QOA134" s="4"/>
      <c r="QOB134" s="4"/>
      <c r="QOC134" s="4"/>
      <c r="QOD134" s="4"/>
      <c r="QOE134" s="4"/>
      <c r="QOF134" s="4"/>
      <c r="QOG134" s="4"/>
      <c r="QOH134" s="4"/>
      <c r="QOI134" s="4"/>
      <c r="QOJ134" s="4"/>
      <c r="QOK134" s="4"/>
      <c r="QOL134" s="4"/>
      <c r="QOM134" s="4"/>
      <c r="QON134" s="4"/>
      <c r="QOO134" s="4"/>
      <c r="QOP134" s="4"/>
      <c r="QOQ134" s="4"/>
      <c r="QOR134" s="4"/>
      <c r="QOS134" s="4"/>
      <c r="QOT134" s="4"/>
      <c r="QOU134" s="4"/>
      <c r="QOV134" s="4"/>
      <c r="QOW134" s="4"/>
      <c r="QOX134" s="4"/>
      <c r="QOY134" s="4"/>
      <c r="QOZ134" s="4"/>
      <c r="QPA134" s="4"/>
      <c r="QPB134" s="4"/>
      <c r="QPC134" s="4"/>
      <c r="QPD134" s="4"/>
      <c r="QPE134" s="4"/>
      <c r="QPF134" s="4"/>
      <c r="QPG134" s="4"/>
      <c r="QPH134" s="4"/>
      <c r="QPI134" s="4"/>
      <c r="QPJ134" s="4"/>
      <c r="QPK134" s="4"/>
      <c r="QPL134" s="4"/>
      <c r="QPM134" s="4"/>
      <c r="QPN134" s="4"/>
      <c r="QPO134" s="4"/>
      <c r="QPP134" s="4"/>
      <c r="QPQ134" s="4"/>
      <c r="QPR134" s="4"/>
      <c r="QPS134" s="4"/>
      <c r="QPT134" s="4"/>
      <c r="QPU134" s="4"/>
      <c r="QPV134" s="4"/>
      <c r="QPW134" s="4"/>
      <c r="QPX134" s="4"/>
      <c r="QPY134" s="4"/>
      <c r="QPZ134" s="4"/>
      <c r="QQA134" s="4"/>
      <c r="QQB134" s="4"/>
      <c r="QQC134" s="4"/>
      <c r="QQD134" s="4"/>
      <c r="QQE134" s="4"/>
      <c r="QQF134" s="4"/>
      <c r="QQG134" s="4"/>
      <c r="QQH134" s="4"/>
      <c r="QQI134" s="4"/>
      <c r="QQJ134" s="4"/>
      <c r="QQK134" s="4"/>
      <c r="QQL134" s="4"/>
      <c r="QQM134" s="4"/>
      <c r="QQN134" s="4"/>
      <c r="QQO134" s="4"/>
      <c r="QQP134" s="4"/>
      <c r="QQQ134" s="4"/>
      <c r="QQR134" s="4"/>
      <c r="QQS134" s="4"/>
      <c r="QQT134" s="4"/>
      <c r="QQU134" s="4"/>
      <c r="QQV134" s="4"/>
      <c r="QQW134" s="4"/>
      <c r="QQX134" s="4"/>
      <c r="QQY134" s="4"/>
      <c r="QQZ134" s="4"/>
      <c r="QRA134" s="4"/>
      <c r="QRB134" s="4"/>
      <c r="QRC134" s="4"/>
      <c r="QRD134" s="4"/>
      <c r="QRE134" s="4"/>
      <c r="QRF134" s="4"/>
      <c r="QRG134" s="4"/>
      <c r="QRH134" s="4"/>
      <c r="QRI134" s="4"/>
      <c r="QRJ134" s="4"/>
      <c r="QRK134" s="4"/>
      <c r="QRL134" s="4"/>
      <c r="QRM134" s="4"/>
      <c r="QRN134" s="4"/>
      <c r="QRO134" s="4"/>
      <c r="QRP134" s="4"/>
      <c r="QRQ134" s="4"/>
      <c r="QRR134" s="4"/>
      <c r="QRS134" s="4"/>
      <c r="QRT134" s="4"/>
      <c r="QRU134" s="4"/>
      <c r="QRV134" s="4"/>
      <c r="QRW134" s="4"/>
      <c r="QRX134" s="4"/>
      <c r="QRY134" s="4"/>
      <c r="QRZ134" s="4"/>
      <c r="QSG134" s="4"/>
      <c r="QSH134" s="4"/>
      <c r="QSI134" s="4"/>
      <c r="QSJ134" s="4"/>
      <c r="QSK134" s="4"/>
      <c r="QSL134" s="4"/>
      <c r="QSM134" s="4"/>
      <c r="QSN134" s="4"/>
      <c r="QSO134" s="4"/>
      <c r="QSP134" s="4"/>
      <c r="QSQ134" s="4"/>
      <c r="QSR134" s="4"/>
      <c r="QSS134" s="4"/>
      <c r="QST134" s="4"/>
      <c r="QSU134" s="4"/>
      <c r="QSV134" s="4"/>
      <c r="QSW134" s="4"/>
      <c r="QSX134" s="4"/>
      <c r="QSY134" s="4"/>
      <c r="QSZ134" s="4"/>
      <c r="QTA134" s="4"/>
      <c r="QTB134" s="4"/>
      <c r="QTC134" s="4"/>
      <c r="QTD134" s="4"/>
      <c r="QTE134" s="4"/>
      <c r="QTF134" s="4"/>
      <c r="QTG134" s="4"/>
      <c r="QTH134" s="4"/>
      <c r="QTI134" s="4"/>
      <c r="QTJ134" s="4"/>
      <c r="QTK134" s="4"/>
      <c r="QTL134" s="4"/>
      <c r="QTM134" s="4"/>
      <c r="QTN134" s="4"/>
      <c r="QTO134" s="4"/>
      <c r="QTP134" s="4"/>
      <c r="QTQ134" s="4"/>
      <c r="QTR134" s="4"/>
      <c r="QTS134" s="4"/>
      <c r="QTT134" s="4"/>
      <c r="QTU134" s="4"/>
      <c r="QTV134" s="4"/>
      <c r="QTW134" s="4"/>
      <c r="QTX134" s="4"/>
      <c r="QTY134" s="4"/>
      <c r="QTZ134" s="4"/>
      <c r="QUA134" s="4"/>
      <c r="QUB134" s="4"/>
      <c r="QUC134" s="4"/>
      <c r="QUD134" s="4"/>
      <c r="QUE134" s="4"/>
      <c r="QUF134" s="4"/>
      <c r="QUG134" s="4"/>
      <c r="QUH134" s="4"/>
      <c r="QUI134" s="4"/>
      <c r="QUJ134" s="4"/>
      <c r="QUK134" s="4"/>
      <c r="QUL134" s="4"/>
      <c r="QUM134" s="4"/>
      <c r="QUN134" s="4"/>
      <c r="QUO134" s="4"/>
      <c r="QUP134" s="4"/>
      <c r="QUQ134" s="4"/>
      <c r="QUR134" s="4"/>
      <c r="QUS134" s="4"/>
      <c r="QUT134" s="4"/>
      <c r="QUU134" s="4"/>
      <c r="QUV134" s="4"/>
      <c r="QUW134" s="4"/>
      <c r="QUX134" s="4"/>
      <c r="QUY134" s="4"/>
      <c r="QUZ134" s="4"/>
      <c r="QVA134" s="4"/>
      <c r="QVB134" s="4"/>
      <c r="QVC134" s="4"/>
      <c r="QVD134" s="4"/>
      <c r="QVE134" s="4"/>
      <c r="QVF134" s="4"/>
      <c r="QVG134" s="4"/>
      <c r="QVH134" s="4"/>
      <c r="QVI134" s="4"/>
      <c r="QVJ134" s="4"/>
      <c r="QVK134" s="4"/>
      <c r="QVL134" s="4"/>
      <c r="QVM134" s="4"/>
      <c r="QVN134" s="4"/>
      <c r="QVO134" s="4"/>
      <c r="QVP134" s="4"/>
      <c r="QVQ134" s="4"/>
      <c r="QVR134" s="4"/>
      <c r="QVS134" s="4"/>
      <c r="QVT134" s="4"/>
      <c r="QVU134" s="4"/>
      <c r="QVV134" s="4"/>
      <c r="QVW134" s="4"/>
      <c r="QVX134" s="4"/>
      <c r="QVY134" s="4"/>
      <c r="QVZ134" s="4"/>
      <c r="QWA134" s="4"/>
      <c r="QWB134" s="4"/>
      <c r="QWC134" s="4"/>
      <c r="QWD134" s="4"/>
      <c r="QWE134" s="4"/>
      <c r="QWF134" s="4"/>
      <c r="QWG134" s="4"/>
      <c r="QWH134" s="4"/>
      <c r="QWI134" s="4"/>
      <c r="QWJ134" s="4"/>
      <c r="QWK134" s="4"/>
      <c r="QWL134" s="4"/>
      <c r="QWM134" s="4"/>
      <c r="QWN134" s="4"/>
      <c r="QWO134" s="4"/>
      <c r="QWP134" s="4"/>
      <c r="QWQ134" s="4"/>
      <c r="QWR134" s="4"/>
      <c r="QWS134" s="4"/>
      <c r="QWT134" s="4"/>
      <c r="QWU134" s="4"/>
      <c r="QWV134" s="4"/>
      <c r="QWW134" s="4"/>
      <c r="QWX134" s="4"/>
      <c r="QWY134" s="4"/>
      <c r="QWZ134" s="4"/>
      <c r="QXA134" s="4"/>
      <c r="QXB134" s="4"/>
      <c r="QXC134" s="4"/>
      <c r="QXD134" s="4"/>
      <c r="QXE134" s="4"/>
      <c r="QXF134" s="4"/>
      <c r="QXG134" s="4"/>
      <c r="QXH134" s="4"/>
      <c r="QXI134" s="4"/>
      <c r="QXJ134" s="4"/>
      <c r="QXK134" s="4"/>
      <c r="QXL134" s="4"/>
      <c r="QXM134" s="4"/>
      <c r="QXN134" s="4"/>
      <c r="QXO134" s="4"/>
      <c r="QXP134" s="4"/>
      <c r="QXQ134" s="4"/>
      <c r="QXR134" s="4"/>
      <c r="QXS134" s="4"/>
      <c r="QXT134" s="4"/>
      <c r="QXU134" s="4"/>
      <c r="QXV134" s="4"/>
      <c r="QXW134" s="4"/>
      <c r="QXX134" s="4"/>
      <c r="QXY134" s="4"/>
      <c r="QXZ134" s="4"/>
      <c r="QYA134" s="4"/>
      <c r="QYB134" s="4"/>
      <c r="QYC134" s="4"/>
      <c r="QYD134" s="4"/>
      <c r="QYE134" s="4"/>
      <c r="QYF134" s="4"/>
      <c r="QYG134" s="4"/>
      <c r="QYH134" s="4"/>
      <c r="QYI134" s="4"/>
      <c r="QYJ134" s="4"/>
      <c r="QYK134" s="4"/>
      <c r="QYL134" s="4"/>
      <c r="QYM134" s="4"/>
      <c r="QYN134" s="4"/>
      <c r="QYO134" s="4"/>
      <c r="QYP134" s="4"/>
      <c r="QYQ134" s="4"/>
      <c r="QYR134" s="4"/>
      <c r="QYS134" s="4"/>
      <c r="QYT134" s="4"/>
      <c r="QYU134" s="4"/>
      <c r="QYV134" s="4"/>
      <c r="QYW134" s="4"/>
      <c r="QYX134" s="4"/>
      <c r="QYY134" s="4"/>
      <c r="QYZ134" s="4"/>
      <c r="QZA134" s="4"/>
      <c r="QZB134" s="4"/>
      <c r="QZC134" s="4"/>
      <c r="QZD134" s="4"/>
      <c r="QZE134" s="4"/>
      <c r="QZF134" s="4"/>
      <c r="QZG134" s="4"/>
      <c r="QZH134" s="4"/>
      <c r="QZI134" s="4"/>
      <c r="QZJ134" s="4"/>
      <c r="QZK134" s="4"/>
      <c r="QZL134" s="4"/>
      <c r="QZM134" s="4"/>
      <c r="QZN134" s="4"/>
      <c r="QZO134" s="4"/>
      <c r="QZP134" s="4"/>
      <c r="QZQ134" s="4"/>
      <c r="QZR134" s="4"/>
      <c r="QZS134" s="4"/>
      <c r="QZT134" s="4"/>
      <c r="QZU134" s="4"/>
      <c r="QZV134" s="4"/>
      <c r="QZW134" s="4"/>
      <c r="QZX134" s="4"/>
      <c r="QZY134" s="4"/>
      <c r="QZZ134" s="4"/>
      <c r="RAA134" s="4"/>
      <c r="RAB134" s="4"/>
      <c r="RAC134" s="4"/>
      <c r="RAD134" s="4"/>
      <c r="RAE134" s="4"/>
      <c r="RAF134" s="4"/>
      <c r="RAG134" s="4"/>
      <c r="RAH134" s="4"/>
      <c r="RAI134" s="4"/>
      <c r="RAJ134" s="4"/>
      <c r="RAK134" s="4"/>
      <c r="RAL134" s="4"/>
      <c r="RAM134" s="4"/>
      <c r="RAN134" s="4"/>
      <c r="RAO134" s="4"/>
      <c r="RAP134" s="4"/>
      <c r="RAQ134" s="4"/>
      <c r="RAR134" s="4"/>
      <c r="RAS134" s="4"/>
      <c r="RAT134" s="4"/>
      <c r="RAU134" s="4"/>
      <c r="RAV134" s="4"/>
      <c r="RAW134" s="4"/>
      <c r="RAX134" s="4"/>
      <c r="RAY134" s="4"/>
      <c r="RAZ134" s="4"/>
      <c r="RBA134" s="4"/>
      <c r="RBB134" s="4"/>
      <c r="RBC134" s="4"/>
      <c r="RBD134" s="4"/>
      <c r="RBE134" s="4"/>
      <c r="RBF134" s="4"/>
      <c r="RBG134" s="4"/>
      <c r="RBH134" s="4"/>
      <c r="RBI134" s="4"/>
      <c r="RBJ134" s="4"/>
      <c r="RBK134" s="4"/>
      <c r="RBL134" s="4"/>
      <c r="RBM134" s="4"/>
      <c r="RBN134" s="4"/>
      <c r="RBO134" s="4"/>
      <c r="RBP134" s="4"/>
      <c r="RBQ134" s="4"/>
      <c r="RBR134" s="4"/>
      <c r="RBS134" s="4"/>
      <c r="RBT134" s="4"/>
      <c r="RBU134" s="4"/>
      <c r="RBV134" s="4"/>
      <c r="RCC134" s="4"/>
      <c r="RCD134" s="4"/>
      <c r="RCE134" s="4"/>
      <c r="RCF134" s="4"/>
      <c r="RCG134" s="4"/>
      <c r="RCH134" s="4"/>
      <c r="RCI134" s="4"/>
      <c r="RCJ134" s="4"/>
      <c r="RCK134" s="4"/>
      <c r="RCL134" s="4"/>
      <c r="RCM134" s="4"/>
      <c r="RCN134" s="4"/>
      <c r="RCO134" s="4"/>
      <c r="RCP134" s="4"/>
      <c r="RCQ134" s="4"/>
      <c r="RCR134" s="4"/>
      <c r="RCS134" s="4"/>
      <c r="RCT134" s="4"/>
      <c r="RCU134" s="4"/>
      <c r="RCV134" s="4"/>
      <c r="RCW134" s="4"/>
      <c r="RCX134" s="4"/>
      <c r="RCY134" s="4"/>
      <c r="RCZ134" s="4"/>
      <c r="RDA134" s="4"/>
      <c r="RDB134" s="4"/>
      <c r="RDC134" s="4"/>
      <c r="RDD134" s="4"/>
      <c r="RDE134" s="4"/>
      <c r="RDF134" s="4"/>
      <c r="RDG134" s="4"/>
      <c r="RDH134" s="4"/>
      <c r="RDI134" s="4"/>
      <c r="RDJ134" s="4"/>
      <c r="RDK134" s="4"/>
      <c r="RDL134" s="4"/>
      <c r="RDM134" s="4"/>
      <c r="RDN134" s="4"/>
      <c r="RDO134" s="4"/>
      <c r="RDP134" s="4"/>
      <c r="RDQ134" s="4"/>
      <c r="RDR134" s="4"/>
      <c r="RDS134" s="4"/>
      <c r="RDT134" s="4"/>
      <c r="RDU134" s="4"/>
      <c r="RDV134" s="4"/>
      <c r="RDW134" s="4"/>
      <c r="RDX134" s="4"/>
      <c r="RDY134" s="4"/>
      <c r="RDZ134" s="4"/>
      <c r="REA134" s="4"/>
      <c r="REB134" s="4"/>
      <c r="REC134" s="4"/>
      <c r="RED134" s="4"/>
      <c r="REE134" s="4"/>
      <c r="REF134" s="4"/>
      <c r="REG134" s="4"/>
      <c r="REH134" s="4"/>
      <c r="REI134" s="4"/>
      <c r="REJ134" s="4"/>
      <c r="REK134" s="4"/>
      <c r="REL134" s="4"/>
      <c r="REM134" s="4"/>
      <c r="REN134" s="4"/>
      <c r="REO134" s="4"/>
      <c r="REP134" s="4"/>
      <c r="REQ134" s="4"/>
      <c r="RER134" s="4"/>
      <c r="RES134" s="4"/>
      <c r="RET134" s="4"/>
      <c r="REU134" s="4"/>
      <c r="REV134" s="4"/>
      <c r="REW134" s="4"/>
      <c r="REX134" s="4"/>
      <c r="REY134" s="4"/>
      <c r="REZ134" s="4"/>
      <c r="RFA134" s="4"/>
      <c r="RFB134" s="4"/>
      <c r="RFC134" s="4"/>
      <c r="RFD134" s="4"/>
      <c r="RFE134" s="4"/>
      <c r="RFF134" s="4"/>
      <c r="RFG134" s="4"/>
      <c r="RFH134" s="4"/>
      <c r="RFI134" s="4"/>
      <c r="RFJ134" s="4"/>
      <c r="RFK134" s="4"/>
      <c r="RFL134" s="4"/>
      <c r="RFM134" s="4"/>
      <c r="RFN134" s="4"/>
      <c r="RFO134" s="4"/>
      <c r="RFP134" s="4"/>
      <c r="RFQ134" s="4"/>
      <c r="RFR134" s="4"/>
      <c r="RFS134" s="4"/>
      <c r="RFT134" s="4"/>
      <c r="RFU134" s="4"/>
      <c r="RFV134" s="4"/>
      <c r="RFW134" s="4"/>
      <c r="RFX134" s="4"/>
      <c r="RFY134" s="4"/>
      <c r="RFZ134" s="4"/>
      <c r="RGA134" s="4"/>
      <c r="RGB134" s="4"/>
      <c r="RGC134" s="4"/>
      <c r="RGD134" s="4"/>
      <c r="RGE134" s="4"/>
      <c r="RGF134" s="4"/>
      <c r="RGG134" s="4"/>
      <c r="RGH134" s="4"/>
      <c r="RGI134" s="4"/>
      <c r="RGJ134" s="4"/>
      <c r="RGK134" s="4"/>
      <c r="RGL134" s="4"/>
      <c r="RGM134" s="4"/>
      <c r="RGN134" s="4"/>
      <c r="RGO134" s="4"/>
      <c r="RGP134" s="4"/>
      <c r="RGQ134" s="4"/>
      <c r="RGR134" s="4"/>
      <c r="RGS134" s="4"/>
      <c r="RGT134" s="4"/>
      <c r="RGU134" s="4"/>
      <c r="RGV134" s="4"/>
      <c r="RGW134" s="4"/>
      <c r="RGX134" s="4"/>
      <c r="RGY134" s="4"/>
      <c r="RGZ134" s="4"/>
      <c r="RHA134" s="4"/>
      <c r="RHB134" s="4"/>
      <c r="RHC134" s="4"/>
      <c r="RHD134" s="4"/>
      <c r="RHE134" s="4"/>
      <c r="RHF134" s="4"/>
      <c r="RHG134" s="4"/>
      <c r="RHH134" s="4"/>
      <c r="RHI134" s="4"/>
      <c r="RHJ134" s="4"/>
      <c r="RHK134" s="4"/>
      <c r="RHL134" s="4"/>
      <c r="RHM134" s="4"/>
      <c r="RHN134" s="4"/>
      <c r="RHO134" s="4"/>
      <c r="RHP134" s="4"/>
      <c r="RHQ134" s="4"/>
      <c r="RHR134" s="4"/>
      <c r="RHS134" s="4"/>
      <c r="RHT134" s="4"/>
      <c r="RHU134" s="4"/>
      <c r="RHV134" s="4"/>
      <c r="RHW134" s="4"/>
      <c r="RHX134" s="4"/>
      <c r="RHY134" s="4"/>
      <c r="RHZ134" s="4"/>
      <c r="RIA134" s="4"/>
      <c r="RIB134" s="4"/>
      <c r="RIC134" s="4"/>
      <c r="RID134" s="4"/>
      <c r="RIE134" s="4"/>
      <c r="RIF134" s="4"/>
      <c r="RIG134" s="4"/>
      <c r="RIH134" s="4"/>
      <c r="RII134" s="4"/>
      <c r="RIJ134" s="4"/>
      <c r="RIK134" s="4"/>
      <c r="RIL134" s="4"/>
      <c r="RIM134" s="4"/>
      <c r="RIN134" s="4"/>
      <c r="RIO134" s="4"/>
      <c r="RIP134" s="4"/>
      <c r="RIQ134" s="4"/>
      <c r="RIR134" s="4"/>
      <c r="RIS134" s="4"/>
      <c r="RIT134" s="4"/>
      <c r="RIU134" s="4"/>
      <c r="RIV134" s="4"/>
      <c r="RIW134" s="4"/>
      <c r="RIX134" s="4"/>
      <c r="RIY134" s="4"/>
      <c r="RIZ134" s="4"/>
      <c r="RJA134" s="4"/>
      <c r="RJB134" s="4"/>
      <c r="RJC134" s="4"/>
      <c r="RJD134" s="4"/>
      <c r="RJE134" s="4"/>
      <c r="RJF134" s="4"/>
      <c r="RJG134" s="4"/>
      <c r="RJH134" s="4"/>
      <c r="RJI134" s="4"/>
      <c r="RJJ134" s="4"/>
      <c r="RJK134" s="4"/>
      <c r="RJL134" s="4"/>
      <c r="RJM134" s="4"/>
      <c r="RJN134" s="4"/>
      <c r="RJO134" s="4"/>
      <c r="RJP134" s="4"/>
      <c r="RJQ134" s="4"/>
      <c r="RJR134" s="4"/>
      <c r="RJS134" s="4"/>
      <c r="RJT134" s="4"/>
      <c r="RJU134" s="4"/>
      <c r="RJV134" s="4"/>
      <c r="RJW134" s="4"/>
      <c r="RJX134" s="4"/>
      <c r="RJY134" s="4"/>
      <c r="RJZ134" s="4"/>
      <c r="RKA134" s="4"/>
      <c r="RKB134" s="4"/>
      <c r="RKC134" s="4"/>
      <c r="RKD134" s="4"/>
      <c r="RKE134" s="4"/>
      <c r="RKF134" s="4"/>
      <c r="RKG134" s="4"/>
      <c r="RKH134" s="4"/>
      <c r="RKI134" s="4"/>
      <c r="RKJ134" s="4"/>
      <c r="RKK134" s="4"/>
      <c r="RKL134" s="4"/>
      <c r="RKM134" s="4"/>
      <c r="RKN134" s="4"/>
      <c r="RKO134" s="4"/>
      <c r="RKP134" s="4"/>
      <c r="RKQ134" s="4"/>
      <c r="RKR134" s="4"/>
      <c r="RKS134" s="4"/>
      <c r="RKT134" s="4"/>
      <c r="RKU134" s="4"/>
      <c r="RKV134" s="4"/>
      <c r="RKW134" s="4"/>
      <c r="RKX134" s="4"/>
      <c r="RKY134" s="4"/>
      <c r="RKZ134" s="4"/>
      <c r="RLA134" s="4"/>
      <c r="RLB134" s="4"/>
      <c r="RLC134" s="4"/>
      <c r="RLD134" s="4"/>
      <c r="RLE134" s="4"/>
      <c r="RLF134" s="4"/>
      <c r="RLG134" s="4"/>
      <c r="RLH134" s="4"/>
      <c r="RLI134" s="4"/>
      <c r="RLJ134" s="4"/>
      <c r="RLK134" s="4"/>
      <c r="RLL134" s="4"/>
      <c r="RLM134" s="4"/>
      <c r="RLN134" s="4"/>
      <c r="RLO134" s="4"/>
      <c r="RLP134" s="4"/>
      <c r="RLQ134" s="4"/>
      <c r="RLR134" s="4"/>
      <c r="RLY134" s="4"/>
      <c r="RLZ134" s="4"/>
      <c r="RMA134" s="4"/>
      <c r="RMB134" s="4"/>
      <c r="RMC134" s="4"/>
      <c r="RMD134" s="4"/>
      <c r="RME134" s="4"/>
      <c r="RMF134" s="4"/>
      <c r="RMG134" s="4"/>
      <c r="RMH134" s="4"/>
      <c r="RMI134" s="4"/>
      <c r="RMJ134" s="4"/>
      <c r="RMK134" s="4"/>
      <c r="RML134" s="4"/>
      <c r="RMM134" s="4"/>
      <c r="RMN134" s="4"/>
      <c r="RMO134" s="4"/>
      <c r="RMP134" s="4"/>
      <c r="RMQ134" s="4"/>
      <c r="RMR134" s="4"/>
      <c r="RMS134" s="4"/>
      <c r="RMT134" s="4"/>
      <c r="RMU134" s="4"/>
      <c r="RMV134" s="4"/>
      <c r="RMW134" s="4"/>
      <c r="RMX134" s="4"/>
      <c r="RMY134" s="4"/>
      <c r="RMZ134" s="4"/>
      <c r="RNA134" s="4"/>
      <c r="RNB134" s="4"/>
      <c r="RNC134" s="4"/>
      <c r="RND134" s="4"/>
      <c r="RNE134" s="4"/>
      <c r="RNF134" s="4"/>
      <c r="RNG134" s="4"/>
      <c r="RNH134" s="4"/>
      <c r="RNI134" s="4"/>
      <c r="RNJ134" s="4"/>
      <c r="RNK134" s="4"/>
      <c r="RNL134" s="4"/>
      <c r="RNM134" s="4"/>
      <c r="RNN134" s="4"/>
      <c r="RNO134" s="4"/>
      <c r="RNP134" s="4"/>
      <c r="RNQ134" s="4"/>
      <c r="RNR134" s="4"/>
      <c r="RNS134" s="4"/>
      <c r="RNT134" s="4"/>
      <c r="RNU134" s="4"/>
      <c r="RNV134" s="4"/>
      <c r="RNW134" s="4"/>
      <c r="RNX134" s="4"/>
      <c r="RNY134" s="4"/>
      <c r="RNZ134" s="4"/>
      <c r="ROA134" s="4"/>
      <c r="ROB134" s="4"/>
      <c r="ROC134" s="4"/>
      <c r="ROD134" s="4"/>
      <c r="ROE134" s="4"/>
      <c r="ROF134" s="4"/>
      <c r="ROG134" s="4"/>
      <c r="ROH134" s="4"/>
      <c r="ROI134" s="4"/>
      <c r="ROJ134" s="4"/>
      <c r="ROK134" s="4"/>
      <c r="ROL134" s="4"/>
      <c r="ROM134" s="4"/>
      <c r="RON134" s="4"/>
      <c r="ROO134" s="4"/>
      <c r="ROP134" s="4"/>
      <c r="ROQ134" s="4"/>
      <c r="ROR134" s="4"/>
      <c r="ROS134" s="4"/>
      <c r="ROT134" s="4"/>
      <c r="ROU134" s="4"/>
      <c r="ROV134" s="4"/>
      <c r="ROW134" s="4"/>
      <c r="ROX134" s="4"/>
      <c r="ROY134" s="4"/>
      <c r="ROZ134" s="4"/>
      <c r="RPA134" s="4"/>
      <c r="RPB134" s="4"/>
      <c r="RPC134" s="4"/>
      <c r="RPD134" s="4"/>
      <c r="RPE134" s="4"/>
      <c r="RPF134" s="4"/>
      <c r="RPG134" s="4"/>
      <c r="RPH134" s="4"/>
      <c r="RPI134" s="4"/>
      <c r="RPJ134" s="4"/>
      <c r="RPK134" s="4"/>
      <c r="RPL134" s="4"/>
      <c r="RPM134" s="4"/>
      <c r="RPN134" s="4"/>
      <c r="RPO134" s="4"/>
      <c r="RPP134" s="4"/>
      <c r="RPQ134" s="4"/>
      <c r="RPR134" s="4"/>
      <c r="RPS134" s="4"/>
      <c r="RPT134" s="4"/>
      <c r="RPU134" s="4"/>
      <c r="RPV134" s="4"/>
      <c r="RPW134" s="4"/>
      <c r="RPX134" s="4"/>
      <c r="RPY134" s="4"/>
      <c r="RPZ134" s="4"/>
      <c r="RQA134" s="4"/>
      <c r="RQB134" s="4"/>
      <c r="RQC134" s="4"/>
      <c r="RQD134" s="4"/>
      <c r="RQE134" s="4"/>
      <c r="RQF134" s="4"/>
      <c r="RQG134" s="4"/>
      <c r="RQH134" s="4"/>
      <c r="RQI134" s="4"/>
      <c r="RQJ134" s="4"/>
      <c r="RQK134" s="4"/>
      <c r="RQL134" s="4"/>
      <c r="RQM134" s="4"/>
      <c r="RQN134" s="4"/>
      <c r="RQO134" s="4"/>
      <c r="RQP134" s="4"/>
      <c r="RQQ134" s="4"/>
      <c r="RQR134" s="4"/>
      <c r="RQS134" s="4"/>
      <c r="RQT134" s="4"/>
      <c r="RQU134" s="4"/>
      <c r="RQV134" s="4"/>
      <c r="RQW134" s="4"/>
      <c r="RQX134" s="4"/>
      <c r="RQY134" s="4"/>
      <c r="RQZ134" s="4"/>
      <c r="RRA134" s="4"/>
      <c r="RRB134" s="4"/>
      <c r="RRC134" s="4"/>
      <c r="RRD134" s="4"/>
      <c r="RRE134" s="4"/>
      <c r="RRF134" s="4"/>
      <c r="RRG134" s="4"/>
      <c r="RRH134" s="4"/>
      <c r="RRI134" s="4"/>
      <c r="RRJ134" s="4"/>
      <c r="RRK134" s="4"/>
      <c r="RRL134" s="4"/>
      <c r="RRM134" s="4"/>
      <c r="RRN134" s="4"/>
      <c r="RRO134" s="4"/>
      <c r="RRP134" s="4"/>
      <c r="RRQ134" s="4"/>
      <c r="RRR134" s="4"/>
      <c r="RRS134" s="4"/>
      <c r="RRT134" s="4"/>
      <c r="RRU134" s="4"/>
      <c r="RRV134" s="4"/>
      <c r="RRW134" s="4"/>
      <c r="RRX134" s="4"/>
      <c r="RRY134" s="4"/>
      <c r="RRZ134" s="4"/>
      <c r="RSA134" s="4"/>
      <c r="RSB134" s="4"/>
      <c r="RSC134" s="4"/>
      <c r="RSD134" s="4"/>
      <c r="RSE134" s="4"/>
      <c r="RSF134" s="4"/>
      <c r="RSG134" s="4"/>
      <c r="RSH134" s="4"/>
      <c r="RSI134" s="4"/>
      <c r="RSJ134" s="4"/>
      <c r="RSK134" s="4"/>
      <c r="RSL134" s="4"/>
      <c r="RSM134" s="4"/>
      <c r="RSN134" s="4"/>
      <c r="RSO134" s="4"/>
      <c r="RSP134" s="4"/>
      <c r="RSQ134" s="4"/>
      <c r="RSR134" s="4"/>
      <c r="RSS134" s="4"/>
      <c r="RST134" s="4"/>
      <c r="RSU134" s="4"/>
      <c r="RSV134" s="4"/>
      <c r="RSW134" s="4"/>
      <c r="RSX134" s="4"/>
      <c r="RSY134" s="4"/>
      <c r="RSZ134" s="4"/>
      <c r="RTA134" s="4"/>
      <c r="RTB134" s="4"/>
      <c r="RTC134" s="4"/>
      <c r="RTD134" s="4"/>
      <c r="RTE134" s="4"/>
      <c r="RTF134" s="4"/>
      <c r="RTG134" s="4"/>
      <c r="RTH134" s="4"/>
      <c r="RTI134" s="4"/>
      <c r="RTJ134" s="4"/>
      <c r="RTK134" s="4"/>
      <c r="RTL134" s="4"/>
      <c r="RTM134" s="4"/>
      <c r="RTN134" s="4"/>
      <c r="RTO134" s="4"/>
      <c r="RTP134" s="4"/>
      <c r="RTQ134" s="4"/>
      <c r="RTR134" s="4"/>
      <c r="RTS134" s="4"/>
      <c r="RTT134" s="4"/>
      <c r="RTU134" s="4"/>
      <c r="RTV134" s="4"/>
      <c r="RTW134" s="4"/>
      <c r="RTX134" s="4"/>
      <c r="RTY134" s="4"/>
      <c r="RTZ134" s="4"/>
      <c r="RUA134" s="4"/>
      <c r="RUB134" s="4"/>
      <c r="RUC134" s="4"/>
      <c r="RUD134" s="4"/>
      <c r="RUE134" s="4"/>
      <c r="RUF134" s="4"/>
      <c r="RUG134" s="4"/>
      <c r="RUH134" s="4"/>
      <c r="RUI134" s="4"/>
      <c r="RUJ134" s="4"/>
      <c r="RUK134" s="4"/>
      <c r="RUL134" s="4"/>
      <c r="RUM134" s="4"/>
      <c r="RUN134" s="4"/>
      <c r="RUO134" s="4"/>
      <c r="RUP134" s="4"/>
      <c r="RUQ134" s="4"/>
      <c r="RUR134" s="4"/>
      <c r="RUS134" s="4"/>
      <c r="RUT134" s="4"/>
      <c r="RUU134" s="4"/>
      <c r="RUV134" s="4"/>
      <c r="RUW134" s="4"/>
      <c r="RUX134" s="4"/>
      <c r="RUY134" s="4"/>
      <c r="RUZ134" s="4"/>
      <c r="RVA134" s="4"/>
      <c r="RVB134" s="4"/>
      <c r="RVC134" s="4"/>
      <c r="RVD134" s="4"/>
      <c r="RVE134" s="4"/>
      <c r="RVF134" s="4"/>
      <c r="RVG134" s="4"/>
      <c r="RVH134" s="4"/>
      <c r="RVI134" s="4"/>
      <c r="RVJ134" s="4"/>
      <c r="RVK134" s="4"/>
      <c r="RVL134" s="4"/>
      <c r="RVM134" s="4"/>
      <c r="RVN134" s="4"/>
      <c r="RVU134" s="4"/>
      <c r="RVV134" s="4"/>
      <c r="RVW134" s="4"/>
      <c r="RVX134" s="4"/>
      <c r="RVY134" s="4"/>
      <c r="RVZ134" s="4"/>
      <c r="RWA134" s="4"/>
      <c r="RWB134" s="4"/>
      <c r="RWC134" s="4"/>
      <c r="RWD134" s="4"/>
      <c r="RWE134" s="4"/>
      <c r="RWF134" s="4"/>
      <c r="RWG134" s="4"/>
      <c r="RWH134" s="4"/>
      <c r="RWI134" s="4"/>
      <c r="RWJ134" s="4"/>
      <c r="RWK134" s="4"/>
      <c r="RWL134" s="4"/>
      <c r="RWM134" s="4"/>
      <c r="RWN134" s="4"/>
      <c r="RWO134" s="4"/>
      <c r="RWP134" s="4"/>
      <c r="RWQ134" s="4"/>
      <c r="RWR134" s="4"/>
      <c r="RWS134" s="4"/>
      <c r="RWT134" s="4"/>
      <c r="RWU134" s="4"/>
      <c r="RWV134" s="4"/>
      <c r="RWW134" s="4"/>
      <c r="RWX134" s="4"/>
      <c r="RWY134" s="4"/>
      <c r="RWZ134" s="4"/>
      <c r="RXA134" s="4"/>
      <c r="RXB134" s="4"/>
      <c r="RXC134" s="4"/>
      <c r="RXD134" s="4"/>
      <c r="RXE134" s="4"/>
      <c r="RXF134" s="4"/>
      <c r="RXG134" s="4"/>
      <c r="RXH134" s="4"/>
      <c r="RXI134" s="4"/>
      <c r="RXJ134" s="4"/>
      <c r="RXK134" s="4"/>
      <c r="RXL134" s="4"/>
      <c r="RXM134" s="4"/>
      <c r="RXN134" s="4"/>
      <c r="RXO134" s="4"/>
      <c r="RXP134" s="4"/>
      <c r="RXQ134" s="4"/>
      <c r="RXR134" s="4"/>
      <c r="RXS134" s="4"/>
      <c r="RXT134" s="4"/>
      <c r="RXU134" s="4"/>
      <c r="RXV134" s="4"/>
      <c r="RXW134" s="4"/>
      <c r="RXX134" s="4"/>
      <c r="RXY134" s="4"/>
      <c r="RXZ134" s="4"/>
      <c r="RYA134" s="4"/>
      <c r="RYB134" s="4"/>
      <c r="RYC134" s="4"/>
      <c r="RYD134" s="4"/>
      <c r="RYE134" s="4"/>
      <c r="RYF134" s="4"/>
      <c r="RYG134" s="4"/>
      <c r="RYH134" s="4"/>
      <c r="RYI134" s="4"/>
      <c r="RYJ134" s="4"/>
      <c r="RYK134" s="4"/>
      <c r="RYL134" s="4"/>
      <c r="RYM134" s="4"/>
      <c r="RYN134" s="4"/>
      <c r="RYO134" s="4"/>
      <c r="RYP134" s="4"/>
      <c r="RYQ134" s="4"/>
      <c r="RYR134" s="4"/>
      <c r="RYS134" s="4"/>
      <c r="RYT134" s="4"/>
      <c r="RYU134" s="4"/>
      <c r="RYV134" s="4"/>
      <c r="RYW134" s="4"/>
      <c r="RYX134" s="4"/>
      <c r="RYY134" s="4"/>
      <c r="RYZ134" s="4"/>
      <c r="RZA134" s="4"/>
      <c r="RZB134" s="4"/>
      <c r="RZC134" s="4"/>
      <c r="RZD134" s="4"/>
      <c r="RZE134" s="4"/>
      <c r="RZF134" s="4"/>
      <c r="RZG134" s="4"/>
      <c r="RZH134" s="4"/>
      <c r="RZI134" s="4"/>
      <c r="RZJ134" s="4"/>
      <c r="RZK134" s="4"/>
      <c r="RZL134" s="4"/>
      <c r="RZM134" s="4"/>
      <c r="RZN134" s="4"/>
      <c r="RZO134" s="4"/>
      <c r="RZP134" s="4"/>
      <c r="RZQ134" s="4"/>
      <c r="RZR134" s="4"/>
      <c r="RZS134" s="4"/>
      <c r="RZT134" s="4"/>
      <c r="RZU134" s="4"/>
      <c r="RZV134" s="4"/>
      <c r="RZW134" s="4"/>
      <c r="RZX134" s="4"/>
      <c r="RZY134" s="4"/>
      <c r="RZZ134" s="4"/>
      <c r="SAA134" s="4"/>
      <c r="SAB134" s="4"/>
      <c r="SAC134" s="4"/>
      <c r="SAD134" s="4"/>
      <c r="SAE134" s="4"/>
      <c r="SAF134" s="4"/>
      <c r="SAG134" s="4"/>
      <c r="SAH134" s="4"/>
      <c r="SAI134" s="4"/>
      <c r="SAJ134" s="4"/>
      <c r="SAK134" s="4"/>
      <c r="SAL134" s="4"/>
      <c r="SAM134" s="4"/>
      <c r="SAN134" s="4"/>
      <c r="SAO134" s="4"/>
      <c r="SAP134" s="4"/>
      <c r="SAQ134" s="4"/>
      <c r="SAR134" s="4"/>
      <c r="SAS134" s="4"/>
      <c r="SAT134" s="4"/>
      <c r="SAU134" s="4"/>
      <c r="SAV134" s="4"/>
      <c r="SAW134" s="4"/>
      <c r="SAX134" s="4"/>
      <c r="SAY134" s="4"/>
      <c r="SAZ134" s="4"/>
      <c r="SBA134" s="4"/>
      <c r="SBB134" s="4"/>
      <c r="SBC134" s="4"/>
      <c r="SBD134" s="4"/>
      <c r="SBE134" s="4"/>
      <c r="SBF134" s="4"/>
      <c r="SBG134" s="4"/>
      <c r="SBH134" s="4"/>
      <c r="SBI134" s="4"/>
      <c r="SBJ134" s="4"/>
      <c r="SBK134" s="4"/>
      <c r="SBL134" s="4"/>
      <c r="SBM134" s="4"/>
      <c r="SBN134" s="4"/>
      <c r="SBO134" s="4"/>
      <c r="SBP134" s="4"/>
      <c r="SBQ134" s="4"/>
      <c r="SBR134" s="4"/>
      <c r="SBS134" s="4"/>
      <c r="SBT134" s="4"/>
      <c r="SBU134" s="4"/>
      <c r="SBV134" s="4"/>
      <c r="SBW134" s="4"/>
      <c r="SBX134" s="4"/>
      <c r="SBY134" s="4"/>
      <c r="SBZ134" s="4"/>
      <c r="SCA134" s="4"/>
      <c r="SCB134" s="4"/>
      <c r="SCC134" s="4"/>
      <c r="SCD134" s="4"/>
      <c r="SCE134" s="4"/>
      <c r="SCF134" s="4"/>
      <c r="SCG134" s="4"/>
      <c r="SCH134" s="4"/>
      <c r="SCI134" s="4"/>
      <c r="SCJ134" s="4"/>
      <c r="SCK134" s="4"/>
      <c r="SCL134" s="4"/>
      <c r="SCM134" s="4"/>
      <c r="SCN134" s="4"/>
      <c r="SCO134" s="4"/>
      <c r="SCP134" s="4"/>
      <c r="SCQ134" s="4"/>
      <c r="SCR134" s="4"/>
      <c r="SCS134" s="4"/>
      <c r="SCT134" s="4"/>
      <c r="SCU134" s="4"/>
      <c r="SCV134" s="4"/>
      <c r="SCW134" s="4"/>
      <c r="SCX134" s="4"/>
      <c r="SCY134" s="4"/>
      <c r="SCZ134" s="4"/>
      <c r="SDA134" s="4"/>
      <c r="SDB134" s="4"/>
      <c r="SDC134" s="4"/>
      <c r="SDD134" s="4"/>
      <c r="SDE134" s="4"/>
      <c r="SDF134" s="4"/>
      <c r="SDG134" s="4"/>
      <c r="SDH134" s="4"/>
      <c r="SDI134" s="4"/>
      <c r="SDJ134" s="4"/>
      <c r="SDK134" s="4"/>
      <c r="SDL134" s="4"/>
      <c r="SDM134" s="4"/>
      <c r="SDN134" s="4"/>
      <c r="SDO134" s="4"/>
      <c r="SDP134" s="4"/>
      <c r="SDQ134" s="4"/>
      <c r="SDR134" s="4"/>
      <c r="SDS134" s="4"/>
      <c r="SDT134" s="4"/>
      <c r="SDU134" s="4"/>
      <c r="SDV134" s="4"/>
      <c r="SDW134" s="4"/>
      <c r="SDX134" s="4"/>
      <c r="SDY134" s="4"/>
      <c r="SDZ134" s="4"/>
      <c r="SEA134" s="4"/>
      <c r="SEB134" s="4"/>
      <c r="SEC134" s="4"/>
      <c r="SED134" s="4"/>
      <c r="SEE134" s="4"/>
      <c r="SEF134" s="4"/>
      <c r="SEG134" s="4"/>
      <c r="SEH134" s="4"/>
      <c r="SEI134" s="4"/>
      <c r="SEJ134" s="4"/>
      <c r="SEK134" s="4"/>
      <c r="SEL134" s="4"/>
      <c r="SEM134" s="4"/>
      <c r="SEN134" s="4"/>
      <c r="SEO134" s="4"/>
      <c r="SEP134" s="4"/>
      <c r="SEQ134" s="4"/>
      <c r="SER134" s="4"/>
      <c r="SES134" s="4"/>
      <c r="SET134" s="4"/>
      <c r="SEU134" s="4"/>
      <c r="SEV134" s="4"/>
      <c r="SEW134" s="4"/>
      <c r="SEX134" s="4"/>
      <c r="SEY134" s="4"/>
      <c r="SEZ134" s="4"/>
      <c r="SFA134" s="4"/>
      <c r="SFB134" s="4"/>
      <c r="SFC134" s="4"/>
      <c r="SFD134" s="4"/>
      <c r="SFE134" s="4"/>
      <c r="SFF134" s="4"/>
      <c r="SFG134" s="4"/>
      <c r="SFH134" s="4"/>
      <c r="SFI134" s="4"/>
      <c r="SFJ134" s="4"/>
      <c r="SFQ134" s="4"/>
      <c r="SFR134" s="4"/>
      <c r="SFS134" s="4"/>
      <c r="SFT134" s="4"/>
      <c r="SFU134" s="4"/>
      <c r="SFV134" s="4"/>
      <c r="SFW134" s="4"/>
      <c r="SFX134" s="4"/>
      <c r="SFY134" s="4"/>
      <c r="SFZ134" s="4"/>
      <c r="SGA134" s="4"/>
      <c r="SGB134" s="4"/>
      <c r="SGC134" s="4"/>
      <c r="SGD134" s="4"/>
      <c r="SGE134" s="4"/>
      <c r="SGF134" s="4"/>
      <c r="SGG134" s="4"/>
      <c r="SGH134" s="4"/>
      <c r="SGI134" s="4"/>
      <c r="SGJ134" s="4"/>
      <c r="SGK134" s="4"/>
      <c r="SGL134" s="4"/>
      <c r="SGM134" s="4"/>
      <c r="SGN134" s="4"/>
      <c r="SGO134" s="4"/>
      <c r="SGP134" s="4"/>
      <c r="SGQ134" s="4"/>
      <c r="SGR134" s="4"/>
      <c r="SGS134" s="4"/>
      <c r="SGT134" s="4"/>
      <c r="SGU134" s="4"/>
      <c r="SGV134" s="4"/>
      <c r="SGW134" s="4"/>
      <c r="SGX134" s="4"/>
      <c r="SGY134" s="4"/>
      <c r="SGZ134" s="4"/>
      <c r="SHA134" s="4"/>
      <c r="SHB134" s="4"/>
      <c r="SHC134" s="4"/>
      <c r="SHD134" s="4"/>
      <c r="SHE134" s="4"/>
      <c r="SHF134" s="4"/>
      <c r="SHG134" s="4"/>
      <c r="SHH134" s="4"/>
      <c r="SHI134" s="4"/>
      <c r="SHJ134" s="4"/>
      <c r="SHK134" s="4"/>
      <c r="SHL134" s="4"/>
      <c r="SHM134" s="4"/>
      <c r="SHN134" s="4"/>
      <c r="SHO134" s="4"/>
      <c r="SHP134" s="4"/>
      <c r="SHQ134" s="4"/>
      <c r="SHR134" s="4"/>
      <c r="SHS134" s="4"/>
      <c r="SHT134" s="4"/>
      <c r="SHU134" s="4"/>
      <c r="SHV134" s="4"/>
      <c r="SHW134" s="4"/>
      <c r="SHX134" s="4"/>
      <c r="SHY134" s="4"/>
      <c r="SHZ134" s="4"/>
      <c r="SIA134" s="4"/>
      <c r="SIB134" s="4"/>
      <c r="SIC134" s="4"/>
      <c r="SID134" s="4"/>
      <c r="SIE134" s="4"/>
      <c r="SIF134" s="4"/>
      <c r="SIG134" s="4"/>
      <c r="SIH134" s="4"/>
      <c r="SII134" s="4"/>
      <c r="SIJ134" s="4"/>
      <c r="SIK134" s="4"/>
      <c r="SIL134" s="4"/>
      <c r="SIM134" s="4"/>
      <c r="SIN134" s="4"/>
      <c r="SIO134" s="4"/>
      <c r="SIP134" s="4"/>
      <c r="SIQ134" s="4"/>
      <c r="SIR134" s="4"/>
      <c r="SIS134" s="4"/>
      <c r="SIT134" s="4"/>
      <c r="SIU134" s="4"/>
      <c r="SIV134" s="4"/>
      <c r="SIW134" s="4"/>
      <c r="SIX134" s="4"/>
      <c r="SIY134" s="4"/>
      <c r="SIZ134" s="4"/>
      <c r="SJA134" s="4"/>
      <c r="SJB134" s="4"/>
      <c r="SJC134" s="4"/>
      <c r="SJD134" s="4"/>
      <c r="SJE134" s="4"/>
      <c r="SJF134" s="4"/>
      <c r="SJG134" s="4"/>
      <c r="SJH134" s="4"/>
      <c r="SJI134" s="4"/>
      <c r="SJJ134" s="4"/>
      <c r="SJK134" s="4"/>
      <c r="SJL134" s="4"/>
      <c r="SJM134" s="4"/>
      <c r="SJN134" s="4"/>
      <c r="SJO134" s="4"/>
      <c r="SJP134" s="4"/>
      <c r="SJQ134" s="4"/>
      <c r="SJR134" s="4"/>
      <c r="SJS134" s="4"/>
      <c r="SJT134" s="4"/>
      <c r="SJU134" s="4"/>
      <c r="SJV134" s="4"/>
      <c r="SJW134" s="4"/>
      <c r="SJX134" s="4"/>
      <c r="SJY134" s="4"/>
      <c r="SJZ134" s="4"/>
      <c r="SKA134" s="4"/>
      <c r="SKB134" s="4"/>
      <c r="SKC134" s="4"/>
      <c r="SKD134" s="4"/>
      <c r="SKE134" s="4"/>
      <c r="SKF134" s="4"/>
      <c r="SKG134" s="4"/>
      <c r="SKH134" s="4"/>
      <c r="SKI134" s="4"/>
      <c r="SKJ134" s="4"/>
      <c r="SKK134" s="4"/>
      <c r="SKL134" s="4"/>
      <c r="SKM134" s="4"/>
      <c r="SKN134" s="4"/>
      <c r="SKO134" s="4"/>
      <c r="SKP134" s="4"/>
      <c r="SKQ134" s="4"/>
      <c r="SKR134" s="4"/>
      <c r="SKS134" s="4"/>
      <c r="SKT134" s="4"/>
      <c r="SKU134" s="4"/>
      <c r="SKV134" s="4"/>
      <c r="SKW134" s="4"/>
      <c r="SKX134" s="4"/>
      <c r="SKY134" s="4"/>
      <c r="SKZ134" s="4"/>
      <c r="SLA134" s="4"/>
      <c r="SLB134" s="4"/>
      <c r="SLC134" s="4"/>
      <c r="SLD134" s="4"/>
      <c r="SLE134" s="4"/>
      <c r="SLF134" s="4"/>
      <c r="SLG134" s="4"/>
      <c r="SLH134" s="4"/>
      <c r="SLI134" s="4"/>
      <c r="SLJ134" s="4"/>
      <c r="SLK134" s="4"/>
      <c r="SLL134" s="4"/>
      <c r="SLM134" s="4"/>
      <c r="SLN134" s="4"/>
      <c r="SLO134" s="4"/>
      <c r="SLP134" s="4"/>
      <c r="SLQ134" s="4"/>
      <c r="SLR134" s="4"/>
      <c r="SLS134" s="4"/>
      <c r="SLT134" s="4"/>
      <c r="SLU134" s="4"/>
      <c r="SLV134" s="4"/>
      <c r="SLW134" s="4"/>
      <c r="SLX134" s="4"/>
      <c r="SLY134" s="4"/>
      <c r="SLZ134" s="4"/>
      <c r="SMA134" s="4"/>
      <c r="SMB134" s="4"/>
      <c r="SMC134" s="4"/>
      <c r="SMD134" s="4"/>
      <c r="SME134" s="4"/>
      <c r="SMF134" s="4"/>
      <c r="SMG134" s="4"/>
      <c r="SMH134" s="4"/>
      <c r="SMI134" s="4"/>
      <c r="SMJ134" s="4"/>
      <c r="SMK134" s="4"/>
      <c r="SML134" s="4"/>
      <c r="SMM134" s="4"/>
      <c r="SMN134" s="4"/>
      <c r="SMO134" s="4"/>
      <c r="SMP134" s="4"/>
      <c r="SMQ134" s="4"/>
      <c r="SMR134" s="4"/>
      <c r="SMS134" s="4"/>
      <c r="SMT134" s="4"/>
      <c r="SMU134" s="4"/>
      <c r="SMV134" s="4"/>
      <c r="SMW134" s="4"/>
      <c r="SMX134" s="4"/>
      <c r="SMY134" s="4"/>
      <c r="SMZ134" s="4"/>
      <c r="SNA134" s="4"/>
      <c r="SNB134" s="4"/>
      <c r="SNC134" s="4"/>
      <c r="SND134" s="4"/>
      <c r="SNE134" s="4"/>
      <c r="SNF134" s="4"/>
      <c r="SNG134" s="4"/>
      <c r="SNH134" s="4"/>
      <c r="SNI134" s="4"/>
      <c r="SNJ134" s="4"/>
      <c r="SNK134" s="4"/>
      <c r="SNL134" s="4"/>
      <c r="SNM134" s="4"/>
      <c r="SNN134" s="4"/>
      <c r="SNO134" s="4"/>
      <c r="SNP134" s="4"/>
      <c r="SNQ134" s="4"/>
      <c r="SNR134" s="4"/>
      <c r="SNS134" s="4"/>
      <c r="SNT134" s="4"/>
      <c r="SNU134" s="4"/>
      <c r="SNV134" s="4"/>
      <c r="SNW134" s="4"/>
      <c r="SNX134" s="4"/>
      <c r="SNY134" s="4"/>
      <c r="SNZ134" s="4"/>
      <c r="SOA134" s="4"/>
      <c r="SOB134" s="4"/>
      <c r="SOC134" s="4"/>
      <c r="SOD134" s="4"/>
      <c r="SOE134" s="4"/>
      <c r="SOF134" s="4"/>
      <c r="SOG134" s="4"/>
      <c r="SOH134" s="4"/>
      <c r="SOI134" s="4"/>
      <c r="SOJ134" s="4"/>
      <c r="SOK134" s="4"/>
      <c r="SOL134" s="4"/>
      <c r="SOM134" s="4"/>
      <c r="SON134" s="4"/>
      <c r="SOO134" s="4"/>
      <c r="SOP134" s="4"/>
      <c r="SOQ134" s="4"/>
      <c r="SOR134" s="4"/>
      <c r="SOS134" s="4"/>
      <c r="SOT134" s="4"/>
      <c r="SOU134" s="4"/>
      <c r="SOV134" s="4"/>
      <c r="SOW134" s="4"/>
      <c r="SOX134" s="4"/>
      <c r="SOY134" s="4"/>
      <c r="SOZ134" s="4"/>
      <c r="SPA134" s="4"/>
      <c r="SPB134" s="4"/>
      <c r="SPC134" s="4"/>
      <c r="SPD134" s="4"/>
      <c r="SPE134" s="4"/>
      <c r="SPF134" s="4"/>
      <c r="SPM134" s="4"/>
      <c r="SPN134" s="4"/>
      <c r="SPO134" s="4"/>
      <c r="SPP134" s="4"/>
      <c r="SPQ134" s="4"/>
      <c r="SPR134" s="4"/>
      <c r="SPS134" s="4"/>
      <c r="SPT134" s="4"/>
      <c r="SPU134" s="4"/>
      <c r="SPV134" s="4"/>
      <c r="SPW134" s="4"/>
      <c r="SPX134" s="4"/>
      <c r="SPY134" s="4"/>
      <c r="SPZ134" s="4"/>
      <c r="SQA134" s="4"/>
      <c r="SQB134" s="4"/>
      <c r="SQC134" s="4"/>
      <c r="SQD134" s="4"/>
      <c r="SQE134" s="4"/>
      <c r="SQF134" s="4"/>
      <c r="SQG134" s="4"/>
      <c r="SQH134" s="4"/>
      <c r="SQI134" s="4"/>
      <c r="SQJ134" s="4"/>
      <c r="SQK134" s="4"/>
      <c r="SQL134" s="4"/>
      <c r="SQM134" s="4"/>
      <c r="SQN134" s="4"/>
      <c r="SQO134" s="4"/>
      <c r="SQP134" s="4"/>
      <c r="SQQ134" s="4"/>
      <c r="SQR134" s="4"/>
      <c r="SQS134" s="4"/>
      <c r="SQT134" s="4"/>
      <c r="SQU134" s="4"/>
      <c r="SQV134" s="4"/>
      <c r="SQW134" s="4"/>
      <c r="SQX134" s="4"/>
      <c r="SQY134" s="4"/>
      <c r="SQZ134" s="4"/>
      <c r="SRA134" s="4"/>
      <c r="SRB134" s="4"/>
      <c r="SRC134" s="4"/>
      <c r="SRD134" s="4"/>
      <c r="SRE134" s="4"/>
      <c r="SRF134" s="4"/>
      <c r="SRG134" s="4"/>
      <c r="SRH134" s="4"/>
      <c r="SRI134" s="4"/>
      <c r="SRJ134" s="4"/>
      <c r="SRK134" s="4"/>
      <c r="SRL134" s="4"/>
      <c r="SRM134" s="4"/>
      <c r="SRN134" s="4"/>
      <c r="SRO134" s="4"/>
      <c r="SRP134" s="4"/>
      <c r="SRQ134" s="4"/>
      <c r="SRR134" s="4"/>
      <c r="SRS134" s="4"/>
      <c r="SRT134" s="4"/>
      <c r="SRU134" s="4"/>
      <c r="SRV134" s="4"/>
      <c r="SRW134" s="4"/>
      <c r="SRX134" s="4"/>
      <c r="SRY134" s="4"/>
      <c r="SRZ134" s="4"/>
      <c r="SSA134" s="4"/>
      <c r="SSB134" s="4"/>
      <c r="SSC134" s="4"/>
      <c r="SSD134" s="4"/>
      <c r="SSE134" s="4"/>
      <c r="SSF134" s="4"/>
      <c r="SSG134" s="4"/>
      <c r="SSH134" s="4"/>
      <c r="SSI134" s="4"/>
      <c r="SSJ134" s="4"/>
      <c r="SSK134" s="4"/>
      <c r="SSL134" s="4"/>
      <c r="SSM134" s="4"/>
      <c r="SSN134" s="4"/>
      <c r="SSO134" s="4"/>
      <c r="SSP134" s="4"/>
      <c r="SSQ134" s="4"/>
      <c r="SSR134" s="4"/>
      <c r="SSS134" s="4"/>
      <c r="SST134" s="4"/>
      <c r="SSU134" s="4"/>
      <c r="SSV134" s="4"/>
      <c r="SSW134" s="4"/>
      <c r="SSX134" s="4"/>
      <c r="SSY134" s="4"/>
      <c r="SSZ134" s="4"/>
      <c r="STA134" s="4"/>
      <c r="STB134" s="4"/>
      <c r="STC134" s="4"/>
      <c r="STD134" s="4"/>
      <c r="STE134" s="4"/>
      <c r="STF134" s="4"/>
      <c r="STG134" s="4"/>
      <c r="STH134" s="4"/>
      <c r="STI134" s="4"/>
      <c r="STJ134" s="4"/>
      <c r="STK134" s="4"/>
      <c r="STL134" s="4"/>
      <c r="STM134" s="4"/>
      <c r="STN134" s="4"/>
      <c r="STO134" s="4"/>
      <c r="STP134" s="4"/>
      <c r="STQ134" s="4"/>
      <c r="STR134" s="4"/>
      <c r="STS134" s="4"/>
      <c r="STT134" s="4"/>
      <c r="STU134" s="4"/>
      <c r="STV134" s="4"/>
      <c r="STW134" s="4"/>
      <c r="STX134" s="4"/>
      <c r="STY134" s="4"/>
      <c r="STZ134" s="4"/>
      <c r="SUA134" s="4"/>
      <c r="SUB134" s="4"/>
      <c r="SUC134" s="4"/>
      <c r="SUD134" s="4"/>
      <c r="SUE134" s="4"/>
      <c r="SUF134" s="4"/>
      <c r="SUG134" s="4"/>
      <c r="SUH134" s="4"/>
      <c r="SUI134" s="4"/>
      <c r="SUJ134" s="4"/>
      <c r="SUK134" s="4"/>
      <c r="SUL134" s="4"/>
      <c r="SUM134" s="4"/>
      <c r="SUN134" s="4"/>
      <c r="SUO134" s="4"/>
      <c r="SUP134" s="4"/>
      <c r="SUQ134" s="4"/>
      <c r="SUR134" s="4"/>
      <c r="SUS134" s="4"/>
      <c r="SUT134" s="4"/>
      <c r="SUU134" s="4"/>
      <c r="SUV134" s="4"/>
      <c r="SUW134" s="4"/>
      <c r="SUX134" s="4"/>
      <c r="SUY134" s="4"/>
      <c r="SUZ134" s="4"/>
      <c r="SVA134" s="4"/>
      <c r="SVB134" s="4"/>
      <c r="SVC134" s="4"/>
      <c r="SVD134" s="4"/>
      <c r="SVE134" s="4"/>
      <c r="SVF134" s="4"/>
      <c r="SVG134" s="4"/>
      <c r="SVH134" s="4"/>
      <c r="SVI134" s="4"/>
      <c r="SVJ134" s="4"/>
      <c r="SVK134" s="4"/>
      <c r="SVL134" s="4"/>
      <c r="SVM134" s="4"/>
      <c r="SVN134" s="4"/>
      <c r="SVO134" s="4"/>
      <c r="SVP134" s="4"/>
      <c r="SVQ134" s="4"/>
      <c r="SVR134" s="4"/>
      <c r="SVS134" s="4"/>
      <c r="SVT134" s="4"/>
      <c r="SVU134" s="4"/>
      <c r="SVV134" s="4"/>
      <c r="SVW134" s="4"/>
      <c r="SVX134" s="4"/>
      <c r="SVY134" s="4"/>
      <c r="SVZ134" s="4"/>
      <c r="SWA134" s="4"/>
      <c r="SWB134" s="4"/>
      <c r="SWC134" s="4"/>
      <c r="SWD134" s="4"/>
      <c r="SWE134" s="4"/>
      <c r="SWF134" s="4"/>
      <c r="SWG134" s="4"/>
      <c r="SWH134" s="4"/>
      <c r="SWI134" s="4"/>
      <c r="SWJ134" s="4"/>
      <c r="SWK134" s="4"/>
      <c r="SWL134" s="4"/>
      <c r="SWM134" s="4"/>
      <c r="SWN134" s="4"/>
      <c r="SWO134" s="4"/>
      <c r="SWP134" s="4"/>
      <c r="SWQ134" s="4"/>
      <c r="SWR134" s="4"/>
      <c r="SWS134" s="4"/>
      <c r="SWT134" s="4"/>
      <c r="SWU134" s="4"/>
      <c r="SWV134" s="4"/>
      <c r="SWW134" s="4"/>
      <c r="SWX134" s="4"/>
      <c r="SWY134" s="4"/>
      <c r="SWZ134" s="4"/>
      <c r="SXA134" s="4"/>
      <c r="SXB134" s="4"/>
      <c r="SXC134" s="4"/>
      <c r="SXD134" s="4"/>
      <c r="SXE134" s="4"/>
      <c r="SXF134" s="4"/>
      <c r="SXG134" s="4"/>
      <c r="SXH134" s="4"/>
      <c r="SXI134" s="4"/>
      <c r="SXJ134" s="4"/>
      <c r="SXK134" s="4"/>
      <c r="SXL134" s="4"/>
      <c r="SXM134" s="4"/>
      <c r="SXN134" s="4"/>
      <c r="SXO134" s="4"/>
      <c r="SXP134" s="4"/>
      <c r="SXQ134" s="4"/>
      <c r="SXR134" s="4"/>
      <c r="SXS134" s="4"/>
      <c r="SXT134" s="4"/>
      <c r="SXU134" s="4"/>
      <c r="SXV134" s="4"/>
      <c r="SXW134" s="4"/>
      <c r="SXX134" s="4"/>
      <c r="SXY134" s="4"/>
      <c r="SXZ134" s="4"/>
      <c r="SYA134" s="4"/>
      <c r="SYB134" s="4"/>
      <c r="SYC134" s="4"/>
      <c r="SYD134" s="4"/>
      <c r="SYE134" s="4"/>
      <c r="SYF134" s="4"/>
      <c r="SYG134" s="4"/>
      <c r="SYH134" s="4"/>
      <c r="SYI134" s="4"/>
      <c r="SYJ134" s="4"/>
      <c r="SYK134" s="4"/>
      <c r="SYL134" s="4"/>
      <c r="SYM134" s="4"/>
      <c r="SYN134" s="4"/>
      <c r="SYO134" s="4"/>
      <c r="SYP134" s="4"/>
      <c r="SYQ134" s="4"/>
      <c r="SYR134" s="4"/>
      <c r="SYS134" s="4"/>
      <c r="SYT134" s="4"/>
      <c r="SYU134" s="4"/>
      <c r="SYV134" s="4"/>
      <c r="SYW134" s="4"/>
      <c r="SYX134" s="4"/>
      <c r="SYY134" s="4"/>
      <c r="SYZ134" s="4"/>
      <c r="SZA134" s="4"/>
      <c r="SZB134" s="4"/>
      <c r="SZI134" s="4"/>
      <c r="SZJ134" s="4"/>
      <c r="SZK134" s="4"/>
      <c r="SZL134" s="4"/>
      <c r="SZM134" s="4"/>
      <c r="SZN134" s="4"/>
      <c r="SZO134" s="4"/>
      <c r="SZP134" s="4"/>
      <c r="SZQ134" s="4"/>
      <c r="SZR134" s="4"/>
      <c r="SZS134" s="4"/>
      <c r="SZT134" s="4"/>
      <c r="SZU134" s="4"/>
      <c r="SZV134" s="4"/>
      <c r="SZW134" s="4"/>
      <c r="SZX134" s="4"/>
      <c r="SZY134" s="4"/>
      <c r="SZZ134" s="4"/>
      <c r="TAA134" s="4"/>
      <c r="TAB134" s="4"/>
      <c r="TAC134" s="4"/>
      <c r="TAD134" s="4"/>
      <c r="TAE134" s="4"/>
      <c r="TAF134" s="4"/>
      <c r="TAG134" s="4"/>
      <c r="TAH134" s="4"/>
      <c r="TAI134" s="4"/>
      <c r="TAJ134" s="4"/>
      <c r="TAK134" s="4"/>
      <c r="TAL134" s="4"/>
      <c r="TAM134" s="4"/>
      <c r="TAN134" s="4"/>
      <c r="TAO134" s="4"/>
      <c r="TAP134" s="4"/>
      <c r="TAQ134" s="4"/>
      <c r="TAR134" s="4"/>
      <c r="TAS134" s="4"/>
      <c r="TAT134" s="4"/>
      <c r="TAU134" s="4"/>
      <c r="TAV134" s="4"/>
      <c r="TAW134" s="4"/>
      <c r="TAX134" s="4"/>
      <c r="TAY134" s="4"/>
      <c r="TAZ134" s="4"/>
      <c r="TBA134" s="4"/>
      <c r="TBB134" s="4"/>
      <c r="TBC134" s="4"/>
      <c r="TBD134" s="4"/>
      <c r="TBE134" s="4"/>
      <c r="TBF134" s="4"/>
      <c r="TBG134" s="4"/>
      <c r="TBH134" s="4"/>
      <c r="TBI134" s="4"/>
      <c r="TBJ134" s="4"/>
      <c r="TBK134" s="4"/>
      <c r="TBL134" s="4"/>
      <c r="TBM134" s="4"/>
      <c r="TBN134" s="4"/>
      <c r="TBO134" s="4"/>
      <c r="TBP134" s="4"/>
      <c r="TBQ134" s="4"/>
      <c r="TBR134" s="4"/>
      <c r="TBS134" s="4"/>
      <c r="TBT134" s="4"/>
      <c r="TBU134" s="4"/>
      <c r="TBV134" s="4"/>
      <c r="TBW134" s="4"/>
      <c r="TBX134" s="4"/>
      <c r="TBY134" s="4"/>
      <c r="TBZ134" s="4"/>
      <c r="TCA134" s="4"/>
      <c r="TCB134" s="4"/>
      <c r="TCC134" s="4"/>
      <c r="TCD134" s="4"/>
      <c r="TCE134" s="4"/>
      <c r="TCF134" s="4"/>
      <c r="TCG134" s="4"/>
      <c r="TCH134" s="4"/>
      <c r="TCI134" s="4"/>
      <c r="TCJ134" s="4"/>
      <c r="TCK134" s="4"/>
      <c r="TCL134" s="4"/>
      <c r="TCM134" s="4"/>
      <c r="TCN134" s="4"/>
      <c r="TCO134" s="4"/>
      <c r="TCP134" s="4"/>
      <c r="TCQ134" s="4"/>
      <c r="TCR134" s="4"/>
      <c r="TCS134" s="4"/>
      <c r="TCT134" s="4"/>
      <c r="TCU134" s="4"/>
      <c r="TCV134" s="4"/>
      <c r="TCW134" s="4"/>
      <c r="TCX134" s="4"/>
      <c r="TCY134" s="4"/>
      <c r="TCZ134" s="4"/>
      <c r="TDA134" s="4"/>
      <c r="TDB134" s="4"/>
      <c r="TDC134" s="4"/>
      <c r="TDD134" s="4"/>
      <c r="TDE134" s="4"/>
      <c r="TDF134" s="4"/>
      <c r="TDG134" s="4"/>
      <c r="TDH134" s="4"/>
      <c r="TDI134" s="4"/>
      <c r="TDJ134" s="4"/>
      <c r="TDK134" s="4"/>
      <c r="TDL134" s="4"/>
      <c r="TDM134" s="4"/>
      <c r="TDN134" s="4"/>
      <c r="TDO134" s="4"/>
      <c r="TDP134" s="4"/>
      <c r="TDQ134" s="4"/>
      <c r="TDR134" s="4"/>
      <c r="TDS134" s="4"/>
      <c r="TDT134" s="4"/>
      <c r="TDU134" s="4"/>
      <c r="TDV134" s="4"/>
      <c r="TDW134" s="4"/>
      <c r="TDX134" s="4"/>
      <c r="TDY134" s="4"/>
      <c r="TDZ134" s="4"/>
      <c r="TEA134" s="4"/>
      <c r="TEB134" s="4"/>
      <c r="TEC134" s="4"/>
      <c r="TED134" s="4"/>
      <c r="TEE134" s="4"/>
      <c r="TEF134" s="4"/>
      <c r="TEG134" s="4"/>
      <c r="TEH134" s="4"/>
      <c r="TEI134" s="4"/>
      <c r="TEJ134" s="4"/>
      <c r="TEK134" s="4"/>
      <c r="TEL134" s="4"/>
      <c r="TEM134" s="4"/>
      <c r="TEN134" s="4"/>
      <c r="TEO134" s="4"/>
      <c r="TEP134" s="4"/>
      <c r="TEQ134" s="4"/>
      <c r="TER134" s="4"/>
      <c r="TES134" s="4"/>
      <c r="TET134" s="4"/>
      <c r="TEU134" s="4"/>
      <c r="TEV134" s="4"/>
      <c r="TEW134" s="4"/>
      <c r="TEX134" s="4"/>
      <c r="TEY134" s="4"/>
      <c r="TEZ134" s="4"/>
      <c r="TFA134" s="4"/>
      <c r="TFB134" s="4"/>
      <c r="TFC134" s="4"/>
      <c r="TFD134" s="4"/>
      <c r="TFE134" s="4"/>
      <c r="TFF134" s="4"/>
      <c r="TFG134" s="4"/>
      <c r="TFH134" s="4"/>
      <c r="TFI134" s="4"/>
      <c r="TFJ134" s="4"/>
      <c r="TFK134" s="4"/>
      <c r="TFL134" s="4"/>
      <c r="TFM134" s="4"/>
      <c r="TFN134" s="4"/>
      <c r="TFO134" s="4"/>
      <c r="TFP134" s="4"/>
      <c r="TFQ134" s="4"/>
      <c r="TFR134" s="4"/>
      <c r="TFS134" s="4"/>
      <c r="TFT134" s="4"/>
      <c r="TFU134" s="4"/>
      <c r="TFV134" s="4"/>
      <c r="TFW134" s="4"/>
      <c r="TFX134" s="4"/>
      <c r="TFY134" s="4"/>
      <c r="TFZ134" s="4"/>
      <c r="TGA134" s="4"/>
      <c r="TGB134" s="4"/>
      <c r="TGC134" s="4"/>
      <c r="TGD134" s="4"/>
      <c r="TGE134" s="4"/>
      <c r="TGF134" s="4"/>
      <c r="TGG134" s="4"/>
      <c r="TGH134" s="4"/>
      <c r="TGI134" s="4"/>
      <c r="TGJ134" s="4"/>
      <c r="TGK134" s="4"/>
      <c r="TGL134" s="4"/>
      <c r="TGM134" s="4"/>
      <c r="TGN134" s="4"/>
      <c r="TGO134" s="4"/>
      <c r="TGP134" s="4"/>
      <c r="TGQ134" s="4"/>
      <c r="TGR134" s="4"/>
      <c r="TGS134" s="4"/>
      <c r="TGT134" s="4"/>
      <c r="TGU134" s="4"/>
      <c r="TGV134" s="4"/>
      <c r="TGW134" s="4"/>
      <c r="TGX134" s="4"/>
      <c r="TGY134" s="4"/>
      <c r="TGZ134" s="4"/>
      <c r="THA134" s="4"/>
      <c r="THB134" s="4"/>
      <c r="THC134" s="4"/>
      <c r="THD134" s="4"/>
      <c r="THE134" s="4"/>
      <c r="THF134" s="4"/>
      <c r="THG134" s="4"/>
      <c r="THH134" s="4"/>
      <c r="THI134" s="4"/>
      <c r="THJ134" s="4"/>
      <c r="THK134" s="4"/>
      <c r="THL134" s="4"/>
      <c r="THM134" s="4"/>
      <c r="THN134" s="4"/>
      <c r="THO134" s="4"/>
      <c r="THP134" s="4"/>
      <c r="THQ134" s="4"/>
      <c r="THR134" s="4"/>
      <c r="THS134" s="4"/>
      <c r="THT134" s="4"/>
      <c r="THU134" s="4"/>
      <c r="THV134" s="4"/>
      <c r="THW134" s="4"/>
      <c r="THX134" s="4"/>
      <c r="THY134" s="4"/>
      <c r="THZ134" s="4"/>
      <c r="TIA134" s="4"/>
      <c r="TIB134" s="4"/>
      <c r="TIC134" s="4"/>
      <c r="TID134" s="4"/>
      <c r="TIE134" s="4"/>
      <c r="TIF134" s="4"/>
      <c r="TIG134" s="4"/>
      <c r="TIH134" s="4"/>
      <c r="TII134" s="4"/>
      <c r="TIJ134" s="4"/>
      <c r="TIK134" s="4"/>
      <c r="TIL134" s="4"/>
      <c r="TIM134" s="4"/>
      <c r="TIN134" s="4"/>
      <c r="TIO134" s="4"/>
      <c r="TIP134" s="4"/>
      <c r="TIQ134" s="4"/>
      <c r="TIR134" s="4"/>
      <c r="TIS134" s="4"/>
      <c r="TIT134" s="4"/>
      <c r="TIU134" s="4"/>
      <c r="TIV134" s="4"/>
      <c r="TIW134" s="4"/>
      <c r="TIX134" s="4"/>
      <c r="TJE134" s="4"/>
      <c r="TJF134" s="4"/>
      <c r="TJG134" s="4"/>
      <c r="TJH134" s="4"/>
      <c r="TJI134" s="4"/>
      <c r="TJJ134" s="4"/>
      <c r="TJK134" s="4"/>
      <c r="TJL134" s="4"/>
      <c r="TJM134" s="4"/>
      <c r="TJN134" s="4"/>
      <c r="TJO134" s="4"/>
      <c r="TJP134" s="4"/>
      <c r="TJQ134" s="4"/>
      <c r="TJR134" s="4"/>
      <c r="TJS134" s="4"/>
      <c r="TJT134" s="4"/>
      <c r="TJU134" s="4"/>
      <c r="TJV134" s="4"/>
      <c r="TJW134" s="4"/>
      <c r="TJX134" s="4"/>
      <c r="TJY134" s="4"/>
      <c r="TJZ134" s="4"/>
      <c r="TKA134" s="4"/>
      <c r="TKB134" s="4"/>
      <c r="TKC134" s="4"/>
      <c r="TKD134" s="4"/>
      <c r="TKE134" s="4"/>
      <c r="TKF134" s="4"/>
      <c r="TKG134" s="4"/>
      <c r="TKH134" s="4"/>
      <c r="TKI134" s="4"/>
      <c r="TKJ134" s="4"/>
      <c r="TKK134" s="4"/>
      <c r="TKL134" s="4"/>
      <c r="TKM134" s="4"/>
      <c r="TKN134" s="4"/>
      <c r="TKO134" s="4"/>
      <c r="TKP134" s="4"/>
      <c r="TKQ134" s="4"/>
      <c r="TKR134" s="4"/>
      <c r="TKS134" s="4"/>
      <c r="TKT134" s="4"/>
      <c r="TKU134" s="4"/>
      <c r="TKV134" s="4"/>
      <c r="TKW134" s="4"/>
      <c r="TKX134" s="4"/>
      <c r="TKY134" s="4"/>
      <c r="TKZ134" s="4"/>
      <c r="TLA134" s="4"/>
      <c r="TLB134" s="4"/>
      <c r="TLC134" s="4"/>
      <c r="TLD134" s="4"/>
      <c r="TLE134" s="4"/>
      <c r="TLF134" s="4"/>
      <c r="TLG134" s="4"/>
      <c r="TLH134" s="4"/>
      <c r="TLI134" s="4"/>
      <c r="TLJ134" s="4"/>
      <c r="TLK134" s="4"/>
      <c r="TLL134" s="4"/>
      <c r="TLM134" s="4"/>
      <c r="TLN134" s="4"/>
      <c r="TLO134" s="4"/>
      <c r="TLP134" s="4"/>
      <c r="TLQ134" s="4"/>
      <c r="TLR134" s="4"/>
      <c r="TLS134" s="4"/>
      <c r="TLT134" s="4"/>
      <c r="TLU134" s="4"/>
      <c r="TLV134" s="4"/>
      <c r="TLW134" s="4"/>
      <c r="TLX134" s="4"/>
      <c r="TLY134" s="4"/>
      <c r="TLZ134" s="4"/>
      <c r="TMA134" s="4"/>
      <c r="TMB134" s="4"/>
      <c r="TMC134" s="4"/>
      <c r="TMD134" s="4"/>
      <c r="TME134" s="4"/>
      <c r="TMF134" s="4"/>
      <c r="TMG134" s="4"/>
      <c r="TMH134" s="4"/>
      <c r="TMI134" s="4"/>
      <c r="TMJ134" s="4"/>
      <c r="TMK134" s="4"/>
      <c r="TML134" s="4"/>
      <c r="TMM134" s="4"/>
      <c r="TMN134" s="4"/>
      <c r="TMO134" s="4"/>
      <c r="TMP134" s="4"/>
      <c r="TMQ134" s="4"/>
      <c r="TMR134" s="4"/>
      <c r="TMS134" s="4"/>
      <c r="TMT134" s="4"/>
      <c r="TMU134" s="4"/>
      <c r="TMV134" s="4"/>
      <c r="TMW134" s="4"/>
      <c r="TMX134" s="4"/>
      <c r="TMY134" s="4"/>
      <c r="TMZ134" s="4"/>
      <c r="TNA134" s="4"/>
      <c r="TNB134" s="4"/>
      <c r="TNC134" s="4"/>
      <c r="TND134" s="4"/>
      <c r="TNE134" s="4"/>
      <c r="TNF134" s="4"/>
      <c r="TNG134" s="4"/>
      <c r="TNH134" s="4"/>
      <c r="TNI134" s="4"/>
      <c r="TNJ134" s="4"/>
      <c r="TNK134" s="4"/>
      <c r="TNL134" s="4"/>
      <c r="TNM134" s="4"/>
      <c r="TNN134" s="4"/>
      <c r="TNO134" s="4"/>
      <c r="TNP134" s="4"/>
      <c r="TNQ134" s="4"/>
      <c r="TNR134" s="4"/>
      <c r="TNS134" s="4"/>
      <c r="TNT134" s="4"/>
      <c r="TNU134" s="4"/>
      <c r="TNV134" s="4"/>
      <c r="TNW134" s="4"/>
      <c r="TNX134" s="4"/>
      <c r="TNY134" s="4"/>
      <c r="TNZ134" s="4"/>
      <c r="TOA134" s="4"/>
      <c r="TOB134" s="4"/>
      <c r="TOC134" s="4"/>
      <c r="TOD134" s="4"/>
      <c r="TOE134" s="4"/>
      <c r="TOF134" s="4"/>
      <c r="TOG134" s="4"/>
      <c r="TOH134" s="4"/>
      <c r="TOI134" s="4"/>
      <c r="TOJ134" s="4"/>
      <c r="TOK134" s="4"/>
      <c r="TOL134" s="4"/>
      <c r="TOM134" s="4"/>
      <c r="TON134" s="4"/>
      <c r="TOO134" s="4"/>
      <c r="TOP134" s="4"/>
      <c r="TOQ134" s="4"/>
      <c r="TOR134" s="4"/>
      <c r="TOS134" s="4"/>
      <c r="TOT134" s="4"/>
      <c r="TOU134" s="4"/>
      <c r="TOV134" s="4"/>
      <c r="TOW134" s="4"/>
      <c r="TOX134" s="4"/>
      <c r="TOY134" s="4"/>
      <c r="TOZ134" s="4"/>
      <c r="TPA134" s="4"/>
      <c r="TPB134" s="4"/>
      <c r="TPC134" s="4"/>
      <c r="TPD134" s="4"/>
      <c r="TPE134" s="4"/>
      <c r="TPF134" s="4"/>
      <c r="TPG134" s="4"/>
      <c r="TPH134" s="4"/>
      <c r="TPI134" s="4"/>
      <c r="TPJ134" s="4"/>
      <c r="TPK134" s="4"/>
      <c r="TPL134" s="4"/>
      <c r="TPM134" s="4"/>
      <c r="TPN134" s="4"/>
      <c r="TPO134" s="4"/>
      <c r="TPP134" s="4"/>
      <c r="TPQ134" s="4"/>
      <c r="TPR134" s="4"/>
      <c r="TPS134" s="4"/>
      <c r="TPT134" s="4"/>
      <c r="TPU134" s="4"/>
      <c r="TPV134" s="4"/>
      <c r="TPW134" s="4"/>
      <c r="TPX134" s="4"/>
      <c r="TPY134" s="4"/>
      <c r="TPZ134" s="4"/>
      <c r="TQA134" s="4"/>
      <c r="TQB134" s="4"/>
      <c r="TQC134" s="4"/>
      <c r="TQD134" s="4"/>
      <c r="TQE134" s="4"/>
      <c r="TQF134" s="4"/>
      <c r="TQG134" s="4"/>
      <c r="TQH134" s="4"/>
      <c r="TQI134" s="4"/>
      <c r="TQJ134" s="4"/>
      <c r="TQK134" s="4"/>
      <c r="TQL134" s="4"/>
      <c r="TQM134" s="4"/>
      <c r="TQN134" s="4"/>
      <c r="TQO134" s="4"/>
      <c r="TQP134" s="4"/>
      <c r="TQQ134" s="4"/>
      <c r="TQR134" s="4"/>
      <c r="TQS134" s="4"/>
      <c r="TQT134" s="4"/>
      <c r="TQU134" s="4"/>
      <c r="TQV134" s="4"/>
      <c r="TQW134" s="4"/>
      <c r="TQX134" s="4"/>
      <c r="TQY134" s="4"/>
      <c r="TQZ134" s="4"/>
      <c r="TRA134" s="4"/>
      <c r="TRB134" s="4"/>
      <c r="TRC134" s="4"/>
      <c r="TRD134" s="4"/>
      <c r="TRE134" s="4"/>
      <c r="TRF134" s="4"/>
      <c r="TRG134" s="4"/>
      <c r="TRH134" s="4"/>
      <c r="TRI134" s="4"/>
      <c r="TRJ134" s="4"/>
      <c r="TRK134" s="4"/>
      <c r="TRL134" s="4"/>
      <c r="TRM134" s="4"/>
      <c r="TRN134" s="4"/>
      <c r="TRO134" s="4"/>
      <c r="TRP134" s="4"/>
      <c r="TRQ134" s="4"/>
      <c r="TRR134" s="4"/>
      <c r="TRS134" s="4"/>
      <c r="TRT134" s="4"/>
      <c r="TRU134" s="4"/>
      <c r="TRV134" s="4"/>
      <c r="TRW134" s="4"/>
      <c r="TRX134" s="4"/>
      <c r="TRY134" s="4"/>
      <c r="TRZ134" s="4"/>
      <c r="TSA134" s="4"/>
      <c r="TSB134" s="4"/>
      <c r="TSC134" s="4"/>
      <c r="TSD134" s="4"/>
      <c r="TSE134" s="4"/>
      <c r="TSF134" s="4"/>
      <c r="TSG134" s="4"/>
      <c r="TSH134" s="4"/>
      <c r="TSI134" s="4"/>
      <c r="TSJ134" s="4"/>
      <c r="TSK134" s="4"/>
      <c r="TSL134" s="4"/>
      <c r="TSM134" s="4"/>
      <c r="TSN134" s="4"/>
      <c r="TSO134" s="4"/>
      <c r="TSP134" s="4"/>
      <c r="TSQ134" s="4"/>
      <c r="TSR134" s="4"/>
      <c r="TSS134" s="4"/>
      <c r="TST134" s="4"/>
      <c r="TTA134" s="4"/>
      <c r="TTB134" s="4"/>
      <c r="TTC134" s="4"/>
      <c r="TTD134" s="4"/>
      <c r="TTE134" s="4"/>
      <c r="TTF134" s="4"/>
      <c r="TTG134" s="4"/>
      <c r="TTH134" s="4"/>
      <c r="TTI134" s="4"/>
      <c r="TTJ134" s="4"/>
      <c r="TTK134" s="4"/>
      <c r="TTL134" s="4"/>
      <c r="TTM134" s="4"/>
      <c r="TTN134" s="4"/>
      <c r="TTO134" s="4"/>
      <c r="TTP134" s="4"/>
      <c r="TTQ134" s="4"/>
      <c r="TTR134" s="4"/>
      <c r="TTS134" s="4"/>
      <c r="TTT134" s="4"/>
      <c r="TTU134" s="4"/>
      <c r="TTV134" s="4"/>
      <c r="TTW134" s="4"/>
      <c r="TTX134" s="4"/>
      <c r="TTY134" s="4"/>
      <c r="TTZ134" s="4"/>
      <c r="TUA134" s="4"/>
      <c r="TUB134" s="4"/>
      <c r="TUC134" s="4"/>
      <c r="TUD134" s="4"/>
      <c r="TUE134" s="4"/>
      <c r="TUF134" s="4"/>
      <c r="TUG134" s="4"/>
      <c r="TUH134" s="4"/>
      <c r="TUI134" s="4"/>
      <c r="TUJ134" s="4"/>
      <c r="TUK134" s="4"/>
      <c r="TUL134" s="4"/>
      <c r="TUM134" s="4"/>
      <c r="TUN134" s="4"/>
      <c r="TUO134" s="4"/>
      <c r="TUP134" s="4"/>
      <c r="TUQ134" s="4"/>
      <c r="TUR134" s="4"/>
      <c r="TUS134" s="4"/>
      <c r="TUT134" s="4"/>
      <c r="TUU134" s="4"/>
      <c r="TUV134" s="4"/>
      <c r="TUW134" s="4"/>
      <c r="TUX134" s="4"/>
      <c r="TUY134" s="4"/>
      <c r="TUZ134" s="4"/>
      <c r="TVA134" s="4"/>
      <c r="TVB134" s="4"/>
      <c r="TVC134" s="4"/>
      <c r="TVD134" s="4"/>
      <c r="TVE134" s="4"/>
      <c r="TVF134" s="4"/>
      <c r="TVG134" s="4"/>
      <c r="TVH134" s="4"/>
      <c r="TVI134" s="4"/>
      <c r="TVJ134" s="4"/>
      <c r="TVK134" s="4"/>
      <c r="TVL134" s="4"/>
      <c r="TVM134" s="4"/>
      <c r="TVN134" s="4"/>
      <c r="TVO134" s="4"/>
      <c r="TVP134" s="4"/>
      <c r="TVQ134" s="4"/>
      <c r="TVR134" s="4"/>
      <c r="TVS134" s="4"/>
      <c r="TVT134" s="4"/>
      <c r="TVU134" s="4"/>
      <c r="TVV134" s="4"/>
      <c r="TVW134" s="4"/>
      <c r="TVX134" s="4"/>
      <c r="TVY134" s="4"/>
      <c r="TVZ134" s="4"/>
      <c r="TWA134" s="4"/>
      <c r="TWB134" s="4"/>
      <c r="TWC134" s="4"/>
      <c r="TWD134" s="4"/>
      <c r="TWE134" s="4"/>
      <c r="TWF134" s="4"/>
      <c r="TWG134" s="4"/>
      <c r="TWH134" s="4"/>
      <c r="TWI134" s="4"/>
      <c r="TWJ134" s="4"/>
      <c r="TWK134" s="4"/>
      <c r="TWL134" s="4"/>
      <c r="TWM134" s="4"/>
      <c r="TWN134" s="4"/>
      <c r="TWO134" s="4"/>
      <c r="TWP134" s="4"/>
      <c r="TWQ134" s="4"/>
      <c r="TWR134" s="4"/>
      <c r="TWS134" s="4"/>
      <c r="TWT134" s="4"/>
      <c r="TWU134" s="4"/>
      <c r="TWV134" s="4"/>
      <c r="TWW134" s="4"/>
      <c r="TWX134" s="4"/>
      <c r="TWY134" s="4"/>
      <c r="TWZ134" s="4"/>
      <c r="TXA134" s="4"/>
      <c r="TXB134" s="4"/>
      <c r="TXC134" s="4"/>
      <c r="TXD134" s="4"/>
      <c r="TXE134" s="4"/>
      <c r="TXF134" s="4"/>
      <c r="TXG134" s="4"/>
      <c r="TXH134" s="4"/>
      <c r="TXI134" s="4"/>
      <c r="TXJ134" s="4"/>
      <c r="TXK134" s="4"/>
      <c r="TXL134" s="4"/>
      <c r="TXM134" s="4"/>
      <c r="TXN134" s="4"/>
      <c r="TXO134" s="4"/>
      <c r="TXP134" s="4"/>
      <c r="TXQ134" s="4"/>
      <c r="TXR134" s="4"/>
      <c r="TXS134" s="4"/>
      <c r="TXT134" s="4"/>
      <c r="TXU134" s="4"/>
      <c r="TXV134" s="4"/>
      <c r="TXW134" s="4"/>
      <c r="TXX134" s="4"/>
      <c r="TXY134" s="4"/>
      <c r="TXZ134" s="4"/>
      <c r="TYA134" s="4"/>
      <c r="TYB134" s="4"/>
      <c r="TYC134" s="4"/>
      <c r="TYD134" s="4"/>
      <c r="TYE134" s="4"/>
      <c r="TYF134" s="4"/>
      <c r="TYG134" s="4"/>
      <c r="TYH134" s="4"/>
      <c r="TYI134" s="4"/>
      <c r="TYJ134" s="4"/>
      <c r="TYK134" s="4"/>
      <c r="TYL134" s="4"/>
      <c r="TYM134" s="4"/>
      <c r="TYN134" s="4"/>
      <c r="TYO134" s="4"/>
      <c r="TYP134" s="4"/>
      <c r="TYQ134" s="4"/>
      <c r="TYR134" s="4"/>
      <c r="TYS134" s="4"/>
      <c r="TYT134" s="4"/>
      <c r="TYU134" s="4"/>
      <c r="TYV134" s="4"/>
      <c r="TYW134" s="4"/>
      <c r="TYX134" s="4"/>
      <c r="TYY134" s="4"/>
      <c r="TYZ134" s="4"/>
      <c r="TZA134" s="4"/>
      <c r="TZB134" s="4"/>
      <c r="TZC134" s="4"/>
      <c r="TZD134" s="4"/>
      <c r="TZE134" s="4"/>
      <c r="TZF134" s="4"/>
      <c r="TZG134" s="4"/>
      <c r="TZH134" s="4"/>
      <c r="TZI134" s="4"/>
      <c r="TZJ134" s="4"/>
      <c r="TZK134" s="4"/>
      <c r="TZL134" s="4"/>
      <c r="TZM134" s="4"/>
      <c r="TZN134" s="4"/>
      <c r="TZO134" s="4"/>
      <c r="TZP134" s="4"/>
      <c r="TZQ134" s="4"/>
      <c r="TZR134" s="4"/>
      <c r="TZS134" s="4"/>
      <c r="TZT134" s="4"/>
      <c r="TZU134" s="4"/>
      <c r="TZV134" s="4"/>
      <c r="TZW134" s="4"/>
      <c r="TZX134" s="4"/>
      <c r="TZY134" s="4"/>
      <c r="TZZ134" s="4"/>
      <c r="UAA134" s="4"/>
      <c r="UAB134" s="4"/>
      <c r="UAC134" s="4"/>
      <c r="UAD134" s="4"/>
      <c r="UAE134" s="4"/>
      <c r="UAF134" s="4"/>
      <c r="UAG134" s="4"/>
      <c r="UAH134" s="4"/>
      <c r="UAI134" s="4"/>
      <c r="UAJ134" s="4"/>
      <c r="UAK134" s="4"/>
      <c r="UAL134" s="4"/>
      <c r="UAM134" s="4"/>
      <c r="UAN134" s="4"/>
      <c r="UAO134" s="4"/>
      <c r="UAP134" s="4"/>
      <c r="UAQ134" s="4"/>
      <c r="UAR134" s="4"/>
      <c r="UAS134" s="4"/>
      <c r="UAT134" s="4"/>
      <c r="UAU134" s="4"/>
      <c r="UAV134" s="4"/>
      <c r="UAW134" s="4"/>
      <c r="UAX134" s="4"/>
      <c r="UAY134" s="4"/>
      <c r="UAZ134" s="4"/>
      <c r="UBA134" s="4"/>
      <c r="UBB134" s="4"/>
      <c r="UBC134" s="4"/>
      <c r="UBD134" s="4"/>
      <c r="UBE134" s="4"/>
      <c r="UBF134" s="4"/>
      <c r="UBG134" s="4"/>
      <c r="UBH134" s="4"/>
      <c r="UBI134" s="4"/>
      <c r="UBJ134" s="4"/>
      <c r="UBK134" s="4"/>
      <c r="UBL134" s="4"/>
      <c r="UBM134" s="4"/>
      <c r="UBN134" s="4"/>
      <c r="UBO134" s="4"/>
      <c r="UBP134" s="4"/>
      <c r="UBQ134" s="4"/>
      <c r="UBR134" s="4"/>
      <c r="UBS134" s="4"/>
      <c r="UBT134" s="4"/>
      <c r="UBU134" s="4"/>
      <c r="UBV134" s="4"/>
      <c r="UBW134" s="4"/>
      <c r="UBX134" s="4"/>
      <c r="UBY134" s="4"/>
      <c r="UBZ134" s="4"/>
      <c r="UCA134" s="4"/>
      <c r="UCB134" s="4"/>
      <c r="UCC134" s="4"/>
      <c r="UCD134" s="4"/>
      <c r="UCE134" s="4"/>
      <c r="UCF134" s="4"/>
      <c r="UCG134" s="4"/>
      <c r="UCH134" s="4"/>
      <c r="UCI134" s="4"/>
      <c r="UCJ134" s="4"/>
      <c r="UCK134" s="4"/>
      <c r="UCL134" s="4"/>
      <c r="UCM134" s="4"/>
      <c r="UCN134" s="4"/>
      <c r="UCO134" s="4"/>
      <c r="UCP134" s="4"/>
      <c r="UCW134" s="4"/>
      <c r="UCX134" s="4"/>
      <c r="UCY134" s="4"/>
      <c r="UCZ134" s="4"/>
      <c r="UDA134" s="4"/>
      <c r="UDB134" s="4"/>
      <c r="UDC134" s="4"/>
      <c r="UDD134" s="4"/>
      <c r="UDE134" s="4"/>
      <c r="UDF134" s="4"/>
      <c r="UDG134" s="4"/>
      <c r="UDH134" s="4"/>
      <c r="UDI134" s="4"/>
      <c r="UDJ134" s="4"/>
      <c r="UDK134" s="4"/>
      <c r="UDL134" s="4"/>
      <c r="UDM134" s="4"/>
      <c r="UDN134" s="4"/>
      <c r="UDO134" s="4"/>
      <c r="UDP134" s="4"/>
      <c r="UDQ134" s="4"/>
      <c r="UDR134" s="4"/>
      <c r="UDS134" s="4"/>
      <c r="UDT134" s="4"/>
      <c r="UDU134" s="4"/>
      <c r="UDV134" s="4"/>
      <c r="UDW134" s="4"/>
      <c r="UDX134" s="4"/>
      <c r="UDY134" s="4"/>
      <c r="UDZ134" s="4"/>
      <c r="UEA134" s="4"/>
      <c r="UEB134" s="4"/>
      <c r="UEC134" s="4"/>
      <c r="UED134" s="4"/>
      <c r="UEE134" s="4"/>
      <c r="UEF134" s="4"/>
      <c r="UEG134" s="4"/>
      <c r="UEH134" s="4"/>
      <c r="UEI134" s="4"/>
      <c r="UEJ134" s="4"/>
      <c r="UEK134" s="4"/>
      <c r="UEL134" s="4"/>
      <c r="UEM134" s="4"/>
      <c r="UEN134" s="4"/>
      <c r="UEO134" s="4"/>
      <c r="UEP134" s="4"/>
      <c r="UEQ134" s="4"/>
      <c r="UER134" s="4"/>
      <c r="UES134" s="4"/>
      <c r="UET134" s="4"/>
      <c r="UEU134" s="4"/>
      <c r="UEV134" s="4"/>
      <c r="UEW134" s="4"/>
      <c r="UEX134" s="4"/>
      <c r="UEY134" s="4"/>
      <c r="UEZ134" s="4"/>
      <c r="UFA134" s="4"/>
      <c r="UFB134" s="4"/>
      <c r="UFC134" s="4"/>
      <c r="UFD134" s="4"/>
      <c r="UFE134" s="4"/>
      <c r="UFF134" s="4"/>
      <c r="UFG134" s="4"/>
      <c r="UFH134" s="4"/>
      <c r="UFI134" s="4"/>
      <c r="UFJ134" s="4"/>
      <c r="UFK134" s="4"/>
      <c r="UFL134" s="4"/>
      <c r="UFM134" s="4"/>
      <c r="UFN134" s="4"/>
      <c r="UFO134" s="4"/>
      <c r="UFP134" s="4"/>
      <c r="UFQ134" s="4"/>
      <c r="UFR134" s="4"/>
      <c r="UFS134" s="4"/>
      <c r="UFT134" s="4"/>
      <c r="UFU134" s="4"/>
      <c r="UFV134" s="4"/>
      <c r="UFW134" s="4"/>
      <c r="UFX134" s="4"/>
      <c r="UFY134" s="4"/>
      <c r="UFZ134" s="4"/>
      <c r="UGA134" s="4"/>
      <c r="UGB134" s="4"/>
      <c r="UGC134" s="4"/>
      <c r="UGD134" s="4"/>
      <c r="UGE134" s="4"/>
      <c r="UGF134" s="4"/>
      <c r="UGG134" s="4"/>
      <c r="UGH134" s="4"/>
      <c r="UGI134" s="4"/>
      <c r="UGJ134" s="4"/>
      <c r="UGK134" s="4"/>
      <c r="UGL134" s="4"/>
      <c r="UGM134" s="4"/>
      <c r="UGN134" s="4"/>
      <c r="UGO134" s="4"/>
      <c r="UGP134" s="4"/>
      <c r="UGQ134" s="4"/>
      <c r="UGR134" s="4"/>
      <c r="UGS134" s="4"/>
      <c r="UGT134" s="4"/>
      <c r="UGU134" s="4"/>
      <c r="UGV134" s="4"/>
      <c r="UGW134" s="4"/>
      <c r="UGX134" s="4"/>
      <c r="UGY134" s="4"/>
      <c r="UGZ134" s="4"/>
      <c r="UHA134" s="4"/>
      <c r="UHB134" s="4"/>
      <c r="UHC134" s="4"/>
      <c r="UHD134" s="4"/>
      <c r="UHE134" s="4"/>
      <c r="UHF134" s="4"/>
      <c r="UHG134" s="4"/>
      <c r="UHH134" s="4"/>
      <c r="UHI134" s="4"/>
      <c r="UHJ134" s="4"/>
      <c r="UHK134" s="4"/>
      <c r="UHL134" s="4"/>
      <c r="UHM134" s="4"/>
      <c r="UHN134" s="4"/>
      <c r="UHO134" s="4"/>
      <c r="UHP134" s="4"/>
      <c r="UHQ134" s="4"/>
      <c r="UHR134" s="4"/>
      <c r="UHS134" s="4"/>
      <c r="UHT134" s="4"/>
      <c r="UHU134" s="4"/>
      <c r="UHV134" s="4"/>
      <c r="UHW134" s="4"/>
      <c r="UHX134" s="4"/>
      <c r="UHY134" s="4"/>
      <c r="UHZ134" s="4"/>
      <c r="UIA134" s="4"/>
      <c r="UIB134" s="4"/>
      <c r="UIC134" s="4"/>
      <c r="UID134" s="4"/>
      <c r="UIE134" s="4"/>
      <c r="UIF134" s="4"/>
      <c r="UIG134" s="4"/>
      <c r="UIH134" s="4"/>
      <c r="UII134" s="4"/>
      <c r="UIJ134" s="4"/>
      <c r="UIK134" s="4"/>
      <c r="UIL134" s="4"/>
      <c r="UIM134" s="4"/>
      <c r="UIN134" s="4"/>
      <c r="UIO134" s="4"/>
      <c r="UIP134" s="4"/>
      <c r="UIQ134" s="4"/>
      <c r="UIR134" s="4"/>
      <c r="UIS134" s="4"/>
      <c r="UIT134" s="4"/>
      <c r="UIU134" s="4"/>
      <c r="UIV134" s="4"/>
      <c r="UIW134" s="4"/>
      <c r="UIX134" s="4"/>
      <c r="UIY134" s="4"/>
      <c r="UIZ134" s="4"/>
      <c r="UJA134" s="4"/>
      <c r="UJB134" s="4"/>
      <c r="UJC134" s="4"/>
      <c r="UJD134" s="4"/>
      <c r="UJE134" s="4"/>
      <c r="UJF134" s="4"/>
      <c r="UJG134" s="4"/>
      <c r="UJH134" s="4"/>
      <c r="UJI134" s="4"/>
      <c r="UJJ134" s="4"/>
      <c r="UJK134" s="4"/>
      <c r="UJL134" s="4"/>
      <c r="UJM134" s="4"/>
      <c r="UJN134" s="4"/>
      <c r="UJO134" s="4"/>
      <c r="UJP134" s="4"/>
      <c r="UJQ134" s="4"/>
      <c r="UJR134" s="4"/>
      <c r="UJS134" s="4"/>
      <c r="UJT134" s="4"/>
      <c r="UJU134" s="4"/>
      <c r="UJV134" s="4"/>
      <c r="UJW134" s="4"/>
      <c r="UJX134" s="4"/>
      <c r="UJY134" s="4"/>
      <c r="UJZ134" s="4"/>
      <c r="UKA134" s="4"/>
      <c r="UKB134" s="4"/>
      <c r="UKC134" s="4"/>
      <c r="UKD134" s="4"/>
      <c r="UKE134" s="4"/>
      <c r="UKF134" s="4"/>
      <c r="UKG134" s="4"/>
      <c r="UKH134" s="4"/>
      <c r="UKI134" s="4"/>
      <c r="UKJ134" s="4"/>
      <c r="UKK134" s="4"/>
      <c r="UKL134" s="4"/>
      <c r="UKM134" s="4"/>
      <c r="UKN134" s="4"/>
      <c r="UKO134" s="4"/>
      <c r="UKP134" s="4"/>
      <c r="UKQ134" s="4"/>
      <c r="UKR134" s="4"/>
      <c r="UKS134" s="4"/>
      <c r="UKT134" s="4"/>
      <c r="UKU134" s="4"/>
      <c r="UKV134" s="4"/>
      <c r="UKW134" s="4"/>
      <c r="UKX134" s="4"/>
      <c r="UKY134" s="4"/>
      <c r="UKZ134" s="4"/>
      <c r="ULA134" s="4"/>
      <c r="ULB134" s="4"/>
      <c r="ULC134" s="4"/>
      <c r="ULD134" s="4"/>
      <c r="ULE134" s="4"/>
      <c r="ULF134" s="4"/>
      <c r="ULG134" s="4"/>
      <c r="ULH134" s="4"/>
      <c r="ULI134" s="4"/>
      <c r="ULJ134" s="4"/>
      <c r="ULK134" s="4"/>
      <c r="ULL134" s="4"/>
      <c r="ULM134" s="4"/>
      <c r="ULN134" s="4"/>
      <c r="ULO134" s="4"/>
      <c r="ULP134" s="4"/>
      <c r="ULQ134" s="4"/>
      <c r="ULR134" s="4"/>
      <c r="ULS134" s="4"/>
      <c r="ULT134" s="4"/>
      <c r="ULU134" s="4"/>
      <c r="ULV134" s="4"/>
      <c r="ULW134" s="4"/>
      <c r="ULX134" s="4"/>
      <c r="ULY134" s="4"/>
      <c r="ULZ134" s="4"/>
      <c r="UMA134" s="4"/>
      <c r="UMB134" s="4"/>
      <c r="UMC134" s="4"/>
      <c r="UMD134" s="4"/>
      <c r="UME134" s="4"/>
      <c r="UMF134" s="4"/>
      <c r="UMG134" s="4"/>
      <c r="UMH134" s="4"/>
      <c r="UMI134" s="4"/>
      <c r="UMJ134" s="4"/>
      <c r="UMK134" s="4"/>
      <c r="UML134" s="4"/>
      <c r="UMS134" s="4"/>
      <c r="UMT134" s="4"/>
      <c r="UMU134" s="4"/>
      <c r="UMV134" s="4"/>
      <c r="UMW134" s="4"/>
      <c r="UMX134" s="4"/>
      <c r="UMY134" s="4"/>
      <c r="UMZ134" s="4"/>
      <c r="UNA134" s="4"/>
      <c r="UNB134" s="4"/>
      <c r="UNC134" s="4"/>
      <c r="UND134" s="4"/>
      <c r="UNE134" s="4"/>
      <c r="UNF134" s="4"/>
      <c r="UNG134" s="4"/>
      <c r="UNH134" s="4"/>
      <c r="UNI134" s="4"/>
      <c r="UNJ134" s="4"/>
      <c r="UNK134" s="4"/>
      <c r="UNL134" s="4"/>
      <c r="UNM134" s="4"/>
      <c r="UNN134" s="4"/>
      <c r="UNO134" s="4"/>
      <c r="UNP134" s="4"/>
      <c r="UNQ134" s="4"/>
      <c r="UNR134" s="4"/>
      <c r="UNS134" s="4"/>
      <c r="UNT134" s="4"/>
      <c r="UNU134" s="4"/>
      <c r="UNV134" s="4"/>
      <c r="UNW134" s="4"/>
      <c r="UNX134" s="4"/>
      <c r="UNY134" s="4"/>
      <c r="UNZ134" s="4"/>
      <c r="UOA134" s="4"/>
      <c r="UOB134" s="4"/>
      <c r="UOC134" s="4"/>
      <c r="UOD134" s="4"/>
      <c r="UOE134" s="4"/>
      <c r="UOF134" s="4"/>
      <c r="UOG134" s="4"/>
      <c r="UOH134" s="4"/>
      <c r="UOI134" s="4"/>
      <c r="UOJ134" s="4"/>
      <c r="UOK134" s="4"/>
      <c r="UOL134" s="4"/>
      <c r="UOM134" s="4"/>
      <c r="UON134" s="4"/>
      <c r="UOO134" s="4"/>
      <c r="UOP134" s="4"/>
      <c r="UOQ134" s="4"/>
      <c r="UOR134" s="4"/>
      <c r="UOS134" s="4"/>
      <c r="UOT134" s="4"/>
      <c r="UOU134" s="4"/>
      <c r="UOV134" s="4"/>
      <c r="UOW134" s="4"/>
      <c r="UOX134" s="4"/>
      <c r="UOY134" s="4"/>
      <c r="UOZ134" s="4"/>
      <c r="UPA134" s="4"/>
      <c r="UPB134" s="4"/>
      <c r="UPC134" s="4"/>
      <c r="UPD134" s="4"/>
      <c r="UPE134" s="4"/>
      <c r="UPF134" s="4"/>
      <c r="UPG134" s="4"/>
      <c r="UPH134" s="4"/>
      <c r="UPI134" s="4"/>
      <c r="UPJ134" s="4"/>
      <c r="UPK134" s="4"/>
      <c r="UPL134" s="4"/>
      <c r="UPM134" s="4"/>
      <c r="UPN134" s="4"/>
      <c r="UPO134" s="4"/>
      <c r="UPP134" s="4"/>
      <c r="UPQ134" s="4"/>
      <c r="UPR134" s="4"/>
      <c r="UPS134" s="4"/>
      <c r="UPT134" s="4"/>
      <c r="UPU134" s="4"/>
      <c r="UPV134" s="4"/>
      <c r="UPW134" s="4"/>
      <c r="UPX134" s="4"/>
      <c r="UPY134" s="4"/>
      <c r="UPZ134" s="4"/>
      <c r="UQA134" s="4"/>
      <c r="UQB134" s="4"/>
      <c r="UQC134" s="4"/>
      <c r="UQD134" s="4"/>
      <c r="UQE134" s="4"/>
      <c r="UQF134" s="4"/>
      <c r="UQG134" s="4"/>
      <c r="UQH134" s="4"/>
      <c r="UQI134" s="4"/>
      <c r="UQJ134" s="4"/>
      <c r="UQK134" s="4"/>
      <c r="UQL134" s="4"/>
      <c r="UQM134" s="4"/>
      <c r="UQN134" s="4"/>
      <c r="UQO134" s="4"/>
      <c r="UQP134" s="4"/>
      <c r="UQQ134" s="4"/>
      <c r="UQR134" s="4"/>
      <c r="UQS134" s="4"/>
      <c r="UQT134" s="4"/>
      <c r="UQU134" s="4"/>
      <c r="UQV134" s="4"/>
      <c r="UQW134" s="4"/>
      <c r="UQX134" s="4"/>
      <c r="UQY134" s="4"/>
      <c r="UQZ134" s="4"/>
      <c r="URA134" s="4"/>
      <c r="URB134" s="4"/>
      <c r="URC134" s="4"/>
      <c r="URD134" s="4"/>
      <c r="URE134" s="4"/>
      <c r="URF134" s="4"/>
      <c r="URG134" s="4"/>
      <c r="URH134" s="4"/>
      <c r="URI134" s="4"/>
      <c r="URJ134" s="4"/>
      <c r="URK134" s="4"/>
      <c r="URL134" s="4"/>
      <c r="URM134" s="4"/>
      <c r="URN134" s="4"/>
      <c r="URO134" s="4"/>
      <c r="URP134" s="4"/>
      <c r="URQ134" s="4"/>
      <c r="URR134" s="4"/>
      <c r="URS134" s="4"/>
      <c r="URT134" s="4"/>
      <c r="URU134" s="4"/>
      <c r="URV134" s="4"/>
      <c r="URW134" s="4"/>
      <c r="URX134" s="4"/>
      <c r="URY134" s="4"/>
      <c r="URZ134" s="4"/>
      <c r="USA134" s="4"/>
      <c r="USB134" s="4"/>
      <c r="USC134" s="4"/>
      <c r="USD134" s="4"/>
      <c r="USE134" s="4"/>
      <c r="USF134" s="4"/>
      <c r="USG134" s="4"/>
      <c r="USH134" s="4"/>
      <c r="USI134" s="4"/>
      <c r="USJ134" s="4"/>
      <c r="USK134" s="4"/>
      <c r="USL134" s="4"/>
      <c r="USM134" s="4"/>
      <c r="USN134" s="4"/>
      <c r="USO134" s="4"/>
      <c r="USP134" s="4"/>
      <c r="USQ134" s="4"/>
      <c r="USR134" s="4"/>
      <c r="USS134" s="4"/>
      <c r="UST134" s="4"/>
      <c r="USU134" s="4"/>
      <c r="USV134" s="4"/>
      <c r="USW134" s="4"/>
      <c r="USX134" s="4"/>
      <c r="USY134" s="4"/>
      <c r="USZ134" s="4"/>
      <c r="UTA134" s="4"/>
      <c r="UTB134" s="4"/>
      <c r="UTC134" s="4"/>
      <c r="UTD134" s="4"/>
      <c r="UTE134" s="4"/>
      <c r="UTF134" s="4"/>
      <c r="UTG134" s="4"/>
      <c r="UTH134" s="4"/>
      <c r="UTI134" s="4"/>
      <c r="UTJ134" s="4"/>
      <c r="UTK134" s="4"/>
      <c r="UTL134" s="4"/>
      <c r="UTM134" s="4"/>
      <c r="UTN134" s="4"/>
      <c r="UTO134" s="4"/>
      <c r="UTP134" s="4"/>
      <c r="UTQ134" s="4"/>
      <c r="UTR134" s="4"/>
      <c r="UTS134" s="4"/>
      <c r="UTT134" s="4"/>
      <c r="UTU134" s="4"/>
      <c r="UTV134" s="4"/>
      <c r="UTW134" s="4"/>
      <c r="UTX134" s="4"/>
      <c r="UTY134" s="4"/>
      <c r="UTZ134" s="4"/>
      <c r="UUA134" s="4"/>
      <c r="UUB134" s="4"/>
      <c r="UUC134" s="4"/>
      <c r="UUD134" s="4"/>
      <c r="UUE134" s="4"/>
      <c r="UUF134" s="4"/>
      <c r="UUG134" s="4"/>
      <c r="UUH134" s="4"/>
      <c r="UUI134" s="4"/>
      <c r="UUJ134" s="4"/>
      <c r="UUK134" s="4"/>
      <c r="UUL134" s="4"/>
      <c r="UUM134" s="4"/>
      <c r="UUN134" s="4"/>
      <c r="UUO134" s="4"/>
      <c r="UUP134" s="4"/>
      <c r="UUQ134" s="4"/>
      <c r="UUR134" s="4"/>
      <c r="UUS134" s="4"/>
      <c r="UUT134" s="4"/>
      <c r="UUU134" s="4"/>
      <c r="UUV134" s="4"/>
      <c r="UUW134" s="4"/>
      <c r="UUX134" s="4"/>
      <c r="UUY134" s="4"/>
      <c r="UUZ134" s="4"/>
      <c r="UVA134" s="4"/>
      <c r="UVB134" s="4"/>
      <c r="UVC134" s="4"/>
      <c r="UVD134" s="4"/>
      <c r="UVE134" s="4"/>
      <c r="UVF134" s="4"/>
      <c r="UVG134" s="4"/>
      <c r="UVH134" s="4"/>
      <c r="UVI134" s="4"/>
      <c r="UVJ134" s="4"/>
      <c r="UVK134" s="4"/>
      <c r="UVL134" s="4"/>
      <c r="UVM134" s="4"/>
      <c r="UVN134" s="4"/>
      <c r="UVO134" s="4"/>
      <c r="UVP134" s="4"/>
      <c r="UVQ134" s="4"/>
      <c r="UVR134" s="4"/>
      <c r="UVS134" s="4"/>
      <c r="UVT134" s="4"/>
      <c r="UVU134" s="4"/>
      <c r="UVV134" s="4"/>
      <c r="UVW134" s="4"/>
      <c r="UVX134" s="4"/>
      <c r="UVY134" s="4"/>
      <c r="UVZ134" s="4"/>
      <c r="UWA134" s="4"/>
      <c r="UWB134" s="4"/>
      <c r="UWC134" s="4"/>
      <c r="UWD134" s="4"/>
      <c r="UWE134" s="4"/>
      <c r="UWF134" s="4"/>
      <c r="UWG134" s="4"/>
      <c r="UWH134" s="4"/>
      <c r="UWO134" s="4"/>
      <c r="UWP134" s="4"/>
      <c r="UWQ134" s="4"/>
      <c r="UWR134" s="4"/>
      <c r="UWS134" s="4"/>
      <c r="UWT134" s="4"/>
      <c r="UWU134" s="4"/>
      <c r="UWV134" s="4"/>
      <c r="UWW134" s="4"/>
      <c r="UWX134" s="4"/>
      <c r="UWY134" s="4"/>
      <c r="UWZ134" s="4"/>
      <c r="UXA134" s="4"/>
      <c r="UXB134" s="4"/>
      <c r="UXC134" s="4"/>
      <c r="UXD134" s="4"/>
      <c r="UXE134" s="4"/>
      <c r="UXF134" s="4"/>
      <c r="UXG134" s="4"/>
      <c r="UXH134" s="4"/>
      <c r="UXI134" s="4"/>
      <c r="UXJ134" s="4"/>
      <c r="UXK134" s="4"/>
      <c r="UXL134" s="4"/>
      <c r="UXM134" s="4"/>
      <c r="UXN134" s="4"/>
      <c r="UXO134" s="4"/>
      <c r="UXP134" s="4"/>
      <c r="UXQ134" s="4"/>
      <c r="UXR134" s="4"/>
      <c r="UXS134" s="4"/>
      <c r="UXT134" s="4"/>
      <c r="UXU134" s="4"/>
      <c r="UXV134" s="4"/>
      <c r="UXW134" s="4"/>
      <c r="UXX134" s="4"/>
      <c r="UXY134" s="4"/>
      <c r="UXZ134" s="4"/>
      <c r="UYA134" s="4"/>
      <c r="UYB134" s="4"/>
      <c r="UYC134" s="4"/>
      <c r="UYD134" s="4"/>
      <c r="UYE134" s="4"/>
      <c r="UYF134" s="4"/>
      <c r="UYG134" s="4"/>
      <c r="UYH134" s="4"/>
      <c r="UYI134" s="4"/>
      <c r="UYJ134" s="4"/>
      <c r="UYK134" s="4"/>
      <c r="UYL134" s="4"/>
      <c r="UYM134" s="4"/>
      <c r="UYN134" s="4"/>
      <c r="UYO134" s="4"/>
      <c r="UYP134" s="4"/>
      <c r="UYQ134" s="4"/>
      <c r="UYR134" s="4"/>
      <c r="UYS134" s="4"/>
      <c r="UYT134" s="4"/>
      <c r="UYU134" s="4"/>
      <c r="UYV134" s="4"/>
      <c r="UYW134" s="4"/>
      <c r="UYX134" s="4"/>
      <c r="UYY134" s="4"/>
      <c r="UYZ134" s="4"/>
      <c r="UZA134" s="4"/>
      <c r="UZB134" s="4"/>
      <c r="UZC134" s="4"/>
      <c r="UZD134" s="4"/>
      <c r="UZE134" s="4"/>
      <c r="UZF134" s="4"/>
      <c r="UZG134" s="4"/>
      <c r="UZH134" s="4"/>
      <c r="UZI134" s="4"/>
      <c r="UZJ134" s="4"/>
      <c r="UZK134" s="4"/>
      <c r="UZL134" s="4"/>
      <c r="UZM134" s="4"/>
      <c r="UZN134" s="4"/>
      <c r="UZO134" s="4"/>
      <c r="UZP134" s="4"/>
      <c r="UZQ134" s="4"/>
      <c r="UZR134" s="4"/>
      <c r="UZS134" s="4"/>
      <c r="UZT134" s="4"/>
      <c r="UZU134" s="4"/>
      <c r="UZV134" s="4"/>
      <c r="UZW134" s="4"/>
      <c r="UZX134" s="4"/>
      <c r="UZY134" s="4"/>
      <c r="UZZ134" s="4"/>
      <c r="VAA134" s="4"/>
      <c r="VAB134" s="4"/>
      <c r="VAC134" s="4"/>
      <c r="VAD134" s="4"/>
      <c r="VAE134" s="4"/>
      <c r="VAF134" s="4"/>
      <c r="VAG134" s="4"/>
      <c r="VAH134" s="4"/>
      <c r="VAI134" s="4"/>
      <c r="VAJ134" s="4"/>
      <c r="VAK134" s="4"/>
      <c r="VAL134" s="4"/>
      <c r="VAM134" s="4"/>
      <c r="VAN134" s="4"/>
      <c r="VAO134" s="4"/>
      <c r="VAP134" s="4"/>
      <c r="VAQ134" s="4"/>
      <c r="VAR134" s="4"/>
      <c r="VAS134" s="4"/>
      <c r="VAT134" s="4"/>
      <c r="VAU134" s="4"/>
      <c r="VAV134" s="4"/>
      <c r="VAW134" s="4"/>
      <c r="VAX134" s="4"/>
      <c r="VAY134" s="4"/>
      <c r="VAZ134" s="4"/>
      <c r="VBA134" s="4"/>
      <c r="VBB134" s="4"/>
      <c r="VBC134" s="4"/>
      <c r="VBD134" s="4"/>
      <c r="VBE134" s="4"/>
      <c r="VBF134" s="4"/>
      <c r="VBG134" s="4"/>
      <c r="VBH134" s="4"/>
      <c r="VBI134" s="4"/>
      <c r="VBJ134" s="4"/>
      <c r="VBK134" s="4"/>
      <c r="VBL134" s="4"/>
      <c r="VBM134" s="4"/>
      <c r="VBN134" s="4"/>
      <c r="VBO134" s="4"/>
      <c r="VBP134" s="4"/>
      <c r="VBQ134" s="4"/>
      <c r="VBR134" s="4"/>
      <c r="VBS134" s="4"/>
      <c r="VBT134" s="4"/>
      <c r="VBU134" s="4"/>
      <c r="VBV134" s="4"/>
      <c r="VBW134" s="4"/>
      <c r="VBX134" s="4"/>
      <c r="VBY134" s="4"/>
      <c r="VBZ134" s="4"/>
      <c r="VCA134" s="4"/>
      <c r="VCB134" s="4"/>
      <c r="VCC134" s="4"/>
      <c r="VCD134" s="4"/>
      <c r="VCE134" s="4"/>
      <c r="VCF134" s="4"/>
      <c r="VCG134" s="4"/>
      <c r="VCH134" s="4"/>
      <c r="VCI134" s="4"/>
      <c r="VCJ134" s="4"/>
      <c r="VCK134" s="4"/>
      <c r="VCL134" s="4"/>
      <c r="VCM134" s="4"/>
      <c r="VCN134" s="4"/>
      <c r="VCO134" s="4"/>
      <c r="VCP134" s="4"/>
      <c r="VCQ134" s="4"/>
      <c r="VCR134" s="4"/>
      <c r="VCS134" s="4"/>
      <c r="VCT134" s="4"/>
      <c r="VCU134" s="4"/>
      <c r="VCV134" s="4"/>
      <c r="VCW134" s="4"/>
      <c r="VCX134" s="4"/>
      <c r="VCY134" s="4"/>
      <c r="VCZ134" s="4"/>
      <c r="VDA134" s="4"/>
      <c r="VDB134" s="4"/>
      <c r="VDC134" s="4"/>
      <c r="VDD134" s="4"/>
      <c r="VDE134" s="4"/>
      <c r="VDF134" s="4"/>
      <c r="VDG134" s="4"/>
      <c r="VDH134" s="4"/>
      <c r="VDI134" s="4"/>
      <c r="VDJ134" s="4"/>
      <c r="VDK134" s="4"/>
      <c r="VDL134" s="4"/>
      <c r="VDM134" s="4"/>
      <c r="VDN134" s="4"/>
      <c r="VDO134" s="4"/>
      <c r="VDP134" s="4"/>
      <c r="VDQ134" s="4"/>
      <c r="VDR134" s="4"/>
      <c r="VDS134" s="4"/>
      <c r="VDT134" s="4"/>
      <c r="VDU134" s="4"/>
      <c r="VDV134" s="4"/>
      <c r="VDW134" s="4"/>
      <c r="VDX134" s="4"/>
      <c r="VDY134" s="4"/>
      <c r="VDZ134" s="4"/>
      <c r="VEA134" s="4"/>
      <c r="VEB134" s="4"/>
      <c r="VEC134" s="4"/>
      <c r="VED134" s="4"/>
      <c r="VEE134" s="4"/>
      <c r="VEF134" s="4"/>
      <c r="VEG134" s="4"/>
      <c r="VEH134" s="4"/>
      <c r="VEI134" s="4"/>
      <c r="VEJ134" s="4"/>
      <c r="VEK134" s="4"/>
      <c r="VEL134" s="4"/>
      <c r="VEM134" s="4"/>
      <c r="VEN134" s="4"/>
      <c r="VEO134" s="4"/>
      <c r="VEP134" s="4"/>
      <c r="VEQ134" s="4"/>
      <c r="VER134" s="4"/>
      <c r="VES134" s="4"/>
      <c r="VET134" s="4"/>
      <c r="VEU134" s="4"/>
      <c r="VEV134" s="4"/>
      <c r="VEW134" s="4"/>
      <c r="VEX134" s="4"/>
      <c r="VEY134" s="4"/>
      <c r="VEZ134" s="4"/>
      <c r="VFA134" s="4"/>
      <c r="VFB134" s="4"/>
      <c r="VFC134" s="4"/>
      <c r="VFD134" s="4"/>
      <c r="VFE134" s="4"/>
      <c r="VFF134" s="4"/>
      <c r="VFG134" s="4"/>
      <c r="VFH134" s="4"/>
      <c r="VFI134" s="4"/>
      <c r="VFJ134" s="4"/>
      <c r="VFK134" s="4"/>
      <c r="VFL134" s="4"/>
      <c r="VFM134" s="4"/>
      <c r="VFN134" s="4"/>
      <c r="VFO134" s="4"/>
      <c r="VFP134" s="4"/>
      <c r="VFQ134" s="4"/>
      <c r="VFR134" s="4"/>
      <c r="VFS134" s="4"/>
      <c r="VFT134" s="4"/>
      <c r="VFU134" s="4"/>
      <c r="VFV134" s="4"/>
      <c r="VFW134" s="4"/>
      <c r="VFX134" s="4"/>
      <c r="VFY134" s="4"/>
      <c r="VFZ134" s="4"/>
      <c r="VGA134" s="4"/>
      <c r="VGB134" s="4"/>
      <c r="VGC134" s="4"/>
      <c r="VGD134" s="4"/>
      <c r="VGK134" s="4"/>
      <c r="VGL134" s="4"/>
      <c r="VGM134" s="4"/>
      <c r="VGN134" s="4"/>
      <c r="VGO134" s="4"/>
      <c r="VGP134" s="4"/>
      <c r="VGQ134" s="4"/>
      <c r="VGR134" s="4"/>
      <c r="VGS134" s="4"/>
      <c r="VGT134" s="4"/>
      <c r="VGU134" s="4"/>
      <c r="VGV134" s="4"/>
      <c r="VGW134" s="4"/>
      <c r="VGX134" s="4"/>
      <c r="VGY134" s="4"/>
      <c r="VGZ134" s="4"/>
      <c r="VHA134" s="4"/>
      <c r="VHB134" s="4"/>
      <c r="VHC134" s="4"/>
      <c r="VHD134" s="4"/>
      <c r="VHE134" s="4"/>
      <c r="VHF134" s="4"/>
      <c r="VHG134" s="4"/>
      <c r="VHH134" s="4"/>
      <c r="VHI134" s="4"/>
      <c r="VHJ134" s="4"/>
      <c r="VHK134" s="4"/>
      <c r="VHL134" s="4"/>
      <c r="VHM134" s="4"/>
      <c r="VHN134" s="4"/>
      <c r="VHO134" s="4"/>
      <c r="VHP134" s="4"/>
      <c r="VHQ134" s="4"/>
      <c r="VHR134" s="4"/>
      <c r="VHS134" s="4"/>
      <c r="VHT134" s="4"/>
      <c r="VHU134" s="4"/>
      <c r="VHV134" s="4"/>
      <c r="VHW134" s="4"/>
      <c r="VHX134" s="4"/>
      <c r="VHY134" s="4"/>
      <c r="VHZ134" s="4"/>
      <c r="VIA134" s="4"/>
      <c r="VIB134" s="4"/>
      <c r="VIC134" s="4"/>
      <c r="VID134" s="4"/>
      <c r="VIE134" s="4"/>
      <c r="VIF134" s="4"/>
      <c r="VIG134" s="4"/>
      <c r="VIH134" s="4"/>
      <c r="VII134" s="4"/>
      <c r="VIJ134" s="4"/>
      <c r="VIK134" s="4"/>
      <c r="VIL134" s="4"/>
      <c r="VIM134" s="4"/>
      <c r="VIN134" s="4"/>
      <c r="VIO134" s="4"/>
      <c r="VIP134" s="4"/>
      <c r="VIQ134" s="4"/>
      <c r="VIR134" s="4"/>
      <c r="VIS134" s="4"/>
      <c r="VIT134" s="4"/>
      <c r="VIU134" s="4"/>
      <c r="VIV134" s="4"/>
      <c r="VIW134" s="4"/>
      <c r="VIX134" s="4"/>
      <c r="VIY134" s="4"/>
      <c r="VIZ134" s="4"/>
      <c r="VJA134" s="4"/>
      <c r="VJB134" s="4"/>
      <c r="VJC134" s="4"/>
      <c r="VJD134" s="4"/>
      <c r="VJE134" s="4"/>
      <c r="VJF134" s="4"/>
      <c r="VJG134" s="4"/>
      <c r="VJH134" s="4"/>
      <c r="VJI134" s="4"/>
      <c r="VJJ134" s="4"/>
      <c r="VJK134" s="4"/>
      <c r="VJL134" s="4"/>
      <c r="VJM134" s="4"/>
      <c r="VJN134" s="4"/>
      <c r="VJO134" s="4"/>
      <c r="VJP134" s="4"/>
      <c r="VJQ134" s="4"/>
      <c r="VJR134" s="4"/>
      <c r="VJS134" s="4"/>
      <c r="VJT134" s="4"/>
      <c r="VJU134" s="4"/>
      <c r="VJV134" s="4"/>
      <c r="VJW134" s="4"/>
      <c r="VJX134" s="4"/>
      <c r="VJY134" s="4"/>
      <c r="VJZ134" s="4"/>
      <c r="VKA134" s="4"/>
      <c r="VKB134" s="4"/>
      <c r="VKC134" s="4"/>
      <c r="VKD134" s="4"/>
      <c r="VKE134" s="4"/>
      <c r="VKF134" s="4"/>
      <c r="VKG134" s="4"/>
      <c r="VKH134" s="4"/>
      <c r="VKI134" s="4"/>
      <c r="VKJ134" s="4"/>
      <c r="VKK134" s="4"/>
      <c r="VKL134" s="4"/>
      <c r="VKM134" s="4"/>
      <c r="VKN134" s="4"/>
      <c r="VKO134" s="4"/>
      <c r="VKP134" s="4"/>
      <c r="VKQ134" s="4"/>
      <c r="VKR134" s="4"/>
      <c r="VKS134" s="4"/>
      <c r="VKT134" s="4"/>
      <c r="VKU134" s="4"/>
      <c r="VKV134" s="4"/>
      <c r="VKW134" s="4"/>
      <c r="VKX134" s="4"/>
      <c r="VKY134" s="4"/>
      <c r="VKZ134" s="4"/>
      <c r="VLA134" s="4"/>
      <c r="VLB134" s="4"/>
      <c r="VLC134" s="4"/>
      <c r="VLD134" s="4"/>
      <c r="VLE134" s="4"/>
      <c r="VLF134" s="4"/>
      <c r="VLG134" s="4"/>
      <c r="VLH134" s="4"/>
      <c r="VLI134" s="4"/>
      <c r="VLJ134" s="4"/>
      <c r="VLK134" s="4"/>
      <c r="VLL134" s="4"/>
      <c r="VLM134" s="4"/>
      <c r="VLN134" s="4"/>
      <c r="VLO134" s="4"/>
      <c r="VLP134" s="4"/>
      <c r="VLQ134" s="4"/>
      <c r="VLR134" s="4"/>
      <c r="VLS134" s="4"/>
      <c r="VLT134" s="4"/>
      <c r="VLU134" s="4"/>
      <c r="VLV134" s="4"/>
      <c r="VLW134" s="4"/>
      <c r="VLX134" s="4"/>
      <c r="VLY134" s="4"/>
      <c r="VLZ134" s="4"/>
      <c r="VMA134" s="4"/>
      <c r="VMB134" s="4"/>
      <c r="VMC134" s="4"/>
      <c r="VMD134" s="4"/>
      <c r="VME134" s="4"/>
      <c r="VMF134" s="4"/>
      <c r="VMG134" s="4"/>
      <c r="VMH134" s="4"/>
      <c r="VMI134" s="4"/>
      <c r="VMJ134" s="4"/>
      <c r="VMK134" s="4"/>
      <c r="VML134" s="4"/>
      <c r="VMM134" s="4"/>
      <c r="VMN134" s="4"/>
      <c r="VMO134" s="4"/>
      <c r="VMP134" s="4"/>
      <c r="VMQ134" s="4"/>
      <c r="VMR134" s="4"/>
      <c r="VMS134" s="4"/>
      <c r="VMT134" s="4"/>
      <c r="VMU134" s="4"/>
      <c r="VMV134" s="4"/>
      <c r="VMW134" s="4"/>
      <c r="VMX134" s="4"/>
      <c r="VMY134" s="4"/>
      <c r="VMZ134" s="4"/>
      <c r="VNA134" s="4"/>
      <c r="VNB134" s="4"/>
      <c r="VNC134" s="4"/>
      <c r="VND134" s="4"/>
      <c r="VNE134" s="4"/>
      <c r="VNF134" s="4"/>
      <c r="VNG134" s="4"/>
      <c r="VNH134" s="4"/>
      <c r="VNI134" s="4"/>
      <c r="VNJ134" s="4"/>
      <c r="VNK134" s="4"/>
      <c r="VNL134" s="4"/>
      <c r="VNM134" s="4"/>
      <c r="VNN134" s="4"/>
      <c r="VNO134" s="4"/>
      <c r="VNP134" s="4"/>
      <c r="VNQ134" s="4"/>
      <c r="VNR134" s="4"/>
      <c r="VNS134" s="4"/>
      <c r="VNT134" s="4"/>
      <c r="VNU134" s="4"/>
      <c r="VNV134" s="4"/>
      <c r="VNW134" s="4"/>
      <c r="VNX134" s="4"/>
      <c r="VNY134" s="4"/>
      <c r="VNZ134" s="4"/>
      <c r="VOA134" s="4"/>
      <c r="VOB134" s="4"/>
      <c r="VOC134" s="4"/>
      <c r="VOD134" s="4"/>
      <c r="VOE134" s="4"/>
      <c r="VOF134" s="4"/>
      <c r="VOG134" s="4"/>
      <c r="VOH134" s="4"/>
      <c r="VOI134" s="4"/>
      <c r="VOJ134" s="4"/>
      <c r="VOK134" s="4"/>
      <c r="VOL134" s="4"/>
      <c r="VOM134" s="4"/>
      <c r="VON134" s="4"/>
      <c r="VOO134" s="4"/>
      <c r="VOP134" s="4"/>
      <c r="VOQ134" s="4"/>
      <c r="VOR134" s="4"/>
      <c r="VOS134" s="4"/>
      <c r="VOT134" s="4"/>
      <c r="VOU134" s="4"/>
      <c r="VOV134" s="4"/>
      <c r="VOW134" s="4"/>
      <c r="VOX134" s="4"/>
      <c r="VOY134" s="4"/>
      <c r="VOZ134" s="4"/>
      <c r="VPA134" s="4"/>
      <c r="VPB134" s="4"/>
      <c r="VPC134" s="4"/>
      <c r="VPD134" s="4"/>
      <c r="VPE134" s="4"/>
      <c r="VPF134" s="4"/>
      <c r="VPG134" s="4"/>
      <c r="VPH134" s="4"/>
      <c r="VPI134" s="4"/>
      <c r="VPJ134" s="4"/>
      <c r="VPK134" s="4"/>
      <c r="VPL134" s="4"/>
      <c r="VPM134" s="4"/>
      <c r="VPN134" s="4"/>
      <c r="VPO134" s="4"/>
      <c r="VPP134" s="4"/>
      <c r="VPQ134" s="4"/>
      <c r="VPR134" s="4"/>
      <c r="VPS134" s="4"/>
      <c r="VPT134" s="4"/>
      <c r="VPU134" s="4"/>
      <c r="VPV134" s="4"/>
      <c r="VPW134" s="4"/>
      <c r="VPX134" s="4"/>
      <c r="VPY134" s="4"/>
      <c r="VPZ134" s="4"/>
      <c r="VQG134" s="4"/>
      <c r="VQH134" s="4"/>
      <c r="VQI134" s="4"/>
      <c r="VQJ134" s="4"/>
      <c r="VQK134" s="4"/>
      <c r="VQL134" s="4"/>
      <c r="VQM134" s="4"/>
      <c r="VQN134" s="4"/>
      <c r="VQO134" s="4"/>
      <c r="VQP134" s="4"/>
      <c r="VQQ134" s="4"/>
      <c r="VQR134" s="4"/>
      <c r="VQS134" s="4"/>
      <c r="VQT134" s="4"/>
      <c r="VQU134" s="4"/>
      <c r="VQV134" s="4"/>
      <c r="VQW134" s="4"/>
      <c r="VQX134" s="4"/>
      <c r="VQY134" s="4"/>
      <c r="VQZ134" s="4"/>
      <c r="VRA134" s="4"/>
      <c r="VRB134" s="4"/>
      <c r="VRC134" s="4"/>
      <c r="VRD134" s="4"/>
      <c r="VRE134" s="4"/>
      <c r="VRF134" s="4"/>
      <c r="VRG134" s="4"/>
      <c r="VRH134" s="4"/>
      <c r="VRI134" s="4"/>
      <c r="VRJ134" s="4"/>
      <c r="VRK134" s="4"/>
      <c r="VRL134" s="4"/>
      <c r="VRM134" s="4"/>
      <c r="VRN134" s="4"/>
      <c r="VRO134" s="4"/>
      <c r="VRP134" s="4"/>
      <c r="VRQ134" s="4"/>
      <c r="VRR134" s="4"/>
      <c r="VRS134" s="4"/>
      <c r="VRT134" s="4"/>
      <c r="VRU134" s="4"/>
      <c r="VRV134" s="4"/>
      <c r="VRW134" s="4"/>
      <c r="VRX134" s="4"/>
      <c r="VRY134" s="4"/>
      <c r="VRZ134" s="4"/>
      <c r="VSA134" s="4"/>
      <c r="VSB134" s="4"/>
      <c r="VSC134" s="4"/>
      <c r="VSD134" s="4"/>
      <c r="VSE134" s="4"/>
      <c r="VSF134" s="4"/>
      <c r="VSG134" s="4"/>
      <c r="VSH134" s="4"/>
      <c r="VSI134" s="4"/>
      <c r="VSJ134" s="4"/>
      <c r="VSK134" s="4"/>
      <c r="VSL134" s="4"/>
      <c r="VSM134" s="4"/>
      <c r="VSN134" s="4"/>
      <c r="VSO134" s="4"/>
      <c r="VSP134" s="4"/>
      <c r="VSQ134" s="4"/>
      <c r="VSR134" s="4"/>
      <c r="VSS134" s="4"/>
      <c r="VST134" s="4"/>
      <c r="VSU134" s="4"/>
      <c r="VSV134" s="4"/>
      <c r="VSW134" s="4"/>
      <c r="VSX134" s="4"/>
      <c r="VSY134" s="4"/>
      <c r="VSZ134" s="4"/>
      <c r="VTA134" s="4"/>
      <c r="VTB134" s="4"/>
      <c r="VTC134" s="4"/>
      <c r="VTD134" s="4"/>
      <c r="VTE134" s="4"/>
      <c r="VTF134" s="4"/>
      <c r="VTG134" s="4"/>
      <c r="VTH134" s="4"/>
      <c r="VTI134" s="4"/>
      <c r="VTJ134" s="4"/>
      <c r="VTK134" s="4"/>
      <c r="VTL134" s="4"/>
      <c r="VTM134" s="4"/>
      <c r="VTN134" s="4"/>
      <c r="VTO134" s="4"/>
      <c r="VTP134" s="4"/>
      <c r="VTQ134" s="4"/>
      <c r="VTR134" s="4"/>
      <c r="VTS134" s="4"/>
      <c r="VTT134" s="4"/>
      <c r="VTU134" s="4"/>
      <c r="VTV134" s="4"/>
      <c r="VTW134" s="4"/>
      <c r="VTX134" s="4"/>
      <c r="VTY134" s="4"/>
      <c r="VTZ134" s="4"/>
      <c r="VUA134" s="4"/>
      <c r="VUB134" s="4"/>
      <c r="VUC134" s="4"/>
      <c r="VUD134" s="4"/>
      <c r="VUE134" s="4"/>
      <c r="VUF134" s="4"/>
      <c r="VUG134" s="4"/>
      <c r="VUH134" s="4"/>
      <c r="VUI134" s="4"/>
      <c r="VUJ134" s="4"/>
      <c r="VUK134" s="4"/>
      <c r="VUL134" s="4"/>
      <c r="VUM134" s="4"/>
      <c r="VUN134" s="4"/>
      <c r="VUO134" s="4"/>
      <c r="VUP134" s="4"/>
      <c r="VUQ134" s="4"/>
      <c r="VUR134" s="4"/>
      <c r="VUS134" s="4"/>
      <c r="VUT134" s="4"/>
      <c r="VUU134" s="4"/>
      <c r="VUV134" s="4"/>
      <c r="VUW134" s="4"/>
      <c r="VUX134" s="4"/>
      <c r="VUY134" s="4"/>
      <c r="VUZ134" s="4"/>
      <c r="VVA134" s="4"/>
      <c r="VVB134" s="4"/>
      <c r="VVC134" s="4"/>
      <c r="VVD134" s="4"/>
      <c r="VVE134" s="4"/>
      <c r="VVF134" s="4"/>
      <c r="VVG134" s="4"/>
      <c r="VVH134" s="4"/>
      <c r="VVI134" s="4"/>
      <c r="VVJ134" s="4"/>
      <c r="VVK134" s="4"/>
      <c r="VVL134" s="4"/>
      <c r="VVM134" s="4"/>
      <c r="VVN134" s="4"/>
      <c r="VVO134" s="4"/>
      <c r="VVP134" s="4"/>
      <c r="VVQ134" s="4"/>
      <c r="VVR134" s="4"/>
      <c r="VVS134" s="4"/>
      <c r="VVT134" s="4"/>
      <c r="VVU134" s="4"/>
      <c r="VVV134" s="4"/>
      <c r="VVW134" s="4"/>
      <c r="VVX134" s="4"/>
      <c r="VVY134" s="4"/>
      <c r="VVZ134" s="4"/>
      <c r="VWA134" s="4"/>
      <c r="VWB134" s="4"/>
      <c r="VWC134" s="4"/>
      <c r="VWD134" s="4"/>
      <c r="VWE134" s="4"/>
      <c r="VWF134" s="4"/>
      <c r="VWG134" s="4"/>
      <c r="VWH134" s="4"/>
      <c r="VWI134" s="4"/>
      <c r="VWJ134" s="4"/>
      <c r="VWK134" s="4"/>
      <c r="VWL134" s="4"/>
      <c r="VWM134" s="4"/>
      <c r="VWN134" s="4"/>
      <c r="VWO134" s="4"/>
      <c r="VWP134" s="4"/>
      <c r="VWQ134" s="4"/>
      <c r="VWR134" s="4"/>
      <c r="VWS134" s="4"/>
      <c r="VWT134" s="4"/>
      <c r="VWU134" s="4"/>
      <c r="VWV134" s="4"/>
      <c r="VWW134" s="4"/>
      <c r="VWX134" s="4"/>
      <c r="VWY134" s="4"/>
      <c r="VWZ134" s="4"/>
      <c r="VXA134" s="4"/>
      <c r="VXB134" s="4"/>
      <c r="VXC134" s="4"/>
      <c r="VXD134" s="4"/>
      <c r="VXE134" s="4"/>
      <c r="VXF134" s="4"/>
      <c r="VXG134" s="4"/>
      <c r="VXH134" s="4"/>
      <c r="VXI134" s="4"/>
      <c r="VXJ134" s="4"/>
      <c r="VXK134" s="4"/>
      <c r="VXL134" s="4"/>
      <c r="VXM134" s="4"/>
      <c r="VXN134" s="4"/>
      <c r="VXO134" s="4"/>
      <c r="VXP134" s="4"/>
      <c r="VXQ134" s="4"/>
      <c r="VXR134" s="4"/>
      <c r="VXS134" s="4"/>
      <c r="VXT134" s="4"/>
      <c r="VXU134" s="4"/>
      <c r="VXV134" s="4"/>
      <c r="VXW134" s="4"/>
      <c r="VXX134" s="4"/>
      <c r="VXY134" s="4"/>
      <c r="VXZ134" s="4"/>
      <c r="VYA134" s="4"/>
      <c r="VYB134" s="4"/>
      <c r="VYC134" s="4"/>
      <c r="VYD134" s="4"/>
      <c r="VYE134" s="4"/>
      <c r="VYF134" s="4"/>
      <c r="VYG134" s="4"/>
      <c r="VYH134" s="4"/>
      <c r="VYI134" s="4"/>
      <c r="VYJ134" s="4"/>
      <c r="VYK134" s="4"/>
      <c r="VYL134" s="4"/>
      <c r="VYM134" s="4"/>
      <c r="VYN134" s="4"/>
      <c r="VYO134" s="4"/>
      <c r="VYP134" s="4"/>
      <c r="VYQ134" s="4"/>
      <c r="VYR134" s="4"/>
      <c r="VYS134" s="4"/>
      <c r="VYT134" s="4"/>
      <c r="VYU134" s="4"/>
      <c r="VYV134" s="4"/>
      <c r="VYW134" s="4"/>
      <c r="VYX134" s="4"/>
      <c r="VYY134" s="4"/>
      <c r="VYZ134" s="4"/>
      <c r="VZA134" s="4"/>
      <c r="VZB134" s="4"/>
      <c r="VZC134" s="4"/>
      <c r="VZD134" s="4"/>
      <c r="VZE134" s="4"/>
      <c r="VZF134" s="4"/>
      <c r="VZG134" s="4"/>
      <c r="VZH134" s="4"/>
      <c r="VZI134" s="4"/>
      <c r="VZJ134" s="4"/>
      <c r="VZK134" s="4"/>
      <c r="VZL134" s="4"/>
      <c r="VZM134" s="4"/>
      <c r="VZN134" s="4"/>
      <c r="VZO134" s="4"/>
      <c r="VZP134" s="4"/>
      <c r="VZQ134" s="4"/>
      <c r="VZR134" s="4"/>
      <c r="VZS134" s="4"/>
      <c r="VZT134" s="4"/>
      <c r="VZU134" s="4"/>
      <c r="VZV134" s="4"/>
      <c r="WAC134" s="4"/>
      <c r="WAD134" s="4"/>
      <c r="WAE134" s="4"/>
      <c r="WAF134" s="4"/>
      <c r="WAG134" s="4"/>
      <c r="WAH134" s="4"/>
      <c r="WAI134" s="4"/>
      <c r="WAJ134" s="4"/>
      <c r="WAK134" s="4"/>
      <c r="WAL134" s="4"/>
      <c r="WAM134" s="4"/>
      <c r="WAN134" s="4"/>
      <c r="WAO134" s="4"/>
      <c r="WAP134" s="4"/>
      <c r="WAQ134" s="4"/>
      <c r="WAR134" s="4"/>
      <c r="WAS134" s="4"/>
      <c r="WAT134" s="4"/>
      <c r="WAU134" s="4"/>
      <c r="WAV134" s="4"/>
      <c r="WAW134" s="4"/>
      <c r="WAX134" s="4"/>
      <c r="WAY134" s="4"/>
      <c r="WAZ134" s="4"/>
      <c r="WBA134" s="4"/>
      <c r="WBB134" s="4"/>
      <c r="WBC134" s="4"/>
      <c r="WBD134" s="4"/>
      <c r="WBE134" s="4"/>
      <c r="WBF134" s="4"/>
      <c r="WBG134" s="4"/>
      <c r="WBH134" s="4"/>
      <c r="WBI134" s="4"/>
      <c r="WBJ134" s="4"/>
      <c r="WBK134" s="4"/>
      <c r="WBL134" s="4"/>
      <c r="WBM134" s="4"/>
      <c r="WBN134" s="4"/>
      <c r="WBO134" s="4"/>
      <c r="WBP134" s="4"/>
      <c r="WBQ134" s="4"/>
      <c r="WBR134" s="4"/>
      <c r="WBS134" s="4"/>
      <c r="WBT134" s="4"/>
      <c r="WBU134" s="4"/>
      <c r="WBV134" s="4"/>
      <c r="WBW134" s="4"/>
      <c r="WBX134" s="4"/>
      <c r="WBY134" s="4"/>
      <c r="WBZ134" s="4"/>
      <c r="WCA134" s="4"/>
      <c r="WCB134" s="4"/>
      <c r="WCC134" s="4"/>
      <c r="WCD134" s="4"/>
      <c r="WCE134" s="4"/>
      <c r="WCF134" s="4"/>
      <c r="WCG134" s="4"/>
      <c r="WCH134" s="4"/>
      <c r="WCI134" s="4"/>
      <c r="WCJ134" s="4"/>
      <c r="WCK134" s="4"/>
      <c r="WCL134" s="4"/>
      <c r="WCM134" s="4"/>
      <c r="WCN134" s="4"/>
      <c r="WCO134" s="4"/>
      <c r="WCP134" s="4"/>
      <c r="WCQ134" s="4"/>
      <c r="WCR134" s="4"/>
      <c r="WCS134" s="4"/>
      <c r="WCT134" s="4"/>
      <c r="WCU134" s="4"/>
      <c r="WCV134" s="4"/>
      <c r="WCW134" s="4"/>
      <c r="WCX134" s="4"/>
      <c r="WCY134" s="4"/>
      <c r="WCZ134" s="4"/>
      <c r="WDA134" s="4"/>
      <c r="WDB134" s="4"/>
      <c r="WDC134" s="4"/>
      <c r="WDD134" s="4"/>
      <c r="WDE134" s="4"/>
      <c r="WDF134" s="4"/>
      <c r="WDG134" s="4"/>
      <c r="WDH134" s="4"/>
      <c r="WDI134" s="4"/>
      <c r="WDJ134" s="4"/>
      <c r="WDK134" s="4"/>
      <c r="WDL134" s="4"/>
      <c r="WDM134" s="4"/>
      <c r="WDN134" s="4"/>
      <c r="WDO134" s="4"/>
      <c r="WDP134" s="4"/>
      <c r="WDQ134" s="4"/>
      <c r="WDR134" s="4"/>
      <c r="WDS134" s="4"/>
      <c r="WDT134" s="4"/>
      <c r="WDU134" s="4"/>
      <c r="WDV134" s="4"/>
      <c r="WDW134" s="4"/>
      <c r="WDX134" s="4"/>
      <c r="WDY134" s="4"/>
      <c r="WDZ134" s="4"/>
      <c r="WEA134" s="4"/>
      <c r="WEB134" s="4"/>
      <c r="WEC134" s="4"/>
      <c r="WED134" s="4"/>
      <c r="WEE134" s="4"/>
      <c r="WEF134" s="4"/>
      <c r="WEG134" s="4"/>
      <c r="WEH134" s="4"/>
      <c r="WEI134" s="4"/>
      <c r="WEJ134" s="4"/>
      <c r="WEK134" s="4"/>
      <c r="WEL134" s="4"/>
      <c r="WEM134" s="4"/>
      <c r="WEN134" s="4"/>
      <c r="WEO134" s="4"/>
      <c r="WEP134" s="4"/>
      <c r="WEQ134" s="4"/>
      <c r="WER134" s="4"/>
      <c r="WES134" s="4"/>
      <c r="WET134" s="4"/>
      <c r="WEU134" s="4"/>
      <c r="WEV134" s="4"/>
      <c r="WEW134" s="4"/>
      <c r="WEX134" s="4"/>
      <c r="WEY134" s="4"/>
      <c r="WEZ134" s="4"/>
      <c r="WFA134" s="4"/>
      <c r="WFB134" s="4"/>
      <c r="WFC134" s="4"/>
      <c r="WFD134" s="4"/>
      <c r="WFE134" s="4"/>
      <c r="WFF134" s="4"/>
      <c r="WFG134" s="4"/>
      <c r="WFH134" s="4"/>
      <c r="WFI134" s="4"/>
      <c r="WFJ134" s="4"/>
      <c r="WFK134" s="4"/>
      <c r="WFL134" s="4"/>
      <c r="WFM134" s="4"/>
      <c r="WFN134" s="4"/>
      <c r="WFO134" s="4"/>
      <c r="WFP134" s="4"/>
      <c r="WFQ134" s="4"/>
      <c r="WFR134" s="4"/>
      <c r="WFS134" s="4"/>
      <c r="WFT134" s="4"/>
      <c r="WFU134" s="4"/>
      <c r="WFV134" s="4"/>
      <c r="WFW134" s="4"/>
      <c r="WFX134" s="4"/>
      <c r="WFY134" s="4"/>
      <c r="WFZ134" s="4"/>
      <c r="WGA134" s="4"/>
      <c r="WGB134" s="4"/>
      <c r="WGC134" s="4"/>
      <c r="WGD134" s="4"/>
      <c r="WGE134" s="4"/>
      <c r="WGF134" s="4"/>
      <c r="WGG134" s="4"/>
      <c r="WGH134" s="4"/>
      <c r="WGI134" s="4"/>
      <c r="WGJ134" s="4"/>
      <c r="WGK134" s="4"/>
      <c r="WGL134" s="4"/>
      <c r="WGM134" s="4"/>
      <c r="WGN134" s="4"/>
      <c r="WGO134" s="4"/>
      <c r="WGP134" s="4"/>
      <c r="WGQ134" s="4"/>
      <c r="WGR134" s="4"/>
      <c r="WGS134" s="4"/>
      <c r="WGT134" s="4"/>
      <c r="WGU134" s="4"/>
      <c r="WGV134" s="4"/>
      <c r="WGW134" s="4"/>
      <c r="WGX134" s="4"/>
      <c r="WGY134" s="4"/>
      <c r="WGZ134" s="4"/>
      <c r="WHA134" s="4"/>
      <c r="WHB134" s="4"/>
      <c r="WHC134" s="4"/>
      <c r="WHD134" s="4"/>
      <c r="WHE134" s="4"/>
      <c r="WHF134" s="4"/>
      <c r="WHG134" s="4"/>
      <c r="WHH134" s="4"/>
      <c r="WHI134" s="4"/>
      <c r="WHJ134" s="4"/>
      <c r="WHK134" s="4"/>
      <c r="WHL134" s="4"/>
      <c r="WHM134" s="4"/>
      <c r="WHN134" s="4"/>
      <c r="WHO134" s="4"/>
      <c r="WHP134" s="4"/>
      <c r="WHQ134" s="4"/>
      <c r="WHR134" s="4"/>
      <c r="WHS134" s="4"/>
      <c r="WHT134" s="4"/>
      <c r="WHU134" s="4"/>
      <c r="WHV134" s="4"/>
      <c r="WHW134" s="4"/>
      <c r="WHX134" s="4"/>
      <c r="WHY134" s="4"/>
      <c r="WHZ134" s="4"/>
      <c r="WIA134" s="4"/>
      <c r="WIB134" s="4"/>
      <c r="WIC134" s="4"/>
      <c r="WID134" s="4"/>
      <c r="WIE134" s="4"/>
      <c r="WIF134" s="4"/>
      <c r="WIG134" s="4"/>
      <c r="WIH134" s="4"/>
      <c r="WII134" s="4"/>
      <c r="WIJ134" s="4"/>
      <c r="WIK134" s="4"/>
      <c r="WIL134" s="4"/>
      <c r="WIM134" s="4"/>
      <c r="WIN134" s="4"/>
      <c r="WIO134" s="4"/>
      <c r="WIP134" s="4"/>
      <c r="WIQ134" s="4"/>
      <c r="WIR134" s="4"/>
      <c r="WIS134" s="4"/>
      <c r="WIT134" s="4"/>
      <c r="WIU134" s="4"/>
      <c r="WIV134" s="4"/>
      <c r="WIW134" s="4"/>
      <c r="WIX134" s="4"/>
      <c r="WIY134" s="4"/>
      <c r="WIZ134" s="4"/>
      <c r="WJA134" s="4"/>
      <c r="WJB134" s="4"/>
      <c r="WJC134" s="4"/>
      <c r="WJD134" s="4"/>
      <c r="WJE134" s="4"/>
      <c r="WJF134" s="4"/>
      <c r="WJG134" s="4"/>
      <c r="WJH134" s="4"/>
      <c r="WJI134" s="4"/>
      <c r="WJJ134" s="4"/>
      <c r="WJK134" s="4"/>
      <c r="WJL134" s="4"/>
      <c r="WJM134" s="4"/>
      <c r="WJN134" s="4"/>
      <c r="WJO134" s="4"/>
      <c r="WJP134" s="4"/>
      <c r="WJQ134" s="4"/>
      <c r="WJR134" s="4"/>
      <c r="WJY134" s="4"/>
      <c r="WJZ134" s="4"/>
      <c r="WKA134" s="4"/>
      <c r="WKB134" s="4"/>
      <c r="WKC134" s="4"/>
      <c r="WKD134" s="4"/>
      <c r="WKE134" s="4"/>
      <c r="WKF134" s="4"/>
      <c r="WKG134" s="4"/>
      <c r="WKH134" s="4"/>
      <c r="WKI134" s="4"/>
      <c r="WKJ134" s="4"/>
      <c r="WKK134" s="4"/>
      <c r="WKL134" s="4"/>
      <c r="WKM134" s="4"/>
      <c r="WKN134" s="4"/>
      <c r="WKO134" s="4"/>
      <c r="WKP134" s="4"/>
      <c r="WKQ134" s="4"/>
      <c r="WKR134" s="4"/>
      <c r="WKS134" s="4"/>
      <c r="WKT134" s="4"/>
      <c r="WKU134" s="4"/>
      <c r="WKV134" s="4"/>
      <c r="WKW134" s="4"/>
      <c r="WKX134" s="4"/>
      <c r="WKY134" s="4"/>
      <c r="WKZ134" s="4"/>
      <c r="WLA134" s="4"/>
      <c r="WLB134" s="4"/>
      <c r="WLC134" s="4"/>
      <c r="WLD134" s="4"/>
      <c r="WLE134" s="4"/>
      <c r="WLF134" s="4"/>
      <c r="WLG134" s="4"/>
      <c r="WLH134" s="4"/>
      <c r="WLI134" s="4"/>
      <c r="WLJ134" s="4"/>
      <c r="WLK134" s="4"/>
      <c r="WLL134" s="4"/>
      <c r="WLM134" s="4"/>
      <c r="WLN134" s="4"/>
      <c r="WLO134" s="4"/>
      <c r="WLP134" s="4"/>
      <c r="WLQ134" s="4"/>
      <c r="WLR134" s="4"/>
      <c r="WLS134" s="4"/>
      <c r="WLT134" s="4"/>
      <c r="WLU134" s="4"/>
      <c r="WLV134" s="4"/>
      <c r="WLW134" s="4"/>
      <c r="WLX134" s="4"/>
      <c r="WLY134" s="4"/>
      <c r="WLZ134" s="4"/>
      <c r="WMA134" s="4"/>
      <c r="WMB134" s="4"/>
      <c r="WMC134" s="4"/>
      <c r="WMD134" s="4"/>
      <c r="WME134" s="4"/>
      <c r="WMF134" s="4"/>
      <c r="WMG134" s="4"/>
      <c r="WMH134" s="4"/>
      <c r="WMI134" s="4"/>
      <c r="WMJ134" s="4"/>
      <c r="WMK134" s="4"/>
      <c r="WML134" s="4"/>
      <c r="WMM134" s="4"/>
      <c r="WMN134" s="4"/>
      <c r="WMO134" s="4"/>
      <c r="WMP134" s="4"/>
      <c r="WMQ134" s="4"/>
      <c r="WMR134" s="4"/>
      <c r="WMS134" s="4"/>
      <c r="WMT134" s="4"/>
      <c r="WMU134" s="4"/>
      <c r="WMV134" s="4"/>
      <c r="WMW134" s="4"/>
      <c r="WMX134" s="4"/>
      <c r="WMY134" s="4"/>
      <c r="WMZ134" s="4"/>
      <c r="WNA134" s="4"/>
      <c r="WNB134" s="4"/>
      <c r="WNC134" s="4"/>
      <c r="WND134" s="4"/>
      <c r="WNE134" s="4"/>
      <c r="WNF134" s="4"/>
      <c r="WNG134" s="4"/>
      <c r="WNH134" s="4"/>
      <c r="WNI134" s="4"/>
      <c r="WNJ134" s="4"/>
      <c r="WNK134" s="4"/>
      <c r="WNL134" s="4"/>
      <c r="WNM134" s="4"/>
      <c r="WNN134" s="4"/>
      <c r="WNO134" s="4"/>
      <c r="WNP134" s="4"/>
      <c r="WNQ134" s="4"/>
      <c r="WNR134" s="4"/>
      <c r="WNS134" s="4"/>
      <c r="WNT134" s="4"/>
      <c r="WNU134" s="4"/>
      <c r="WNV134" s="4"/>
      <c r="WNW134" s="4"/>
      <c r="WNX134" s="4"/>
      <c r="WNY134" s="4"/>
      <c r="WNZ134" s="4"/>
      <c r="WOA134" s="4"/>
      <c r="WOB134" s="4"/>
      <c r="WOC134" s="4"/>
      <c r="WOD134" s="4"/>
      <c r="WOE134" s="4"/>
      <c r="WOF134" s="4"/>
      <c r="WOG134" s="4"/>
      <c r="WOH134" s="4"/>
      <c r="WOI134" s="4"/>
      <c r="WOJ134" s="4"/>
      <c r="WOK134" s="4"/>
      <c r="WOL134" s="4"/>
      <c r="WOM134" s="4"/>
      <c r="WON134" s="4"/>
      <c r="WOO134" s="4"/>
      <c r="WOP134" s="4"/>
      <c r="WOQ134" s="4"/>
      <c r="WOR134" s="4"/>
      <c r="WOS134" s="4"/>
      <c r="WOT134" s="4"/>
      <c r="WOU134" s="4"/>
      <c r="WOV134" s="4"/>
      <c r="WOW134" s="4"/>
      <c r="WOX134" s="4"/>
      <c r="WOY134" s="4"/>
      <c r="WOZ134" s="4"/>
      <c r="WPA134" s="4"/>
      <c r="WPB134" s="4"/>
      <c r="WPC134" s="4"/>
      <c r="WPD134" s="4"/>
      <c r="WPE134" s="4"/>
      <c r="WPF134" s="4"/>
      <c r="WPG134" s="4"/>
      <c r="WPH134" s="4"/>
      <c r="WPI134" s="4"/>
      <c r="WPJ134" s="4"/>
      <c r="WPK134" s="4"/>
      <c r="WPL134" s="4"/>
      <c r="WPM134" s="4"/>
      <c r="WPN134" s="4"/>
      <c r="WPO134" s="4"/>
      <c r="WPP134" s="4"/>
      <c r="WPQ134" s="4"/>
      <c r="WPR134" s="4"/>
      <c r="WPS134" s="4"/>
      <c r="WPT134" s="4"/>
      <c r="WPU134" s="4"/>
      <c r="WPV134" s="4"/>
      <c r="WPW134" s="4"/>
      <c r="WPX134" s="4"/>
      <c r="WPY134" s="4"/>
      <c r="WPZ134" s="4"/>
      <c r="WQA134" s="4"/>
      <c r="WQB134" s="4"/>
      <c r="WQC134" s="4"/>
      <c r="WQD134" s="4"/>
      <c r="WQE134" s="4"/>
      <c r="WQF134" s="4"/>
      <c r="WQG134" s="4"/>
      <c r="WQH134" s="4"/>
      <c r="WQI134" s="4"/>
      <c r="WQJ134" s="4"/>
      <c r="WQK134" s="4"/>
      <c r="WQL134" s="4"/>
      <c r="WQM134" s="4"/>
      <c r="WQN134" s="4"/>
      <c r="WQO134" s="4"/>
      <c r="WQP134" s="4"/>
      <c r="WQQ134" s="4"/>
      <c r="WQR134" s="4"/>
      <c r="WQS134" s="4"/>
      <c r="WQT134" s="4"/>
      <c r="WQU134" s="4"/>
      <c r="WQV134" s="4"/>
      <c r="WQW134" s="4"/>
      <c r="WQX134" s="4"/>
      <c r="WQY134" s="4"/>
      <c r="WQZ134" s="4"/>
      <c r="WRA134" s="4"/>
      <c r="WRB134" s="4"/>
      <c r="WRC134" s="4"/>
      <c r="WRD134" s="4"/>
      <c r="WRE134" s="4"/>
      <c r="WRF134" s="4"/>
      <c r="WRG134" s="4"/>
      <c r="WRH134" s="4"/>
      <c r="WRI134" s="4"/>
      <c r="WRJ134" s="4"/>
      <c r="WRK134" s="4"/>
      <c r="WRL134" s="4"/>
      <c r="WRM134" s="4"/>
      <c r="WRN134" s="4"/>
      <c r="WRO134" s="4"/>
      <c r="WRP134" s="4"/>
      <c r="WRQ134" s="4"/>
      <c r="WRR134" s="4"/>
      <c r="WRS134" s="4"/>
      <c r="WRT134" s="4"/>
      <c r="WRU134" s="4"/>
      <c r="WRV134" s="4"/>
      <c r="WRW134" s="4"/>
      <c r="WRX134" s="4"/>
      <c r="WRY134" s="4"/>
      <c r="WRZ134" s="4"/>
      <c r="WSA134" s="4"/>
      <c r="WSB134" s="4"/>
      <c r="WSC134" s="4"/>
      <c r="WSD134" s="4"/>
      <c r="WSE134" s="4"/>
      <c r="WSF134" s="4"/>
      <c r="WSG134" s="4"/>
      <c r="WSH134" s="4"/>
      <c r="WSI134" s="4"/>
      <c r="WSJ134" s="4"/>
      <c r="WSK134" s="4"/>
      <c r="WSL134" s="4"/>
      <c r="WSM134" s="4"/>
      <c r="WSN134" s="4"/>
      <c r="WSO134" s="4"/>
      <c r="WSP134" s="4"/>
      <c r="WSQ134" s="4"/>
      <c r="WSR134" s="4"/>
      <c r="WSS134" s="4"/>
      <c r="WST134" s="4"/>
      <c r="WSU134" s="4"/>
      <c r="WSV134" s="4"/>
      <c r="WSW134" s="4"/>
      <c r="WSX134" s="4"/>
      <c r="WSY134" s="4"/>
      <c r="WSZ134" s="4"/>
      <c r="WTA134" s="4"/>
      <c r="WTB134" s="4"/>
      <c r="WTC134" s="4"/>
      <c r="WTD134" s="4"/>
      <c r="WTE134" s="4"/>
      <c r="WTF134" s="4"/>
      <c r="WTG134" s="4"/>
      <c r="WTH134" s="4"/>
      <c r="WTI134" s="4"/>
      <c r="WTJ134" s="4"/>
      <c r="WTK134" s="4"/>
      <c r="WTL134" s="4"/>
      <c r="WTM134" s="4"/>
      <c r="WTN134" s="4"/>
      <c r="WTU134" s="4"/>
      <c r="WTV134" s="4"/>
      <c r="WTW134" s="4"/>
      <c r="WTX134" s="4"/>
      <c r="WTY134" s="4"/>
      <c r="WTZ134" s="4"/>
      <c r="WUA134" s="4"/>
      <c r="WUB134" s="4"/>
      <c r="WUC134" s="4"/>
      <c r="WUD134" s="4"/>
      <c r="WUE134" s="4"/>
      <c r="WUF134" s="4"/>
      <c r="WUG134" s="4"/>
      <c r="WUH134" s="4"/>
      <c r="WUI134" s="4"/>
      <c r="WUJ134" s="4"/>
      <c r="WUK134" s="4"/>
      <c r="WUL134" s="4"/>
      <c r="WUM134" s="4"/>
      <c r="WUN134" s="4"/>
      <c r="WUO134" s="4"/>
      <c r="WUP134" s="4"/>
      <c r="WUQ134" s="4"/>
      <c r="WUR134" s="4"/>
      <c r="WUS134" s="4"/>
      <c r="WUT134" s="4"/>
      <c r="WUU134" s="4"/>
      <c r="WUV134" s="4"/>
      <c r="WUW134" s="4"/>
      <c r="WUX134" s="4"/>
      <c r="WUY134" s="4"/>
      <c r="WUZ134" s="4"/>
      <c r="WVA134" s="4"/>
      <c r="WVB134" s="4"/>
      <c r="WVC134" s="4"/>
      <c r="WVD134" s="4"/>
      <c r="WVE134" s="4"/>
      <c r="WVF134" s="4"/>
      <c r="WVG134" s="4"/>
      <c r="WVH134" s="4"/>
      <c r="WVI134" s="4"/>
      <c r="WVJ134" s="4"/>
      <c r="WVK134" s="4"/>
      <c r="WVL134" s="4"/>
      <c r="WVM134" s="4"/>
      <c r="WVN134" s="4"/>
      <c r="WVO134" s="4"/>
      <c r="WVP134" s="4"/>
      <c r="WVQ134" s="4"/>
      <c r="WVR134" s="4"/>
      <c r="WVS134" s="4"/>
      <c r="WVT134" s="4"/>
      <c r="WVU134" s="4"/>
      <c r="WVV134" s="4"/>
      <c r="WVW134" s="4"/>
      <c r="WVX134" s="4"/>
      <c r="WVY134" s="4"/>
      <c r="WVZ134" s="4"/>
      <c r="WWA134" s="4"/>
      <c r="WWB134" s="4"/>
      <c r="WWC134" s="4"/>
      <c r="WWD134" s="4"/>
      <c r="WWE134" s="4"/>
      <c r="WWF134" s="4"/>
      <c r="WWG134" s="4"/>
      <c r="WWH134" s="4"/>
      <c r="WWI134" s="4"/>
      <c r="WWJ134" s="4"/>
      <c r="WWK134" s="4"/>
      <c r="WWL134" s="4"/>
      <c r="WWM134" s="4"/>
      <c r="WWN134" s="4"/>
      <c r="WWO134" s="4"/>
      <c r="WWP134" s="4"/>
      <c r="WWQ134" s="4"/>
      <c r="WWR134" s="4"/>
      <c r="WWS134" s="4"/>
      <c r="WWT134" s="4"/>
      <c r="WWU134" s="4"/>
      <c r="WWV134" s="4"/>
      <c r="WWW134" s="4"/>
      <c r="WWX134" s="4"/>
      <c r="WWY134" s="4"/>
      <c r="WWZ134" s="4"/>
      <c r="WXA134" s="4"/>
      <c r="WXB134" s="4"/>
      <c r="WXC134" s="4"/>
      <c r="WXD134" s="4"/>
      <c r="WXE134" s="4"/>
      <c r="WXF134" s="4"/>
      <c r="WXG134" s="4"/>
      <c r="WXH134" s="4"/>
      <c r="WXI134" s="4"/>
      <c r="WXJ134" s="4"/>
      <c r="WXK134" s="4"/>
      <c r="WXL134" s="4"/>
      <c r="WXM134" s="4"/>
      <c r="WXN134" s="4"/>
      <c r="WXO134" s="4"/>
      <c r="WXP134" s="4"/>
      <c r="WXQ134" s="4"/>
      <c r="WXR134" s="4"/>
      <c r="WXS134" s="4"/>
      <c r="WXT134" s="4"/>
      <c r="WXU134" s="4"/>
      <c r="WXV134" s="4"/>
      <c r="WXW134" s="4"/>
      <c r="WXX134" s="4"/>
      <c r="WXY134" s="4"/>
      <c r="WXZ134" s="4"/>
      <c r="WYA134" s="4"/>
      <c r="WYB134" s="4"/>
      <c r="WYC134" s="4"/>
      <c r="WYD134" s="4"/>
      <c r="WYE134" s="4"/>
      <c r="WYF134" s="4"/>
      <c r="WYG134" s="4"/>
      <c r="WYH134" s="4"/>
      <c r="WYI134" s="4"/>
      <c r="WYJ134" s="4"/>
      <c r="WYK134" s="4"/>
      <c r="WYL134" s="4"/>
      <c r="WYM134" s="4"/>
      <c r="WYN134" s="4"/>
      <c r="WYO134" s="4"/>
      <c r="WYP134" s="4"/>
      <c r="WYQ134" s="4"/>
      <c r="WYR134" s="4"/>
      <c r="WYS134" s="4"/>
      <c r="WYT134" s="4"/>
      <c r="WYU134" s="4"/>
      <c r="WYV134" s="4"/>
      <c r="WYW134" s="4"/>
      <c r="WYX134" s="4"/>
      <c r="WYY134" s="4"/>
      <c r="WYZ134" s="4"/>
      <c r="WZA134" s="4"/>
      <c r="WZB134" s="4"/>
      <c r="WZC134" s="4"/>
      <c r="WZD134" s="4"/>
      <c r="WZE134" s="4"/>
      <c r="WZF134" s="4"/>
      <c r="WZG134" s="4"/>
      <c r="WZH134" s="4"/>
      <c r="WZI134" s="4"/>
      <c r="WZJ134" s="4"/>
      <c r="WZK134" s="4"/>
      <c r="WZL134" s="4"/>
      <c r="WZM134" s="4"/>
      <c r="WZN134" s="4"/>
      <c r="WZO134" s="4"/>
      <c r="WZP134" s="4"/>
      <c r="WZQ134" s="4"/>
      <c r="WZR134" s="4"/>
      <c r="WZS134" s="4"/>
      <c r="WZT134" s="4"/>
      <c r="WZU134" s="4"/>
      <c r="WZV134" s="4"/>
      <c r="WZW134" s="4"/>
      <c r="WZX134" s="4"/>
      <c r="WZY134" s="4"/>
      <c r="WZZ134" s="4"/>
      <c r="XAA134" s="4"/>
      <c r="XAB134" s="4"/>
      <c r="XAC134" s="4"/>
      <c r="XAD134" s="4"/>
      <c r="XAE134" s="4"/>
      <c r="XAF134" s="4"/>
      <c r="XAG134" s="4"/>
      <c r="XAH134" s="4"/>
      <c r="XAI134" s="4"/>
      <c r="XAJ134" s="4"/>
      <c r="XAK134" s="4"/>
      <c r="XAL134" s="4"/>
      <c r="XAM134" s="4"/>
      <c r="XAN134" s="4"/>
      <c r="XAO134" s="4"/>
      <c r="XAP134" s="4"/>
      <c r="XAQ134" s="4"/>
      <c r="XAR134" s="4"/>
      <c r="XAS134" s="4"/>
      <c r="XAT134" s="4"/>
      <c r="XAU134" s="4"/>
      <c r="XAV134" s="4"/>
      <c r="XAW134" s="4"/>
      <c r="XAX134" s="4"/>
      <c r="XAY134" s="4"/>
      <c r="XAZ134" s="4"/>
      <c r="XBA134" s="4"/>
      <c r="XBB134" s="4"/>
      <c r="XBC134" s="4"/>
      <c r="XBD134" s="4"/>
      <c r="XBE134" s="4"/>
      <c r="XBF134" s="4"/>
      <c r="XBG134" s="4"/>
      <c r="XBH134" s="4"/>
      <c r="XBI134" s="4"/>
      <c r="XBJ134" s="4"/>
      <c r="XBK134" s="4"/>
      <c r="XBL134" s="4"/>
      <c r="XBM134" s="4"/>
      <c r="XBN134" s="4"/>
      <c r="XBO134" s="4"/>
      <c r="XBP134" s="4"/>
      <c r="XBQ134" s="4"/>
      <c r="XBR134" s="4"/>
      <c r="XBS134" s="4"/>
      <c r="XBT134" s="4"/>
      <c r="XBU134" s="4"/>
      <c r="XBV134" s="4"/>
      <c r="XBW134" s="4"/>
      <c r="XBX134" s="4"/>
      <c r="XBY134" s="4"/>
      <c r="XBZ134" s="4"/>
      <c r="XCA134" s="4"/>
      <c r="XCB134" s="4"/>
      <c r="XCC134" s="4"/>
      <c r="XCD134" s="4"/>
      <c r="XCE134" s="4"/>
      <c r="XCF134" s="4"/>
      <c r="XCG134" s="4"/>
      <c r="XCH134" s="4"/>
      <c r="XCI134" s="4"/>
      <c r="XCJ134" s="4"/>
      <c r="XCK134" s="4"/>
      <c r="XCL134" s="4"/>
      <c r="XCM134" s="4"/>
      <c r="XCN134" s="4"/>
      <c r="XCO134" s="4"/>
      <c r="XCP134" s="4"/>
      <c r="XCQ134" s="4"/>
      <c r="XCR134" s="4"/>
      <c r="XCS134" s="4"/>
      <c r="XCT134" s="4"/>
      <c r="XCU134" s="4"/>
      <c r="XCV134" s="4"/>
      <c r="XCW134" s="4"/>
      <c r="XCX134" s="4"/>
      <c r="XCY134" s="4"/>
      <c r="XCZ134" s="4"/>
      <c r="XDA134" s="4"/>
      <c r="XDB134" s="4"/>
      <c r="XDC134" s="4"/>
      <c r="XDD134" s="4"/>
      <c r="XDE134" s="4"/>
    </row>
    <row r="135" spans="1:16333" s="89" customFormat="1" ht="15.75" x14ac:dyDescent="0.25">
      <c r="A135" s="32" t="s">
        <v>27</v>
      </c>
      <c r="B135" s="124" t="s">
        <v>579</v>
      </c>
      <c r="C135" s="46">
        <v>800</v>
      </c>
      <c r="D135" s="219">
        <v>997900</v>
      </c>
      <c r="E135" s="219">
        <v>997900</v>
      </c>
      <c r="F135" s="219">
        <v>997900</v>
      </c>
      <c r="G135" s="73"/>
      <c r="H135" s="92"/>
      <c r="I135" s="92"/>
      <c r="J135" s="92"/>
      <c r="K135" s="92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/>
      <c r="OP135" s="4"/>
      <c r="OQ135" s="4"/>
      <c r="OR135" s="4"/>
      <c r="OS135" s="4"/>
      <c r="OT135" s="4"/>
      <c r="OU135" s="4"/>
      <c r="OV135" s="4"/>
      <c r="OW135" s="4"/>
      <c r="OX135" s="4"/>
      <c r="OY135" s="4"/>
      <c r="OZ135" s="4"/>
      <c r="PA135" s="4"/>
      <c r="PB135" s="4"/>
      <c r="PC135" s="4"/>
      <c r="PD135" s="4"/>
      <c r="PE135" s="4"/>
      <c r="PF135" s="4"/>
      <c r="PG135" s="4"/>
      <c r="PH135" s="4"/>
      <c r="PI135" s="4"/>
      <c r="PJ135" s="4"/>
      <c r="PK135" s="4"/>
      <c r="PL135" s="4"/>
      <c r="PM135" s="4"/>
      <c r="PN135" s="4"/>
      <c r="PO135" s="4"/>
      <c r="PP135" s="4"/>
      <c r="PQ135" s="4"/>
      <c r="PR135" s="4"/>
      <c r="PS135" s="4"/>
      <c r="PT135" s="4"/>
      <c r="PU135" s="4"/>
      <c r="PV135" s="4"/>
      <c r="PW135" s="4"/>
      <c r="PX135" s="4"/>
      <c r="PY135" s="4"/>
      <c r="PZ135" s="4"/>
      <c r="QA135" s="4"/>
      <c r="QB135" s="4"/>
      <c r="QC135" s="4"/>
      <c r="QD135" s="4"/>
      <c r="QE135" s="4"/>
      <c r="QF135" s="4"/>
      <c r="QG135" s="4"/>
      <c r="QH135" s="4"/>
      <c r="QI135" s="4"/>
      <c r="QJ135" s="4"/>
      <c r="QK135" s="4"/>
      <c r="QL135" s="4"/>
      <c r="QM135" s="4"/>
      <c r="QN135" s="4"/>
      <c r="QO135" s="4"/>
      <c r="QP135" s="4"/>
      <c r="QQ135" s="4"/>
      <c r="QR135" s="4"/>
      <c r="QS135" s="4"/>
      <c r="QT135" s="4"/>
      <c r="QU135" s="4"/>
      <c r="QV135" s="4"/>
      <c r="QW135" s="4"/>
      <c r="QX135" s="4"/>
      <c r="RE135" s="4"/>
      <c r="RF135" s="4"/>
      <c r="RG135" s="4"/>
      <c r="RH135" s="4"/>
      <c r="RI135" s="4"/>
      <c r="RJ135" s="4"/>
      <c r="RK135" s="4"/>
      <c r="RL135" s="4"/>
      <c r="RM135" s="4"/>
      <c r="RN135" s="4"/>
      <c r="RO135" s="4"/>
      <c r="RP135" s="4"/>
      <c r="RQ135" s="4"/>
      <c r="RR135" s="4"/>
      <c r="RS135" s="4"/>
      <c r="RT135" s="4"/>
      <c r="RU135" s="4"/>
      <c r="RV135" s="4"/>
      <c r="RW135" s="4"/>
      <c r="RX135" s="4"/>
      <c r="RY135" s="4"/>
      <c r="RZ135" s="4"/>
      <c r="SA135" s="4"/>
      <c r="SB135" s="4"/>
      <c r="SC135" s="4"/>
      <c r="SD135" s="4"/>
      <c r="SE135" s="4"/>
      <c r="SF135" s="4"/>
      <c r="SG135" s="4"/>
      <c r="SH135" s="4"/>
      <c r="SI135" s="4"/>
      <c r="SJ135" s="4"/>
      <c r="SK135" s="4"/>
      <c r="SL135" s="4"/>
      <c r="SM135" s="4"/>
      <c r="SN135" s="4"/>
      <c r="SO135" s="4"/>
      <c r="SP135" s="4"/>
      <c r="SQ135" s="4"/>
      <c r="SR135" s="4"/>
      <c r="SS135" s="4"/>
      <c r="ST135" s="4"/>
      <c r="SU135" s="4"/>
      <c r="SV135" s="4"/>
      <c r="SW135" s="4"/>
      <c r="SX135" s="4"/>
      <c r="SY135" s="4"/>
      <c r="SZ135" s="4"/>
      <c r="TA135" s="4"/>
      <c r="TB135" s="4"/>
      <c r="TC135" s="4"/>
      <c r="TD135" s="4"/>
      <c r="TE135" s="4"/>
      <c r="TF135" s="4"/>
      <c r="TG135" s="4"/>
      <c r="TH135" s="4"/>
      <c r="TI135" s="4"/>
      <c r="TJ135" s="4"/>
      <c r="TK135" s="4"/>
      <c r="TL135" s="4"/>
      <c r="TM135" s="4"/>
      <c r="TN135" s="4"/>
      <c r="TO135" s="4"/>
      <c r="TP135" s="4"/>
      <c r="TQ135" s="4"/>
      <c r="TR135" s="4"/>
      <c r="TS135" s="4"/>
      <c r="TT135" s="4"/>
      <c r="TU135" s="4"/>
      <c r="TV135" s="4"/>
      <c r="TW135" s="4"/>
      <c r="TX135" s="4"/>
      <c r="TY135" s="4"/>
      <c r="TZ135" s="4"/>
      <c r="UA135" s="4"/>
      <c r="UB135" s="4"/>
      <c r="UC135" s="4"/>
      <c r="UD135" s="4"/>
      <c r="UE135" s="4"/>
      <c r="UF135" s="4"/>
      <c r="UG135" s="4"/>
      <c r="UH135" s="4"/>
      <c r="UI135" s="4"/>
      <c r="UJ135" s="4"/>
      <c r="UK135" s="4"/>
      <c r="UL135" s="4"/>
      <c r="UM135" s="4"/>
      <c r="UN135" s="4"/>
      <c r="UO135" s="4"/>
      <c r="UP135" s="4"/>
      <c r="UQ135" s="4"/>
      <c r="UR135" s="4"/>
      <c r="US135" s="4"/>
      <c r="UT135" s="4"/>
      <c r="UU135" s="4"/>
      <c r="UV135" s="4"/>
      <c r="UW135" s="4"/>
      <c r="UX135" s="4"/>
      <c r="UY135" s="4"/>
      <c r="UZ135" s="4"/>
      <c r="VA135" s="4"/>
      <c r="VB135" s="4"/>
      <c r="VC135" s="4"/>
      <c r="VD135" s="4"/>
      <c r="VE135" s="4"/>
      <c r="VF135" s="4"/>
      <c r="VG135" s="4"/>
      <c r="VH135" s="4"/>
      <c r="VI135" s="4"/>
      <c r="VJ135" s="4"/>
      <c r="VK135" s="4"/>
      <c r="VL135" s="4"/>
      <c r="VM135" s="4"/>
      <c r="VN135" s="4"/>
      <c r="VO135" s="4"/>
      <c r="VP135" s="4"/>
      <c r="VQ135" s="4"/>
      <c r="VR135" s="4"/>
      <c r="VS135" s="4"/>
      <c r="VT135" s="4"/>
      <c r="VU135" s="4"/>
      <c r="VV135" s="4"/>
      <c r="VW135" s="4"/>
      <c r="VX135" s="4"/>
      <c r="VY135" s="4"/>
      <c r="VZ135" s="4"/>
      <c r="WA135" s="4"/>
      <c r="WB135" s="4"/>
      <c r="WC135" s="4"/>
      <c r="WD135" s="4"/>
      <c r="WE135" s="4"/>
      <c r="WF135" s="4"/>
      <c r="WG135" s="4"/>
      <c r="WH135" s="4"/>
      <c r="WI135" s="4"/>
      <c r="WJ135" s="4"/>
      <c r="WK135" s="4"/>
      <c r="WL135" s="4"/>
      <c r="WM135" s="4"/>
      <c r="WN135" s="4"/>
      <c r="WO135" s="4"/>
      <c r="WP135" s="4"/>
      <c r="WQ135" s="4"/>
      <c r="WR135" s="4"/>
      <c r="WS135" s="4"/>
      <c r="WT135" s="4"/>
      <c r="WU135" s="4"/>
      <c r="WV135" s="4"/>
      <c r="WW135" s="4"/>
      <c r="WX135" s="4"/>
      <c r="WY135" s="4"/>
      <c r="WZ135" s="4"/>
      <c r="XA135" s="4"/>
      <c r="XB135" s="4"/>
      <c r="XC135" s="4"/>
      <c r="XD135" s="4"/>
      <c r="XE135" s="4"/>
      <c r="XF135" s="4"/>
      <c r="XG135" s="4"/>
      <c r="XH135" s="4"/>
      <c r="XI135" s="4"/>
      <c r="XJ135" s="4"/>
      <c r="XK135" s="4"/>
      <c r="XL135" s="4"/>
      <c r="XM135" s="4"/>
      <c r="XN135" s="4"/>
      <c r="XO135" s="4"/>
      <c r="XP135" s="4"/>
      <c r="XQ135" s="4"/>
      <c r="XR135" s="4"/>
      <c r="XS135" s="4"/>
      <c r="XT135" s="4"/>
      <c r="XU135" s="4"/>
      <c r="XV135" s="4"/>
      <c r="XW135" s="4"/>
      <c r="XX135" s="4"/>
      <c r="XY135" s="4"/>
      <c r="XZ135" s="4"/>
      <c r="YA135" s="4"/>
      <c r="YB135" s="4"/>
      <c r="YC135" s="4"/>
      <c r="YD135" s="4"/>
      <c r="YE135" s="4"/>
      <c r="YF135" s="4"/>
      <c r="YG135" s="4"/>
      <c r="YH135" s="4"/>
      <c r="YI135" s="4"/>
      <c r="YJ135" s="4"/>
      <c r="YK135" s="4"/>
      <c r="YL135" s="4"/>
      <c r="YM135" s="4"/>
      <c r="YN135" s="4"/>
      <c r="YO135" s="4"/>
      <c r="YP135" s="4"/>
      <c r="YQ135" s="4"/>
      <c r="YR135" s="4"/>
      <c r="YS135" s="4"/>
      <c r="YT135" s="4"/>
      <c r="YU135" s="4"/>
      <c r="YV135" s="4"/>
      <c r="YW135" s="4"/>
      <c r="YX135" s="4"/>
      <c r="YY135" s="4"/>
      <c r="YZ135" s="4"/>
      <c r="ZA135" s="4"/>
      <c r="ZB135" s="4"/>
      <c r="ZC135" s="4"/>
      <c r="ZD135" s="4"/>
      <c r="ZE135" s="4"/>
      <c r="ZF135" s="4"/>
      <c r="ZG135" s="4"/>
      <c r="ZH135" s="4"/>
      <c r="ZI135" s="4"/>
      <c r="ZJ135" s="4"/>
      <c r="ZK135" s="4"/>
      <c r="ZL135" s="4"/>
      <c r="ZM135" s="4"/>
      <c r="ZN135" s="4"/>
      <c r="ZO135" s="4"/>
      <c r="ZP135" s="4"/>
      <c r="ZQ135" s="4"/>
      <c r="ZR135" s="4"/>
      <c r="ZS135" s="4"/>
      <c r="ZT135" s="4"/>
      <c r="ZU135" s="4"/>
      <c r="ZV135" s="4"/>
      <c r="ZW135" s="4"/>
      <c r="ZX135" s="4"/>
      <c r="ZY135" s="4"/>
      <c r="ZZ135" s="4"/>
      <c r="AAA135" s="4"/>
      <c r="AAB135" s="4"/>
      <c r="AAC135" s="4"/>
      <c r="AAD135" s="4"/>
      <c r="AAE135" s="4"/>
      <c r="AAF135" s="4"/>
      <c r="AAG135" s="4"/>
      <c r="AAH135" s="4"/>
      <c r="AAI135" s="4"/>
      <c r="AAJ135" s="4"/>
      <c r="AAK135" s="4"/>
      <c r="AAL135" s="4"/>
      <c r="AAM135" s="4"/>
      <c r="AAN135" s="4"/>
      <c r="AAO135" s="4"/>
      <c r="AAP135" s="4"/>
      <c r="AAQ135" s="4"/>
      <c r="AAR135" s="4"/>
      <c r="AAS135" s="4"/>
      <c r="AAT135" s="4"/>
      <c r="ABA135" s="4"/>
      <c r="ABB135" s="4"/>
      <c r="ABC135" s="4"/>
      <c r="ABD135" s="4"/>
      <c r="ABE135" s="4"/>
      <c r="ABF135" s="4"/>
      <c r="ABG135" s="4"/>
      <c r="ABH135" s="4"/>
      <c r="ABI135" s="4"/>
      <c r="ABJ135" s="4"/>
      <c r="ABK135" s="4"/>
      <c r="ABL135" s="4"/>
      <c r="ABM135" s="4"/>
      <c r="ABN135" s="4"/>
      <c r="ABO135" s="4"/>
      <c r="ABP135" s="4"/>
      <c r="ABQ135" s="4"/>
      <c r="ABR135" s="4"/>
      <c r="ABS135" s="4"/>
      <c r="ABT135" s="4"/>
      <c r="ABU135" s="4"/>
      <c r="ABV135" s="4"/>
      <c r="ABW135" s="4"/>
      <c r="ABX135" s="4"/>
      <c r="ABY135" s="4"/>
      <c r="ABZ135" s="4"/>
      <c r="ACA135" s="4"/>
      <c r="ACB135" s="4"/>
      <c r="ACC135" s="4"/>
      <c r="ACD135" s="4"/>
      <c r="ACE135" s="4"/>
      <c r="ACF135" s="4"/>
      <c r="ACG135" s="4"/>
      <c r="ACH135" s="4"/>
      <c r="ACI135" s="4"/>
      <c r="ACJ135" s="4"/>
      <c r="ACK135" s="4"/>
      <c r="ACL135" s="4"/>
      <c r="ACM135" s="4"/>
      <c r="ACN135" s="4"/>
      <c r="ACO135" s="4"/>
      <c r="ACP135" s="4"/>
      <c r="ACQ135" s="4"/>
      <c r="ACR135" s="4"/>
      <c r="ACS135" s="4"/>
      <c r="ACT135" s="4"/>
      <c r="ACU135" s="4"/>
      <c r="ACV135" s="4"/>
      <c r="ACW135" s="4"/>
      <c r="ACX135" s="4"/>
      <c r="ACY135" s="4"/>
      <c r="ACZ135" s="4"/>
      <c r="ADA135" s="4"/>
      <c r="ADB135" s="4"/>
      <c r="ADC135" s="4"/>
      <c r="ADD135" s="4"/>
      <c r="ADE135" s="4"/>
      <c r="ADF135" s="4"/>
      <c r="ADG135" s="4"/>
      <c r="ADH135" s="4"/>
      <c r="ADI135" s="4"/>
      <c r="ADJ135" s="4"/>
      <c r="ADK135" s="4"/>
      <c r="ADL135" s="4"/>
      <c r="ADM135" s="4"/>
      <c r="ADN135" s="4"/>
      <c r="ADO135" s="4"/>
      <c r="ADP135" s="4"/>
      <c r="ADQ135" s="4"/>
      <c r="ADR135" s="4"/>
      <c r="ADS135" s="4"/>
      <c r="ADT135" s="4"/>
      <c r="ADU135" s="4"/>
      <c r="ADV135" s="4"/>
      <c r="ADW135" s="4"/>
      <c r="ADX135" s="4"/>
      <c r="ADY135" s="4"/>
      <c r="ADZ135" s="4"/>
      <c r="AEA135" s="4"/>
      <c r="AEB135" s="4"/>
      <c r="AEC135" s="4"/>
      <c r="AED135" s="4"/>
      <c r="AEE135" s="4"/>
      <c r="AEF135" s="4"/>
      <c r="AEG135" s="4"/>
      <c r="AEH135" s="4"/>
      <c r="AEI135" s="4"/>
      <c r="AEJ135" s="4"/>
      <c r="AEK135" s="4"/>
      <c r="AEL135" s="4"/>
      <c r="AEM135" s="4"/>
      <c r="AEN135" s="4"/>
      <c r="AEO135" s="4"/>
      <c r="AEP135" s="4"/>
      <c r="AEQ135" s="4"/>
      <c r="AER135" s="4"/>
      <c r="AES135" s="4"/>
      <c r="AET135" s="4"/>
      <c r="AEU135" s="4"/>
      <c r="AEV135" s="4"/>
      <c r="AEW135" s="4"/>
      <c r="AEX135" s="4"/>
      <c r="AEY135" s="4"/>
      <c r="AEZ135" s="4"/>
      <c r="AFA135" s="4"/>
      <c r="AFB135" s="4"/>
      <c r="AFC135" s="4"/>
      <c r="AFD135" s="4"/>
      <c r="AFE135" s="4"/>
      <c r="AFF135" s="4"/>
      <c r="AFG135" s="4"/>
      <c r="AFH135" s="4"/>
      <c r="AFI135" s="4"/>
      <c r="AFJ135" s="4"/>
      <c r="AFK135" s="4"/>
      <c r="AFL135" s="4"/>
      <c r="AFM135" s="4"/>
      <c r="AFN135" s="4"/>
      <c r="AFO135" s="4"/>
      <c r="AFP135" s="4"/>
      <c r="AFQ135" s="4"/>
      <c r="AFR135" s="4"/>
      <c r="AFS135" s="4"/>
      <c r="AFT135" s="4"/>
      <c r="AFU135" s="4"/>
      <c r="AFV135" s="4"/>
      <c r="AFW135" s="4"/>
      <c r="AFX135" s="4"/>
      <c r="AFY135" s="4"/>
      <c r="AFZ135" s="4"/>
      <c r="AGA135" s="4"/>
      <c r="AGB135" s="4"/>
      <c r="AGC135" s="4"/>
      <c r="AGD135" s="4"/>
      <c r="AGE135" s="4"/>
      <c r="AGF135" s="4"/>
      <c r="AGG135" s="4"/>
      <c r="AGH135" s="4"/>
      <c r="AGI135" s="4"/>
      <c r="AGJ135" s="4"/>
      <c r="AGK135" s="4"/>
      <c r="AGL135" s="4"/>
      <c r="AGM135" s="4"/>
      <c r="AGN135" s="4"/>
      <c r="AGO135" s="4"/>
      <c r="AGP135" s="4"/>
      <c r="AGQ135" s="4"/>
      <c r="AGR135" s="4"/>
      <c r="AGS135" s="4"/>
      <c r="AGT135" s="4"/>
      <c r="AGU135" s="4"/>
      <c r="AGV135" s="4"/>
      <c r="AGW135" s="4"/>
      <c r="AGX135" s="4"/>
      <c r="AGY135" s="4"/>
      <c r="AGZ135" s="4"/>
      <c r="AHA135" s="4"/>
      <c r="AHB135" s="4"/>
      <c r="AHC135" s="4"/>
      <c r="AHD135" s="4"/>
      <c r="AHE135" s="4"/>
      <c r="AHF135" s="4"/>
      <c r="AHG135" s="4"/>
      <c r="AHH135" s="4"/>
      <c r="AHI135" s="4"/>
      <c r="AHJ135" s="4"/>
      <c r="AHK135" s="4"/>
      <c r="AHL135" s="4"/>
      <c r="AHM135" s="4"/>
      <c r="AHN135" s="4"/>
      <c r="AHO135" s="4"/>
      <c r="AHP135" s="4"/>
      <c r="AHQ135" s="4"/>
      <c r="AHR135" s="4"/>
      <c r="AHS135" s="4"/>
      <c r="AHT135" s="4"/>
      <c r="AHU135" s="4"/>
      <c r="AHV135" s="4"/>
      <c r="AHW135" s="4"/>
      <c r="AHX135" s="4"/>
      <c r="AHY135" s="4"/>
      <c r="AHZ135" s="4"/>
      <c r="AIA135" s="4"/>
      <c r="AIB135" s="4"/>
      <c r="AIC135" s="4"/>
      <c r="AID135" s="4"/>
      <c r="AIE135" s="4"/>
      <c r="AIF135" s="4"/>
      <c r="AIG135" s="4"/>
      <c r="AIH135" s="4"/>
      <c r="AII135" s="4"/>
      <c r="AIJ135" s="4"/>
      <c r="AIK135" s="4"/>
      <c r="AIL135" s="4"/>
      <c r="AIM135" s="4"/>
      <c r="AIN135" s="4"/>
      <c r="AIO135" s="4"/>
      <c r="AIP135" s="4"/>
      <c r="AIQ135" s="4"/>
      <c r="AIR135" s="4"/>
      <c r="AIS135" s="4"/>
      <c r="AIT135" s="4"/>
      <c r="AIU135" s="4"/>
      <c r="AIV135" s="4"/>
      <c r="AIW135" s="4"/>
      <c r="AIX135" s="4"/>
      <c r="AIY135" s="4"/>
      <c r="AIZ135" s="4"/>
      <c r="AJA135" s="4"/>
      <c r="AJB135" s="4"/>
      <c r="AJC135" s="4"/>
      <c r="AJD135" s="4"/>
      <c r="AJE135" s="4"/>
      <c r="AJF135" s="4"/>
      <c r="AJG135" s="4"/>
      <c r="AJH135" s="4"/>
      <c r="AJI135" s="4"/>
      <c r="AJJ135" s="4"/>
      <c r="AJK135" s="4"/>
      <c r="AJL135" s="4"/>
      <c r="AJM135" s="4"/>
      <c r="AJN135" s="4"/>
      <c r="AJO135" s="4"/>
      <c r="AJP135" s="4"/>
      <c r="AJQ135" s="4"/>
      <c r="AJR135" s="4"/>
      <c r="AJS135" s="4"/>
      <c r="AJT135" s="4"/>
      <c r="AJU135" s="4"/>
      <c r="AJV135" s="4"/>
      <c r="AJW135" s="4"/>
      <c r="AJX135" s="4"/>
      <c r="AJY135" s="4"/>
      <c r="AJZ135" s="4"/>
      <c r="AKA135" s="4"/>
      <c r="AKB135" s="4"/>
      <c r="AKC135" s="4"/>
      <c r="AKD135" s="4"/>
      <c r="AKE135" s="4"/>
      <c r="AKF135" s="4"/>
      <c r="AKG135" s="4"/>
      <c r="AKH135" s="4"/>
      <c r="AKI135" s="4"/>
      <c r="AKJ135" s="4"/>
      <c r="AKK135" s="4"/>
      <c r="AKL135" s="4"/>
      <c r="AKM135" s="4"/>
      <c r="AKN135" s="4"/>
      <c r="AKO135" s="4"/>
      <c r="AKP135" s="4"/>
      <c r="AKW135" s="4"/>
      <c r="AKX135" s="4"/>
      <c r="AKY135" s="4"/>
      <c r="AKZ135" s="4"/>
      <c r="ALA135" s="4"/>
      <c r="ALB135" s="4"/>
      <c r="ALC135" s="4"/>
      <c r="ALD135" s="4"/>
      <c r="ALE135" s="4"/>
      <c r="ALF135" s="4"/>
      <c r="ALG135" s="4"/>
      <c r="ALH135" s="4"/>
      <c r="ALI135" s="4"/>
      <c r="ALJ135" s="4"/>
      <c r="ALK135" s="4"/>
      <c r="ALL135" s="4"/>
      <c r="ALM135" s="4"/>
      <c r="ALN135" s="4"/>
      <c r="ALO135" s="4"/>
      <c r="ALP135" s="4"/>
      <c r="ALQ135" s="4"/>
      <c r="ALR135" s="4"/>
      <c r="ALS135" s="4"/>
      <c r="ALT135" s="4"/>
      <c r="ALU135" s="4"/>
      <c r="ALV135" s="4"/>
      <c r="ALW135" s="4"/>
      <c r="ALX135" s="4"/>
      <c r="ALY135" s="4"/>
      <c r="ALZ135" s="4"/>
      <c r="AMA135" s="4"/>
      <c r="AMB135" s="4"/>
      <c r="AMC135" s="4"/>
      <c r="AMD135" s="4"/>
      <c r="AME135" s="4"/>
      <c r="AMF135" s="4"/>
      <c r="AMG135" s="4"/>
      <c r="AMH135" s="4"/>
      <c r="AMI135" s="4"/>
      <c r="AMJ135" s="4"/>
      <c r="AMK135" s="4"/>
      <c r="AML135" s="4"/>
      <c r="AMM135" s="4"/>
      <c r="AMN135" s="4"/>
      <c r="AMO135" s="4"/>
      <c r="AMP135" s="4"/>
      <c r="AMQ135" s="4"/>
      <c r="AMR135" s="4"/>
      <c r="AMS135" s="4"/>
      <c r="AMT135" s="4"/>
      <c r="AMU135" s="4"/>
      <c r="AMV135" s="4"/>
      <c r="AMW135" s="4"/>
      <c r="AMX135" s="4"/>
      <c r="AMY135" s="4"/>
      <c r="AMZ135" s="4"/>
      <c r="ANA135" s="4"/>
      <c r="ANB135" s="4"/>
      <c r="ANC135" s="4"/>
      <c r="AND135" s="4"/>
      <c r="ANE135" s="4"/>
      <c r="ANF135" s="4"/>
      <c r="ANG135" s="4"/>
      <c r="ANH135" s="4"/>
      <c r="ANI135" s="4"/>
      <c r="ANJ135" s="4"/>
      <c r="ANK135" s="4"/>
      <c r="ANL135" s="4"/>
      <c r="ANM135" s="4"/>
      <c r="ANN135" s="4"/>
      <c r="ANO135" s="4"/>
      <c r="ANP135" s="4"/>
      <c r="ANQ135" s="4"/>
      <c r="ANR135" s="4"/>
      <c r="ANS135" s="4"/>
      <c r="ANT135" s="4"/>
      <c r="ANU135" s="4"/>
      <c r="ANV135" s="4"/>
      <c r="ANW135" s="4"/>
      <c r="ANX135" s="4"/>
      <c r="ANY135" s="4"/>
      <c r="ANZ135" s="4"/>
      <c r="AOA135" s="4"/>
      <c r="AOB135" s="4"/>
      <c r="AOC135" s="4"/>
      <c r="AOD135" s="4"/>
      <c r="AOE135" s="4"/>
      <c r="AOF135" s="4"/>
      <c r="AOG135" s="4"/>
      <c r="AOH135" s="4"/>
      <c r="AOI135" s="4"/>
      <c r="AOJ135" s="4"/>
      <c r="AOK135" s="4"/>
      <c r="AOL135" s="4"/>
      <c r="AOM135" s="4"/>
      <c r="AON135" s="4"/>
      <c r="AOO135" s="4"/>
      <c r="AOP135" s="4"/>
      <c r="AOQ135" s="4"/>
      <c r="AOR135" s="4"/>
      <c r="AOS135" s="4"/>
      <c r="AOT135" s="4"/>
      <c r="AOU135" s="4"/>
      <c r="AOV135" s="4"/>
      <c r="AOW135" s="4"/>
      <c r="AOX135" s="4"/>
      <c r="AOY135" s="4"/>
      <c r="AOZ135" s="4"/>
      <c r="APA135" s="4"/>
      <c r="APB135" s="4"/>
      <c r="APC135" s="4"/>
      <c r="APD135" s="4"/>
      <c r="APE135" s="4"/>
      <c r="APF135" s="4"/>
      <c r="APG135" s="4"/>
      <c r="APH135" s="4"/>
      <c r="API135" s="4"/>
      <c r="APJ135" s="4"/>
      <c r="APK135" s="4"/>
      <c r="APL135" s="4"/>
      <c r="APM135" s="4"/>
      <c r="APN135" s="4"/>
      <c r="APO135" s="4"/>
      <c r="APP135" s="4"/>
      <c r="APQ135" s="4"/>
      <c r="APR135" s="4"/>
      <c r="APS135" s="4"/>
      <c r="APT135" s="4"/>
      <c r="APU135" s="4"/>
      <c r="APV135" s="4"/>
      <c r="APW135" s="4"/>
      <c r="APX135" s="4"/>
      <c r="APY135" s="4"/>
      <c r="APZ135" s="4"/>
      <c r="AQA135" s="4"/>
      <c r="AQB135" s="4"/>
      <c r="AQC135" s="4"/>
      <c r="AQD135" s="4"/>
      <c r="AQE135" s="4"/>
      <c r="AQF135" s="4"/>
      <c r="AQG135" s="4"/>
      <c r="AQH135" s="4"/>
      <c r="AQI135" s="4"/>
      <c r="AQJ135" s="4"/>
      <c r="AQK135" s="4"/>
      <c r="AQL135" s="4"/>
      <c r="AQM135" s="4"/>
      <c r="AQN135" s="4"/>
      <c r="AQO135" s="4"/>
      <c r="AQP135" s="4"/>
      <c r="AQQ135" s="4"/>
      <c r="AQR135" s="4"/>
      <c r="AQS135" s="4"/>
      <c r="AQT135" s="4"/>
      <c r="AQU135" s="4"/>
      <c r="AQV135" s="4"/>
      <c r="AQW135" s="4"/>
      <c r="AQX135" s="4"/>
      <c r="AQY135" s="4"/>
      <c r="AQZ135" s="4"/>
      <c r="ARA135" s="4"/>
      <c r="ARB135" s="4"/>
      <c r="ARC135" s="4"/>
      <c r="ARD135" s="4"/>
      <c r="ARE135" s="4"/>
      <c r="ARF135" s="4"/>
      <c r="ARG135" s="4"/>
      <c r="ARH135" s="4"/>
      <c r="ARI135" s="4"/>
      <c r="ARJ135" s="4"/>
      <c r="ARK135" s="4"/>
      <c r="ARL135" s="4"/>
      <c r="ARM135" s="4"/>
      <c r="ARN135" s="4"/>
      <c r="ARO135" s="4"/>
      <c r="ARP135" s="4"/>
      <c r="ARQ135" s="4"/>
      <c r="ARR135" s="4"/>
      <c r="ARS135" s="4"/>
      <c r="ART135" s="4"/>
      <c r="ARU135" s="4"/>
      <c r="ARV135" s="4"/>
      <c r="ARW135" s="4"/>
      <c r="ARX135" s="4"/>
      <c r="ARY135" s="4"/>
      <c r="ARZ135" s="4"/>
      <c r="ASA135" s="4"/>
      <c r="ASB135" s="4"/>
      <c r="ASC135" s="4"/>
      <c r="ASD135" s="4"/>
      <c r="ASE135" s="4"/>
      <c r="ASF135" s="4"/>
      <c r="ASG135" s="4"/>
      <c r="ASH135" s="4"/>
      <c r="ASI135" s="4"/>
      <c r="ASJ135" s="4"/>
      <c r="ASK135" s="4"/>
      <c r="ASL135" s="4"/>
      <c r="ASM135" s="4"/>
      <c r="ASN135" s="4"/>
      <c r="ASO135" s="4"/>
      <c r="ASP135" s="4"/>
      <c r="ASQ135" s="4"/>
      <c r="ASR135" s="4"/>
      <c r="ASS135" s="4"/>
      <c r="AST135" s="4"/>
      <c r="ASU135" s="4"/>
      <c r="ASV135" s="4"/>
      <c r="ASW135" s="4"/>
      <c r="ASX135" s="4"/>
      <c r="ASY135" s="4"/>
      <c r="ASZ135" s="4"/>
      <c r="ATA135" s="4"/>
      <c r="ATB135" s="4"/>
      <c r="ATC135" s="4"/>
      <c r="ATD135" s="4"/>
      <c r="ATE135" s="4"/>
      <c r="ATF135" s="4"/>
      <c r="ATG135" s="4"/>
      <c r="ATH135" s="4"/>
      <c r="ATI135" s="4"/>
      <c r="ATJ135" s="4"/>
      <c r="ATK135" s="4"/>
      <c r="ATL135" s="4"/>
      <c r="ATM135" s="4"/>
      <c r="ATN135" s="4"/>
      <c r="ATO135" s="4"/>
      <c r="ATP135" s="4"/>
      <c r="ATQ135" s="4"/>
      <c r="ATR135" s="4"/>
      <c r="ATS135" s="4"/>
      <c r="ATT135" s="4"/>
      <c r="ATU135" s="4"/>
      <c r="ATV135" s="4"/>
      <c r="ATW135" s="4"/>
      <c r="ATX135" s="4"/>
      <c r="ATY135" s="4"/>
      <c r="ATZ135" s="4"/>
      <c r="AUA135" s="4"/>
      <c r="AUB135" s="4"/>
      <c r="AUC135" s="4"/>
      <c r="AUD135" s="4"/>
      <c r="AUE135" s="4"/>
      <c r="AUF135" s="4"/>
      <c r="AUG135" s="4"/>
      <c r="AUH135" s="4"/>
      <c r="AUI135" s="4"/>
      <c r="AUJ135" s="4"/>
      <c r="AUK135" s="4"/>
      <c r="AUL135" s="4"/>
      <c r="AUS135" s="4"/>
      <c r="AUT135" s="4"/>
      <c r="AUU135" s="4"/>
      <c r="AUV135" s="4"/>
      <c r="AUW135" s="4"/>
      <c r="AUX135" s="4"/>
      <c r="AUY135" s="4"/>
      <c r="AUZ135" s="4"/>
      <c r="AVA135" s="4"/>
      <c r="AVB135" s="4"/>
      <c r="AVC135" s="4"/>
      <c r="AVD135" s="4"/>
      <c r="AVE135" s="4"/>
      <c r="AVF135" s="4"/>
      <c r="AVG135" s="4"/>
      <c r="AVH135" s="4"/>
      <c r="AVI135" s="4"/>
      <c r="AVJ135" s="4"/>
      <c r="AVK135" s="4"/>
      <c r="AVL135" s="4"/>
      <c r="AVM135" s="4"/>
      <c r="AVN135" s="4"/>
      <c r="AVO135" s="4"/>
      <c r="AVP135" s="4"/>
      <c r="AVQ135" s="4"/>
      <c r="AVR135" s="4"/>
      <c r="AVS135" s="4"/>
      <c r="AVT135" s="4"/>
      <c r="AVU135" s="4"/>
      <c r="AVV135" s="4"/>
      <c r="AVW135" s="4"/>
      <c r="AVX135" s="4"/>
      <c r="AVY135" s="4"/>
      <c r="AVZ135" s="4"/>
      <c r="AWA135" s="4"/>
      <c r="AWB135" s="4"/>
      <c r="AWC135" s="4"/>
      <c r="AWD135" s="4"/>
      <c r="AWE135" s="4"/>
      <c r="AWF135" s="4"/>
      <c r="AWG135" s="4"/>
      <c r="AWH135" s="4"/>
      <c r="AWI135" s="4"/>
      <c r="AWJ135" s="4"/>
      <c r="AWK135" s="4"/>
      <c r="AWL135" s="4"/>
      <c r="AWM135" s="4"/>
      <c r="AWN135" s="4"/>
      <c r="AWO135" s="4"/>
      <c r="AWP135" s="4"/>
      <c r="AWQ135" s="4"/>
      <c r="AWR135" s="4"/>
      <c r="AWS135" s="4"/>
      <c r="AWT135" s="4"/>
      <c r="AWU135" s="4"/>
      <c r="AWV135" s="4"/>
      <c r="AWW135" s="4"/>
      <c r="AWX135" s="4"/>
      <c r="AWY135" s="4"/>
      <c r="AWZ135" s="4"/>
      <c r="AXA135" s="4"/>
      <c r="AXB135" s="4"/>
      <c r="AXC135" s="4"/>
      <c r="AXD135" s="4"/>
      <c r="AXE135" s="4"/>
      <c r="AXF135" s="4"/>
      <c r="AXG135" s="4"/>
      <c r="AXH135" s="4"/>
      <c r="AXI135" s="4"/>
      <c r="AXJ135" s="4"/>
      <c r="AXK135" s="4"/>
      <c r="AXL135" s="4"/>
      <c r="AXM135" s="4"/>
      <c r="AXN135" s="4"/>
      <c r="AXO135" s="4"/>
      <c r="AXP135" s="4"/>
      <c r="AXQ135" s="4"/>
      <c r="AXR135" s="4"/>
      <c r="AXS135" s="4"/>
      <c r="AXT135" s="4"/>
      <c r="AXU135" s="4"/>
      <c r="AXV135" s="4"/>
      <c r="AXW135" s="4"/>
      <c r="AXX135" s="4"/>
      <c r="AXY135" s="4"/>
      <c r="AXZ135" s="4"/>
      <c r="AYA135" s="4"/>
      <c r="AYB135" s="4"/>
      <c r="AYC135" s="4"/>
      <c r="AYD135" s="4"/>
      <c r="AYE135" s="4"/>
      <c r="AYF135" s="4"/>
      <c r="AYG135" s="4"/>
      <c r="AYH135" s="4"/>
      <c r="AYI135" s="4"/>
      <c r="AYJ135" s="4"/>
      <c r="AYK135" s="4"/>
      <c r="AYL135" s="4"/>
      <c r="AYM135" s="4"/>
      <c r="AYN135" s="4"/>
      <c r="AYO135" s="4"/>
      <c r="AYP135" s="4"/>
      <c r="AYQ135" s="4"/>
      <c r="AYR135" s="4"/>
      <c r="AYS135" s="4"/>
      <c r="AYT135" s="4"/>
      <c r="AYU135" s="4"/>
      <c r="AYV135" s="4"/>
      <c r="AYW135" s="4"/>
      <c r="AYX135" s="4"/>
      <c r="AYY135" s="4"/>
      <c r="AYZ135" s="4"/>
      <c r="AZA135" s="4"/>
      <c r="AZB135" s="4"/>
      <c r="AZC135" s="4"/>
      <c r="AZD135" s="4"/>
      <c r="AZE135" s="4"/>
      <c r="AZF135" s="4"/>
      <c r="AZG135" s="4"/>
      <c r="AZH135" s="4"/>
      <c r="AZI135" s="4"/>
      <c r="AZJ135" s="4"/>
      <c r="AZK135" s="4"/>
      <c r="AZL135" s="4"/>
      <c r="AZM135" s="4"/>
      <c r="AZN135" s="4"/>
      <c r="AZO135" s="4"/>
      <c r="AZP135" s="4"/>
      <c r="AZQ135" s="4"/>
      <c r="AZR135" s="4"/>
      <c r="AZS135" s="4"/>
      <c r="AZT135" s="4"/>
      <c r="AZU135" s="4"/>
      <c r="AZV135" s="4"/>
      <c r="AZW135" s="4"/>
      <c r="AZX135" s="4"/>
      <c r="AZY135" s="4"/>
      <c r="AZZ135" s="4"/>
      <c r="BAA135" s="4"/>
      <c r="BAB135" s="4"/>
      <c r="BAC135" s="4"/>
      <c r="BAD135" s="4"/>
      <c r="BAE135" s="4"/>
      <c r="BAF135" s="4"/>
      <c r="BAG135" s="4"/>
      <c r="BAH135" s="4"/>
      <c r="BAI135" s="4"/>
      <c r="BAJ135" s="4"/>
      <c r="BAK135" s="4"/>
      <c r="BAL135" s="4"/>
      <c r="BAM135" s="4"/>
      <c r="BAN135" s="4"/>
      <c r="BAO135" s="4"/>
      <c r="BAP135" s="4"/>
      <c r="BAQ135" s="4"/>
      <c r="BAR135" s="4"/>
      <c r="BAS135" s="4"/>
      <c r="BAT135" s="4"/>
      <c r="BAU135" s="4"/>
      <c r="BAV135" s="4"/>
      <c r="BAW135" s="4"/>
      <c r="BAX135" s="4"/>
      <c r="BAY135" s="4"/>
      <c r="BAZ135" s="4"/>
      <c r="BBA135" s="4"/>
      <c r="BBB135" s="4"/>
      <c r="BBC135" s="4"/>
      <c r="BBD135" s="4"/>
      <c r="BBE135" s="4"/>
      <c r="BBF135" s="4"/>
      <c r="BBG135" s="4"/>
      <c r="BBH135" s="4"/>
      <c r="BBI135" s="4"/>
      <c r="BBJ135" s="4"/>
      <c r="BBK135" s="4"/>
      <c r="BBL135" s="4"/>
      <c r="BBM135" s="4"/>
      <c r="BBN135" s="4"/>
      <c r="BBO135" s="4"/>
      <c r="BBP135" s="4"/>
      <c r="BBQ135" s="4"/>
      <c r="BBR135" s="4"/>
      <c r="BBS135" s="4"/>
      <c r="BBT135" s="4"/>
      <c r="BBU135" s="4"/>
      <c r="BBV135" s="4"/>
      <c r="BBW135" s="4"/>
      <c r="BBX135" s="4"/>
      <c r="BBY135" s="4"/>
      <c r="BBZ135" s="4"/>
      <c r="BCA135" s="4"/>
      <c r="BCB135" s="4"/>
      <c r="BCC135" s="4"/>
      <c r="BCD135" s="4"/>
      <c r="BCE135" s="4"/>
      <c r="BCF135" s="4"/>
      <c r="BCG135" s="4"/>
      <c r="BCH135" s="4"/>
      <c r="BCI135" s="4"/>
      <c r="BCJ135" s="4"/>
      <c r="BCK135" s="4"/>
      <c r="BCL135" s="4"/>
      <c r="BCM135" s="4"/>
      <c r="BCN135" s="4"/>
      <c r="BCO135" s="4"/>
      <c r="BCP135" s="4"/>
      <c r="BCQ135" s="4"/>
      <c r="BCR135" s="4"/>
      <c r="BCS135" s="4"/>
      <c r="BCT135" s="4"/>
      <c r="BCU135" s="4"/>
      <c r="BCV135" s="4"/>
      <c r="BCW135" s="4"/>
      <c r="BCX135" s="4"/>
      <c r="BCY135" s="4"/>
      <c r="BCZ135" s="4"/>
      <c r="BDA135" s="4"/>
      <c r="BDB135" s="4"/>
      <c r="BDC135" s="4"/>
      <c r="BDD135" s="4"/>
      <c r="BDE135" s="4"/>
      <c r="BDF135" s="4"/>
      <c r="BDG135" s="4"/>
      <c r="BDH135" s="4"/>
      <c r="BDI135" s="4"/>
      <c r="BDJ135" s="4"/>
      <c r="BDK135" s="4"/>
      <c r="BDL135" s="4"/>
      <c r="BDM135" s="4"/>
      <c r="BDN135" s="4"/>
      <c r="BDO135" s="4"/>
      <c r="BDP135" s="4"/>
      <c r="BDQ135" s="4"/>
      <c r="BDR135" s="4"/>
      <c r="BDS135" s="4"/>
      <c r="BDT135" s="4"/>
      <c r="BDU135" s="4"/>
      <c r="BDV135" s="4"/>
      <c r="BDW135" s="4"/>
      <c r="BDX135" s="4"/>
      <c r="BDY135" s="4"/>
      <c r="BDZ135" s="4"/>
      <c r="BEA135" s="4"/>
      <c r="BEB135" s="4"/>
      <c r="BEC135" s="4"/>
      <c r="BED135" s="4"/>
      <c r="BEE135" s="4"/>
      <c r="BEF135" s="4"/>
      <c r="BEG135" s="4"/>
      <c r="BEH135" s="4"/>
      <c r="BEO135" s="4"/>
      <c r="BEP135" s="4"/>
      <c r="BEQ135" s="4"/>
      <c r="BER135" s="4"/>
      <c r="BES135" s="4"/>
      <c r="BET135" s="4"/>
      <c r="BEU135" s="4"/>
      <c r="BEV135" s="4"/>
      <c r="BEW135" s="4"/>
      <c r="BEX135" s="4"/>
      <c r="BEY135" s="4"/>
      <c r="BEZ135" s="4"/>
      <c r="BFA135" s="4"/>
      <c r="BFB135" s="4"/>
      <c r="BFC135" s="4"/>
      <c r="BFD135" s="4"/>
      <c r="BFE135" s="4"/>
      <c r="BFF135" s="4"/>
      <c r="BFG135" s="4"/>
      <c r="BFH135" s="4"/>
      <c r="BFI135" s="4"/>
      <c r="BFJ135" s="4"/>
      <c r="BFK135" s="4"/>
      <c r="BFL135" s="4"/>
      <c r="BFM135" s="4"/>
      <c r="BFN135" s="4"/>
      <c r="BFO135" s="4"/>
      <c r="BFP135" s="4"/>
      <c r="BFQ135" s="4"/>
      <c r="BFR135" s="4"/>
      <c r="BFS135" s="4"/>
      <c r="BFT135" s="4"/>
      <c r="BFU135" s="4"/>
      <c r="BFV135" s="4"/>
      <c r="BFW135" s="4"/>
      <c r="BFX135" s="4"/>
      <c r="BFY135" s="4"/>
      <c r="BFZ135" s="4"/>
      <c r="BGA135" s="4"/>
      <c r="BGB135" s="4"/>
      <c r="BGC135" s="4"/>
      <c r="BGD135" s="4"/>
      <c r="BGE135" s="4"/>
      <c r="BGF135" s="4"/>
      <c r="BGG135" s="4"/>
      <c r="BGH135" s="4"/>
      <c r="BGI135" s="4"/>
      <c r="BGJ135" s="4"/>
      <c r="BGK135" s="4"/>
      <c r="BGL135" s="4"/>
      <c r="BGM135" s="4"/>
      <c r="BGN135" s="4"/>
      <c r="BGO135" s="4"/>
      <c r="BGP135" s="4"/>
      <c r="BGQ135" s="4"/>
      <c r="BGR135" s="4"/>
      <c r="BGS135" s="4"/>
      <c r="BGT135" s="4"/>
      <c r="BGU135" s="4"/>
      <c r="BGV135" s="4"/>
      <c r="BGW135" s="4"/>
      <c r="BGX135" s="4"/>
      <c r="BGY135" s="4"/>
      <c r="BGZ135" s="4"/>
      <c r="BHA135" s="4"/>
      <c r="BHB135" s="4"/>
      <c r="BHC135" s="4"/>
      <c r="BHD135" s="4"/>
      <c r="BHE135" s="4"/>
      <c r="BHF135" s="4"/>
      <c r="BHG135" s="4"/>
      <c r="BHH135" s="4"/>
      <c r="BHI135" s="4"/>
      <c r="BHJ135" s="4"/>
      <c r="BHK135" s="4"/>
      <c r="BHL135" s="4"/>
      <c r="BHM135" s="4"/>
      <c r="BHN135" s="4"/>
      <c r="BHO135" s="4"/>
      <c r="BHP135" s="4"/>
      <c r="BHQ135" s="4"/>
      <c r="BHR135" s="4"/>
      <c r="BHS135" s="4"/>
      <c r="BHT135" s="4"/>
      <c r="BHU135" s="4"/>
      <c r="BHV135" s="4"/>
      <c r="BHW135" s="4"/>
      <c r="BHX135" s="4"/>
      <c r="BHY135" s="4"/>
      <c r="BHZ135" s="4"/>
      <c r="BIA135" s="4"/>
      <c r="BIB135" s="4"/>
      <c r="BIC135" s="4"/>
      <c r="BID135" s="4"/>
      <c r="BIE135" s="4"/>
      <c r="BIF135" s="4"/>
      <c r="BIG135" s="4"/>
      <c r="BIH135" s="4"/>
      <c r="BII135" s="4"/>
      <c r="BIJ135" s="4"/>
      <c r="BIK135" s="4"/>
      <c r="BIL135" s="4"/>
      <c r="BIM135" s="4"/>
      <c r="BIN135" s="4"/>
      <c r="BIO135" s="4"/>
      <c r="BIP135" s="4"/>
      <c r="BIQ135" s="4"/>
      <c r="BIR135" s="4"/>
      <c r="BIS135" s="4"/>
      <c r="BIT135" s="4"/>
      <c r="BIU135" s="4"/>
      <c r="BIV135" s="4"/>
      <c r="BIW135" s="4"/>
      <c r="BIX135" s="4"/>
      <c r="BIY135" s="4"/>
      <c r="BIZ135" s="4"/>
      <c r="BJA135" s="4"/>
      <c r="BJB135" s="4"/>
      <c r="BJC135" s="4"/>
      <c r="BJD135" s="4"/>
      <c r="BJE135" s="4"/>
      <c r="BJF135" s="4"/>
      <c r="BJG135" s="4"/>
      <c r="BJH135" s="4"/>
      <c r="BJI135" s="4"/>
      <c r="BJJ135" s="4"/>
      <c r="BJK135" s="4"/>
      <c r="BJL135" s="4"/>
      <c r="BJM135" s="4"/>
      <c r="BJN135" s="4"/>
      <c r="BJO135" s="4"/>
      <c r="BJP135" s="4"/>
      <c r="BJQ135" s="4"/>
      <c r="BJR135" s="4"/>
      <c r="BJS135" s="4"/>
      <c r="BJT135" s="4"/>
      <c r="BJU135" s="4"/>
      <c r="BJV135" s="4"/>
      <c r="BJW135" s="4"/>
      <c r="BJX135" s="4"/>
      <c r="BJY135" s="4"/>
      <c r="BJZ135" s="4"/>
      <c r="BKA135" s="4"/>
      <c r="BKB135" s="4"/>
      <c r="BKC135" s="4"/>
      <c r="BKD135" s="4"/>
      <c r="BKE135" s="4"/>
      <c r="BKF135" s="4"/>
      <c r="BKG135" s="4"/>
      <c r="BKH135" s="4"/>
      <c r="BKI135" s="4"/>
      <c r="BKJ135" s="4"/>
      <c r="BKK135" s="4"/>
      <c r="BKL135" s="4"/>
      <c r="BKM135" s="4"/>
      <c r="BKN135" s="4"/>
      <c r="BKO135" s="4"/>
      <c r="BKP135" s="4"/>
      <c r="BKQ135" s="4"/>
      <c r="BKR135" s="4"/>
      <c r="BKS135" s="4"/>
      <c r="BKT135" s="4"/>
      <c r="BKU135" s="4"/>
      <c r="BKV135" s="4"/>
      <c r="BKW135" s="4"/>
      <c r="BKX135" s="4"/>
      <c r="BKY135" s="4"/>
      <c r="BKZ135" s="4"/>
      <c r="BLA135" s="4"/>
      <c r="BLB135" s="4"/>
      <c r="BLC135" s="4"/>
      <c r="BLD135" s="4"/>
      <c r="BLE135" s="4"/>
      <c r="BLF135" s="4"/>
      <c r="BLG135" s="4"/>
      <c r="BLH135" s="4"/>
      <c r="BLI135" s="4"/>
      <c r="BLJ135" s="4"/>
      <c r="BLK135" s="4"/>
      <c r="BLL135" s="4"/>
      <c r="BLM135" s="4"/>
      <c r="BLN135" s="4"/>
      <c r="BLO135" s="4"/>
      <c r="BLP135" s="4"/>
      <c r="BLQ135" s="4"/>
      <c r="BLR135" s="4"/>
      <c r="BLS135" s="4"/>
      <c r="BLT135" s="4"/>
      <c r="BLU135" s="4"/>
      <c r="BLV135" s="4"/>
      <c r="BLW135" s="4"/>
      <c r="BLX135" s="4"/>
      <c r="BLY135" s="4"/>
      <c r="BLZ135" s="4"/>
      <c r="BMA135" s="4"/>
      <c r="BMB135" s="4"/>
      <c r="BMC135" s="4"/>
      <c r="BMD135" s="4"/>
      <c r="BME135" s="4"/>
      <c r="BMF135" s="4"/>
      <c r="BMG135" s="4"/>
      <c r="BMH135" s="4"/>
      <c r="BMI135" s="4"/>
      <c r="BMJ135" s="4"/>
      <c r="BMK135" s="4"/>
      <c r="BML135" s="4"/>
      <c r="BMM135" s="4"/>
      <c r="BMN135" s="4"/>
      <c r="BMO135" s="4"/>
      <c r="BMP135" s="4"/>
      <c r="BMQ135" s="4"/>
      <c r="BMR135" s="4"/>
      <c r="BMS135" s="4"/>
      <c r="BMT135" s="4"/>
      <c r="BMU135" s="4"/>
      <c r="BMV135" s="4"/>
      <c r="BMW135" s="4"/>
      <c r="BMX135" s="4"/>
      <c r="BMY135" s="4"/>
      <c r="BMZ135" s="4"/>
      <c r="BNA135" s="4"/>
      <c r="BNB135" s="4"/>
      <c r="BNC135" s="4"/>
      <c r="BND135" s="4"/>
      <c r="BNE135" s="4"/>
      <c r="BNF135" s="4"/>
      <c r="BNG135" s="4"/>
      <c r="BNH135" s="4"/>
      <c r="BNI135" s="4"/>
      <c r="BNJ135" s="4"/>
      <c r="BNK135" s="4"/>
      <c r="BNL135" s="4"/>
      <c r="BNM135" s="4"/>
      <c r="BNN135" s="4"/>
      <c r="BNO135" s="4"/>
      <c r="BNP135" s="4"/>
      <c r="BNQ135" s="4"/>
      <c r="BNR135" s="4"/>
      <c r="BNS135" s="4"/>
      <c r="BNT135" s="4"/>
      <c r="BNU135" s="4"/>
      <c r="BNV135" s="4"/>
      <c r="BNW135" s="4"/>
      <c r="BNX135" s="4"/>
      <c r="BNY135" s="4"/>
      <c r="BNZ135" s="4"/>
      <c r="BOA135" s="4"/>
      <c r="BOB135" s="4"/>
      <c r="BOC135" s="4"/>
      <c r="BOD135" s="4"/>
      <c r="BOK135" s="4"/>
      <c r="BOL135" s="4"/>
      <c r="BOM135" s="4"/>
      <c r="BON135" s="4"/>
      <c r="BOO135" s="4"/>
      <c r="BOP135" s="4"/>
      <c r="BOQ135" s="4"/>
      <c r="BOR135" s="4"/>
      <c r="BOS135" s="4"/>
      <c r="BOT135" s="4"/>
      <c r="BOU135" s="4"/>
      <c r="BOV135" s="4"/>
      <c r="BOW135" s="4"/>
      <c r="BOX135" s="4"/>
      <c r="BOY135" s="4"/>
      <c r="BOZ135" s="4"/>
      <c r="BPA135" s="4"/>
      <c r="BPB135" s="4"/>
      <c r="BPC135" s="4"/>
      <c r="BPD135" s="4"/>
      <c r="BPE135" s="4"/>
      <c r="BPF135" s="4"/>
      <c r="BPG135" s="4"/>
      <c r="BPH135" s="4"/>
      <c r="BPI135" s="4"/>
      <c r="BPJ135" s="4"/>
      <c r="BPK135" s="4"/>
      <c r="BPL135" s="4"/>
      <c r="BPM135" s="4"/>
      <c r="BPN135" s="4"/>
      <c r="BPO135" s="4"/>
      <c r="BPP135" s="4"/>
      <c r="BPQ135" s="4"/>
      <c r="BPR135" s="4"/>
      <c r="BPS135" s="4"/>
      <c r="BPT135" s="4"/>
      <c r="BPU135" s="4"/>
      <c r="BPV135" s="4"/>
      <c r="BPW135" s="4"/>
      <c r="BPX135" s="4"/>
      <c r="BPY135" s="4"/>
      <c r="BPZ135" s="4"/>
      <c r="BQA135" s="4"/>
      <c r="BQB135" s="4"/>
      <c r="BQC135" s="4"/>
      <c r="BQD135" s="4"/>
      <c r="BQE135" s="4"/>
      <c r="BQF135" s="4"/>
      <c r="BQG135" s="4"/>
      <c r="BQH135" s="4"/>
      <c r="BQI135" s="4"/>
      <c r="BQJ135" s="4"/>
      <c r="BQK135" s="4"/>
      <c r="BQL135" s="4"/>
      <c r="BQM135" s="4"/>
      <c r="BQN135" s="4"/>
      <c r="BQO135" s="4"/>
      <c r="BQP135" s="4"/>
      <c r="BQQ135" s="4"/>
      <c r="BQR135" s="4"/>
      <c r="BQS135" s="4"/>
      <c r="BQT135" s="4"/>
      <c r="BQU135" s="4"/>
      <c r="BQV135" s="4"/>
      <c r="BQW135" s="4"/>
      <c r="BQX135" s="4"/>
      <c r="BQY135" s="4"/>
      <c r="BQZ135" s="4"/>
      <c r="BRA135" s="4"/>
      <c r="BRB135" s="4"/>
      <c r="BRC135" s="4"/>
      <c r="BRD135" s="4"/>
      <c r="BRE135" s="4"/>
      <c r="BRF135" s="4"/>
      <c r="BRG135" s="4"/>
      <c r="BRH135" s="4"/>
      <c r="BRI135" s="4"/>
      <c r="BRJ135" s="4"/>
      <c r="BRK135" s="4"/>
      <c r="BRL135" s="4"/>
      <c r="BRM135" s="4"/>
      <c r="BRN135" s="4"/>
      <c r="BRO135" s="4"/>
      <c r="BRP135" s="4"/>
      <c r="BRQ135" s="4"/>
      <c r="BRR135" s="4"/>
      <c r="BRS135" s="4"/>
      <c r="BRT135" s="4"/>
      <c r="BRU135" s="4"/>
      <c r="BRV135" s="4"/>
      <c r="BRW135" s="4"/>
      <c r="BRX135" s="4"/>
      <c r="BRY135" s="4"/>
      <c r="BRZ135" s="4"/>
      <c r="BSA135" s="4"/>
      <c r="BSB135" s="4"/>
      <c r="BSC135" s="4"/>
      <c r="BSD135" s="4"/>
      <c r="BSE135" s="4"/>
      <c r="BSF135" s="4"/>
      <c r="BSG135" s="4"/>
      <c r="BSH135" s="4"/>
      <c r="BSI135" s="4"/>
      <c r="BSJ135" s="4"/>
      <c r="BSK135" s="4"/>
      <c r="BSL135" s="4"/>
      <c r="BSM135" s="4"/>
      <c r="BSN135" s="4"/>
      <c r="BSO135" s="4"/>
      <c r="BSP135" s="4"/>
      <c r="BSQ135" s="4"/>
      <c r="BSR135" s="4"/>
      <c r="BSS135" s="4"/>
      <c r="BST135" s="4"/>
      <c r="BSU135" s="4"/>
      <c r="BSV135" s="4"/>
      <c r="BSW135" s="4"/>
      <c r="BSX135" s="4"/>
      <c r="BSY135" s="4"/>
      <c r="BSZ135" s="4"/>
      <c r="BTA135" s="4"/>
      <c r="BTB135" s="4"/>
      <c r="BTC135" s="4"/>
      <c r="BTD135" s="4"/>
      <c r="BTE135" s="4"/>
      <c r="BTF135" s="4"/>
      <c r="BTG135" s="4"/>
      <c r="BTH135" s="4"/>
      <c r="BTI135" s="4"/>
      <c r="BTJ135" s="4"/>
      <c r="BTK135" s="4"/>
      <c r="BTL135" s="4"/>
      <c r="BTM135" s="4"/>
      <c r="BTN135" s="4"/>
      <c r="BTO135" s="4"/>
      <c r="BTP135" s="4"/>
      <c r="BTQ135" s="4"/>
      <c r="BTR135" s="4"/>
      <c r="BTS135" s="4"/>
      <c r="BTT135" s="4"/>
      <c r="BTU135" s="4"/>
      <c r="BTV135" s="4"/>
      <c r="BTW135" s="4"/>
      <c r="BTX135" s="4"/>
      <c r="BTY135" s="4"/>
      <c r="BTZ135" s="4"/>
      <c r="BUA135" s="4"/>
      <c r="BUB135" s="4"/>
      <c r="BUC135" s="4"/>
      <c r="BUD135" s="4"/>
      <c r="BUE135" s="4"/>
      <c r="BUF135" s="4"/>
      <c r="BUG135" s="4"/>
      <c r="BUH135" s="4"/>
      <c r="BUI135" s="4"/>
      <c r="BUJ135" s="4"/>
      <c r="BUK135" s="4"/>
      <c r="BUL135" s="4"/>
      <c r="BUM135" s="4"/>
      <c r="BUN135" s="4"/>
      <c r="BUO135" s="4"/>
      <c r="BUP135" s="4"/>
      <c r="BUQ135" s="4"/>
      <c r="BUR135" s="4"/>
      <c r="BUS135" s="4"/>
      <c r="BUT135" s="4"/>
      <c r="BUU135" s="4"/>
      <c r="BUV135" s="4"/>
      <c r="BUW135" s="4"/>
      <c r="BUX135" s="4"/>
      <c r="BUY135" s="4"/>
      <c r="BUZ135" s="4"/>
      <c r="BVA135" s="4"/>
      <c r="BVB135" s="4"/>
      <c r="BVC135" s="4"/>
      <c r="BVD135" s="4"/>
      <c r="BVE135" s="4"/>
      <c r="BVF135" s="4"/>
      <c r="BVG135" s="4"/>
      <c r="BVH135" s="4"/>
      <c r="BVI135" s="4"/>
      <c r="BVJ135" s="4"/>
      <c r="BVK135" s="4"/>
      <c r="BVL135" s="4"/>
      <c r="BVM135" s="4"/>
      <c r="BVN135" s="4"/>
      <c r="BVO135" s="4"/>
      <c r="BVP135" s="4"/>
      <c r="BVQ135" s="4"/>
      <c r="BVR135" s="4"/>
      <c r="BVS135" s="4"/>
      <c r="BVT135" s="4"/>
      <c r="BVU135" s="4"/>
      <c r="BVV135" s="4"/>
      <c r="BVW135" s="4"/>
      <c r="BVX135" s="4"/>
      <c r="BVY135" s="4"/>
      <c r="BVZ135" s="4"/>
      <c r="BWA135" s="4"/>
      <c r="BWB135" s="4"/>
      <c r="BWC135" s="4"/>
      <c r="BWD135" s="4"/>
      <c r="BWE135" s="4"/>
      <c r="BWF135" s="4"/>
      <c r="BWG135" s="4"/>
      <c r="BWH135" s="4"/>
      <c r="BWI135" s="4"/>
      <c r="BWJ135" s="4"/>
      <c r="BWK135" s="4"/>
      <c r="BWL135" s="4"/>
      <c r="BWM135" s="4"/>
      <c r="BWN135" s="4"/>
      <c r="BWO135" s="4"/>
      <c r="BWP135" s="4"/>
      <c r="BWQ135" s="4"/>
      <c r="BWR135" s="4"/>
      <c r="BWS135" s="4"/>
      <c r="BWT135" s="4"/>
      <c r="BWU135" s="4"/>
      <c r="BWV135" s="4"/>
      <c r="BWW135" s="4"/>
      <c r="BWX135" s="4"/>
      <c r="BWY135" s="4"/>
      <c r="BWZ135" s="4"/>
      <c r="BXA135" s="4"/>
      <c r="BXB135" s="4"/>
      <c r="BXC135" s="4"/>
      <c r="BXD135" s="4"/>
      <c r="BXE135" s="4"/>
      <c r="BXF135" s="4"/>
      <c r="BXG135" s="4"/>
      <c r="BXH135" s="4"/>
      <c r="BXI135" s="4"/>
      <c r="BXJ135" s="4"/>
      <c r="BXK135" s="4"/>
      <c r="BXL135" s="4"/>
      <c r="BXM135" s="4"/>
      <c r="BXN135" s="4"/>
      <c r="BXO135" s="4"/>
      <c r="BXP135" s="4"/>
      <c r="BXQ135" s="4"/>
      <c r="BXR135" s="4"/>
      <c r="BXS135" s="4"/>
      <c r="BXT135" s="4"/>
      <c r="BXU135" s="4"/>
      <c r="BXV135" s="4"/>
      <c r="BXW135" s="4"/>
      <c r="BXX135" s="4"/>
      <c r="BXY135" s="4"/>
      <c r="BXZ135" s="4"/>
      <c r="BYG135" s="4"/>
      <c r="BYH135" s="4"/>
      <c r="BYI135" s="4"/>
      <c r="BYJ135" s="4"/>
      <c r="BYK135" s="4"/>
      <c r="BYL135" s="4"/>
      <c r="BYM135" s="4"/>
      <c r="BYN135" s="4"/>
      <c r="BYO135" s="4"/>
      <c r="BYP135" s="4"/>
      <c r="BYQ135" s="4"/>
      <c r="BYR135" s="4"/>
      <c r="BYS135" s="4"/>
      <c r="BYT135" s="4"/>
      <c r="BYU135" s="4"/>
      <c r="BYV135" s="4"/>
      <c r="BYW135" s="4"/>
      <c r="BYX135" s="4"/>
      <c r="BYY135" s="4"/>
      <c r="BYZ135" s="4"/>
      <c r="BZA135" s="4"/>
      <c r="BZB135" s="4"/>
      <c r="BZC135" s="4"/>
      <c r="BZD135" s="4"/>
      <c r="BZE135" s="4"/>
      <c r="BZF135" s="4"/>
      <c r="BZG135" s="4"/>
      <c r="BZH135" s="4"/>
      <c r="BZI135" s="4"/>
      <c r="BZJ135" s="4"/>
      <c r="BZK135" s="4"/>
      <c r="BZL135" s="4"/>
      <c r="BZM135" s="4"/>
      <c r="BZN135" s="4"/>
      <c r="BZO135" s="4"/>
      <c r="BZP135" s="4"/>
      <c r="BZQ135" s="4"/>
      <c r="BZR135" s="4"/>
      <c r="BZS135" s="4"/>
      <c r="BZT135" s="4"/>
      <c r="BZU135" s="4"/>
      <c r="BZV135" s="4"/>
      <c r="BZW135" s="4"/>
      <c r="BZX135" s="4"/>
      <c r="BZY135" s="4"/>
      <c r="BZZ135" s="4"/>
      <c r="CAA135" s="4"/>
      <c r="CAB135" s="4"/>
      <c r="CAC135" s="4"/>
      <c r="CAD135" s="4"/>
      <c r="CAE135" s="4"/>
      <c r="CAF135" s="4"/>
      <c r="CAG135" s="4"/>
      <c r="CAH135" s="4"/>
      <c r="CAI135" s="4"/>
      <c r="CAJ135" s="4"/>
      <c r="CAK135" s="4"/>
      <c r="CAL135" s="4"/>
      <c r="CAM135" s="4"/>
      <c r="CAN135" s="4"/>
      <c r="CAO135" s="4"/>
      <c r="CAP135" s="4"/>
      <c r="CAQ135" s="4"/>
      <c r="CAR135" s="4"/>
      <c r="CAS135" s="4"/>
      <c r="CAT135" s="4"/>
      <c r="CAU135" s="4"/>
      <c r="CAV135" s="4"/>
      <c r="CAW135" s="4"/>
      <c r="CAX135" s="4"/>
      <c r="CAY135" s="4"/>
      <c r="CAZ135" s="4"/>
      <c r="CBA135" s="4"/>
      <c r="CBB135" s="4"/>
      <c r="CBC135" s="4"/>
      <c r="CBD135" s="4"/>
      <c r="CBE135" s="4"/>
      <c r="CBF135" s="4"/>
      <c r="CBG135" s="4"/>
      <c r="CBH135" s="4"/>
      <c r="CBI135" s="4"/>
      <c r="CBJ135" s="4"/>
      <c r="CBK135" s="4"/>
      <c r="CBL135" s="4"/>
      <c r="CBM135" s="4"/>
      <c r="CBN135" s="4"/>
      <c r="CBO135" s="4"/>
      <c r="CBP135" s="4"/>
      <c r="CBQ135" s="4"/>
      <c r="CBR135" s="4"/>
      <c r="CBS135" s="4"/>
      <c r="CBT135" s="4"/>
      <c r="CBU135" s="4"/>
      <c r="CBV135" s="4"/>
      <c r="CBW135" s="4"/>
      <c r="CBX135" s="4"/>
      <c r="CBY135" s="4"/>
      <c r="CBZ135" s="4"/>
      <c r="CCA135" s="4"/>
      <c r="CCB135" s="4"/>
      <c r="CCC135" s="4"/>
      <c r="CCD135" s="4"/>
      <c r="CCE135" s="4"/>
      <c r="CCF135" s="4"/>
      <c r="CCG135" s="4"/>
      <c r="CCH135" s="4"/>
      <c r="CCI135" s="4"/>
      <c r="CCJ135" s="4"/>
      <c r="CCK135" s="4"/>
      <c r="CCL135" s="4"/>
      <c r="CCM135" s="4"/>
      <c r="CCN135" s="4"/>
      <c r="CCO135" s="4"/>
      <c r="CCP135" s="4"/>
      <c r="CCQ135" s="4"/>
      <c r="CCR135" s="4"/>
      <c r="CCS135" s="4"/>
      <c r="CCT135" s="4"/>
      <c r="CCU135" s="4"/>
      <c r="CCV135" s="4"/>
      <c r="CCW135" s="4"/>
      <c r="CCX135" s="4"/>
      <c r="CCY135" s="4"/>
      <c r="CCZ135" s="4"/>
      <c r="CDA135" s="4"/>
      <c r="CDB135" s="4"/>
      <c r="CDC135" s="4"/>
      <c r="CDD135" s="4"/>
      <c r="CDE135" s="4"/>
      <c r="CDF135" s="4"/>
      <c r="CDG135" s="4"/>
      <c r="CDH135" s="4"/>
      <c r="CDI135" s="4"/>
      <c r="CDJ135" s="4"/>
      <c r="CDK135" s="4"/>
      <c r="CDL135" s="4"/>
      <c r="CDM135" s="4"/>
      <c r="CDN135" s="4"/>
      <c r="CDO135" s="4"/>
      <c r="CDP135" s="4"/>
      <c r="CDQ135" s="4"/>
      <c r="CDR135" s="4"/>
      <c r="CDS135" s="4"/>
      <c r="CDT135" s="4"/>
      <c r="CDU135" s="4"/>
      <c r="CDV135" s="4"/>
      <c r="CDW135" s="4"/>
      <c r="CDX135" s="4"/>
      <c r="CDY135" s="4"/>
      <c r="CDZ135" s="4"/>
      <c r="CEA135" s="4"/>
      <c r="CEB135" s="4"/>
      <c r="CEC135" s="4"/>
      <c r="CED135" s="4"/>
      <c r="CEE135" s="4"/>
      <c r="CEF135" s="4"/>
      <c r="CEG135" s="4"/>
      <c r="CEH135" s="4"/>
      <c r="CEI135" s="4"/>
      <c r="CEJ135" s="4"/>
      <c r="CEK135" s="4"/>
      <c r="CEL135" s="4"/>
      <c r="CEM135" s="4"/>
      <c r="CEN135" s="4"/>
      <c r="CEO135" s="4"/>
      <c r="CEP135" s="4"/>
      <c r="CEQ135" s="4"/>
      <c r="CER135" s="4"/>
      <c r="CES135" s="4"/>
      <c r="CET135" s="4"/>
      <c r="CEU135" s="4"/>
      <c r="CEV135" s="4"/>
      <c r="CEW135" s="4"/>
      <c r="CEX135" s="4"/>
      <c r="CEY135" s="4"/>
      <c r="CEZ135" s="4"/>
      <c r="CFA135" s="4"/>
      <c r="CFB135" s="4"/>
      <c r="CFC135" s="4"/>
      <c r="CFD135" s="4"/>
      <c r="CFE135" s="4"/>
      <c r="CFF135" s="4"/>
      <c r="CFG135" s="4"/>
      <c r="CFH135" s="4"/>
      <c r="CFI135" s="4"/>
      <c r="CFJ135" s="4"/>
      <c r="CFK135" s="4"/>
      <c r="CFL135" s="4"/>
      <c r="CFM135" s="4"/>
      <c r="CFN135" s="4"/>
      <c r="CFO135" s="4"/>
      <c r="CFP135" s="4"/>
      <c r="CFQ135" s="4"/>
      <c r="CFR135" s="4"/>
      <c r="CFS135" s="4"/>
      <c r="CFT135" s="4"/>
      <c r="CFU135" s="4"/>
      <c r="CFV135" s="4"/>
      <c r="CFW135" s="4"/>
      <c r="CFX135" s="4"/>
      <c r="CFY135" s="4"/>
      <c r="CFZ135" s="4"/>
      <c r="CGA135" s="4"/>
      <c r="CGB135" s="4"/>
      <c r="CGC135" s="4"/>
      <c r="CGD135" s="4"/>
      <c r="CGE135" s="4"/>
      <c r="CGF135" s="4"/>
      <c r="CGG135" s="4"/>
      <c r="CGH135" s="4"/>
      <c r="CGI135" s="4"/>
      <c r="CGJ135" s="4"/>
      <c r="CGK135" s="4"/>
      <c r="CGL135" s="4"/>
      <c r="CGM135" s="4"/>
      <c r="CGN135" s="4"/>
      <c r="CGO135" s="4"/>
      <c r="CGP135" s="4"/>
      <c r="CGQ135" s="4"/>
      <c r="CGR135" s="4"/>
      <c r="CGS135" s="4"/>
      <c r="CGT135" s="4"/>
      <c r="CGU135" s="4"/>
      <c r="CGV135" s="4"/>
      <c r="CGW135" s="4"/>
      <c r="CGX135" s="4"/>
      <c r="CGY135" s="4"/>
      <c r="CGZ135" s="4"/>
      <c r="CHA135" s="4"/>
      <c r="CHB135" s="4"/>
      <c r="CHC135" s="4"/>
      <c r="CHD135" s="4"/>
      <c r="CHE135" s="4"/>
      <c r="CHF135" s="4"/>
      <c r="CHG135" s="4"/>
      <c r="CHH135" s="4"/>
      <c r="CHI135" s="4"/>
      <c r="CHJ135" s="4"/>
      <c r="CHK135" s="4"/>
      <c r="CHL135" s="4"/>
      <c r="CHM135" s="4"/>
      <c r="CHN135" s="4"/>
      <c r="CHO135" s="4"/>
      <c r="CHP135" s="4"/>
      <c r="CHQ135" s="4"/>
      <c r="CHR135" s="4"/>
      <c r="CHS135" s="4"/>
      <c r="CHT135" s="4"/>
      <c r="CHU135" s="4"/>
      <c r="CHV135" s="4"/>
      <c r="CIC135" s="4"/>
      <c r="CID135" s="4"/>
      <c r="CIE135" s="4"/>
      <c r="CIF135" s="4"/>
      <c r="CIG135" s="4"/>
      <c r="CIH135" s="4"/>
      <c r="CII135" s="4"/>
      <c r="CIJ135" s="4"/>
      <c r="CIK135" s="4"/>
      <c r="CIL135" s="4"/>
      <c r="CIM135" s="4"/>
      <c r="CIN135" s="4"/>
      <c r="CIO135" s="4"/>
      <c r="CIP135" s="4"/>
      <c r="CIQ135" s="4"/>
      <c r="CIR135" s="4"/>
      <c r="CIS135" s="4"/>
      <c r="CIT135" s="4"/>
      <c r="CIU135" s="4"/>
      <c r="CIV135" s="4"/>
      <c r="CIW135" s="4"/>
      <c r="CIX135" s="4"/>
      <c r="CIY135" s="4"/>
      <c r="CIZ135" s="4"/>
      <c r="CJA135" s="4"/>
      <c r="CJB135" s="4"/>
      <c r="CJC135" s="4"/>
      <c r="CJD135" s="4"/>
      <c r="CJE135" s="4"/>
      <c r="CJF135" s="4"/>
      <c r="CJG135" s="4"/>
      <c r="CJH135" s="4"/>
      <c r="CJI135" s="4"/>
      <c r="CJJ135" s="4"/>
      <c r="CJK135" s="4"/>
      <c r="CJL135" s="4"/>
      <c r="CJM135" s="4"/>
      <c r="CJN135" s="4"/>
      <c r="CJO135" s="4"/>
      <c r="CJP135" s="4"/>
      <c r="CJQ135" s="4"/>
      <c r="CJR135" s="4"/>
      <c r="CJS135" s="4"/>
      <c r="CJT135" s="4"/>
      <c r="CJU135" s="4"/>
      <c r="CJV135" s="4"/>
      <c r="CJW135" s="4"/>
      <c r="CJX135" s="4"/>
      <c r="CJY135" s="4"/>
      <c r="CJZ135" s="4"/>
      <c r="CKA135" s="4"/>
      <c r="CKB135" s="4"/>
      <c r="CKC135" s="4"/>
      <c r="CKD135" s="4"/>
      <c r="CKE135" s="4"/>
      <c r="CKF135" s="4"/>
      <c r="CKG135" s="4"/>
      <c r="CKH135" s="4"/>
      <c r="CKI135" s="4"/>
      <c r="CKJ135" s="4"/>
      <c r="CKK135" s="4"/>
      <c r="CKL135" s="4"/>
      <c r="CKM135" s="4"/>
      <c r="CKN135" s="4"/>
      <c r="CKO135" s="4"/>
      <c r="CKP135" s="4"/>
      <c r="CKQ135" s="4"/>
      <c r="CKR135" s="4"/>
      <c r="CKS135" s="4"/>
      <c r="CKT135" s="4"/>
      <c r="CKU135" s="4"/>
      <c r="CKV135" s="4"/>
      <c r="CKW135" s="4"/>
      <c r="CKX135" s="4"/>
      <c r="CKY135" s="4"/>
      <c r="CKZ135" s="4"/>
      <c r="CLA135" s="4"/>
      <c r="CLB135" s="4"/>
      <c r="CLC135" s="4"/>
      <c r="CLD135" s="4"/>
      <c r="CLE135" s="4"/>
      <c r="CLF135" s="4"/>
      <c r="CLG135" s="4"/>
      <c r="CLH135" s="4"/>
      <c r="CLI135" s="4"/>
      <c r="CLJ135" s="4"/>
      <c r="CLK135" s="4"/>
      <c r="CLL135" s="4"/>
      <c r="CLM135" s="4"/>
      <c r="CLN135" s="4"/>
      <c r="CLO135" s="4"/>
      <c r="CLP135" s="4"/>
      <c r="CLQ135" s="4"/>
      <c r="CLR135" s="4"/>
      <c r="CLS135" s="4"/>
      <c r="CLT135" s="4"/>
      <c r="CLU135" s="4"/>
      <c r="CLV135" s="4"/>
      <c r="CLW135" s="4"/>
      <c r="CLX135" s="4"/>
      <c r="CLY135" s="4"/>
      <c r="CLZ135" s="4"/>
      <c r="CMA135" s="4"/>
      <c r="CMB135" s="4"/>
      <c r="CMC135" s="4"/>
      <c r="CMD135" s="4"/>
      <c r="CME135" s="4"/>
      <c r="CMF135" s="4"/>
      <c r="CMG135" s="4"/>
      <c r="CMH135" s="4"/>
      <c r="CMI135" s="4"/>
      <c r="CMJ135" s="4"/>
      <c r="CMK135" s="4"/>
      <c r="CML135" s="4"/>
      <c r="CMM135" s="4"/>
      <c r="CMN135" s="4"/>
      <c r="CMO135" s="4"/>
      <c r="CMP135" s="4"/>
      <c r="CMQ135" s="4"/>
      <c r="CMR135" s="4"/>
      <c r="CMS135" s="4"/>
      <c r="CMT135" s="4"/>
      <c r="CMU135" s="4"/>
      <c r="CMV135" s="4"/>
      <c r="CMW135" s="4"/>
      <c r="CMX135" s="4"/>
      <c r="CMY135" s="4"/>
      <c r="CMZ135" s="4"/>
      <c r="CNA135" s="4"/>
      <c r="CNB135" s="4"/>
      <c r="CNC135" s="4"/>
      <c r="CND135" s="4"/>
      <c r="CNE135" s="4"/>
      <c r="CNF135" s="4"/>
      <c r="CNG135" s="4"/>
      <c r="CNH135" s="4"/>
      <c r="CNI135" s="4"/>
      <c r="CNJ135" s="4"/>
      <c r="CNK135" s="4"/>
      <c r="CNL135" s="4"/>
      <c r="CNM135" s="4"/>
      <c r="CNN135" s="4"/>
      <c r="CNO135" s="4"/>
      <c r="CNP135" s="4"/>
      <c r="CNQ135" s="4"/>
      <c r="CNR135" s="4"/>
      <c r="CNS135" s="4"/>
      <c r="CNT135" s="4"/>
      <c r="CNU135" s="4"/>
      <c r="CNV135" s="4"/>
      <c r="CNW135" s="4"/>
      <c r="CNX135" s="4"/>
      <c r="CNY135" s="4"/>
      <c r="CNZ135" s="4"/>
      <c r="COA135" s="4"/>
      <c r="COB135" s="4"/>
      <c r="COC135" s="4"/>
      <c r="COD135" s="4"/>
      <c r="COE135" s="4"/>
      <c r="COF135" s="4"/>
      <c r="COG135" s="4"/>
      <c r="COH135" s="4"/>
      <c r="COI135" s="4"/>
      <c r="COJ135" s="4"/>
      <c r="COK135" s="4"/>
      <c r="COL135" s="4"/>
      <c r="COM135" s="4"/>
      <c r="CON135" s="4"/>
      <c r="COO135" s="4"/>
      <c r="COP135" s="4"/>
      <c r="COQ135" s="4"/>
      <c r="COR135" s="4"/>
      <c r="COS135" s="4"/>
      <c r="COT135" s="4"/>
      <c r="COU135" s="4"/>
      <c r="COV135" s="4"/>
      <c r="COW135" s="4"/>
      <c r="COX135" s="4"/>
      <c r="COY135" s="4"/>
      <c r="COZ135" s="4"/>
      <c r="CPA135" s="4"/>
      <c r="CPB135" s="4"/>
      <c r="CPC135" s="4"/>
      <c r="CPD135" s="4"/>
      <c r="CPE135" s="4"/>
      <c r="CPF135" s="4"/>
      <c r="CPG135" s="4"/>
      <c r="CPH135" s="4"/>
      <c r="CPI135" s="4"/>
      <c r="CPJ135" s="4"/>
      <c r="CPK135" s="4"/>
      <c r="CPL135" s="4"/>
      <c r="CPM135" s="4"/>
      <c r="CPN135" s="4"/>
      <c r="CPO135" s="4"/>
      <c r="CPP135" s="4"/>
      <c r="CPQ135" s="4"/>
      <c r="CPR135" s="4"/>
      <c r="CPS135" s="4"/>
      <c r="CPT135" s="4"/>
      <c r="CPU135" s="4"/>
      <c r="CPV135" s="4"/>
      <c r="CPW135" s="4"/>
      <c r="CPX135" s="4"/>
      <c r="CPY135" s="4"/>
      <c r="CPZ135" s="4"/>
      <c r="CQA135" s="4"/>
      <c r="CQB135" s="4"/>
      <c r="CQC135" s="4"/>
      <c r="CQD135" s="4"/>
      <c r="CQE135" s="4"/>
      <c r="CQF135" s="4"/>
      <c r="CQG135" s="4"/>
      <c r="CQH135" s="4"/>
      <c r="CQI135" s="4"/>
      <c r="CQJ135" s="4"/>
      <c r="CQK135" s="4"/>
      <c r="CQL135" s="4"/>
      <c r="CQM135" s="4"/>
      <c r="CQN135" s="4"/>
      <c r="CQO135" s="4"/>
      <c r="CQP135" s="4"/>
      <c r="CQQ135" s="4"/>
      <c r="CQR135" s="4"/>
      <c r="CQS135" s="4"/>
      <c r="CQT135" s="4"/>
      <c r="CQU135" s="4"/>
      <c r="CQV135" s="4"/>
      <c r="CQW135" s="4"/>
      <c r="CQX135" s="4"/>
      <c r="CQY135" s="4"/>
      <c r="CQZ135" s="4"/>
      <c r="CRA135" s="4"/>
      <c r="CRB135" s="4"/>
      <c r="CRC135" s="4"/>
      <c r="CRD135" s="4"/>
      <c r="CRE135" s="4"/>
      <c r="CRF135" s="4"/>
      <c r="CRG135" s="4"/>
      <c r="CRH135" s="4"/>
      <c r="CRI135" s="4"/>
      <c r="CRJ135" s="4"/>
      <c r="CRK135" s="4"/>
      <c r="CRL135" s="4"/>
      <c r="CRM135" s="4"/>
      <c r="CRN135" s="4"/>
      <c r="CRO135" s="4"/>
      <c r="CRP135" s="4"/>
      <c r="CRQ135" s="4"/>
      <c r="CRR135" s="4"/>
      <c r="CRY135" s="4"/>
      <c r="CRZ135" s="4"/>
      <c r="CSA135" s="4"/>
      <c r="CSB135" s="4"/>
      <c r="CSC135" s="4"/>
      <c r="CSD135" s="4"/>
      <c r="CSE135" s="4"/>
      <c r="CSF135" s="4"/>
      <c r="CSG135" s="4"/>
      <c r="CSH135" s="4"/>
      <c r="CSI135" s="4"/>
      <c r="CSJ135" s="4"/>
      <c r="CSK135" s="4"/>
      <c r="CSL135" s="4"/>
      <c r="CSM135" s="4"/>
      <c r="CSN135" s="4"/>
      <c r="CSO135" s="4"/>
      <c r="CSP135" s="4"/>
      <c r="CSQ135" s="4"/>
      <c r="CSR135" s="4"/>
      <c r="CSS135" s="4"/>
      <c r="CST135" s="4"/>
      <c r="CSU135" s="4"/>
      <c r="CSV135" s="4"/>
      <c r="CSW135" s="4"/>
      <c r="CSX135" s="4"/>
      <c r="CSY135" s="4"/>
      <c r="CSZ135" s="4"/>
      <c r="CTA135" s="4"/>
      <c r="CTB135" s="4"/>
      <c r="CTC135" s="4"/>
      <c r="CTD135" s="4"/>
      <c r="CTE135" s="4"/>
      <c r="CTF135" s="4"/>
      <c r="CTG135" s="4"/>
      <c r="CTH135" s="4"/>
      <c r="CTI135" s="4"/>
      <c r="CTJ135" s="4"/>
      <c r="CTK135" s="4"/>
      <c r="CTL135" s="4"/>
      <c r="CTM135" s="4"/>
      <c r="CTN135" s="4"/>
      <c r="CTO135" s="4"/>
      <c r="CTP135" s="4"/>
      <c r="CTQ135" s="4"/>
      <c r="CTR135" s="4"/>
      <c r="CTS135" s="4"/>
      <c r="CTT135" s="4"/>
      <c r="CTU135" s="4"/>
      <c r="CTV135" s="4"/>
      <c r="CTW135" s="4"/>
      <c r="CTX135" s="4"/>
      <c r="CTY135" s="4"/>
      <c r="CTZ135" s="4"/>
      <c r="CUA135" s="4"/>
      <c r="CUB135" s="4"/>
      <c r="CUC135" s="4"/>
      <c r="CUD135" s="4"/>
      <c r="CUE135" s="4"/>
      <c r="CUF135" s="4"/>
      <c r="CUG135" s="4"/>
      <c r="CUH135" s="4"/>
      <c r="CUI135" s="4"/>
      <c r="CUJ135" s="4"/>
      <c r="CUK135" s="4"/>
      <c r="CUL135" s="4"/>
      <c r="CUM135" s="4"/>
      <c r="CUN135" s="4"/>
      <c r="CUO135" s="4"/>
      <c r="CUP135" s="4"/>
      <c r="CUQ135" s="4"/>
      <c r="CUR135" s="4"/>
      <c r="CUS135" s="4"/>
      <c r="CUT135" s="4"/>
      <c r="CUU135" s="4"/>
      <c r="CUV135" s="4"/>
      <c r="CUW135" s="4"/>
      <c r="CUX135" s="4"/>
      <c r="CUY135" s="4"/>
      <c r="CUZ135" s="4"/>
      <c r="CVA135" s="4"/>
      <c r="CVB135" s="4"/>
      <c r="CVC135" s="4"/>
      <c r="CVD135" s="4"/>
      <c r="CVE135" s="4"/>
      <c r="CVF135" s="4"/>
      <c r="CVG135" s="4"/>
      <c r="CVH135" s="4"/>
      <c r="CVI135" s="4"/>
      <c r="CVJ135" s="4"/>
      <c r="CVK135" s="4"/>
      <c r="CVL135" s="4"/>
      <c r="CVM135" s="4"/>
      <c r="CVN135" s="4"/>
      <c r="CVO135" s="4"/>
      <c r="CVP135" s="4"/>
      <c r="CVQ135" s="4"/>
      <c r="CVR135" s="4"/>
      <c r="CVS135" s="4"/>
      <c r="CVT135" s="4"/>
      <c r="CVU135" s="4"/>
      <c r="CVV135" s="4"/>
      <c r="CVW135" s="4"/>
      <c r="CVX135" s="4"/>
      <c r="CVY135" s="4"/>
      <c r="CVZ135" s="4"/>
      <c r="CWA135" s="4"/>
      <c r="CWB135" s="4"/>
      <c r="CWC135" s="4"/>
      <c r="CWD135" s="4"/>
      <c r="CWE135" s="4"/>
      <c r="CWF135" s="4"/>
      <c r="CWG135" s="4"/>
      <c r="CWH135" s="4"/>
      <c r="CWI135" s="4"/>
      <c r="CWJ135" s="4"/>
      <c r="CWK135" s="4"/>
      <c r="CWL135" s="4"/>
      <c r="CWM135" s="4"/>
      <c r="CWN135" s="4"/>
      <c r="CWO135" s="4"/>
      <c r="CWP135" s="4"/>
      <c r="CWQ135" s="4"/>
      <c r="CWR135" s="4"/>
      <c r="CWS135" s="4"/>
      <c r="CWT135" s="4"/>
      <c r="CWU135" s="4"/>
      <c r="CWV135" s="4"/>
      <c r="CWW135" s="4"/>
      <c r="CWX135" s="4"/>
      <c r="CWY135" s="4"/>
      <c r="CWZ135" s="4"/>
      <c r="CXA135" s="4"/>
      <c r="CXB135" s="4"/>
      <c r="CXC135" s="4"/>
      <c r="CXD135" s="4"/>
      <c r="CXE135" s="4"/>
      <c r="CXF135" s="4"/>
      <c r="CXG135" s="4"/>
      <c r="CXH135" s="4"/>
      <c r="CXI135" s="4"/>
      <c r="CXJ135" s="4"/>
      <c r="CXK135" s="4"/>
      <c r="CXL135" s="4"/>
      <c r="CXM135" s="4"/>
      <c r="CXN135" s="4"/>
      <c r="CXO135" s="4"/>
      <c r="CXP135" s="4"/>
      <c r="CXQ135" s="4"/>
      <c r="CXR135" s="4"/>
      <c r="CXS135" s="4"/>
      <c r="CXT135" s="4"/>
      <c r="CXU135" s="4"/>
      <c r="CXV135" s="4"/>
      <c r="CXW135" s="4"/>
      <c r="CXX135" s="4"/>
      <c r="CXY135" s="4"/>
      <c r="CXZ135" s="4"/>
      <c r="CYA135" s="4"/>
      <c r="CYB135" s="4"/>
      <c r="CYC135" s="4"/>
      <c r="CYD135" s="4"/>
      <c r="CYE135" s="4"/>
      <c r="CYF135" s="4"/>
      <c r="CYG135" s="4"/>
      <c r="CYH135" s="4"/>
      <c r="CYI135" s="4"/>
      <c r="CYJ135" s="4"/>
      <c r="CYK135" s="4"/>
      <c r="CYL135" s="4"/>
      <c r="CYM135" s="4"/>
      <c r="CYN135" s="4"/>
      <c r="CYO135" s="4"/>
      <c r="CYP135" s="4"/>
      <c r="CYQ135" s="4"/>
      <c r="CYR135" s="4"/>
      <c r="CYS135" s="4"/>
      <c r="CYT135" s="4"/>
      <c r="CYU135" s="4"/>
      <c r="CYV135" s="4"/>
      <c r="CYW135" s="4"/>
      <c r="CYX135" s="4"/>
      <c r="CYY135" s="4"/>
      <c r="CYZ135" s="4"/>
      <c r="CZA135" s="4"/>
      <c r="CZB135" s="4"/>
      <c r="CZC135" s="4"/>
      <c r="CZD135" s="4"/>
      <c r="CZE135" s="4"/>
      <c r="CZF135" s="4"/>
      <c r="CZG135" s="4"/>
      <c r="CZH135" s="4"/>
      <c r="CZI135" s="4"/>
      <c r="CZJ135" s="4"/>
      <c r="CZK135" s="4"/>
      <c r="CZL135" s="4"/>
      <c r="CZM135" s="4"/>
      <c r="CZN135" s="4"/>
      <c r="CZO135" s="4"/>
      <c r="CZP135" s="4"/>
      <c r="CZQ135" s="4"/>
      <c r="CZR135" s="4"/>
      <c r="CZS135" s="4"/>
      <c r="CZT135" s="4"/>
      <c r="CZU135" s="4"/>
      <c r="CZV135" s="4"/>
      <c r="CZW135" s="4"/>
      <c r="CZX135" s="4"/>
      <c r="CZY135" s="4"/>
      <c r="CZZ135" s="4"/>
      <c r="DAA135" s="4"/>
      <c r="DAB135" s="4"/>
      <c r="DAC135" s="4"/>
      <c r="DAD135" s="4"/>
      <c r="DAE135" s="4"/>
      <c r="DAF135" s="4"/>
      <c r="DAG135" s="4"/>
      <c r="DAH135" s="4"/>
      <c r="DAI135" s="4"/>
      <c r="DAJ135" s="4"/>
      <c r="DAK135" s="4"/>
      <c r="DAL135" s="4"/>
      <c r="DAM135" s="4"/>
      <c r="DAN135" s="4"/>
      <c r="DAO135" s="4"/>
      <c r="DAP135" s="4"/>
      <c r="DAQ135" s="4"/>
      <c r="DAR135" s="4"/>
      <c r="DAS135" s="4"/>
      <c r="DAT135" s="4"/>
      <c r="DAU135" s="4"/>
      <c r="DAV135" s="4"/>
      <c r="DAW135" s="4"/>
      <c r="DAX135" s="4"/>
      <c r="DAY135" s="4"/>
      <c r="DAZ135" s="4"/>
      <c r="DBA135" s="4"/>
      <c r="DBB135" s="4"/>
      <c r="DBC135" s="4"/>
      <c r="DBD135" s="4"/>
      <c r="DBE135" s="4"/>
      <c r="DBF135" s="4"/>
      <c r="DBG135" s="4"/>
      <c r="DBH135" s="4"/>
      <c r="DBI135" s="4"/>
      <c r="DBJ135" s="4"/>
      <c r="DBK135" s="4"/>
      <c r="DBL135" s="4"/>
      <c r="DBM135" s="4"/>
      <c r="DBN135" s="4"/>
      <c r="DBU135" s="4"/>
      <c r="DBV135" s="4"/>
      <c r="DBW135" s="4"/>
      <c r="DBX135" s="4"/>
      <c r="DBY135" s="4"/>
      <c r="DBZ135" s="4"/>
      <c r="DCA135" s="4"/>
      <c r="DCB135" s="4"/>
      <c r="DCC135" s="4"/>
      <c r="DCD135" s="4"/>
      <c r="DCE135" s="4"/>
      <c r="DCF135" s="4"/>
      <c r="DCG135" s="4"/>
      <c r="DCH135" s="4"/>
      <c r="DCI135" s="4"/>
      <c r="DCJ135" s="4"/>
      <c r="DCK135" s="4"/>
      <c r="DCL135" s="4"/>
      <c r="DCM135" s="4"/>
      <c r="DCN135" s="4"/>
      <c r="DCO135" s="4"/>
      <c r="DCP135" s="4"/>
      <c r="DCQ135" s="4"/>
      <c r="DCR135" s="4"/>
      <c r="DCS135" s="4"/>
      <c r="DCT135" s="4"/>
      <c r="DCU135" s="4"/>
      <c r="DCV135" s="4"/>
      <c r="DCW135" s="4"/>
      <c r="DCX135" s="4"/>
      <c r="DCY135" s="4"/>
      <c r="DCZ135" s="4"/>
      <c r="DDA135" s="4"/>
      <c r="DDB135" s="4"/>
      <c r="DDC135" s="4"/>
      <c r="DDD135" s="4"/>
      <c r="DDE135" s="4"/>
      <c r="DDF135" s="4"/>
      <c r="DDG135" s="4"/>
      <c r="DDH135" s="4"/>
      <c r="DDI135" s="4"/>
      <c r="DDJ135" s="4"/>
      <c r="DDK135" s="4"/>
      <c r="DDL135" s="4"/>
      <c r="DDM135" s="4"/>
      <c r="DDN135" s="4"/>
      <c r="DDO135" s="4"/>
      <c r="DDP135" s="4"/>
      <c r="DDQ135" s="4"/>
      <c r="DDR135" s="4"/>
      <c r="DDS135" s="4"/>
      <c r="DDT135" s="4"/>
      <c r="DDU135" s="4"/>
      <c r="DDV135" s="4"/>
      <c r="DDW135" s="4"/>
      <c r="DDX135" s="4"/>
      <c r="DDY135" s="4"/>
      <c r="DDZ135" s="4"/>
      <c r="DEA135" s="4"/>
      <c r="DEB135" s="4"/>
      <c r="DEC135" s="4"/>
      <c r="DED135" s="4"/>
      <c r="DEE135" s="4"/>
      <c r="DEF135" s="4"/>
      <c r="DEG135" s="4"/>
      <c r="DEH135" s="4"/>
      <c r="DEI135" s="4"/>
      <c r="DEJ135" s="4"/>
      <c r="DEK135" s="4"/>
      <c r="DEL135" s="4"/>
      <c r="DEM135" s="4"/>
      <c r="DEN135" s="4"/>
      <c r="DEO135" s="4"/>
      <c r="DEP135" s="4"/>
      <c r="DEQ135" s="4"/>
      <c r="DER135" s="4"/>
      <c r="DES135" s="4"/>
      <c r="DET135" s="4"/>
      <c r="DEU135" s="4"/>
      <c r="DEV135" s="4"/>
      <c r="DEW135" s="4"/>
      <c r="DEX135" s="4"/>
      <c r="DEY135" s="4"/>
      <c r="DEZ135" s="4"/>
      <c r="DFA135" s="4"/>
      <c r="DFB135" s="4"/>
      <c r="DFC135" s="4"/>
      <c r="DFD135" s="4"/>
      <c r="DFE135" s="4"/>
      <c r="DFF135" s="4"/>
      <c r="DFG135" s="4"/>
      <c r="DFH135" s="4"/>
      <c r="DFI135" s="4"/>
      <c r="DFJ135" s="4"/>
      <c r="DFK135" s="4"/>
      <c r="DFL135" s="4"/>
      <c r="DFM135" s="4"/>
      <c r="DFN135" s="4"/>
      <c r="DFO135" s="4"/>
      <c r="DFP135" s="4"/>
      <c r="DFQ135" s="4"/>
      <c r="DFR135" s="4"/>
      <c r="DFS135" s="4"/>
      <c r="DFT135" s="4"/>
      <c r="DFU135" s="4"/>
      <c r="DFV135" s="4"/>
      <c r="DFW135" s="4"/>
      <c r="DFX135" s="4"/>
      <c r="DFY135" s="4"/>
      <c r="DFZ135" s="4"/>
      <c r="DGA135" s="4"/>
      <c r="DGB135" s="4"/>
      <c r="DGC135" s="4"/>
      <c r="DGD135" s="4"/>
      <c r="DGE135" s="4"/>
      <c r="DGF135" s="4"/>
      <c r="DGG135" s="4"/>
      <c r="DGH135" s="4"/>
      <c r="DGI135" s="4"/>
      <c r="DGJ135" s="4"/>
      <c r="DGK135" s="4"/>
      <c r="DGL135" s="4"/>
      <c r="DGM135" s="4"/>
      <c r="DGN135" s="4"/>
      <c r="DGO135" s="4"/>
      <c r="DGP135" s="4"/>
      <c r="DGQ135" s="4"/>
      <c r="DGR135" s="4"/>
      <c r="DGS135" s="4"/>
      <c r="DGT135" s="4"/>
      <c r="DGU135" s="4"/>
      <c r="DGV135" s="4"/>
      <c r="DGW135" s="4"/>
      <c r="DGX135" s="4"/>
      <c r="DGY135" s="4"/>
      <c r="DGZ135" s="4"/>
      <c r="DHA135" s="4"/>
      <c r="DHB135" s="4"/>
      <c r="DHC135" s="4"/>
      <c r="DHD135" s="4"/>
      <c r="DHE135" s="4"/>
      <c r="DHF135" s="4"/>
      <c r="DHG135" s="4"/>
      <c r="DHH135" s="4"/>
      <c r="DHI135" s="4"/>
      <c r="DHJ135" s="4"/>
      <c r="DHK135" s="4"/>
      <c r="DHL135" s="4"/>
      <c r="DHM135" s="4"/>
      <c r="DHN135" s="4"/>
      <c r="DHO135" s="4"/>
      <c r="DHP135" s="4"/>
      <c r="DHQ135" s="4"/>
      <c r="DHR135" s="4"/>
      <c r="DHS135" s="4"/>
      <c r="DHT135" s="4"/>
      <c r="DHU135" s="4"/>
      <c r="DHV135" s="4"/>
      <c r="DHW135" s="4"/>
      <c r="DHX135" s="4"/>
      <c r="DHY135" s="4"/>
      <c r="DHZ135" s="4"/>
      <c r="DIA135" s="4"/>
      <c r="DIB135" s="4"/>
      <c r="DIC135" s="4"/>
      <c r="DID135" s="4"/>
      <c r="DIE135" s="4"/>
      <c r="DIF135" s="4"/>
      <c r="DIG135" s="4"/>
      <c r="DIH135" s="4"/>
      <c r="DII135" s="4"/>
      <c r="DIJ135" s="4"/>
      <c r="DIK135" s="4"/>
      <c r="DIL135" s="4"/>
      <c r="DIM135" s="4"/>
      <c r="DIN135" s="4"/>
      <c r="DIO135" s="4"/>
      <c r="DIP135" s="4"/>
      <c r="DIQ135" s="4"/>
      <c r="DIR135" s="4"/>
      <c r="DIS135" s="4"/>
      <c r="DIT135" s="4"/>
      <c r="DIU135" s="4"/>
      <c r="DIV135" s="4"/>
      <c r="DIW135" s="4"/>
      <c r="DIX135" s="4"/>
      <c r="DIY135" s="4"/>
      <c r="DIZ135" s="4"/>
      <c r="DJA135" s="4"/>
      <c r="DJB135" s="4"/>
      <c r="DJC135" s="4"/>
      <c r="DJD135" s="4"/>
      <c r="DJE135" s="4"/>
      <c r="DJF135" s="4"/>
      <c r="DJG135" s="4"/>
      <c r="DJH135" s="4"/>
      <c r="DJI135" s="4"/>
      <c r="DJJ135" s="4"/>
      <c r="DJK135" s="4"/>
      <c r="DJL135" s="4"/>
      <c r="DJM135" s="4"/>
      <c r="DJN135" s="4"/>
      <c r="DJO135" s="4"/>
      <c r="DJP135" s="4"/>
      <c r="DJQ135" s="4"/>
      <c r="DJR135" s="4"/>
      <c r="DJS135" s="4"/>
      <c r="DJT135" s="4"/>
      <c r="DJU135" s="4"/>
      <c r="DJV135" s="4"/>
      <c r="DJW135" s="4"/>
      <c r="DJX135" s="4"/>
      <c r="DJY135" s="4"/>
      <c r="DJZ135" s="4"/>
      <c r="DKA135" s="4"/>
      <c r="DKB135" s="4"/>
      <c r="DKC135" s="4"/>
      <c r="DKD135" s="4"/>
      <c r="DKE135" s="4"/>
      <c r="DKF135" s="4"/>
      <c r="DKG135" s="4"/>
      <c r="DKH135" s="4"/>
      <c r="DKI135" s="4"/>
      <c r="DKJ135" s="4"/>
      <c r="DKK135" s="4"/>
      <c r="DKL135" s="4"/>
      <c r="DKM135" s="4"/>
      <c r="DKN135" s="4"/>
      <c r="DKO135" s="4"/>
      <c r="DKP135" s="4"/>
      <c r="DKQ135" s="4"/>
      <c r="DKR135" s="4"/>
      <c r="DKS135" s="4"/>
      <c r="DKT135" s="4"/>
      <c r="DKU135" s="4"/>
      <c r="DKV135" s="4"/>
      <c r="DKW135" s="4"/>
      <c r="DKX135" s="4"/>
      <c r="DKY135" s="4"/>
      <c r="DKZ135" s="4"/>
      <c r="DLA135" s="4"/>
      <c r="DLB135" s="4"/>
      <c r="DLC135" s="4"/>
      <c r="DLD135" s="4"/>
      <c r="DLE135" s="4"/>
      <c r="DLF135" s="4"/>
      <c r="DLG135" s="4"/>
      <c r="DLH135" s="4"/>
      <c r="DLI135" s="4"/>
      <c r="DLJ135" s="4"/>
      <c r="DLQ135" s="4"/>
      <c r="DLR135" s="4"/>
      <c r="DLS135" s="4"/>
      <c r="DLT135" s="4"/>
      <c r="DLU135" s="4"/>
      <c r="DLV135" s="4"/>
      <c r="DLW135" s="4"/>
      <c r="DLX135" s="4"/>
      <c r="DLY135" s="4"/>
      <c r="DLZ135" s="4"/>
      <c r="DMA135" s="4"/>
      <c r="DMB135" s="4"/>
      <c r="DMC135" s="4"/>
      <c r="DMD135" s="4"/>
      <c r="DME135" s="4"/>
      <c r="DMF135" s="4"/>
      <c r="DMG135" s="4"/>
      <c r="DMH135" s="4"/>
      <c r="DMI135" s="4"/>
      <c r="DMJ135" s="4"/>
      <c r="DMK135" s="4"/>
      <c r="DML135" s="4"/>
      <c r="DMM135" s="4"/>
      <c r="DMN135" s="4"/>
      <c r="DMO135" s="4"/>
      <c r="DMP135" s="4"/>
      <c r="DMQ135" s="4"/>
      <c r="DMR135" s="4"/>
      <c r="DMS135" s="4"/>
      <c r="DMT135" s="4"/>
      <c r="DMU135" s="4"/>
      <c r="DMV135" s="4"/>
      <c r="DMW135" s="4"/>
      <c r="DMX135" s="4"/>
      <c r="DMY135" s="4"/>
      <c r="DMZ135" s="4"/>
      <c r="DNA135" s="4"/>
      <c r="DNB135" s="4"/>
      <c r="DNC135" s="4"/>
      <c r="DND135" s="4"/>
      <c r="DNE135" s="4"/>
      <c r="DNF135" s="4"/>
      <c r="DNG135" s="4"/>
      <c r="DNH135" s="4"/>
      <c r="DNI135" s="4"/>
      <c r="DNJ135" s="4"/>
      <c r="DNK135" s="4"/>
      <c r="DNL135" s="4"/>
      <c r="DNM135" s="4"/>
      <c r="DNN135" s="4"/>
      <c r="DNO135" s="4"/>
      <c r="DNP135" s="4"/>
      <c r="DNQ135" s="4"/>
      <c r="DNR135" s="4"/>
      <c r="DNS135" s="4"/>
      <c r="DNT135" s="4"/>
      <c r="DNU135" s="4"/>
      <c r="DNV135" s="4"/>
      <c r="DNW135" s="4"/>
      <c r="DNX135" s="4"/>
      <c r="DNY135" s="4"/>
      <c r="DNZ135" s="4"/>
      <c r="DOA135" s="4"/>
      <c r="DOB135" s="4"/>
      <c r="DOC135" s="4"/>
      <c r="DOD135" s="4"/>
      <c r="DOE135" s="4"/>
      <c r="DOF135" s="4"/>
      <c r="DOG135" s="4"/>
      <c r="DOH135" s="4"/>
      <c r="DOI135" s="4"/>
      <c r="DOJ135" s="4"/>
      <c r="DOK135" s="4"/>
      <c r="DOL135" s="4"/>
      <c r="DOM135" s="4"/>
      <c r="DON135" s="4"/>
      <c r="DOO135" s="4"/>
      <c r="DOP135" s="4"/>
      <c r="DOQ135" s="4"/>
      <c r="DOR135" s="4"/>
      <c r="DOS135" s="4"/>
      <c r="DOT135" s="4"/>
      <c r="DOU135" s="4"/>
      <c r="DOV135" s="4"/>
      <c r="DOW135" s="4"/>
      <c r="DOX135" s="4"/>
      <c r="DOY135" s="4"/>
      <c r="DOZ135" s="4"/>
      <c r="DPA135" s="4"/>
      <c r="DPB135" s="4"/>
      <c r="DPC135" s="4"/>
      <c r="DPD135" s="4"/>
      <c r="DPE135" s="4"/>
      <c r="DPF135" s="4"/>
      <c r="DPG135" s="4"/>
      <c r="DPH135" s="4"/>
      <c r="DPI135" s="4"/>
      <c r="DPJ135" s="4"/>
      <c r="DPK135" s="4"/>
      <c r="DPL135" s="4"/>
      <c r="DPM135" s="4"/>
      <c r="DPN135" s="4"/>
      <c r="DPO135" s="4"/>
      <c r="DPP135" s="4"/>
      <c r="DPQ135" s="4"/>
      <c r="DPR135" s="4"/>
      <c r="DPS135" s="4"/>
      <c r="DPT135" s="4"/>
      <c r="DPU135" s="4"/>
      <c r="DPV135" s="4"/>
      <c r="DPW135" s="4"/>
      <c r="DPX135" s="4"/>
      <c r="DPY135" s="4"/>
      <c r="DPZ135" s="4"/>
      <c r="DQA135" s="4"/>
      <c r="DQB135" s="4"/>
      <c r="DQC135" s="4"/>
      <c r="DQD135" s="4"/>
      <c r="DQE135" s="4"/>
      <c r="DQF135" s="4"/>
      <c r="DQG135" s="4"/>
      <c r="DQH135" s="4"/>
      <c r="DQI135" s="4"/>
      <c r="DQJ135" s="4"/>
      <c r="DQK135" s="4"/>
      <c r="DQL135" s="4"/>
      <c r="DQM135" s="4"/>
      <c r="DQN135" s="4"/>
      <c r="DQO135" s="4"/>
      <c r="DQP135" s="4"/>
      <c r="DQQ135" s="4"/>
      <c r="DQR135" s="4"/>
      <c r="DQS135" s="4"/>
      <c r="DQT135" s="4"/>
      <c r="DQU135" s="4"/>
      <c r="DQV135" s="4"/>
      <c r="DQW135" s="4"/>
      <c r="DQX135" s="4"/>
      <c r="DQY135" s="4"/>
      <c r="DQZ135" s="4"/>
      <c r="DRA135" s="4"/>
      <c r="DRB135" s="4"/>
      <c r="DRC135" s="4"/>
      <c r="DRD135" s="4"/>
      <c r="DRE135" s="4"/>
      <c r="DRF135" s="4"/>
      <c r="DRG135" s="4"/>
      <c r="DRH135" s="4"/>
      <c r="DRI135" s="4"/>
      <c r="DRJ135" s="4"/>
      <c r="DRK135" s="4"/>
      <c r="DRL135" s="4"/>
      <c r="DRM135" s="4"/>
      <c r="DRN135" s="4"/>
      <c r="DRO135" s="4"/>
      <c r="DRP135" s="4"/>
      <c r="DRQ135" s="4"/>
      <c r="DRR135" s="4"/>
      <c r="DRS135" s="4"/>
      <c r="DRT135" s="4"/>
      <c r="DRU135" s="4"/>
      <c r="DRV135" s="4"/>
      <c r="DRW135" s="4"/>
      <c r="DRX135" s="4"/>
      <c r="DRY135" s="4"/>
      <c r="DRZ135" s="4"/>
      <c r="DSA135" s="4"/>
      <c r="DSB135" s="4"/>
      <c r="DSC135" s="4"/>
      <c r="DSD135" s="4"/>
      <c r="DSE135" s="4"/>
      <c r="DSF135" s="4"/>
      <c r="DSG135" s="4"/>
      <c r="DSH135" s="4"/>
      <c r="DSI135" s="4"/>
      <c r="DSJ135" s="4"/>
      <c r="DSK135" s="4"/>
      <c r="DSL135" s="4"/>
      <c r="DSM135" s="4"/>
      <c r="DSN135" s="4"/>
      <c r="DSO135" s="4"/>
      <c r="DSP135" s="4"/>
      <c r="DSQ135" s="4"/>
      <c r="DSR135" s="4"/>
      <c r="DSS135" s="4"/>
      <c r="DST135" s="4"/>
      <c r="DSU135" s="4"/>
      <c r="DSV135" s="4"/>
      <c r="DSW135" s="4"/>
      <c r="DSX135" s="4"/>
      <c r="DSY135" s="4"/>
      <c r="DSZ135" s="4"/>
      <c r="DTA135" s="4"/>
      <c r="DTB135" s="4"/>
      <c r="DTC135" s="4"/>
      <c r="DTD135" s="4"/>
      <c r="DTE135" s="4"/>
      <c r="DTF135" s="4"/>
      <c r="DTG135" s="4"/>
      <c r="DTH135" s="4"/>
      <c r="DTI135" s="4"/>
      <c r="DTJ135" s="4"/>
      <c r="DTK135" s="4"/>
      <c r="DTL135" s="4"/>
      <c r="DTM135" s="4"/>
      <c r="DTN135" s="4"/>
      <c r="DTO135" s="4"/>
      <c r="DTP135" s="4"/>
      <c r="DTQ135" s="4"/>
      <c r="DTR135" s="4"/>
      <c r="DTS135" s="4"/>
      <c r="DTT135" s="4"/>
      <c r="DTU135" s="4"/>
      <c r="DTV135" s="4"/>
      <c r="DTW135" s="4"/>
      <c r="DTX135" s="4"/>
      <c r="DTY135" s="4"/>
      <c r="DTZ135" s="4"/>
      <c r="DUA135" s="4"/>
      <c r="DUB135" s="4"/>
      <c r="DUC135" s="4"/>
      <c r="DUD135" s="4"/>
      <c r="DUE135" s="4"/>
      <c r="DUF135" s="4"/>
      <c r="DUG135" s="4"/>
      <c r="DUH135" s="4"/>
      <c r="DUI135" s="4"/>
      <c r="DUJ135" s="4"/>
      <c r="DUK135" s="4"/>
      <c r="DUL135" s="4"/>
      <c r="DUM135" s="4"/>
      <c r="DUN135" s="4"/>
      <c r="DUO135" s="4"/>
      <c r="DUP135" s="4"/>
      <c r="DUQ135" s="4"/>
      <c r="DUR135" s="4"/>
      <c r="DUS135" s="4"/>
      <c r="DUT135" s="4"/>
      <c r="DUU135" s="4"/>
      <c r="DUV135" s="4"/>
      <c r="DUW135" s="4"/>
      <c r="DUX135" s="4"/>
      <c r="DUY135" s="4"/>
      <c r="DUZ135" s="4"/>
      <c r="DVA135" s="4"/>
      <c r="DVB135" s="4"/>
      <c r="DVC135" s="4"/>
      <c r="DVD135" s="4"/>
      <c r="DVE135" s="4"/>
      <c r="DVF135" s="4"/>
      <c r="DVM135" s="4"/>
      <c r="DVN135" s="4"/>
      <c r="DVO135" s="4"/>
      <c r="DVP135" s="4"/>
      <c r="DVQ135" s="4"/>
      <c r="DVR135" s="4"/>
      <c r="DVS135" s="4"/>
      <c r="DVT135" s="4"/>
      <c r="DVU135" s="4"/>
      <c r="DVV135" s="4"/>
      <c r="DVW135" s="4"/>
      <c r="DVX135" s="4"/>
      <c r="DVY135" s="4"/>
      <c r="DVZ135" s="4"/>
      <c r="DWA135" s="4"/>
      <c r="DWB135" s="4"/>
      <c r="DWC135" s="4"/>
      <c r="DWD135" s="4"/>
      <c r="DWE135" s="4"/>
      <c r="DWF135" s="4"/>
      <c r="DWG135" s="4"/>
      <c r="DWH135" s="4"/>
      <c r="DWI135" s="4"/>
      <c r="DWJ135" s="4"/>
      <c r="DWK135" s="4"/>
      <c r="DWL135" s="4"/>
      <c r="DWM135" s="4"/>
      <c r="DWN135" s="4"/>
      <c r="DWO135" s="4"/>
      <c r="DWP135" s="4"/>
      <c r="DWQ135" s="4"/>
      <c r="DWR135" s="4"/>
      <c r="DWS135" s="4"/>
      <c r="DWT135" s="4"/>
      <c r="DWU135" s="4"/>
      <c r="DWV135" s="4"/>
      <c r="DWW135" s="4"/>
      <c r="DWX135" s="4"/>
      <c r="DWY135" s="4"/>
      <c r="DWZ135" s="4"/>
      <c r="DXA135" s="4"/>
      <c r="DXB135" s="4"/>
      <c r="DXC135" s="4"/>
      <c r="DXD135" s="4"/>
      <c r="DXE135" s="4"/>
      <c r="DXF135" s="4"/>
      <c r="DXG135" s="4"/>
      <c r="DXH135" s="4"/>
      <c r="DXI135" s="4"/>
      <c r="DXJ135" s="4"/>
      <c r="DXK135" s="4"/>
      <c r="DXL135" s="4"/>
      <c r="DXM135" s="4"/>
      <c r="DXN135" s="4"/>
      <c r="DXO135" s="4"/>
      <c r="DXP135" s="4"/>
      <c r="DXQ135" s="4"/>
      <c r="DXR135" s="4"/>
      <c r="DXS135" s="4"/>
      <c r="DXT135" s="4"/>
      <c r="DXU135" s="4"/>
      <c r="DXV135" s="4"/>
      <c r="DXW135" s="4"/>
      <c r="DXX135" s="4"/>
      <c r="DXY135" s="4"/>
      <c r="DXZ135" s="4"/>
      <c r="DYA135" s="4"/>
      <c r="DYB135" s="4"/>
      <c r="DYC135" s="4"/>
      <c r="DYD135" s="4"/>
      <c r="DYE135" s="4"/>
      <c r="DYF135" s="4"/>
      <c r="DYG135" s="4"/>
      <c r="DYH135" s="4"/>
      <c r="DYI135" s="4"/>
      <c r="DYJ135" s="4"/>
      <c r="DYK135" s="4"/>
      <c r="DYL135" s="4"/>
      <c r="DYM135" s="4"/>
      <c r="DYN135" s="4"/>
      <c r="DYO135" s="4"/>
      <c r="DYP135" s="4"/>
      <c r="DYQ135" s="4"/>
      <c r="DYR135" s="4"/>
      <c r="DYS135" s="4"/>
      <c r="DYT135" s="4"/>
      <c r="DYU135" s="4"/>
      <c r="DYV135" s="4"/>
      <c r="DYW135" s="4"/>
      <c r="DYX135" s="4"/>
      <c r="DYY135" s="4"/>
      <c r="DYZ135" s="4"/>
      <c r="DZA135" s="4"/>
      <c r="DZB135" s="4"/>
      <c r="DZC135" s="4"/>
      <c r="DZD135" s="4"/>
      <c r="DZE135" s="4"/>
      <c r="DZF135" s="4"/>
      <c r="DZG135" s="4"/>
      <c r="DZH135" s="4"/>
      <c r="DZI135" s="4"/>
      <c r="DZJ135" s="4"/>
      <c r="DZK135" s="4"/>
      <c r="DZL135" s="4"/>
      <c r="DZM135" s="4"/>
      <c r="DZN135" s="4"/>
      <c r="DZO135" s="4"/>
      <c r="DZP135" s="4"/>
      <c r="DZQ135" s="4"/>
      <c r="DZR135" s="4"/>
      <c r="DZS135" s="4"/>
      <c r="DZT135" s="4"/>
      <c r="DZU135" s="4"/>
      <c r="DZV135" s="4"/>
      <c r="DZW135" s="4"/>
      <c r="DZX135" s="4"/>
      <c r="DZY135" s="4"/>
      <c r="DZZ135" s="4"/>
      <c r="EAA135" s="4"/>
      <c r="EAB135" s="4"/>
      <c r="EAC135" s="4"/>
      <c r="EAD135" s="4"/>
      <c r="EAE135" s="4"/>
      <c r="EAF135" s="4"/>
      <c r="EAG135" s="4"/>
      <c r="EAH135" s="4"/>
      <c r="EAI135" s="4"/>
      <c r="EAJ135" s="4"/>
      <c r="EAK135" s="4"/>
      <c r="EAL135" s="4"/>
      <c r="EAM135" s="4"/>
      <c r="EAN135" s="4"/>
      <c r="EAO135" s="4"/>
      <c r="EAP135" s="4"/>
      <c r="EAQ135" s="4"/>
      <c r="EAR135" s="4"/>
      <c r="EAS135" s="4"/>
      <c r="EAT135" s="4"/>
      <c r="EAU135" s="4"/>
      <c r="EAV135" s="4"/>
      <c r="EAW135" s="4"/>
      <c r="EAX135" s="4"/>
      <c r="EAY135" s="4"/>
      <c r="EAZ135" s="4"/>
      <c r="EBA135" s="4"/>
      <c r="EBB135" s="4"/>
      <c r="EBC135" s="4"/>
      <c r="EBD135" s="4"/>
      <c r="EBE135" s="4"/>
      <c r="EBF135" s="4"/>
      <c r="EBG135" s="4"/>
      <c r="EBH135" s="4"/>
      <c r="EBI135" s="4"/>
      <c r="EBJ135" s="4"/>
      <c r="EBK135" s="4"/>
      <c r="EBL135" s="4"/>
      <c r="EBM135" s="4"/>
      <c r="EBN135" s="4"/>
      <c r="EBO135" s="4"/>
      <c r="EBP135" s="4"/>
      <c r="EBQ135" s="4"/>
      <c r="EBR135" s="4"/>
      <c r="EBS135" s="4"/>
      <c r="EBT135" s="4"/>
      <c r="EBU135" s="4"/>
      <c r="EBV135" s="4"/>
      <c r="EBW135" s="4"/>
      <c r="EBX135" s="4"/>
      <c r="EBY135" s="4"/>
      <c r="EBZ135" s="4"/>
      <c r="ECA135" s="4"/>
      <c r="ECB135" s="4"/>
      <c r="ECC135" s="4"/>
      <c r="ECD135" s="4"/>
      <c r="ECE135" s="4"/>
      <c r="ECF135" s="4"/>
      <c r="ECG135" s="4"/>
      <c r="ECH135" s="4"/>
      <c r="ECI135" s="4"/>
      <c r="ECJ135" s="4"/>
      <c r="ECK135" s="4"/>
      <c r="ECL135" s="4"/>
      <c r="ECM135" s="4"/>
      <c r="ECN135" s="4"/>
      <c r="ECO135" s="4"/>
      <c r="ECP135" s="4"/>
      <c r="ECQ135" s="4"/>
      <c r="ECR135" s="4"/>
      <c r="ECS135" s="4"/>
      <c r="ECT135" s="4"/>
      <c r="ECU135" s="4"/>
      <c r="ECV135" s="4"/>
      <c r="ECW135" s="4"/>
      <c r="ECX135" s="4"/>
      <c r="ECY135" s="4"/>
      <c r="ECZ135" s="4"/>
      <c r="EDA135" s="4"/>
      <c r="EDB135" s="4"/>
      <c r="EDC135" s="4"/>
      <c r="EDD135" s="4"/>
      <c r="EDE135" s="4"/>
      <c r="EDF135" s="4"/>
      <c r="EDG135" s="4"/>
      <c r="EDH135" s="4"/>
      <c r="EDI135" s="4"/>
      <c r="EDJ135" s="4"/>
      <c r="EDK135" s="4"/>
      <c r="EDL135" s="4"/>
      <c r="EDM135" s="4"/>
      <c r="EDN135" s="4"/>
      <c r="EDO135" s="4"/>
      <c r="EDP135" s="4"/>
      <c r="EDQ135" s="4"/>
      <c r="EDR135" s="4"/>
      <c r="EDS135" s="4"/>
      <c r="EDT135" s="4"/>
      <c r="EDU135" s="4"/>
      <c r="EDV135" s="4"/>
      <c r="EDW135" s="4"/>
      <c r="EDX135" s="4"/>
      <c r="EDY135" s="4"/>
      <c r="EDZ135" s="4"/>
      <c r="EEA135" s="4"/>
      <c r="EEB135" s="4"/>
      <c r="EEC135" s="4"/>
      <c r="EED135" s="4"/>
      <c r="EEE135" s="4"/>
      <c r="EEF135" s="4"/>
      <c r="EEG135" s="4"/>
      <c r="EEH135" s="4"/>
      <c r="EEI135" s="4"/>
      <c r="EEJ135" s="4"/>
      <c r="EEK135" s="4"/>
      <c r="EEL135" s="4"/>
      <c r="EEM135" s="4"/>
      <c r="EEN135" s="4"/>
      <c r="EEO135" s="4"/>
      <c r="EEP135" s="4"/>
      <c r="EEQ135" s="4"/>
      <c r="EER135" s="4"/>
      <c r="EES135" s="4"/>
      <c r="EET135" s="4"/>
      <c r="EEU135" s="4"/>
      <c r="EEV135" s="4"/>
      <c r="EEW135" s="4"/>
      <c r="EEX135" s="4"/>
      <c r="EEY135" s="4"/>
      <c r="EEZ135" s="4"/>
      <c r="EFA135" s="4"/>
      <c r="EFB135" s="4"/>
      <c r="EFI135" s="4"/>
      <c r="EFJ135" s="4"/>
      <c r="EFK135" s="4"/>
      <c r="EFL135" s="4"/>
      <c r="EFM135" s="4"/>
      <c r="EFN135" s="4"/>
      <c r="EFO135" s="4"/>
      <c r="EFP135" s="4"/>
      <c r="EFQ135" s="4"/>
      <c r="EFR135" s="4"/>
      <c r="EFS135" s="4"/>
      <c r="EFT135" s="4"/>
      <c r="EFU135" s="4"/>
      <c r="EFV135" s="4"/>
      <c r="EFW135" s="4"/>
      <c r="EFX135" s="4"/>
      <c r="EFY135" s="4"/>
      <c r="EFZ135" s="4"/>
      <c r="EGA135" s="4"/>
      <c r="EGB135" s="4"/>
      <c r="EGC135" s="4"/>
      <c r="EGD135" s="4"/>
      <c r="EGE135" s="4"/>
      <c r="EGF135" s="4"/>
      <c r="EGG135" s="4"/>
      <c r="EGH135" s="4"/>
      <c r="EGI135" s="4"/>
      <c r="EGJ135" s="4"/>
      <c r="EGK135" s="4"/>
      <c r="EGL135" s="4"/>
      <c r="EGM135" s="4"/>
      <c r="EGN135" s="4"/>
      <c r="EGO135" s="4"/>
      <c r="EGP135" s="4"/>
      <c r="EGQ135" s="4"/>
      <c r="EGR135" s="4"/>
      <c r="EGS135" s="4"/>
      <c r="EGT135" s="4"/>
      <c r="EGU135" s="4"/>
      <c r="EGV135" s="4"/>
      <c r="EGW135" s="4"/>
      <c r="EGX135" s="4"/>
      <c r="EGY135" s="4"/>
      <c r="EGZ135" s="4"/>
      <c r="EHA135" s="4"/>
      <c r="EHB135" s="4"/>
      <c r="EHC135" s="4"/>
      <c r="EHD135" s="4"/>
      <c r="EHE135" s="4"/>
      <c r="EHF135" s="4"/>
      <c r="EHG135" s="4"/>
      <c r="EHH135" s="4"/>
      <c r="EHI135" s="4"/>
      <c r="EHJ135" s="4"/>
      <c r="EHK135" s="4"/>
      <c r="EHL135" s="4"/>
      <c r="EHM135" s="4"/>
      <c r="EHN135" s="4"/>
      <c r="EHO135" s="4"/>
      <c r="EHP135" s="4"/>
      <c r="EHQ135" s="4"/>
      <c r="EHR135" s="4"/>
      <c r="EHS135" s="4"/>
      <c r="EHT135" s="4"/>
      <c r="EHU135" s="4"/>
      <c r="EHV135" s="4"/>
      <c r="EHW135" s="4"/>
      <c r="EHX135" s="4"/>
      <c r="EHY135" s="4"/>
      <c r="EHZ135" s="4"/>
      <c r="EIA135" s="4"/>
      <c r="EIB135" s="4"/>
      <c r="EIC135" s="4"/>
      <c r="EID135" s="4"/>
      <c r="EIE135" s="4"/>
      <c r="EIF135" s="4"/>
      <c r="EIG135" s="4"/>
      <c r="EIH135" s="4"/>
      <c r="EII135" s="4"/>
      <c r="EIJ135" s="4"/>
      <c r="EIK135" s="4"/>
      <c r="EIL135" s="4"/>
      <c r="EIM135" s="4"/>
      <c r="EIN135" s="4"/>
      <c r="EIO135" s="4"/>
      <c r="EIP135" s="4"/>
      <c r="EIQ135" s="4"/>
      <c r="EIR135" s="4"/>
      <c r="EIS135" s="4"/>
      <c r="EIT135" s="4"/>
      <c r="EIU135" s="4"/>
      <c r="EIV135" s="4"/>
      <c r="EIW135" s="4"/>
      <c r="EIX135" s="4"/>
      <c r="EIY135" s="4"/>
      <c r="EIZ135" s="4"/>
      <c r="EJA135" s="4"/>
      <c r="EJB135" s="4"/>
      <c r="EJC135" s="4"/>
      <c r="EJD135" s="4"/>
      <c r="EJE135" s="4"/>
      <c r="EJF135" s="4"/>
      <c r="EJG135" s="4"/>
      <c r="EJH135" s="4"/>
      <c r="EJI135" s="4"/>
      <c r="EJJ135" s="4"/>
      <c r="EJK135" s="4"/>
      <c r="EJL135" s="4"/>
      <c r="EJM135" s="4"/>
      <c r="EJN135" s="4"/>
      <c r="EJO135" s="4"/>
      <c r="EJP135" s="4"/>
      <c r="EJQ135" s="4"/>
      <c r="EJR135" s="4"/>
      <c r="EJS135" s="4"/>
      <c r="EJT135" s="4"/>
      <c r="EJU135" s="4"/>
      <c r="EJV135" s="4"/>
      <c r="EJW135" s="4"/>
      <c r="EJX135" s="4"/>
      <c r="EJY135" s="4"/>
      <c r="EJZ135" s="4"/>
      <c r="EKA135" s="4"/>
      <c r="EKB135" s="4"/>
      <c r="EKC135" s="4"/>
      <c r="EKD135" s="4"/>
      <c r="EKE135" s="4"/>
      <c r="EKF135" s="4"/>
      <c r="EKG135" s="4"/>
      <c r="EKH135" s="4"/>
      <c r="EKI135" s="4"/>
      <c r="EKJ135" s="4"/>
      <c r="EKK135" s="4"/>
      <c r="EKL135" s="4"/>
      <c r="EKM135" s="4"/>
      <c r="EKN135" s="4"/>
      <c r="EKO135" s="4"/>
      <c r="EKP135" s="4"/>
      <c r="EKQ135" s="4"/>
      <c r="EKR135" s="4"/>
      <c r="EKS135" s="4"/>
      <c r="EKT135" s="4"/>
      <c r="EKU135" s="4"/>
      <c r="EKV135" s="4"/>
      <c r="EKW135" s="4"/>
      <c r="EKX135" s="4"/>
      <c r="EKY135" s="4"/>
      <c r="EKZ135" s="4"/>
      <c r="ELA135" s="4"/>
      <c r="ELB135" s="4"/>
      <c r="ELC135" s="4"/>
      <c r="ELD135" s="4"/>
      <c r="ELE135" s="4"/>
      <c r="ELF135" s="4"/>
      <c r="ELG135" s="4"/>
      <c r="ELH135" s="4"/>
      <c r="ELI135" s="4"/>
      <c r="ELJ135" s="4"/>
      <c r="ELK135" s="4"/>
      <c r="ELL135" s="4"/>
      <c r="ELM135" s="4"/>
      <c r="ELN135" s="4"/>
      <c r="ELO135" s="4"/>
      <c r="ELP135" s="4"/>
      <c r="ELQ135" s="4"/>
      <c r="ELR135" s="4"/>
      <c r="ELS135" s="4"/>
      <c r="ELT135" s="4"/>
      <c r="ELU135" s="4"/>
      <c r="ELV135" s="4"/>
      <c r="ELW135" s="4"/>
      <c r="ELX135" s="4"/>
      <c r="ELY135" s="4"/>
      <c r="ELZ135" s="4"/>
      <c r="EMA135" s="4"/>
      <c r="EMB135" s="4"/>
      <c r="EMC135" s="4"/>
      <c r="EMD135" s="4"/>
      <c r="EME135" s="4"/>
      <c r="EMF135" s="4"/>
      <c r="EMG135" s="4"/>
      <c r="EMH135" s="4"/>
      <c r="EMI135" s="4"/>
      <c r="EMJ135" s="4"/>
      <c r="EMK135" s="4"/>
      <c r="EML135" s="4"/>
      <c r="EMM135" s="4"/>
      <c r="EMN135" s="4"/>
      <c r="EMO135" s="4"/>
      <c r="EMP135" s="4"/>
      <c r="EMQ135" s="4"/>
      <c r="EMR135" s="4"/>
      <c r="EMS135" s="4"/>
      <c r="EMT135" s="4"/>
      <c r="EMU135" s="4"/>
      <c r="EMV135" s="4"/>
      <c r="EMW135" s="4"/>
      <c r="EMX135" s="4"/>
      <c r="EMY135" s="4"/>
      <c r="EMZ135" s="4"/>
      <c r="ENA135" s="4"/>
      <c r="ENB135" s="4"/>
      <c r="ENC135" s="4"/>
      <c r="END135" s="4"/>
      <c r="ENE135" s="4"/>
      <c r="ENF135" s="4"/>
      <c r="ENG135" s="4"/>
      <c r="ENH135" s="4"/>
      <c r="ENI135" s="4"/>
      <c r="ENJ135" s="4"/>
      <c r="ENK135" s="4"/>
      <c r="ENL135" s="4"/>
      <c r="ENM135" s="4"/>
      <c r="ENN135" s="4"/>
      <c r="ENO135" s="4"/>
      <c r="ENP135" s="4"/>
      <c r="ENQ135" s="4"/>
      <c r="ENR135" s="4"/>
      <c r="ENS135" s="4"/>
      <c r="ENT135" s="4"/>
      <c r="ENU135" s="4"/>
      <c r="ENV135" s="4"/>
      <c r="ENW135" s="4"/>
      <c r="ENX135" s="4"/>
      <c r="ENY135" s="4"/>
      <c r="ENZ135" s="4"/>
      <c r="EOA135" s="4"/>
      <c r="EOB135" s="4"/>
      <c r="EOC135" s="4"/>
      <c r="EOD135" s="4"/>
      <c r="EOE135" s="4"/>
      <c r="EOF135" s="4"/>
      <c r="EOG135" s="4"/>
      <c r="EOH135" s="4"/>
      <c r="EOI135" s="4"/>
      <c r="EOJ135" s="4"/>
      <c r="EOK135" s="4"/>
      <c r="EOL135" s="4"/>
      <c r="EOM135" s="4"/>
      <c r="EON135" s="4"/>
      <c r="EOO135" s="4"/>
      <c r="EOP135" s="4"/>
      <c r="EOQ135" s="4"/>
      <c r="EOR135" s="4"/>
      <c r="EOS135" s="4"/>
      <c r="EOT135" s="4"/>
      <c r="EOU135" s="4"/>
      <c r="EOV135" s="4"/>
      <c r="EOW135" s="4"/>
      <c r="EOX135" s="4"/>
      <c r="EPE135" s="4"/>
      <c r="EPF135" s="4"/>
      <c r="EPG135" s="4"/>
      <c r="EPH135" s="4"/>
      <c r="EPI135" s="4"/>
      <c r="EPJ135" s="4"/>
      <c r="EPK135" s="4"/>
      <c r="EPL135" s="4"/>
      <c r="EPM135" s="4"/>
      <c r="EPN135" s="4"/>
      <c r="EPO135" s="4"/>
      <c r="EPP135" s="4"/>
      <c r="EPQ135" s="4"/>
      <c r="EPR135" s="4"/>
      <c r="EPS135" s="4"/>
      <c r="EPT135" s="4"/>
      <c r="EPU135" s="4"/>
      <c r="EPV135" s="4"/>
      <c r="EPW135" s="4"/>
      <c r="EPX135" s="4"/>
      <c r="EPY135" s="4"/>
      <c r="EPZ135" s="4"/>
      <c r="EQA135" s="4"/>
      <c r="EQB135" s="4"/>
      <c r="EQC135" s="4"/>
      <c r="EQD135" s="4"/>
      <c r="EQE135" s="4"/>
      <c r="EQF135" s="4"/>
      <c r="EQG135" s="4"/>
      <c r="EQH135" s="4"/>
      <c r="EQI135" s="4"/>
      <c r="EQJ135" s="4"/>
      <c r="EQK135" s="4"/>
      <c r="EQL135" s="4"/>
      <c r="EQM135" s="4"/>
      <c r="EQN135" s="4"/>
      <c r="EQO135" s="4"/>
      <c r="EQP135" s="4"/>
      <c r="EQQ135" s="4"/>
      <c r="EQR135" s="4"/>
      <c r="EQS135" s="4"/>
      <c r="EQT135" s="4"/>
      <c r="EQU135" s="4"/>
      <c r="EQV135" s="4"/>
      <c r="EQW135" s="4"/>
      <c r="EQX135" s="4"/>
      <c r="EQY135" s="4"/>
      <c r="EQZ135" s="4"/>
      <c r="ERA135" s="4"/>
      <c r="ERB135" s="4"/>
      <c r="ERC135" s="4"/>
      <c r="ERD135" s="4"/>
      <c r="ERE135" s="4"/>
      <c r="ERF135" s="4"/>
      <c r="ERG135" s="4"/>
      <c r="ERH135" s="4"/>
      <c r="ERI135" s="4"/>
      <c r="ERJ135" s="4"/>
      <c r="ERK135" s="4"/>
      <c r="ERL135" s="4"/>
      <c r="ERM135" s="4"/>
      <c r="ERN135" s="4"/>
      <c r="ERO135" s="4"/>
      <c r="ERP135" s="4"/>
      <c r="ERQ135" s="4"/>
      <c r="ERR135" s="4"/>
      <c r="ERS135" s="4"/>
      <c r="ERT135" s="4"/>
      <c r="ERU135" s="4"/>
      <c r="ERV135" s="4"/>
      <c r="ERW135" s="4"/>
      <c r="ERX135" s="4"/>
      <c r="ERY135" s="4"/>
      <c r="ERZ135" s="4"/>
      <c r="ESA135" s="4"/>
      <c r="ESB135" s="4"/>
      <c r="ESC135" s="4"/>
      <c r="ESD135" s="4"/>
      <c r="ESE135" s="4"/>
      <c r="ESF135" s="4"/>
      <c r="ESG135" s="4"/>
      <c r="ESH135" s="4"/>
      <c r="ESI135" s="4"/>
      <c r="ESJ135" s="4"/>
      <c r="ESK135" s="4"/>
      <c r="ESL135" s="4"/>
      <c r="ESM135" s="4"/>
      <c r="ESN135" s="4"/>
      <c r="ESO135" s="4"/>
      <c r="ESP135" s="4"/>
      <c r="ESQ135" s="4"/>
      <c r="ESR135" s="4"/>
      <c r="ESS135" s="4"/>
      <c r="EST135" s="4"/>
      <c r="ESU135" s="4"/>
      <c r="ESV135" s="4"/>
      <c r="ESW135" s="4"/>
      <c r="ESX135" s="4"/>
      <c r="ESY135" s="4"/>
      <c r="ESZ135" s="4"/>
      <c r="ETA135" s="4"/>
      <c r="ETB135" s="4"/>
      <c r="ETC135" s="4"/>
      <c r="ETD135" s="4"/>
      <c r="ETE135" s="4"/>
      <c r="ETF135" s="4"/>
      <c r="ETG135" s="4"/>
      <c r="ETH135" s="4"/>
      <c r="ETI135" s="4"/>
      <c r="ETJ135" s="4"/>
      <c r="ETK135" s="4"/>
      <c r="ETL135" s="4"/>
      <c r="ETM135" s="4"/>
      <c r="ETN135" s="4"/>
      <c r="ETO135" s="4"/>
      <c r="ETP135" s="4"/>
      <c r="ETQ135" s="4"/>
      <c r="ETR135" s="4"/>
      <c r="ETS135" s="4"/>
      <c r="ETT135" s="4"/>
      <c r="ETU135" s="4"/>
      <c r="ETV135" s="4"/>
      <c r="ETW135" s="4"/>
      <c r="ETX135" s="4"/>
      <c r="ETY135" s="4"/>
      <c r="ETZ135" s="4"/>
      <c r="EUA135" s="4"/>
      <c r="EUB135" s="4"/>
      <c r="EUC135" s="4"/>
      <c r="EUD135" s="4"/>
      <c r="EUE135" s="4"/>
      <c r="EUF135" s="4"/>
      <c r="EUG135" s="4"/>
      <c r="EUH135" s="4"/>
      <c r="EUI135" s="4"/>
      <c r="EUJ135" s="4"/>
      <c r="EUK135" s="4"/>
      <c r="EUL135" s="4"/>
      <c r="EUM135" s="4"/>
      <c r="EUN135" s="4"/>
      <c r="EUO135" s="4"/>
      <c r="EUP135" s="4"/>
      <c r="EUQ135" s="4"/>
      <c r="EUR135" s="4"/>
      <c r="EUS135" s="4"/>
      <c r="EUT135" s="4"/>
      <c r="EUU135" s="4"/>
      <c r="EUV135" s="4"/>
      <c r="EUW135" s="4"/>
      <c r="EUX135" s="4"/>
      <c r="EUY135" s="4"/>
      <c r="EUZ135" s="4"/>
      <c r="EVA135" s="4"/>
      <c r="EVB135" s="4"/>
      <c r="EVC135" s="4"/>
      <c r="EVD135" s="4"/>
      <c r="EVE135" s="4"/>
      <c r="EVF135" s="4"/>
      <c r="EVG135" s="4"/>
      <c r="EVH135" s="4"/>
      <c r="EVI135" s="4"/>
      <c r="EVJ135" s="4"/>
      <c r="EVK135" s="4"/>
      <c r="EVL135" s="4"/>
      <c r="EVM135" s="4"/>
      <c r="EVN135" s="4"/>
      <c r="EVO135" s="4"/>
      <c r="EVP135" s="4"/>
      <c r="EVQ135" s="4"/>
      <c r="EVR135" s="4"/>
      <c r="EVS135" s="4"/>
      <c r="EVT135" s="4"/>
      <c r="EVU135" s="4"/>
      <c r="EVV135" s="4"/>
      <c r="EVW135" s="4"/>
      <c r="EVX135" s="4"/>
      <c r="EVY135" s="4"/>
      <c r="EVZ135" s="4"/>
      <c r="EWA135" s="4"/>
      <c r="EWB135" s="4"/>
      <c r="EWC135" s="4"/>
      <c r="EWD135" s="4"/>
      <c r="EWE135" s="4"/>
      <c r="EWF135" s="4"/>
      <c r="EWG135" s="4"/>
      <c r="EWH135" s="4"/>
      <c r="EWI135" s="4"/>
      <c r="EWJ135" s="4"/>
      <c r="EWK135" s="4"/>
      <c r="EWL135" s="4"/>
      <c r="EWM135" s="4"/>
      <c r="EWN135" s="4"/>
      <c r="EWO135" s="4"/>
      <c r="EWP135" s="4"/>
      <c r="EWQ135" s="4"/>
      <c r="EWR135" s="4"/>
      <c r="EWS135" s="4"/>
      <c r="EWT135" s="4"/>
      <c r="EWU135" s="4"/>
      <c r="EWV135" s="4"/>
      <c r="EWW135" s="4"/>
      <c r="EWX135" s="4"/>
      <c r="EWY135" s="4"/>
      <c r="EWZ135" s="4"/>
      <c r="EXA135" s="4"/>
      <c r="EXB135" s="4"/>
      <c r="EXC135" s="4"/>
      <c r="EXD135" s="4"/>
      <c r="EXE135" s="4"/>
      <c r="EXF135" s="4"/>
      <c r="EXG135" s="4"/>
      <c r="EXH135" s="4"/>
      <c r="EXI135" s="4"/>
      <c r="EXJ135" s="4"/>
      <c r="EXK135" s="4"/>
      <c r="EXL135" s="4"/>
      <c r="EXM135" s="4"/>
      <c r="EXN135" s="4"/>
      <c r="EXO135" s="4"/>
      <c r="EXP135" s="4"/>
      <c r="EXQ135" s="4"/>
      <c r="EXR135" s="4"/>
      <c r="EXS135" s="4"/>
      <c r="EXT135" s="4"/>
      <c r="EXU135" s="4"/>
      <c r="EXV135" s="4"/>
      <c r="EXW135" s="4"/>
      <c r="EXX135" s="4"/>
      <c r="EXY135" s="4"/>
      <c r="EXZ135" s="4"/>
      <c r="EYA135" s="4"/>
      <c r="EYB135" s="4"/>
      <c r="EYC135" s="4"/>
      <c r="EYD135" s="4"/>
      <c r="EYE135" s="4"/>
      <c r="EYF135" s="4"/>
      <c r="EYG135" s="4"/>
      <c r="EYH135" s="4"/>
      <c r="EYI135" s="4"/>
      <c r="EYJ135" s="4"/>
      <c r="EYK135" s="4"/>
      <c r="EYL135" s="4"/>
      <c r="EYM135" s="4"/>
      <c r="EYN135" s="4"/>
      <c r="EYO135" s="4"/>
      <c r="EYP135" s="4"/>
      <c r="EYQ135" s="4"/>
      <c r="EYR135" s="4"/>
      <c r="EYS135" s="4"/>
      <c r="EYT135" s="4"/>
      <c r="EZA135" s="4"/>
      <c r="EZB135" s="4"/>
      <c r="EZC135" s="4"/>
      <c r="EZD135" s="4"/>
      <c r="EZE135" s="4"/>
      <c r="EZF135" s="4"/>
      <c r="EZG135" s="4"/>
      <c r="EZH135" s="4"/>
      <c r="EZI135" s="4"/>
      <c r="EZJ135" s="4"/>
      <c r="EZK135" s="4"/>
      <c r="EZL135" s="4"/>
      <c r="EZM135" s="4"/>
      <c r="EZN135" s="4"/>
      <c r="EZO135" s="4"/>
      <c r="EZP135" s="4"/>
      <c r="EZQ135" s="4"/>
      <c r="EZR135" s="4"/>
      <c r="EZS135" s="4"/>
      <c r="EZT135" s="4"/>
      <c r="EZU135" s="4"/>
      <c r="EZV135" s="4"/>
      <c r="EZW135" s="4"/>
      <c r="EZX135" s="4"/>
      <c r="EZY135" s="4"/>
      <c r="EZZ135" s="4"/>
      <c r="FAA135" s="4"/>
      <c r="FAB135" s="4"/>
      <c r="FAC135" s="4"/>
      <c r="FAD135" s="4"/>
      <c r="FAE135" s="4"/>
      <c r="FAF135" s="4"/>
      <c r="FAG135" s="4"/>
      <c r="FAH135" s="4"/>
      <c r="FAI135" s="4"/>
      <c r="FAJ135" s="4"/>
      <c r="FAK135" s="4"/>
      <c r="FAL135" s="4"/>
      <c r="FAM135" s="4"/>
      <c r="FAN135" s="4"/>
      <c r="FAO135" s="4"/>
      <c r="FAP135" s="4"/>
      <c r="FAQ135" s="4"/>
      <c r="FAR135" s="4"/>
      <c r="FAS135" s="4"/>
      <c r="FAT135" s="4"/>
      <c r="FAU135" s="4"/>
      <c r="FAV135" s="4"/>
      <c r="FAW135" s="4"/>
      <c r="FAX135" s="4"/>
      <c r="FAY135" s="4"/>
      <c r="FAZ135" s="4"/>
      <c r="FBA135" s="4"/>
      <c r="FBB135" s="4"/>
      <c r="FBC135" s="4"/>
      <c r="FBD135" s="4"/>
      <c r="FBE135" s="4"/>
      <c r="FBF135" s="4"/>
      <c r="FBG135" s="4"/>
      <c r="FBH135" s="4"/>
      <c r="FBI135" s="4"/>
      <c r="FBJ135" s="4"/>
      <c r="FBK135" s="4"/>
      <c r="FBL135" s="4"/>
      <c r="FBM135" s="4"/>
      <c r="FBN135" s="4"/>
      <c r="FBO135" s="4"/>
      <c r="FBP135" s="4"/>
      <c r="FBQ135" s="4"/>
      <c r="FBR135" s="4"/>
      <c r="FBS135" s="4"/>
      <c r="FBT135" s="4"/>
      <c r="FBU135" s="4"/>
      <c r="FBV135" s="4"/>
      <c r="FBW135" s="4"/>
      <c r="FBX135" s="4"/>
      <c r="FBY135" s="4"/>
      <c r="FBZ135" s="4"/>
      <c r="FCA135" s="4"/>
      <c r="FCB135" s="4"/>
      <c r="FCC135" s="4"/>
      <c r="FCD135" s="4"/>
      <c r="FCE135" s="4"/>
      <c r="FCF135" s="4"/>
      <c r="FCG135" s="4"/>
      <c r="FCH135" s="4"/>
      <c r="FCI135" s="4"/>
      <c r="FCJ135" s="4"/>
      <c r="FCK135" s="4"/>
      <c r="FCL135" s="4"/>
      <c r="FCM135" s="4"/>
      <c r="FCN135" s="4"/>
      <c r="FCO135" s="4"/>
      <c r="FCP135" s="4"/>
      <c r="FCQ135" s="4"/>
      <c r="FCR135" s="4"/>
      <c r="FCS135" s="4"/>
      <c r="FCT135" s="4"/>
      <c r="FCU135" s="4"/>
      <c r="FCV135" s="4"/>
      <c r="FCW135" s="4"/>
      <c r="FCX135" s="4"/>
      <c r="FCY135" s="4"/>
      <c r="FCZ135" s="4"/>
      <c r="FDA135" s="4"/>
      <c r="FDB135" s="4"/>
      <c r="FDC135" s="4"/>
      <c r="FDD135" s="4"/>
      <c r="FDE135" s="4"/>
      <c r="FDF135" s="4"/>
      <c r="FDG135" s="4"/>
      <c r="FDH135" s="4"/>
      <c r="FDI135" s="4"/>
      <c r="FDJ135" s="4"/>
      <c r="FDK135" s="4"/>
      <c r="FDL135" s="4"/>
      <c r="FDM135" s="4"/>
      <c r="FDN135" s="4"/>
      <c r="FDO135" s="4"/>
      <c r="FDP135" s="4"/>
      <c r="FDQ135" s="4"/>
      <c r="FDR135" s="4"/>
      <c r="FDS135" s="4"/>
      <c r="FDT135" s="4"/>
      <c r="FDU135" s="4"/>
      <c r="FDV135" s="4"/>
      <c r="FDW135" s="4"/>
      <c r="FDX135" s="4"/>
      <c r="FDY135" s="4"/>
      <c r="FDZ135" s="4"/>
      <c r="FEA135" s="4"/>
      <c r="FEB135" s="4"/>
      <c r="FEC135" s="4"/>
      <c r="FED135" s="4"/>
      <c r="FEE135" s="4"/>
      <c r="FEF135" s="4"/>
      <c r="FEG135" s="4"/>
      <c r="FEH135" s="4"/>
      <c r="FEI135" s="4"/>
      <c r="FEJ135" s="4"/>
      <c r="FEK135" s="4"/>
      <c r="FEL135" s="4"/>
      <c r="FEM135" s="4"/>
      <c r="FEN135" s="4"/>
      <c r="FEO135" s="4"/>
      <c r="FEP135" s="4"/>
      <c r="FEQ135" s="4"/>
      <c r="FER135" s="4"/>
      <c r="FES135" s="4"/>
      <c r="FET135" s="4"/>
      <c r="FEU135" s="4"/>
      <c r="FEV135" s="4"/>
      <c r="FEW135" s="4"/>
      <c r="FEX135" s="4"/>
      <c r="FEY135" s="4"/>
      <c r="FEZ135" s="4"/>
      <c r="FFA135" s="4"/>
      <c r="FFB135" s="4"/>
      <c r="FFC135" s="4"/>
      <c r="FFD135" s="4"/>
      <c r="FFE135" s="4"/>
      <c r="FFF135" s="4"/>
      <c r="FFG135" s="4"/>
      <c r="FFH135" s="4"/>
      <c r="FFI135" s="4"/>
      <c r="FFJ135" s="4"/>
      <c r="FFK135" s="4"/>
      <c r="FFL135" s="4"/>
      <c r="FFM135" s="4"/>
      <c r="FFN135" s="4"/>
      <c r="FFO135" s="4"/>
      <c r="FFP135" s="4"/>
      <c r="FFQ135" s="4"/>
      <c r="FFR135" s="4"/>
      <c r="FFS135" s="4"/>
      <c r="FFT135" s="4"/>
      <c r="FFU135" s="4"/>
      <c r="FFV135" s="4"/>
      <c r="FFW135" s="4"/>
      <c r="FFX135" s="4"/>
      <c r="FFY135" s="4"/>
      <c r="FFZ135" s="4"/>
      <c r="FGA135" s="4"/>
      <c r="FGB135" s="4"/>
      <c r="FGC135" s="4"/>
      <c r="FGD135" s="4"/>
      <c r="FGE135" s="4"/>
      <c r="FGF135" s="4"/>
      <c r="FGG135" s="4"/>
      <c r="FGH135" s="4"/>
      <c r="FGI135" s="4"/>
      <c r="FGJ135" s="4"/>
      <c r="FGK135" s="4"/>
      <c r="FGL135" s="4"/>
      <c r="FGM135" s="4"/>
      <c r="FGN135" s="4"/>
      <c r="FGO135" s="4"/>
      <c r="FGP135" s="4"/>
      <c r="FGQ135" s="4"/>
      <c r="FGR135" s="4"/>
      <c r="FGS135" s="4"/>
      <c r="FGT135" s="4"/>
      <c r="FGU135" s="4"/>
      <c r="FGV135" s="4"/>
      <c r="FGW135" s="4"/>
      <c r="FGX135" s="4"/>
      <c r="FGY135" s="4"/>
      <c r="FGZ135" s="4"/>
      <c r="FHA135" s="4"/>
      <c r="FHB135" s="4"/>
      <c r="FHC135" s="4"/>
      <c r="FHD135" s="4"/>
      <c r="FHE135" s="4"/>
      <c r="FHF135" s="4"/>
      <c r="FHG135" s="4"/>
      <c r="FHH135" s="4"/>
      <c r="FHI135" s="4"/>
      <c r="FHJ135" s="4"/>
      <c r="FHK135" s="4"/>
      <c r="FHL135" s="4"/>
      <c r="FHM135" s="4"/>
      <c r="FHN135" s="4"/>
      <c r="FHO135" s="4"/>
      <c r="FHP135" s="4"/>
      <c r="FHQ135" s="4"/>
      <c r="FHR135" s="4"/>
      <c r="FHS135" s="4"/>
      <c r="FHT135" s="4"/>
      <c r="FHU135" s="4"/>
      <c r="FHV135" s="4"/>
      <c r="FHW135" s="4"/>
      <c r="FHX135" s="4"/>
      <c r="FHY135" s="4"/>
      <c r="FHZ135" s="4"/>
      <c r="FIA135" s="4"/>
      <c r="FIB135" s="4"/>
      <c r="FIC135" s="4"/>
      <c r="FID135" s="4"/>
      <c r="FIE135" s="4"/>
      <c r="FIF135" s="4"/>
      <c r="FIG135" s="4"/>
      <c r="FIH135" s="4"/>
      <c r="FII135" s="4"/>
      <c r="FIJ135" s="4"/>
      <c r="FIK135" s="4"/>
      <c r="FIL135" s="4"/>
      <c r="FIM135" s="4"/>
      <c r="FIN135" s="4"/>
      <c r="FIO135" s="4"/>
      <c r="FIP135" s="4"/>
      <c r="FIW135" s="4"/>
      <c r="FIX135" s="4"/>
      <c r="FIY135" s="4"/>
      <c r="FIZ135" s="4"/>
      <c r="FJA135" s="4"/>
      <c r="FJB135" s="4"/>
      <c r="FJC135" s="4"/>
      <c r="FJD135" s="4"/>
      <c r="FJE135" s="4"/>
      <c r="FJF135" s="4"/>
      <c r="FJG135" s="4"/>
      <c r="FJH135" s="4"/>
      <c r="FJI135" s="4"/>
      <c r="FJJ135" s="4"/>
      <c r="FJK135" s="4"/>
      <c r="FJL135" s="4"/>
      <c r="FJM135" s="4"/>
      <c r="FJN135" s="4"/>
      <c r="FJO135" s="4"/>
      <c r="FJP135" s="4"/>
      <c r="FJQ135" s="4"/>
      <c r="FJR135" s="4"/>
      <c r="FJS135" s="4"/>
      <c r="FJT135" s="4"/>
      <c r="FJU135" s="4"/>
      <c r="FJV135" s="4"/>
      <c r="FJW135" s="4"/>
      <c r="FJX135" s="4"/>
      <c r="FJY135" s="4"/>
      <c r="FJZ135" s="4"/>
      <c r="FKA135" s="4"/>
      <c r="FKB135" s="4"/>
      <c r="FKC135" s="4"/>
      <c r="FKD135" s="4"/>
      <c r="FKE135" s="4"/>
      <c r="FKF135" s="4"/>
      <c r="FKG135" s="4"/>
      <c r="FKH135" s="4"/>
      <c r="FKI135" s="4"/>
      <c r="FKJ135" s="4"/>
      <c r="FKK135" s="4"/>
      <c r="FKL135" s="4"/>
      <c r="FKM135" s="4"/>
      <c r="FKN135" s="4"/>
      <c r="FKO135" s="4"/>
      <c r="FKP135" s="4"/>
      <c r="FKQ135" s="4"/>
      <c r="FKR135" s="4"/>
      <c r="FKS135" s="4"/>
      <c r="FKT135" s="4"/>
      <c r="FKU135" s="4"/>
      <c r="FKV135" s="4"/>
      <c r="FKW135" s="4"/>
      <c r="FKX135" s="4"/>
      <c r="FKY135" s="4"/>
      <c r="FKZ135" s="4"/>
      <c r="FLA135" s="4"/>
      <c r="FLB135" s="4"/>
      <c r="FLC135" s="4"/>
      <c r="FLD135" s="4"/>
      <c r="FLE135" s="4"/>
      <c r="FLF135" s="4"/>
      <c r="FLG135" s="4"/>
      <c r="FLH135" s="4"/>
      <c r="FLI135" s="4"/>
      <c r="FLJ135" s="4"/>
      <c r="FLK135" s="4"/>
      <c r="FLL135" s="4"/>
      <c r="FLM135" s="4"/>
      <c r="FLN135" s="4"/>
      <c r="FLO135" s="4"/>
      <c r="FLP135" s="4"/>
      <c r="FLQ135" s="4"/>
      <c r="FLR135" s="4"/>
      <c r="FLS135" s="4"/>
      <c r="FLT135" s="4"/>
      <c r="FLU135" s="4"/>
      <c r="FLV135" s="4"/>
      <c r="FLW135" s="4"/>
      <c r="FLX135" s="4"/>
      <c r="FLY135" s="4"/>
      <c r="FLZ135" s="4"/>
      <c r="FMA135" s="4"/>
      <c r="FMB135" s="4"/>
      <c r="FMC135" s="4"/>
      <c r="FMD135" s="4"/>
      <c r="FME135" s="4"/>
      <c r="FMF135" s="4"/>
      <c r="FMG135" s="4"/>
      <c r="FMH135" s="4"/>
      <c r="FMI135" s="4"/>
      <c r="FMJ135" s="4"/>
      <c r="FMK135" s="4"/>
      <c r="FML135" s="4"/>
      <c r="FMM135" s="4"/>
      <c r="FMN135" s="4"/>
      <c r="FMO135" s="4"/>
      <c r="FMP135" s="4"/>
      <c r="FMQ135" s="4"/>
      <c r="FMR135" s="4"/>
      <c r="FMS135" s="4"/>
      <c r="FMT135" s="4"/>
      <c r="FMU135" s="4"/>
      <c r="FMV135" s="4"/>
      <c r="FMW135" s="4"/>
      <c r="FMX135" s="4"/>
      <c r="FMY135" s="4"/>
      <c r="FMZ135" s="4"/>
      <c r="FNA135" s="4"/>
      <c r="FNB135" s="4"/>
      <c r="FNC135" s="4"/>
      <c r="FND135" s="4"/>
      <c r="FNE135" s="4"/>
      <c r="FNF135" s="4"/>
      <c r="FNG135" s="4"/>
      <c r="FNH135" s="4"/>
      <c r="FNI135" s="4"/>
      <c r="FNJ135" s="4"/>
      <c r="FNK135" s="4"/>
      <c r="FNL135" s="4"/>
      <c r="FNM135" s="4"/>
      <c r="FNN135" s="4"/>
      <c r="FNO135" s="4"/>
      <c r="FNP135" s="4"/>
      <c r="FNQ135" s="4"/>
      <c r="FNR135" s="4"/>
      <c r="FNS135" s="4"/>
      <c r="FNT135" s="4"/>
      <c r="FNU135" s="4"/>
      <c r="FNV135" s="4"/>
      <c r="FNW135" s="4"/>
      <c r="FNX135" s="4"/>
      <c r="FNY135" s="4"/>
      <c r="FNZ135" s="4"/>
      <c r="FOA135" s="4"/>
      <c r="FOB135" s="4"/>
      <c r="FOC135" s="4"/>
      <c r="FOD135" s="4"/>
      <c r="FOE135" s="4"/>
      <c r="FOF135" s="4"/>
      <c r="FOG135" s="4"/>
      <c r="FOH135" s="4"/>
      <c r="FOI135" s="4"/>
      <c r="FOJ135" s="4"/>
      <c r="FOK135" s="4"/>
      <c r="FOL135" s="4"/>
      <c r="FOM135" s="4"/>
      <c r="FON135" s="4"/>
      <c r="FOO135" s="4"/>
      <c r="FOP135" s="4"/>
      <c r="FOQ135" s="4"/>
      <c r="FOR135" s="4"/>
      <c r="FOS135" s="4"/>
      <c r="FOT135" s="4"/>
      <c r="FOU135" s="4"/>
      <c r="FOV135" s="4"/>
      <c r="FOW135" s="4"/>
      <c r="FOX135" s="4"/>
      <c r="FOY135" s="4"/>
      <c r="FOZ135" s="4"/>
      <c r="FPA135" s="4"/>
      <c r="FPB135" s="4"/>
      <c r="FPC135" s="4"/>
      <c r="FPD135" s="4"/>
      <c r="FPE135" s="4"/>
      <c r="FPF135" s="4"/>
      <c r="FPG135" s="4"/>
      <c r="FPH135" s="4"/>
      <c r="FPI135" s="4"/>
      <c r="FPJ135" s="4"/>
      <c r="FPK135" s="4"/>
      <c r="FPL135" s="4"/>
      <c r="FPM135" s="4"/>
      <c r="FPN135" s="4"/>
      <c r="FPO135" s="4"/>
      <c r="FPP135" s="4"/>
      <c r="FPQ135" s="4"/>
      <c r="FPR135" s="4"/>
      <c r="FPS135" s="4"/>
      <c r="FPT135" s="4"/>
      <c r="FPU135" s="4"/>
      <c r="FPV135" s="4"/>
      <c r="FPW135" s="4"/>
      <c r="FPX135" s="4"/>
      <c r="FPY135" s="4"/>
      <c r="FPZ135" s="4"/>
      <c r="FQA135" s="4"/>
      <c r="FQB135" s="4"/>
      <c r="FQC135" s="4"/>
      <c r="FQD135" s="4"/>
      <c r="FQE135" s="4"/>
      <c r="FQF135" s="4"/>
      <c r="FQG135" s="4"/>
      <c r="FQH135" s="4"/>
      <c r="FQI135" s="4"/>
      <c r="FQJ135" s="4"/>
      <c r="FQK135" s="4"/>
      <c r="FQL135" s="4"/>
      <c r="FQM135" s="4"/>
      <c r="FQN135" s="4"/>
      <c r="FQO135" s="4"/>
      <c r="FQP135" s="4"/>
      <c r="FQQ135" s="4"/>
      <c r="FQR135" s="4"/>
      <c r="FQS135" s="4"/>
      <c r="FQT135" s="4"/>
      <c r="FQU135" s="4"/>
      <c r="FQV135" s="4"/>
      <c r="FQW135" s="4"/>
      <c r="FQX135" s="4"/>
      <c r="FQY135" s="4"/>
      <c r="FQZ135" s="4"/>
      <c r="FRA135" s="4"/>
      <c r="FRB135" s="4"/>
      <c r="FRC135" s="4"/>
      <c r="FRD135" s="4"/>
      <c r="FRE135" s="4"/>
      <c r="FRF135" s="4"/>
      <c r="FRG135" s="4"/>
      <c r="FRH135" s="4"/>
      <c r="FRI135" s="4"/>
      <c r="FRJ135" s="4"/>
      <c r="FRK135" s="4"/>
      <c r="FRL135" s="4"/>
      <c r="FRM135" s="4"/>
      <c r="FRN135" s="4"/>
      <c r="FRO135" s="4"/>
      <c r="FRP135" s="4"/>
      <c r="FRQ135" s="4"/>
      <c r="FRR135" s="4"/>
      <c r="FRS135" s="4"/>
      <c r="FRT135" s="4"/>
      <c r="FRU135" s="4"/>
      <c r="FRV135" s="4"/>
      <c r="FRW135" s="4"/>
      <c r="FRX135" s="4"/>
      <c r="FRY135" s="4"/>
      <c r="FRZ135" s="4"/>
      <c r="FSA135" s="4"/>
      <c r="FSB135" s="4"/>
      <c r="FSC135" s="4"/>
      <c r="FSD135" s="4"/>
      <c r="FSE135" s="4"/>
      <c r="FSF135" s="4"/>
      <c r="FSG135" s="4"/>
      <c r="FSH135" s="4"/>
      <c r="FSI135" s="4"/>
      <c r="FSJ135" s="4"/>
      <c r="FSK135" s="4"/>
      <c r="FSL135" s="4"/>
      <c r="FSS135" s="4"/>
      <c r="FST135" s="4"/>
      <c r="FSU135" s="4"/>
      <c r="FSV135" s="4"/>
      <c r="FSW135" s="4"/>
      <c r="FSX135" s="4"/>
      <c r="FSY135" s="4"/>
      <c r="FSZ135" s="4"/>
      <c r="FTA135" s="4"/>
      <c r="FTB135" s="4"/>
      <c r="FTC135" s="4"/>
      <c r="FTD135" s="4"/>
      <c r="FTE135" s="4"/>
      <c r="FTF135" s="4"/>
      <c r="FTG135" s="4"/>
      <c r="FTH135" s="4"/>
      <c r="FTI135" s="4"/>
      <c r="FTJ135" s="4"/>
      <c r="FTK135" s="4"/>
      <c r="FTL135" s="4"/>
      <c r="FTM135" s="4"/>
      <c r="FTN135" s="4"/>
      <c r="FTO135" s="4"/>
      <c r="FTP135" s="4"/>
      <c r="FTQ135" s="4"/>
      <c r="FTR135" s="4"/>
      <c r="FTS135" s="4"/>
      <c r="FTT135" s="4"/>
      <c r="FTU135" s="4"/>
      <c r="FTV135" s="4"/>
      <c r="FTW135" s="4"/>
      <c r="FTX135" s="4"/>
      <c r="FTY135" s="4"/>
      <c r="FTZ135" s="4"/>
      <c r="FUA135" s="4"/>
      <c r="FUB135" s="4"/>
      <c r="FUC135" s="4"/>
      <c r="FUD135" s="4"/>
      <c r="FUE135" s="4"/>
      <c r="FUF135" s="4"/>
      <c r="FUG135" s="4"/>
      <c r="FUH135" s="4"/>
      <c r="FUI135" s="4"/>
      <c r="FUJ135" s="4"/>
      <c r="FUK135" s="4"/>
      <c r="FUL135" s="4"/>
      <c r="FUM135" s="4"/>
      <c r="FUN135" s="4"/>
      <c r="FUO135" s="4"/>
      <c r="FUP135" s="4"/>
      <c r="FUQ135" s="4"/>
      <c r="FUR135" s="4"/>
      <c r="FUS135" s="4"/>
      <c r="FUT135" s="4"/>
      <c r="FUU135" s="4"/>
      <c r="FUV135" s="4"/>
      <c r="FUW135" s="4"/>
      <c r="FUX135" s="4"/>
      <c r="FUY135" s="4"/>
      <c r="FUZ135" s="4"/>
      <c r="FVA135" s="4"/>
      <c r="FVB135" s="4"/>
      <c r="FVC135" s="4"/>
      <c r="FVD135" s="4"/>
      <c r="FVE135" s="4"/>
      <c r="FVF135" s="4"/>
      <c r="FVG135" s="4"/>
      <c r="FVH135" s="4"/>
      <c r="FVI135" s="4"/>
      <c r="FVJ135" s="4"/>
      <c r="FVK135" s="4"/>
      <c r="FVL135" s="4"/>
      <c r="FVM135" s="4"/>
      <c r="FVN135" s="4"/>
      <c r="FVO135" s="4"/>
      <c r="FVP135" s="4"/>
      <c r="FVQ135" s="4"/>
      <c r="FVR135" s="4"/>
      <c r="FVS135" s="4"/>
      <c r="FVT135" s="4"/>
      <c r="FVU135" s="4"/>
      <c r="FVV135" s="4"/>
      <c r="FVW135" s="4"/>
      <c r="FVX135" s="4"/>
      <c r="FVY135" s="4"/>
      <c r="FVZ135" s="4"/>
      <c r="FWA135" s="4"/>
      <c r="FWB135" s="4"/>
      <c r="FWC135" s="4"/>
      <c r="FWD135" s="4"/>
      <c r="FWE135" s="4"/>
      <c r="FWF135" s="4"/>
      <c r="FWG135" s="4"/>
      <c r="FWH135" s="4"/>
      <c r="FWI135" s="4"/>
      <c r="FWJ135" s="4"/>
      <c r="FWK135" s="4"/>
      <c r="FWL135" s="4"/>
      <c r="FWM135" s="4"/>
      <c r="FWN135" s="4"/>
      <c r="FWO135" s="4"/>
      <c r="FWP135" s="4"/>
      <c r="FWQ135" s="4"/>
      <c r="FWR135" s="4"/>
      <c r="FWS135" s="4"/>
      <c r="FWT135" s="4"/>
      <c r="FWU135" s="4"/>
      <c r="FWV135" s="4"/>
      <c r="FWW135" s="4"/>
      <c r="FWX135" s="4"/>
      <c r="FWY135" s="4"/>
      <c r="FWZ135" s="4"/>
      <c r="FXA135" s="4"/>
      <c r="FXB135" s="4"/>
      <c r="FXC135" s="4"/>
      <c r="FXD135" s="4"/>
      <c r="FXE135" s="4"/>
      <c r="FXF135" s="4"/>
      <c r="FXG135" s="4"/>
      <c r="FXH135" s="4"/>
      <c r="FXI135" s="4"/>
      <c r="FXJ135" s="4"/>
      <c r="FXK135" s="4"/>
      <c r="FXL135" s="4"/>
      <c r="FXM135" s="4"/>
      <c r="FXN135" s="4"/>
      <c r="FXO135" s="4"/>
      <c r="FXP135" s="4"/>
      <c r="FXQ135" s="4"/>
      <c r="FXR135" s="4"/>
      <c r="FXS135" s="4"/>
      <c r="FXT135" s="4"/>
      <c r="FXU135" s="4"/>
      <c r="FXV135" s="4"/>
      <c r="FXW135" s="4"/>
      <c r="FXX135" s="4"/>
      <c r="FXY135" s="4"/>
      <c r="FXZ135" s="4"/>
      <c r="FYA135" s="4"/>
      <c r="FYB135" s="4"/>
      <c r="FYC135" s="4"/>
      <c r="FYD135" s="4"/>
      <c r="FYE135" s="4"/>
      <c r="FYF135" s="4"/>
      <c r="FYG135" s="4"/>
      <c r="FYH135" s="4"/>
      <c r="FYI135" s="4"/>
      <c r="FYJ135" s="4"/>
      <c r="FYK135" s="4"/>
      <c r="FYL135" s="4"/>
      <c r="FYM135" s="4"/>
      <c r="FYN135" s="4"/>
      <c r="FYO135" s="4"/>
      <c r="FYP135" s="4"/>
      <c r="FYQ135" s="4"/>
      <c r="FYR135" s="4"/>
      <c r="FYS135" s="4"/>
      <c r="FYT135" s="4"/>
      <c r="FYU135" s="4"/>
      <c r="FYV135" s="4"/>
      <c r="FYW135" s="4"/>
      <c r="FYX135" s="4"/>
      <c r="FYY135" s="4"/>
      <c r="FYZ135" s="4"/>
      <c r="FZA135" s="4"/>
      <c r="FZB135" s="4"/>
      <c r="FZC135" s="4"/>
      <c r="FZD135" s="4"/>
      <c r="FZE135" s="4"/>
      <c r="FZF135" s="4"/>
      <c r="FZG135" s="4"/>
      <c r="FZH135" s="4"/>
      <c r="FZI135" s="4"/>
      <c r="FZJ135" s="4"/>
      <c r="FZK135" s="4"/>
      <c r="FZL135" s="4"/>
      <c r="FZM135" s="4"/>
      <c r="FZN135" s="4"/>
      <c r="FZO135" s="4"/>
      <c r="FZP135" s="4"/>
      <c r="FZQ135" s="4"/>
      <c r="FZR135" s="4"/>
      <c r="FZS135" s="4"/>
      <c r="FZT135" s="4"/>
      <c r="FZU135" s="4"/>
      <c r="FZV135" s="4"/>
      <c r="FZW135" s="4"/>
      <c r="FZX135" s="4"/>
      <c r="FZY135" s="4"/>
      <c r="FZZ135" s="4"/>
      <c r="GAA135" s="4"/>
      <c r="GAB135" s="4"/>
      <c r="GAC135" s="4"/>
      <c r="GAD135" s="4"/>
      <c r="GAE135" s="4"/>
      <c r="GAF135" s="4"/>
      <c r="GAG135" s="4"/>
      <c r="GAH135" s="4"/>
      <c r="GAI135" s="4"/>
      <c r="GAJ135" s="4"/>
      <c r="GAK135" s="4"/>
      <c r="GAL135" s="4"/>
      <c r="GAM135" s="4"/>
      <c r="GAN135" s="4"/>
      <c r="GAO135" s="4"/>
      <c r="GAP135" s="4"/>
      <c r="GAQ135" s="4"/>
      <c r="GAR135" s="4"/>
      <c r="GAS135" s="4"/>
      <c r="GAT135" s="4"/>
      <c r="GAU135" s="4"/>
      <c r="GAV135" s="4"/>
      <c r="GAW135" s="4"/>
      <c r="GAX135" s="4"/>
      <c r="GAY135" s="4"/>
      <c r="GAZ135" s="4"/>
      <c r="GBA135" s="4"/>
      <c r="GBB135" s="4"/>
      <c r="GBC135" s="4"/>
      <c r="GBD135" s="4"/>
      <c r="GBE135" s="4"/>
      <c r="GBF135" s="4"/>
      <c r="GBG135" s="4"/>
      <c r="GBH135" s="4"/>
      <c r="GBI135" s="4"/>
      <c r="GBJ135" s="4"/>
      <c r="GBK135" s="4"/>
      <c r="GBL135" s="4"/>
      <c r="GBM135" s="4"/>
      <c r="GBN135" s="4"/>
      <c r="GBO135" s="4"/>
      <c r="GBP135" s="4"/>
      <c r="GBQ135" s="4"/>
      <c r="GBR135" s="4"/>
      <c r="GBS135" s="4"/>
      <c r="GBT135" s="4"/>
      <c r="GBU135" s="4"/>
      <c r="GBV135" s="4"/>
      <c r="GBW135" s="4"/>
      <c r="GBX135" s="4"/>
      <c r="GBY135" s="4"/>
      <c r="GBZ135" s="4"/>
      <c r="GCA135" s="4"/>
      <c r="GCB135" s="4"/>
      <c r="GCC135" s="4"/>
      <c r="GCD135" s="4"/>
      <c r="GCE135" s="4"/>
      <c r="GCF135" s="4"/>
      <c r="GCG135" s="4"/>
      <c r="GCH135" s="4"/>
      <c r="GCO135" s="4"/>
      <c r="GCP135" s="4"/>
      <c r="GCQ135" s="4"/>
      <c r="GCR135" s="4"/>
      <c r="GCS135" s="4"/>
      <c r="GCT135" s="4"/>
      <c r="GCU135" s="4"/>
      <c r="GCV135" s="4"/>
      <c r="GCW135" s="4"/>
      <c r="GCX135" s="4"/>
      <c r="GCY135" s="4"/>
      <c r="GCZ135" s="4"/>
      <c r="GDA135" s="4"/>
      <c r="GDB135" s="4"/>
      <c r="GDC135" s="4"/>
      <c r="GDD135" s="4"/>
      <c r="GDE135" s="4"/>
      <c r="GDF135" s="4"/>
      <c r="GDG135" s="4"/>
      <c r="GDH135" s="4"/>
      <c r="GDI135" s="4"/>
      <c r="GDJ135" s="4"/>
      <c r="GDK135" s="4"/>
      <c r="GDL135" s="4"/>
      <c r="GDM135" s="4"/>
      <c r="GDN135" s="4"/>
      <c r="GDO135" s="4"/>
      <c r="GDP135" s="4"/>
      <c r="GDQ135" s="4"/>
      <c r="GDR135" s="4"/>
      <c r="GDS135" s="4"/>
      <c r="GDT135" s="4"/>
      <c r="GDU135" s="4"/>
      <c r="GDV135" s="4"/>
      <c r="GDW135" s="4"/>
      <c r="GDX135" s="4"/>
      <c r="GDY135" s="4"/>
      <c r="GDZ135" s="4"/>
      <c r="GEA135" s="4"/>
      <c r="GEB135" s="4"/>
      <c r="GEC135" s="4"/>
      <c r="GED135" s="4"/>
      <c r="GEE135" s="4"/>
      <c r="GEF135" s="4"/>
      <c r="GEG135" s="4"/>
      <c r="GEH135" s="4"/>
      <c r="GEI135" s="4"/>
      <c r="GEJ135" s="4"/>
      <c r="GEK135" s="4"/>
      <c r="GEL135" s="4"/>
      <c r="GEM135" s="4"/>
      <c r="GEN135" s="4"/>
      <c r="GEO135" s="4"/>
      <c r="GEP135" s="4"/>
      <c r="GEQ135" s="4"/>
      <c r="GER135" s="4"/>
      <c r="GES135" s="4"/>
      <c r="GET135" s="4"/>
      <c r="GEU135" s="4"/>
      <c r="GEV135" s="4"/>
      <c r="GEW135" s="4"/>
      <c r="GEX135" s="4"/>
      <c r="GEY135" s="4"/>
      <c r="GEZ135" s="4"/>
      <c r="GFA135" s="4"/>
      <c r="GFB135" s="4"/>
      <c r="GFC135" s="4"/>
      <c r="GFD135" s="4"/>
      <c r="GFE135" s="4"/>
      <c r="GFF135" s="4"/>
      <c r="GFG135" s="4"/>
      <c r="GFH135" s="4"/>
      <c r="GFI135" s="4"/>
      <c r="GFJ135" s="4"/>
      <c r="GFK135" s="4"/>
      <c r="GFL135" s="4"/>
      <c r="GFM135" s="4"/>
      <c r="GFN135" s="4"/>
      <c r="GFO135" s="4"/>
      <c r="GFP135" s="4"/>
      <c r="GFQ135" s="4"/>
      <c r="GFR135" s="4"/>
      <c r="GFS135" s="4"/>
      <c r="GFT135" s="4"/>
      <c r="GFU135" s="4"/>
      <c r="GFV135" s="4"/>
      <c r="GFW135" s="4"/>
      <c r="GFX135" s="4"/>
      <c r="GFY135" s="4"/>
      <c r="GFZ135" s="4"/>
      <c r="GGA135" s="4"/>
      <c r="GGB135" s="4"/>
      <c r="GGC135" s="4"/>
      <c r="GGD135" s="4"/>
      <c r="GGE135" s="4"/>
      <c r="GGF135" s="4"/>
      <c r="GGG135" s="4"/>
      <c r="GGH135" s="4"/>
      <c r="GGI135" s="4"/>
      <c r="GGJ135" s="4"/>
      <c r="GGK135" s="4"/>
      <c r="GGL135" s="4"/>
      <c r="GGM135" s="4"/>
      <c r="GGN135" s="4"/>
      <c r="GGO135" s="4"/>
      <c r="GGP135" s="4"/>
      <c r="GGQ135" s="4"/>
      <c r="GGR135" s="4"/>
      <c r="GGS135" s="4"/>
      <c r="GGT135" s="4"/>
      <c r="GGU135" s="4"/>
      <c r="GGV135" s="4"/>
      <c r="GGW135" s="4"/>
      <c r="GGX135" s="4"/>
      <c r="GGY135" s="4"/>
      <c r="GGZ135" s="4"/>
      <c r="GHA135" s="4"/>
      <c r="GHB135" s="4"/>
      <c r="GHC135" s="4"/>
      <c r="GHD135" s="4"/>
      <c r="GHE135" s="4"/>
      <c r="GHF135" s="4"/>
      <c r="GHG135" s="4"/>
      <c r="GHH135" s="4"/>
      <c r="GHI135" s="4"/>
      <c r="GHJ135" s="4"/>
      <c r="GHK135" s="4"/>
      <c r="GHL135" s="4"/>
      <c r="GHM135" s="4"/>
      <c r="GHN135" s="4"/>
      <c r="GHO135" s="4"/>
      <c r="GHP135" s="4"/>
      <c r="GHQ135" s="4"/>
      <c r="GHR135" s="4"/>
      <c r="GHS135" s="4"/>
      <c r="GHT135" s="4"/>
      <c r="GHU135" s="4"/>
      <c r="GHV135" s="4"/>
      <c r="GHW135" s="4"/>
      <c r="GHX135" s="4"/>
      <c r="GHY135" s="4"/>
      <c r="GHZ135" s="4"/>
      <c r="GIA135" s="4"/>
      <c r="GIB135" s="4"/>
      <c r="GIC135" s="4"/>
      <c r="GID135" s="4"/>
      <c r="GIE135" s="4"/>
      <c r="GIF135" s="4"/>
      <c r="GIG135" s="4"/>
      <c r="GIH135" s="4"/>
      <c r="GII135" s="4"/>
      <c r="GIJ135" s="4"/>
      <c r="GIK135" s="4"/>
      <c r="GIL135" s="4"/>
      <c r="GIM135" s="4"/>
      <c r="GIN135" s="4"/>
      <c r="GIO135" s="4"/>
      <c r="GIP135" s="4"/>
      <c r="GIQ135" s="4"/>
      <c r="GIR135" s="4"/>
      <c r="GIS135" s="4"/>
      <c r="GIT135" s="4"/>
      <c r="GIU135" s="4"/>
      <c r="GIV135" s="4"/>
      <c r="GIW135" s="4"/>
      <c r="GIX135" s="4"/>
      <c r="GIY135" s="4"/>
      <c r="GIZ135" s="4"/>
      <c r="GJA135" s="4"/>
      <c r="GJB135" s="4"/>
      <c r="GJC135" s="4"/>
      <c r="GJD135" s="4"/>
      <c r="GJE135" s="4"/>
      <c r="GJF135" s="4"/>
      <c r="GJG135" s="4"/>
      <c r="GJH135" s="4"/>
      <c r="GJI135" s="4"/>
      <c r="GJJ135" s="4"/>
      <c r="GJK135" s="4"/>
      <c r="GJL135" s="4"/>
      <c r="GJM135" s="4"/>
      <c r="GJN135" s="4"/>
      <c r="GJO135" s="4"/>
      <c r="GJP135" s="4"/>
      <c r="GJQ135" s="4"/>
      <c r="GJR135" s="4"/>
      <c r="GJS135" s="4"/>
      <c r="GJT135" s="4"/>
      <c r="GJU135" s="4"/>
      <c r="GJV135" s="4"/>
      <c r="GJW135" s="4"/>
      <c r="GJX135" s="4"/>
      <c r="GJY135" s="4"/>
      <c r="GJZ135" s="4"/>
      <c r="GKA135" s="4"/>
      <c r="GKB135" s="4"/>
      <c r="GKC135" s="4"/>
      <c r="GKD135" s="4"/>
      <c r="GKE135" s="4"/>
      <c r="GKF135" s="4"/>
      <c r="GKG135" s="4"/>
      <c r="GKH135" s="4"/>
      <c r="GKI135" s="4"/>
      <c r="GKJ135" s="4"/>
      <c r="GKK135" s="4"/>
      <c r="GKL135" s="4"/>
      <c r="GKM135" s="4"/>
      <c r="GKN135" s="4"/>
      <c r="GKO135" s="4"/>
      <c r="GKP135" s="4"/>
      <c r="GKQ135" s="4"/>
      <c r="GKR135" s="4"/>
      <c r="GKS135" s="4"/>
      <c r="GKT135" s="4"/>
      <c r="GKU135" s="4"/>
      <c r="GKV135" s="4"/>
      <c r="GKW135" s="4"/>
      <c r="GKX135" s="4"/>
      <c r="GKY135" s="4"/>
      <c r="GKZ135" s="4"/>
      <c r="GLA135" s="4"/>
      <c r="GLB135" s="4"/>
      <c r="GLC135" s="4"/>
      <c r="GLD135" s="4"/>
      <c r="GLE135" s="4"/>
      <c r="GLF135" s="4"/>
      <c r="GLG135" s="4"/>
      <c r="GLH135" s="4"/>
      <c r="GLI135" s="4"/>
      <c r="GLJ135" s="4"/>
      <c r="GLK135" s="4"/>
      <c r="GLL135" s="4"/>
      <c r="GLM135" s="4"/>
      <c r="GLN135" s="4"/>
      <c r="GLO135" s="4"/>
      <c r="GLP135" s="4"/>
      <c r="GLQ135" s="4"/>
      <c r="GLR135" s="4"/>
      <c r="GLS135" s="4"/>
      <c r="GLT135" s="4"/>
      <c r="GLU135" s="4"/>
      <c r="GLV135" s="4"/>
      <c r="GLW135" s="4"/>
      <c r="GLX135" s="4"/>
      <c r="GLY135" s="4"/>
      <c r="GLZ135" s="4"/>
      <c r="GMA135" s="4"/>
      <c r="GMB135" s="4"/>
      <c r="GMC135" s="4"/>
      <c r="GMD135" s="4"/>
      <c r="GMK135" s="4"/>
      <c r="GML135" s="4"/>
      <c r="GMM135" s="4"/>
      <c r="GMN135" s="4"/>
      <c r="GMO135" s="4"/>
      <c r="GMP135" s="4"/>
      <c r="GMQ135" s="4"/>
      <c r="GMR135" s="4"/>
      <c r="GMS135" s="4"/>
      <c r="GMT135" s="4"/>
      <c r="GMU135" s="4"/>
      <c r="GMV135" s="4"/>
      <c r="GMW135" s="4"/>
      <c r="GMX135" s="4"/>
      <c r="GMY135" s="4"/>
      <c r="GMZ135" s="4"/>
      <c r="GNA135" s="4"/>
      <c r="GNB135" s="4"/>
      <c r="GNC135" s="4"/>
      <c r="GND135" s="4"/>
      <c r="GNE135" s="4"/>
      <c r="GNF135" s="4"/>
      <c r="GNG135" s="4"/>
      <c r="GNH135" s="4"/>
      <c r="GNI135" s="4"/>
      <c r="GNJ135" s="4"/>
      <c r="GNK135" s="4"/>
      <c r="GNL135" s="4"/>
      <c r="GNM135" s="4"/>
      <c r="GNN135" s="4"/>
      <c r="GNO135" s="4"/>
      <c r="GNP135" s="4"/>
      <c r="GNQ135" s="4"/>
      <c r="GNR135" s="4"/>
      <c r="GNS135" s="4"/>
      <c r="GNT135" s="4"/>
      <c r="GNU135" s="4"/>
      <c r="GNV135" s="4"/>
      <c r="GNW135" s="4"/>
      <c r="GNX135" s="4"/>
      <c r="GNY135" s="4"/>
      <c r="GNZ135" s="4"/>
      <c r="GOA135" s="4"/>
      <c r="GOB135" s="4"/>
      <c r="GOC135" s="4"/>
      <c r="GOD135" s="4"/>
      <c r="GOE135" s="4"/>
      <c r="GOF135" s="4"/>
      <c r="GOG135" s="4"/>
      <c r="GOH135" s="4"/>
      <c r="GOI135" s="4"/>
      <c r="GOJ135" s="4"/>
      <c r="GOK135" s="4"/>
      <c r="GOL135" s="4"/>
      <c r="GOM135" s="4"/>
      <c r="GON135" s="4"/>
      <c r="GOO135" s="4"/>
      <c r="GOP135" s="4"/>
      <c r="GOQ135" s="4"/>
      <c r="GOR135" s="4"/>
      <c r="GOS135" s="4"/>
      <c r="GOT135" s="4"/>
      <c r="GOU135" s="4"/>
      <c r="GOV135" s="4"/>
      <c r="GOW135" s="4"/>
      <c r="GOX135" s="4"/>
      <c r="GOY135" s="4"/>
      <c r="GOZ135" s="4"/>
      <c r="GPA135" s="4"/>
      <c r="GPB135" s="4"/>
      <c r="GPC135" s="4"/>
      <c r="GPD135" s="4"/>
      <c r="GPE135" s="4"/>
      <c r="GPF135" s="4"/>
      <c r="GPG135" s="4"/>
      <c r="GPH135" s="4"/>
      <c r="GPI135" s="4"/>
      <c r="GPJ135" s="4"/>
      <c r="GPK135" s="4"/>
      <c r="GPL135" s="4"/>
      <c r="GPM135" s="4"/>
      <c r="GPN135" s="4"/>
      <c r="GPO135" s="4"/>
      <c r="GPP135" s="4"/>
      <c r="GPQ135" s="4"/>
      <c r="GPR135" s="4"/>
      <c r="GPS135" s="4"/>
      <c r="GPT135" s="4"/>
      <c r="GPU135" s="4"/>
      <c r="GPV135" s="4"/>
      <c r="GPW135" s="4"/>
      <c r="GPX135" s="4"/>
      <c r="GPY135" s="4"/>
      <c r="GPZ135" s="4"/>
      <c r="GQA135" s="4"/>
      <c r="GQB135" s="4"/>
      <c r="GQC135" s="4"/>
      <c r="GQD135" s="4"/>
      <c r="GQE135" s="4"/>
      <c r="GQF135" s="4"/>
      <c r="GQG135" s="4"/>
      <c r="GQH135" s="4"/>
      <c r="GQI135" s="4"/>
      <c r="GQJ135" s="4"/>
      <c r="GQK135" s="4"/>
      <c r="GQL135" s="4"/>
      <c r="GQM135" s="4"/>
      <c r="GQN135" s="4"/>
      <c r="GQO135" s="4"/>
      <c r="GQP135" s="4"/>
      <c r="GQQ135" s="4"/>
      <c r="GQR135" s="4"/>
      <c r="GQS135" s="4"/>
      <c r="GQT135" s="4"/>
      <c r="GQU135" s="4"/>
      <c r="GQV135" s="4"/>
      <c r="GQW135" s="4"/>
      <c r="GQX135" s="4"/>
      <c r="GQY135" s="4"/>
      <c r="GQZ135" s="4"/>
      <c r="GRA135" s="4"/>
      <c r="GRB135" s="4"/>
      <c r="GRC135" s="4"/>
      <c r="GRD135" s="4"/>
      <c r="GRE135" s="4"/>
      <c r="GRF135" s="4"/>
      <c r="GRG135" s="4"/>
      <c r="GRH135" s="4"/>
      <c r="GRI135" s="4"/>
      <c r="GRJ135" s="4"/>
      <c r="GRK135" s="4"/>
      <c r="GRL135" s="4"/>
      <c r="GRM135" s="4"/>
      <c r="GRN135" s="4"/>
      <c r="GRO135" s="4"/>
      <c r="GRP135" s="4"/>
      <c r="GRQ135" s="4"/>
      <c r="GRR135" s="4"/>
      <c r="GRS135" s="4"/>
      <c r="GRT135" s="4"/>
      <c r="GRU135" s="4"/>
      <c r="GRV135" s="4"/>
      <c r="GRW135" s="4"/>
      <c r="GRX135" s="4"/>
      <c r="GRY135" s="4"/>
      <c r="GRZ135" s="4"/>
      <c r="GSA135" s="4"/>
      <c r="GSB135" s="4"/>
      <c r="GSC135" s="4"/>
      <c r="GSD135" s="4"/>
      <c r="GSE135" s="4"/>
      <c r="GSF135" s="4"/>
      <c r="GSG135" s="4"/>
      <c r="GSH135" s="4"/>
      <c r="GSI135" s="4"/>
      <c r="GSJ135" s="4"/>
      <c r="GSK135" s="4"/>
      <c r="GSL135" s="4"/>
      <c r="GSM135" s="4"/>
      <c r="GSN135" s="4"/>
      <c r="GSO135" s="4"/>
      <c r="GSP135" s="4"/>
      <c r="GSQ135" s="4"/>
      <c r="GSR135" s="4"/>
      <c r="GSS135" s="4"/>
      <c r="GST135" s="4"/>
      <c r="GSU135" s="4"/>
      <c r="GSV135" s="4"/>
      <c r="GSW135" s="4"/>
      <c r="GSX135" s="4"/>
      <c r="GSY135" s="4"/>
      <c r="GSZ135" s="4"/>
      <c r="GTA135" s="4"/>
      <c r="GTB135" s="4"/>
      <c r="GTC135" s="4"/>
      <c r="GTD135" s="4"/>
      <c r="GTE135" s="4"/>
      <c r="GTF135" s="4"/>
      <c r="GTG135" s="4"/>
      <c r="GTH135" s="4"/>
      <c r="GTI135" s="4"/>
      <c r="GTJ135" s="4"/>
      <c r="GTK135" s="4"/>
      <c r="GTL135" s="4"/>
      <c r="GTM135" s="4"/>
      <c r="GTN135" s="4"/>
      <c r="GTO135" s="4"/>
      <c r="GTP135" s="4"/>
      <c r="GTQ135" s="4"/>
      <c r="GTR135" s="4"/>
      <c r="GTS135" s="4"/>
      <c r="GTT135" s="4"/>
      <c r="GTU135" s="4"/>
      <c r="GTV135" s="4"/>
      <c r="GTW135" s="4"/>
      <c r="GTX135" s="4"/>
      <c r="GTY135" s="4"/>
      <c r="GTZ135" s="4"/>
      <c r="GUA135" s="4"/>
      <c r="GUB135" s="4"/>
      <c r="GUC135" s="4"/>
      <c r="GUD135" s="4"/>
      <c r="GUE135" s="4"/>
      <c r="GUF135" s="4"/>
      <c r="GUG135" s="4"/>
      <c r="GUH135" s="4"/>
      <c r="GUI135" s="4"/>
      <c r="GUJ135" s="4"/>
      <c r="GUK135" s="4"/>
      <c r="GUL135" s="4"/>
      <c r="GUM135" s="4"/>
      <c r="GUN135" s="4"/>
      <c r="GUO135" s="4"/>
      <c r="GUP135" s="4"/>
      <c r="GUQ135" s="4"/>
      <c r="GUR135" s="4"/>
      <c r="GUS135" s="4"/>
      <c r="GUT135" s="4"/>
      <c r="GUU135" s="4"/>
      <c r="GUV135" s="4"/>
      <c r="GUW135" s="4"/>
      <c r="GUX135" s="4"/>
      <c r="GUY135" s="4"/>
      <c r="GUZ135" s="4"/>
      <c r="GVA135" s="4"/>
      <c r="GVB135" s="4"/>
      <c r="GVC135" s="4"/>
      <c r="GVD135" s="4"/>
      <c r="GVE135" s="4"/>
      <c r="GVF135" s="4"/>
      <c r="GVG135" s="4"/>
      <c r="GVH135" s="4"/>
      <c r="GVI135" s="4"/>
      <c r="GVJ135" s="4"/>
      <c r="GVK135" s="4"/>
      <c r="GVL135" s="4"/>
      <c r="GVM135" s="4"/>
      <c r="GVN135" s="4"/>
      <c r="GVO135" s="4"/>
      <c r="GVP135" s="4"/>
      <c r="GVQ135" s="4"/>
      <c r="GVR135" s="4"/>
      <c r="GVS135" s="4"/>
      <c r="GVT135" s="4"/>
      <c r="GVU135" s="4"/>
      <c r="GVV135" s="4"/>
      <c r="GVW135" s="4"/>
      <c r="GVX135" s="4"/>
      <c r="GVY135" s="4"/>
      <c r="GVZ135" s="4"/>
      <c r="GWG135" s="4"/>
      <c r="GWH135" s="4"/>
      <c r="GWI135" s="4"/>
      <c r="GWJ135" s="4"/>
      <c r="GWK135" s="4"/>
      <c r="GWL135" s="4"/>
      <c r="GWM135" s="4"/>
      <c r="GWN135" s="4"/>
      <c r="GWO135" s="4"/>
      <c r="GWP135" s="4"/>
      <c r="GWQ135" s="4"/>
      <c r="GWR135" s="4"/>
      <c r="GWS135" s="4"/>
      <c r="GWT135" s="4"/>
      <c r="GWU135" s="4"/>
      <c r="GWV135" s="4"/>
      <c r="GWW135" s="4"/>
      <c r="GWX135" s="4"/>
      <c r="GWY135" s="4"/>
      <c r="GWZ135" s="4"/>
      <c r="GXA135" s="4"/>
      <c r="GXB135" s="4"/>
      <c r="GXC135" s="4"/>
      <c r="GXD135" s="4"/>
      <c r="GXE135" s="4"/>
      <c r="GXF135" s="4"/>
      <c r="GXG135" s="4"/>
      <c r="GXH135" s="4"/>
      <c r="GXI135" s="4"/>
      <c r="GXJ135" s="4"/>
      <c r="GXK135" s="4"/>
      <c r="GXL135" s="4"/>
      <c r="GXM135" s="4"/>
      <c r="GXN135" s="4"/>
      <c r="GXO135" s="4"/>
      <c r="GXP135" s="4"/>
      <c r="GXQ135" s="4"/>
      <c r="GXR135" s="4"/>
      <c r="GXS135" s="4"/>
      <c r="GXT135" s="4"/>
      <c r="GXU135" s="4"/>
      <c r="GXV135" s="4"/>
      <c r="GXW135" s="4"/>
      <c r="GXX135" s="4"/>
      <c r="GXY135" s="4"/>
      <c r="GXZ135" s="4"/>
      <c r="GYA135" s="4"/>
      <c r="GYB135" s="4"/>
      <c r="GYC135" s="4"/>
      <c r="GYD135" s="4"/>
      <c r="GYE135" s="4"/>
      <c r="GYF135" s="4"/>
      <c r="GYG135" s="4"/>
      <c r="GYH135" s="4"/>
      <c r="GYI135" s="4"/>
      <c r="GYJ135" s="4"/>
      <c r="GYK135" s="4"/>
      <c r="GYL135" s="4"/>
      <c r="GYM135" s="4"/>
      <c r="GYN135" s="4"/>
      <c r="GYO135" s="4"/>
      <c r="GYP135" s="4"/>
      <c r="GYQ135" s="4"/>
      <c r="GYR135" s="4"/>
      <c r="GYS135" s="4"/>
      <c r="GYT135" s="4"/>
      <c r="GYU135" s="4"/>
      <c r="GYV135" s="4"/>
      <c r="GYW135" s="4"/>
      <c r="GYX135" s="4"/>
      <c r="GYY135" s="4"/>
      <c r="GYZ135" s="4"/>
      <c r="GZA135" s="4"/>
      <c r="GZB135" s="4"/>
      <c r="GZC135" s="4"/>
      <c r="GZD135" s="4"/>
      <c r="GZE135" s="4"/>
      <c r="GZF135" s="4"/>
      <c r="GZG135" s="4"/>
      <c r="GZH135" s="4"/>
      <c r="GZI135" s="4"/>
      <c r="GZJ135" s="4"/>
      <c r="GZK135" s="4"/>
      <c r="GZL135" s="4"/>
      <c r="GZM135" s="4"/>
      <c r="GZN135" s="4"/>
      <c r="GZO135" s="4"/>
      <c r="GZP135" s="4"/>
      <c r="GZQ135" s="4"/>
      <c r="GZR135" s="4"/>
      <c r="GZS135" s="4"/>
      <c r="GZT135" s="4"/>
      <c r="GZU135" s="4"/>
      <c r="GZV135" s="4"/>
      <c r="GZW135" s="4"/>
      <c r="GZX135" s="4"/>
      <c r="GZY135" s="4"/>
      <c r="GZZ135" s="4"/>
      <c r="HAA135" s="4"/>
      <c r="HAB135" s="4"/>
      <c r="HAC135" s="4"/>
      <c r="HAD135" s="4"/>
      <c r="HAE135" s="4"/>
      <c r="HAF135" s="4"/>
      <c r="HAG135" s="4"/>
      <c r="HAH135" s="4"/>
      <c r="HAI135" s="4"/>
      <c r="HAJ135" s="4"/>
      <c r="HAK135" s="4"/>
      <c r="HAL135" s="4"/>
      <c r="HAM135" s="4"/>
      <c r="HAN135" s="4"/>
      <c r="HAO135" s="4"/>
      <c r="HAP135" s="4"/>
      <c r="HAQ135" s="4"/>
      <c r="HAR135" s="4"/>
      <c r="HAS135" s="4"/>
      <c r="HAT135" s="4"/>
      <c r="HAU135" s="4"/>
      <c r="HAV135" s="4"/>
      <c r="HAW135" s="4"/>
      <c r="HAX135" s="4"/>
      <c r="HAY135" s="4"/>
      <c r="HAZ135" s="4"/>
      <c r="HBA135" s="4"/>
      <c r="HBB135" s="4"/>
      <c r="HBC135" s="4"/>
      <c r="HBD135" s="4"/>
      <c r="HBE135" s="4"/>
      <c r="HBF135" s="4"/>
      <c r="HBG135" s="4"/>
      <c r="HBH135" s="4"/>
      <c r="HBI135" s="4"/>
      <c r="HBJ135" s="4"/>
      <c r="HBK135" s="4"/>
      <c r="HBL135" s="4"/>
      <c r="HBM135" s="4"/>
      <c r="HBN135" s="4"/>
      <c r="HBO135" s="4"/>
      <c r="HBP135" s="4"/>
      <c r="HBQ135" s="4"/>
      <c r="HBR135" s="4"/>
      <c r="HBS135" s="4"/>
      <c r="HBT135" s="4"/>
      <c r="HBU135" s="4"/>
      <c r="HBV135" s="4"/>
      <c r="HBW135" s="4"/>
      <c r="HBX135" s="4"/>
      <c r="HBY135" s="4"/>
      <c r="HBZ135" s="4"/>
      <c r="HCA135" s="4"/>
      <c r="HCB135" s="4"/>
      <c r="HCC135" s="4"/>
      <c r="HCD135" s="4"/>
      <c r="HCE135" s="4"/>
      <c r="HCF135" s="4"/>
      <c r="HCG135" s="4"/>
      <c r="HCH135" s="4"/>
      <c r="HCI135" s="4"/>
      <c r="HCJ135" s="4"/>
      <c r="HCK135" s="4"/>
      <c r="HCL135" s="4"/>
      <c r="HCM135" s="4"/>
      <c r="HCN135" s="4"/>
      <c r="HCO135" s="4"/>
      <c r="HCP135" s="4"/>
      <c r="HCQ135" s="4"/>
      <c r="HCR135" s="4"/>
      <c r="HCS135" s="4"/>
      <c r="HCT135" s="4"/>
      <c r="HCU135" s="4"/>
      <c r="HCV135" s="4"/>
      <c r="HCW135" s="4"/>
      <c r="HCX135" s="4"/>
      <c r="HCY135" s="4"/>
      <c r="HCZ135" s="4"/>
      <c r="HDA135" s="4"/>
      <c r="HDB135" s="4"/>
      <c r="HDC135" s="4"/>
      <c r="HDD135" s="4"/>
      <c r="HDE135" s="4"/>
      <c r="HDF135" s="4"/>
      <c r="HDG135" s="4"/>
      <c r="HDH135" s="4"/>
      <c r="HDI135" s="4"/>
      <c r="HDJ135" s="4"/>
      <c r="HDK135" s="4"/>
      <c r="HDL135" s="4"/>
      <c r="HDM135" s="4"/>
      <c r="HDN135" s="4"/>
      <c r="HDO135" s="4"/>
      <c r="HDP135" s="4"/>
      <c r="HDQ135" s="4"/>
      <c r="HDR135" s="4"/>
      <c r="HDS135" s="4"/>
      <c r="HDT135" s="4"/>
      <c r="HDU135" s="4"/>
      <c r="HDV135" s="4"/>
      <c r="HDW135" s="4"/>
      <c r="HDX135" s="4"/>
      <c r="HDY135" s="4"/>
      <c r="HDZ135" s="4"/>
      <c r="HEA135" s="4"/>
      <c r="HEB135" s="4"/>
      <c r="HEC135" s="4"/>
      <c r="HED135" s="4"/>
      <c r="HEE135" s="4"/>
      <c r="HEF135" s="4"/>
      <c r="HEG135" s="4"/>
      <c r="HEH135" s="4"/>
      <c r="HEI135" s="4"/>
      <c r="HEJ135" s="4"/>
      <c r="HEK135" s="4"/>
      <c r="HEL135" s="4"/>
      <c r="HEM135" s="4"/>
      <c r="HEN135" s="4"/>
      <c r="HEO135" s="4"/>
      <c r="HEP135" s="4"/>
      <c r="HEQ135" s="4"/>
      <c r="HER135" s="4"/>
      <c r="HES135" s="4"/>
      <c r="HET135" s="4"/>
      <c r="HEU135" s="4"/>
      <c r="HEV135" s="4"/>
      <c r="HEW135" s="4"/>
      <c r="HEX135" s="4"/>
      <c r="HEY135" s="4"/>
      <c r="HEZ135" s="4"/>
      <c r="HFA135" s="4"/>
      <c r="HFB135" s="4"/>
      <c r="HFC135" s="4"/>
      <c r="HFD135" s="4"/>
      <c r="HFE135" s="4"/>
      <c r="HFF135" s="4"/>
      <c r="HFG135" s="4"/>
      <c r="HFH135" s="4"/>
      <c r="HFI135" s="4"/>
      <c r="HFJ135" s="4"/>
      <c r="HFK135" s="4"/>
      <c r="HFL135" s="4"/>
      <c r="HFM135" s="4"/>
      <c r="HFN135" s="4"/>
      <c r="HFO135" s="4"/>
      <c r="HFP135" s="4"/>
      <c r="HFQ135" s="4"/>
      <c r="HFR135" s="4"/>
      <c r="HFS135" s="4"/>
      <c r="HFT135" s="4"/>
      <c r="HFU135" s="4"/>
      <c r="HFV135" s="4"/>
      <c r="HGC135" s="4"/>
      <c r="HGD135" s="4"/>
      <c r="HGE135" s="4"/>
      <c r="HGF135" s="4"/>
      <c r="HGG135" s="4"/>
      <c r="HGH135" s="4"/>
      <c r="HGI135" s="4"/>
      <c r="HGJ135" s="4"/>
      <c r="HGK135" s="4"/>
      <c r="HGL135" s="4"/>
      <c r="HGM135" s="4"/>
      <c r="HGN135" s="4"/>
      <c r="HGO135" s="4"/>
      <c r="HGP135" s="4"/>
      <c r="HGQ135" s="4"/>
      <c r="HGR135" s="4"/>
      <c r="HGS135" s="4"/>
      <c r="HGT135" s="4"/>
      <c r="HGU135" s="4"/>
      <c r="HGV135" s="4"/>
      <c r="HGW135" s="4"/>
      <c r="HGX135" s="4"/>
      <c r="HGY135" s="4"/>
      <c r="HGZ135" s="4"/>
      <c r="HHA135" s="4"/>
      <c r="HHB135" s="4"/>
      <c r="HHC135" s="4"/>
      <c r="HHD135" s="4"/>
      <c r="HHE135" s="4"/>
      <c r="HHF135" s="4"/>
      <c r="HHG135" s="4"/>
      <c r="HHH135" s="4"/>
      <c r="HHI135" s="4"/>
      <c r="HHJ135" s="4"/>
      <c r="HHK135" s="4"/>
      <c r="HHL135" s="4"/>
      <c r="HHM135" s="4"/>
      <c r="HHN135" s="4"/>
      <c r="HHO135" s="4"/>
      <c r="HHP135" s="4"/>
      <c r="HHQ135" s="4"/>
      <c r="HHR135" s="4"/>
      <c r="HHS135" s="4"/>
      <c r="HHT135" s="4"/>
      <c r="HHU135" s="4"/>
      <c r="HHV135" s="4"/>
      <c r="HHW135" s="4"/>
      <c r="HHX135" s="4"/>
      <c r="HHY135" s="4"/>
      <c r="HHZ135" s="4"/>
      <c r="HIA135" s="4"/>
      <c r="HIB135" s="4"/>
      <c r="HIC135" s="4"/>
      <c r="HID135" s="4"/>
      <c r="HIE135" s="4"/>
      <c r="HIF135" s="4"/>
      <c r="HIG135" s="4"/>
      <c r="HIH135" s="4"/>
      <c r="HII135" s="4"/>
      <c r="HIJ135" s="4"/>
      <c r="HIK135" s="4"/>
      <c r="HIL135" s="4"/>
      <c r="HIM135" s="4"/>
      <c r="HIN135" s="4"/>
      <c r="HIO135" s="4"/>
      <c r="HIP135" s="4"/>
      <c r="HIQ135" s="4"/>
      <c r="HIR135" s="4"/>
      <c r="HIS135" s="4"/>
      <c r="HIT135" s="4"/>
      <c r="HIU135" s="4"/>
      <c r="HIV135" s="4"/>
      <c r="HIW135" s="4"/>
      <c r="HIX135" s="4"/>
      <c r="HIY135" s="4"/>
      <c r="HIZ135" s="4"/>
      <c r="HJA135" s="4"/>
      <c r="HJB135" s="4"/>
      <c r="HJC135" s="4"/>
      <c r="HJD135" s="4"/>
      <c r="HJE135" s="4"/>
      <c r="HJF135" s="4"/>
      <c r="HJG135" s="4"/>
      <c r="HJH135" s="4"/>
      <c r="HJI135" s="4"/>
      <c r="HJJ135" s="4"/>
      <c r="HJK135" s="4"/>
      <c r="HJL135" s="4"/>
      <c r="HJM135" s="4"/>
      <c r="HJN135" s="4"/>
      <c r="HJO135" s="4"/>
      <c r="HJP135" s="4"/>
      <c r="HJQ135" s="4"/>
      <c r="HJR135" s="4"/>
      <c r="HJS135" s="4"/>
      <c r="HJT135" s="4"/>
      <c r="HJU135" s="4"/>
      <c r="HJV135" s="4"/>
      <c r="HJW135" s="4"/>
      <c r="HJX135" s="4"/>
      <c r="HJY135" s="4"/>
      <c r="HJZ135" s="4"/>
      <c r="HKA135" s="4"/>
      <c r="HKB135" s="4"/>
      <c r="HKC135" s="4"/>
      <c r="HKD135" s="4"/>
      <c r="HKE135" s="4"/>
      <c r="HKF135" s="4"/>
      <c r="HKG135" s="4"/>
      <c r="HKH135" s="4"/>
      <c r="HKI135" s="4"/>
      <c r="HKJ135" s="4"/>
      <c r="HKK135" s="4"/>
      <c r="HKL135" s="4"/>
      <c r="HKM135" s="4"/>
      <c r="HKN135" s="4"/>
      <c r="HKO135" s="4"/>
      <c r="HKP135" s="4"/>
      <c r="HKQ135" s="4"/>
      <c r="HKR135" s="4"/>
      <c r="HKS135" s="4"/>
      <c r="HKT135" s="4"/>
      <c r="HKU135" s="4"/>
      <c r="HKV135" s="4"/>
      <c r="HKW135" s="4"/>
      <c r="HKX135" s="4"/>
      <c r="HKY135" s="4"/>
      <c r="HKZ135" s="4"/>
      <c r="HLA135" s="4"/>
      <c r="HLB135" s="4"/>
      <c r="HLC135" s="4"/>
      <c r="HLD135" s="4"/>
      <c r="HLE135" s="4"/>
      <c r="HLF135" s="4"/>
      <c r="HLG135" s="4"/>
      <c r="HLH135" s="4"/>
      <c r="HLI135" s="4"/>
      <c r="HLJ135" s="4"/>
      <c r="HLK135" s="4"/>
      <c r="HLL135" s="4"/>
      <c r="HLM135" s="4"/>
      <c r="HLN135" s="4"/>
      <c r="HLO135" s="4"/>
      <c r="HLP135" s="4"/>
      <c r="HLQ135" s="4"/>
      <c r="HLR135" s="4"/>
      <c r="HLS135" s="4"/>
      <c r="HLT135" s="4"/>
      <c r="HLU135" s="4"/>
      <c r="HLV135" s="4"/>
      <c r="HLW135" s="4"/>
      <c r="HLX135" s="4"/>
      <c r="HLY135" s="4"/>
      <c r="HLZ135" s="4"/>
      <c r="HMA135" s="4"/>
      <c r="HMB135" s="4"/>
      <c r="HMC135" s="4"/>
      <c r="HMD135" s="4"/>
      <c r="HME135" s="4"/>
      <c r="HMF135" s="4"/>
      <c r="HMG135" s="4"/>
      <c r="HMH135" s="4"/>
      <c r="HMI135" s="4"/>
      <c r="HMJ135" s="4"/>
      <c r="HMK135" s="4"/>
      <c r="HML135" s="4"/>
      <c r="HMM135" s="4"/>
      <c r="HMN135" s="4"/>
      <c r="HMO135" s="4"/>
      <c r="HMP135" s="4"/>
      <c r="HMQ135" s="4"/>
      <c r="HMR135" s="4"/>
      <c r="HMS135" s="4"/>
      <c r="HMT135" s="4"/>
      <c r="HMU135" s="4"/>
      <c r="HMV135" s="4"/>
      <c r="HMW135" s="4"/>
      <c r="HMX135" s="4"/>
      <c r="HMY135" s="4"/>
      <c r="HMZ135" s="4"/>
      <c r="HNA135" s="4"/>
      <c r="HNB135" s="4"/>
      <c r="HNC135" s="4"/>
      <c r="HND135" s="4"/>
      <c r="HNE135" s="4"/>
      <c r="HNF135" s="4"/>
      <c r="HNG135" s="4"/>
      <c r="HNH135" s="4"/>
      <c r="HNI135" s="4"/>
      <c r="HNJ135" s="4"/>
      <c r="HNK135" s="4"/>
      <c r="HNL135" s="4"/>
      <c r="HNM135" s="4"/>
      <c r="HNN135" s="4"/>
      <c r="HNO135" s="4"/>
      <c r="HNP135" s="4"/>
      <c r="HNQ135" s="4"/>
      <c r="HNR135" s="4"/>
      <c r="HNS135" s="4"/>
      <c r="HNT135" s="4"/>
      <c r="HNU135" s="4"/>
      <c r="HNV135" s="4"/>
      <c r="HNW135" s="4"/>
      <c r="HNX135" s="4"/>
      <c r="HNY135" s="4"/>
      <c r="HNZ135" s="4"/>
      <c r="HOA135" s="4"/>
      <c r="HOB135" s="4"/>
      <c r="HOC135" s="4"/>
      <c r="HOD135" s="4"/>
      <c r="HOE135" s="4"/>
      <c r="HOF135" s="4"/>
      <c r="HOG135" s="4"/>
      <c r="HOH135" s="4"/>
      <c r="HOI135" s="4"/>
      <c r="HOJ135" s="4"/>
      <c r="HOK135" s="4"/>
      <c r="HOL135" s="4"/>
      <c r="HOM135" s="4"/>
      <c r="HON135" s="4"/>
      <c r="HOO135" s="4"/>
      <c r="HOP135" s="4"/>
      <c r="HOQ135" s="4"/>
      <c r="HOR135" s="4"/>
      <c r="HOS135" s="4"/>
      <c r="HOT135" s="4"/>
      <c r="HOU135" s="4"/>
      <c r="HOV135" s="4"/>
      <c r="HOW135" s="4"/>
      <c r="HOX135" s="4"/>
      <c r="HOY135" s="4"/>
      <c r="HOZ135" s="4"/>
      <c r="HPA135" s="4"/>
      <c r="HPB135" s="4"/>
      <c r="HPC135" s="4"/>
      <c r="HPD135" s="4"/>
      <c r="HPE135" s="4"/>
      <c r="HPF135" s="4"/>
      <c r="HPG135" s="4"/>
      <c r="HPH135" s="4"/>
      <c r="HPI135" s="4"/>
      <c r="HPJ135" s="4"/>
      <c r="HPK135" s="4"/>
      <c r="HPL135" s="4"/>
      <c r="HPM135" s="4"/>
      <c r="HPN135" s="4"/>
      <c r="HPO135" s="4"/>
      <c r="HPP135" s="4"/>
      <c r="HPQ135" s="4"/>
      <c r="HPR135" s="4"/>
      <c r="HPY135" s="4"/>
      <c r="HPZ135" s="4"/>
      <c r="HQA135" s="4"/>
      <c r="HQB135" s="4"/>
      <c r="HQC135" s="4"/>
      <c r="HQD135" s="4"/>
      <c r="HQE135" s="4"/>
      <c r="HQF135" s="4"/>
      <c r="HQG135" s="4"/>
      <c r="HQH135" s="4"/>
      <c r="HQI135" s="4"/>
      <c r="HQJ135" s="4"/>
      <c r="HQK135" s="4"/>
      <c r="HQL135" s="4"/>
      <c r="HQM135" s="4"/>
      <c r="HQN135" s="4"/>
      <c r="HQO135" s="4"/>
      <c r="HQP135" s="4"/>
      <c r="HQQ135" s="4"/>
      <c r="HQR135" s="4"/>
      <c r="HQS135" s="4"/>
      <c r="HQT135" s="4"/>
      <c r="HQU135" s="4"/>
      <c r="HQV135" s="4"/>
      <c r="HQW135" s="4"/>
      <c r="HQX135" s="4"/>
      <c r="HQY135" s="4"/>
      <c r="HQZ135" s="4"/>
      <c r="HRA135" s="4"/>
      <c r="HRB135" s="4"/>
      <c r="HRC135" s="4"/>
      <c r="HRD135" s="4"/>
      <c r="HRE135" s="4"/>
      <c r="HRF135" s="4"/>
      <c r="HRG135" s="4"/>
      <c r="HRH135" s="4"/>
      <c r="HRI135" s="4"/>
      <c r="HRJ135" s="4"/>
      <c r="HRK135" s="4"/>
      <c r="HRL135" s="4"/>
      <c r="HRM135" s="4"/>
      <c r="HRN135" s="4"/>
      <c r="HRO135" s="4"/>
      <c r="HRP135" s="4"/>
      <c r="HRQ135" s="4"/>
      <c r="HRR135" s="4"/>
      <c r="HRS135" s="4"/>
      <c r="HRT135" s="4"/>
      <c r="HRU135" s="4"/>
      <c r="HRV135" s="4"/>
      <c r="HRW135" s="4"/>
      <c r="HRX135" s="4"/>
      <c r="HRY135" s="4"/>
      <c r="HRZ135" s="4"/>
      <c r="HSA135" s="4"/>
      <c r="HSB135" s="4"/>
      <c r="HSC135" s="4"/>
      <c r="HSD135" s="4"/>
      <c r="HSE135" s="4"/>
      <c r="HSF135" s="4"/>
      <c r="HSG135" s="4"/>
      <c r="HSH135" s="4"/>
      <c r="HSI135" s="4"/>
      <c r="HSJ135" s="4"/>
      <c r="HSK135" s="4"/>
      <c r="HSL135" s="4"/>
      <c r="HSM135" s="4"/>
      <c r="HSN135" s="4"/>
      <c r="HSO135" s="4"/>
      <c r="HSP135" s="4"/>
      <c r="HSQ135" s="4"/>
      <c r="HSR135" s="4"/>
      <c r="HSS135" s="4"/>
      <c r="HST135" s="4"/>
      <c r="HSU135" s="4"/>
      <c r="HSV135" s="4"/>
      <c r="HSW135" s="4"/>
      <c r="HSX135" s="4"/>
      <c r="HSY135" s="4"/>
      <c r="HSZ135" s="4"/>
      <c r="HTA135" s="4"/>
      <c r="HTB135" s="4"/>
      <c r="HTC135" s="4"/>
      <c r="HTD135" s="4"/>
      <c r="HTE135" s="4"/>
      <c r="HTF135" s="4"/>
      <c r="HTG135" s="4"/>
      <c r="HTH135" s="4"/>
      <c r="HTI135" s="4"/>
      <c r="HTJ135" s="4"/>
      <c r="HTK135" s="4"/>
      <c r="HTL135" s="4"/>
      <c r="HTM135" s="4"/>
      <c r="HTN135" s="4"/>
      <c r="HTO135" s="4"/>
      <c r="HTP135" s="4"/>
      <c r="HTQ135" s="4"/>
      <c r="HTR135" s="4"/>
      <c r="HTS135" s="4"/>
      <c r="HTT135" s="4"/>
      <c r="HTU135" s="4"/>
      <c r="HTV135" s="4"/>
      <c r="HTW135" s="4"/>
      <c r="HTX135" s="4"/>
      <c r="HTY135" s="4"/>
      <c r="HTZ135" s="4"/>
      <c r="HUA135" s="4"/>
      <c r="HUB135" s="4"/>
      <c r="HUC135" s="4"/>
      <c r="HUD135" s="4"/>
      <c r="HUE135" s="4"/>
      <c r="HUF135" s="4"/>
      <c r="HUG135" s="4"/>
      <c r="HUH135" s="4"/>
      <c r="HUI135" s="4"/>
      <c r="HUJ135" s="4"/>
      <c r="HUK135" s="4"/>
      <c r="HUL135" s="4"/>
      <c r="HUM135" s="4"/>
      <c r="HUN135" s="4"/>
      <c r="HUO135" s="4"/>
      <c r="HUP135" s="4"/>
      <c r="HUQ135" s="4"/>
      <c r="HUR135" s="4"/>
      <c r="HUS135" s="4"/>
      <c r="HUT135" s="4"/>
      <c r="HUU135" s="4"/>
      <c r="HUV135" s="4"/>
      <c r="HUW135" s="4"/>
      <c r="HUX135" s="4"/>
      <c r="HUY135" s="4"/>
      <c r="HUZ135" s="4"/>
      <c r="HVA135" s="4"/>
      <c r="HVB135" s="4"/>
      <c r="HVC135" s="4"/>
      <c r="HVD135" s="4"/>
      <c r="HVE135" s="4"/>
      <c r="HVF135" s="4"/>
      <c r="HVG135" s="4"/>
      <c r="HVH135" s="4"/>
      <c r="HVI135" s="4"/>
      <c r="HVJ135" s="4"/>
      <c r="HVK135" s="4"/>
      <c r="HVL135" s="4"/>
      <c r="HVM135" s="4"/>
      <c r="HVN135" s="4"/>
      <c r="HVO135" s="4"/>
      <c r="HVP135" s="4"/>
      <c r="HVQ135" s="4"/>
      <c r="HVR135" s="4"/>
      <c r="HVS135" s="4"/>
      <c r="HVT135" s="4"/>
      <c r="HVU135" s="4"/>
      <c r="HVV135" s="4"/>
      <c r="HVW135" s="4"/>
      <c r="HVX135" s="4"/>
      <c r="HVY135" s="4"/>
      <c r="HVZ135" s="4"/>
      <c r="HWA135" s="4"/>
      <c r="HWB135" s="4"/>
      <c r="HWC135" s="4"/>
      <c r="HWD135" s="4"/>
      <c r="HWE135" s="4"/>
      <c r="HWF135" s="4"/>
      <c r="HWG135" s="4"/>
      <c r="HWH135" s="4"/>
      <c r="HWI135" s="4"/>
      <c r="HWJ135" s="4"/>
      <c r="HWK135" s="4"/>
      <c r="HWL135" s="4"/>
      <c r="HWM135" s="4"/>
      <c r="HWN135" s="4"/>
      <c r="HWO135" s="4"/>
      <c r="HWP135" s="4"/>
      <c r="HWQ135" s="4"/>
      <c r="HWR135" s="4"/>
      <c r="HWS135" s="4"/>
      <c r="HWT135" s="4"/>
      <c r="HWU135" s="4"/>
      <c r="HWV135" s="4"/>
      <c r="HWW135" s="4"/>
      <c r="HWX135" s="4"/>
      <c r="HWY135" s="4"/>
      <c r="HWZ135" s="4"/>
      <c r="HXA135" s="4"/>
      <c r="HXB135" s="4"/>
      <c r="HXC135" s="4"/>
      <c r="HXD135" s="4"/>
      <c r="HXE135" s="4"/>
      <c r="HXF135" s="4"/>
      <c r="HXG135" s="4"/>
      <c r="HXH135" s="4"/>
      <c r="HXI135" s="4"/>
      <c r="HXJ135" s="4"/>
      <c r="HXK135" s="4"/>
      <c r="HXL135" s="4"/>
      <c r="HXM135" s="4"/>
      <c r="HXN135" s="4"/>
      <c r="HXO135" s="4"/>
      <c r="HXP135" s="4"/>
      <c r="HXQ135" s="4"/>
      <c r="HXR135" s="4"/>
      <c r="HXS135" s="4"/>
      <c r="HXT135" s="4"/>
      <c r="HXU135" s="4"/>
      <c r="HXV135" s="4"/>
      <c r="HXW135" s="4"/>
      <c r="HXX135" s="4"/>
      <c r="HXY135" s="4"/>
      <c r="HXZ135" s="4"/>
      <c r="HYA135" s="4"/>
      <c r="HYB135" s="4"/>
      <c r="HYC135" s="4"/>
      <c r="HYD135" s="4"/>
      <c r="HYE135" s="4"/>
      <c r="HYF135" s="4"/>
      <c r="HYG135" s="4"/>
      <c r="HYH135" s="4"/>
      <c r="HYI135" s="4"/>
      <c r="HYJ135" s="4"/>
      <c r="HYK135" s="4"/>
      <c r="HYL135" s="4"/>
      <c r="HYM135" s="4"/>
      <c r="HYN135" s="4"/>
      <c r="HYO135" s="4"/>
      <c r="HYP135" s="4"/>
      <c r="HYQ135" s="4"/>
      <c r="HYR135" s="4"/>
      <c r="HYS135" s="4"/>
      <c r="HYT135" s="4"/>
      <c r="HYU135" s="4"/>
      <c r="HYV135" s="4"/>
      <c r="HYW135" s="4"/>
      <c r="HYX135" s="4"/>
      <c r="HYY135" s="4"/>
      <c r="HYZ135" s="4"/>
      <c r="HZA135" s="4"/>
      <c r="HZB135" s="4"/>
      <c r="HZC135" s="4"/>
      <c r="HZD135" s="4"/>
      <c r="HZE135" s="4"/>
      <c r="HZF135" s="4"/>
      <c r="HZG135" s="4"/>
      <c r="HZH135" s="4"/>
      <c r="HZI135" s="4"/>
      <c r="HZJ135" s="4"/>
      <c r="HZK135" s="4"/>
      <c r="HZL135" s="4"/>
      <c r="HZM135" s="4"/>
      <c r="HZN135" s="4"/>
      <c r="HZU135" s="4"/>
      <c r="HZV135" s="4"/>
      <c r="HZW135" s="4"/>
      <c r="HZX135" s="4"/>
      <c r="HZY135" s="4"/>
      <c r="HZZ135" s="4"/>
      <c r="IAA135" s="4"/>
      <c r="IAB135" s="4"/>
      <c r="IAC135" s="4"/>
      <c r="IAD135" s="4"/>
      <c r="IAE135" s="4"/>
      <c r="IAF135" s="4"/>
      <c r="IAG135" s="4"/>
      <c r="IAH135" s="4"/>
      <c r="IAI135" s="4"/>
      <c r="IAJ135" s="4"/>
      <c r="IAK135" s="4"/>
      <c r="IAL135" s="4"/>
      <c r="IAM135" s="4"/>
      <c r="IAN135" s="4"/>
      <c r="IAO135" s="4"/>
      <c r="IAP135" s="4"/>
      <c r="IAQ135" s="4"/>
      <c r="IAR135" s="4"/>
      <c r="IAS135" s="4"/>
      <c r="IAT135" s="4"/>
      <c r="IAU135" s="4"/>
      <c r="IAV135" s="4"/>
      <c r="IAW135" s="4"/>
      <c r="IAX135" s="4"/>
      <c r="IAY135" s="4"/>
      <c r="IAZ135" s="4"/>
      <c r="IBA135" s="4"/>
      <c r="IBB135" s="4"/>
      <c r="IBC135" s="4"/>
      <c r="IBD135" s="4"/>
      <c r="IBE135" s="4"/>
      <c r="IBF135" s="4"/>
      <c r="IBG135" s="4"/>
      <c r="IBH135" s="4"/>
      <c r="IBI135" s="4"/>
      <c r="IBJ135" s="4"/>
      <c r="IBK135" s="4"/>
      <c r="IBL135" s="4"/>
      <c r="IBM135" s="4"/>
      <c r="IBN135" s="4"/>
      <c r="IBO135" s="4"/>
      <c r="IBP135" s="4"/>
      <c r="IBQ135" s="4"/>
      <c r="IBR135" s="4"/>
      <c r="IBS135" s="4"/>
      <c r="IBT135" s="4"/>
      <c r="IBU135" s="4"/>
      <c r="IBV135" s="4"/>
      <c r="IBW135" s="4"/>
      <c r="IBX135" s="4"/>
      <c r="IBY135" s="4"/>
      <c r="IBZ135" s="4"/>
      <c r="ICA135" s="4"/>
      <c r="ICB135" s="4"/>
      <c r="ICC135" s="4"/>
      <c r="ICD135" s="4"/>
      <c r="ICE135" s="4"/>
      <c r="ICF135" s="4"/>
      <c r="ICG135" s="4"/>
      <c r="ICH135" s="4"/>
      <c r="ICI135" s="4"/>
      <c r="ICJ135" s="4"/>
      <c r="ICK135" s="4"/>
      <c r="ICL135" s="4"/>
      <c r="ICM135" s="4"/>
      <c r="ICN135" s="4"/>
      <c r="ICO135" s="4"/>
      <c r="ICP135" s="4"/>
      <c r="ICQ135" s="4"/>
      <c r="ICR135" s="4"/>
      <c r="ICS135" s="4"/>
      <c r="ICT135" s="4"/>
      <c r="ICU135" s="4"/>
      <c r="ICV135" s="4"/>
      <c r="ICW135" s="4"/>
      <c r="ICX135" s="4"/>
      <c r="ICY135" s="4"/>
      <c r="ICZ135" s="4"/>
      <c r="IDA135" s="4"/>
      <c r="IDB135" s="4"/>
      <c r="IDC135" s="4"/>
      <c r="IDD135" s="4"/>
      <c r="IDE135" s="4"/>
      <c r="IDF135" s="4"/>
      <c r="IDG135" s="4"/>
      <c r="IDH135" s="4"/>
      <c r="IDI135" s="4"/>
      <c r="IDJ135" s="4"/>
      <c r="IDK135" s="4"/>
      <c r="IDL135" s="4"/>
      <c r="IDM135" s="4"/>
      <c r="IDN135" s="4"/>
      <c r="IDO135" s="4"/>
      <c r="IDP135" s="4"/>
      <c r="IDQ135" s="4"/>
      <c r="IDR135" s="4"/>
      <c r="IDS135" s="4"/>
      <c r="IDT135" s="4"/>
      <c r="IDU135" s="4"/>
      <c r="IDV135" s="4"/>
      <c r="IDW135" s="4"/>
      <c r="IDX135" s="4"/>
      <c r="IDY135" s="4"/>
      <c r="IDZ135" s="4"/>
      <c r="IEA135" s="4"/>
      <c r="IEB135" s="4"/>
      <c r="IEC135" s="4"/>
      <c r="IED135" s="4"/>
      <c r="IEE135" s="4"/>
      <c r="IEF135" s="4"/>
      <c r="IEG135" s="4"/>
      <c r="IEH135" s="4"/>
      <c r="IEI135" s="4"/>
      <c r="IEJ135" s="4"/>
      <c r="IEK135" s="4"/>
      <c r="IEL135" s="4"/>
      <c r="IEM135" s="4"/>
      <c r="IEN135" s="4"/>
      <c r="IEO135" s="4"/>
      <c r="IEP135" s="4"/>
      <c r="IEQ135" s="4"/>
      <c r="IER135" s="4"/>
      <c r="IES135" s="4"/>
      <c r="IET135" s="4"/>
      <c r="IEU135" s="4"/>
      <c r="IEV135" s="4"/>
      <c r="IEW135" s="4"/>
      <c r="IEX135" s="4"/>
      <c r="IEY135" s="4"/>
      <c r="IEZ135" s="4"/>
      <c r="IFA135" s="4"/>
      <c r="IFB135" s="4"/>
      <c r="IFC135" s="4"/>
      <c r="IFD135" s="4"/>
      <c r="IFE135" s="4"/>
      <c r="IFF135" s="4"/>
      <c r="IFG135" s="4"/>
      <c r="IFH135" s="4"/>
      <c r="IFI135" s="4"/>
      <c r="IFJ135" s="4"/>
      <c r="IFK135" s="4"/>
      <c r="IFL135" s="4"/>
      <c r="IFM135" s="4"/>
      <c r="IFN135" s="4"/>
      <c r="IFO135" s="4"/>
      <c r="IFP135" s="4"/>
      <c r="IFQ135" s="4"/>
      <c r="IFR135" s="4"/>
      <c r="IFS135" s="4"/>
      <c r="IFT135" s="4"/>
      <c r="IFU135" s="4"/>
      <c r="IFV135" s="4"/>
      <c r="IFW135" s="4"/>
      <c r="IFX135" s="4"/>
      <c r="IFY135" s="4"/>
      <c r="IFZ135" s="4"/>
      <c r="IGA135" s="4"/>
      <c r="IGB135" s="4"/>
      <c r="IGC135" s="4"/>
      <c r="IGD135" s="4"/>
      <c r="IGE135" s="4"/>
      <c r="IGF135" s="4"/>
      <c r="IGG135" s="4"/>
      <c r="IGH135" s="4"/>
      <c r="IGI135" s="4"/>
      <c r="IGJ135" s="4"/>
      <c r="IGK135" s="4"/>
      <c r="IGL135" s="4"/>
      <c r="IGM135" s="4"/>
      <c r="IGN135" s="4"/>
      <c r="IGO135" s="4"/>
      <c r="IGP135" s="4"/>
      <c r="IGQ135" s="4"/>
      <c r="IGR135" s="4"/>
      <c r="IGS135" s="4"/>
      <c r="IGT135" s="4"/>
      <c r="IGU135" s="4"/>
      <c r="IGV135" s="4"/>
      <c r="IGW135" s="4"/>
      <c r="IGX135" s="4"/>
      <c r="IGY135" s="4"/>
      <c r="IGZ135" s="4"/>
      <c r="IHA135" s="4"/>
      <c r="IHB135" s="4"/>
      <c r="IHC135" s="4"/>
      <c r="IHD135" s="4"/>
      <c r="IHE135" s="4"/>
      <c r="IHF135" s="4"/>
      <c r="IHG135" s="4"/>
      <c r="IHH135" s="4"/>
      <c r="IHI135" s="4"/>
      <c r="IHJ135" s="4"/>
      <c r="IHK135" s="4"/>
      <c r="IHL135" s="4"/>
      <c r="IHM135" s="4"/>
      <c r="IHN135" s="4"/>
      <c r="IHO135" s="4"/>
      <c r="IHP135" s="4"/>
      <c r="IHQ135" s="4"/>
      <c r="IHR135" s="4"/>
      <c r="IHS135" s="4"/>
      <c r="IHT135" s="4"/>
      <c r="IHU135" s="4"/>
      <c r="IHV135" s="4"/>
      <c r="IHW135" s="4"/>
      <c r="IHX135" s="4"/>
      <c r="IHY135" s="4"/>
      <c r="IHZ135" s="4"/>
      <c r="IIA135" s="4"/>
      <c r="IIB135" s="4"/>
      <c r="IIC135" s="4"/>
      <c r="IID135" s="4"/>
      <c r="IIE135" s="4"/>
      <c r="IIF135" s="4"/>
      <c r="IIG135" s="4"/>
      <c r="IIH135" s="4"/>
      <c r="III135" s="4"/>
      <c r="IIJ135" s="4"/>
      <c r="IIK135" s="4"/>
      <c r="IIL135" s="4"/>
      <c r="IIM135" s="4"/>
      <c r="IIN135" s="4"/>
      <c r="IIO135" s="4"/>
      <c r="IIP135" s="4"/>
      <c r="IIQ135" s="4"/>
      <c r="IIR135" s="4"/>
      <c r="IIS135" s="4"/>
      <c r="IIT135" s="4"/>
      <c r="IIU135" s="4"/>
      <c r="IIV135" s="4"/>
      <c r="IIW135" s="4"/>
      <c r="IIX135" s="4"/>
      <c r="IIY135" s="4"/>
      <c r="IIZ135" s="4"/>
      <c r="IJA135" s="4"/>
      <c r="IJB135" s="4"/>
      <c r="IJC135" s="4"/>
      <c r="IJD135" s="4"/>
      <c r="IJE135" s="4"/>
      <c r="IJF135" s="4"/>
      <c r="IJG135" s="4"/>
      <c r="IJH135" s="4"/>
      <c r="IJI135" s="4"/>
      <c r="IJJ135" s="4"/>
      <c r="IJQ135" s="4"/>
      <c r="IJR135" s="4"/>
      <c r="IJS135" s="4"/>
      <c r="IJT135" s="4"/>
      <c r="IJU135" s="4"/>
      <c r="IJV135" s="4"/>
      <c r="IJW135" s="4"/>
      <c r="IJX135" s="4"/>
      <c r="IJY135" s="4"/>
      <c r="IJZ135" s="4"/>
      <c r="IKA135" s="4"/>
      <c r="IKB135" s="4"/>
      <c r="IKC135" s="4"/>
      <c r="IKD135" s="4"/>
      <c r="IKE135" s="4"/>
      <c r="IKF135" s="4"/>
      <c r="IKG135" s="4"/>
      <c r="IKH135" s="4"/>
      <c r="IKI135" s="4"/>
      <c r="IKJ135" s="4"/>
      <c r="IKK135" s="4"/>
      <c r="IKL135" s="4"/>
      <c r="IKM135" s="4"/>
      <c r="IKN135" s="4"/>
      <c r="IKO135" s="4"/>
      <c r="IKP135" s="4"/>
      <c r="IKQ135" s="4"/>
      <c r="IKR135" s="4"/>
      <c r="IKS135" s="4"/>
      <c r="IKT135" s="4"/>
      <c r="IKU135" s="4"/>
      <c r="IKV135" s="4"/>
      <c r="IKW135" s="4"/>
      <c r="IKX135" s="4"/>
      <c r="IKY135" s="4"/>
      <c r="IKZ135" s="4"/>
      <c r="ILA135" s="4"/>
      <c r="ILB135" s="4"/>
      <c r="ILC135" s="4"/>
      <c r="ILD135" s="4"/>
      <c r="ILE135" s="4"/>
      <c r="ILF135" s="4"/>
      <c r="ILG135" s="4"/>
      <c r="ILH135" s="4"/>
      <c r="ILI135" s="4"/>
      <c r="ILJ135" s="4"/>
      <c r="ILK135" s="4"/>
      <c r="ILL135" s="4"/>
      <c r="ILM135" s="4"/>
      <c r="ILN135" s="4"/>
      <c r="ILO135" s="4"/>
      <c r="ILP135" s="4"/>
      <c r="ILQ135" s="4"/>
      <c r="ILR135" s="4"/>
      <c r="ILS135" s="4"/>
      <c r="ILT135" s="4"/>
      <c r="ILU135" s="4"/>
      <c r="ILV135" s="4"/>
      <c r="ILW135" s="4"/>
      <c r="ILX135" s="4"/>
      <c r="ILY135" s="4"/>
      <c r="ILZ135" s="4"/>
      <c r="IMA135" s="4"/>
      <c r="IMB135" s="4"/>
      <c r="IMC135" s="4"/>
      <c r="IMD135" s="4"/>
      <c r="IME135" s="4"/>
      <c r="IMF135" s="4"/>
      <c r="IMG135" s="4"/>
      <c r="IMH135" s="4"/>
      <c r="IMI135" s="4"/>
      <c r="IMJ135" s="4"/>
      <c r="IMK135" s="4"/>
      <c r="IML135" s="4"/>
      <c r="IMM135" s="4"/>
      <c r="IMN135" s="4"/>
      <c r="IMO135" s="4"/>
      <c r="IMP135" s="4"/>
      <c r="IMQ135" s="4"/>
      <c r="IMR135" s="4"/>
      <c r="IMS135" s="4"/>
      <c r="IMT135" s="4"/>
      <c r="IMU135" s="4"/>
      <c r="IMV135" s="4"/>
      <c r="IMW135" s="4"/>
      <c r="IMX135" s="4"/>
      <c r="IMY135" s="4"/>
      <c r="IMZ135" s="4"/>
      <c r="INA135" s="4"/>
      <c r="INB135" s="4"/>
      <c r="INC135" s="4"/>
      <c r="IND135" s="4"/>
      <c r="INE135" s="4"/>
      <c r="INF135" s="4"/>
      <c r="ING135" s="4"/>
      <c r="INH135" s="4"/>
      <c r="INI135" s="4"/>
      <c r="INJ135" s="4"/>
      <c r="INK135" s="4"/>
      <c r="INL135" s="4"/>
      <c r="INM135" s="4"/>
      <c r="INN135" s="4"/>
      <c r="INO135" s="4"/>
      <c r="INP135" s="4"/>
      <c r="INQ135" s="4"/>
      <c r="INR135" s="4"/>
      <c r="INS135" s="4"/>
      <c r="INT135" s="4"/>
      <c r="INU135" s="4"/>
      <c r="INV135" s="4"/>
      <c r="INW135" s="4"/>
      <c r="INX135" s="4"/>
      <c r="INY135" s="4"/>
      <c r="INZ135" s="4"/>
      <c r="IOA135" s="4"/>
      <c r="IOB135" s="4"/>
      <c r="IOC135" s="4"/>
      <c r="IOD135" s="4"/>
      <c r="IOE135" s="4"/>
      <c r="IOF135" s="4"/>
      <c r="IOG135" s="4"/>
      <c r="IOH135" s="4"/>
      <c r="IOI135" s="4"/>
      <c r="IOJ135" s="4"/>
      <c r="IOK135" s="4"/>
      <c r="IOL135" s="4"/>
      <c r="IOM135" s="4"/>
      <c r="ION135" s="4"/>
      <c r="IOO135" s="4"/>
      <c r="IOP135" s="4"/>
      <c r="IOQ135" s="4"/>
      <c r="IOR135" s="4"/>
      <c r="IOS135" s="4"/>
      <c r="IOT135" s="4"/>
      <c r="IOU135" s="4"/>
      <c r="IOV135" s="4"/>
      <c r="IOW135" s="4"/>
      <c r="IOX135" s="4"/>
      <c r="IOY135" s="4"/>
      <c r="IOZ135" s="4"/>
      <c r="IPA135" s="4"/>
      <c r="IPB135" s="4"/>
      <c r="IPC135" s="4"/>
      <c r="IPD135" s="4"/>
      <c r="IPE135" s="4"/>
      <c r="IPF135" s="4"/>
      <c r="IPG135" s="4"/>
      <c r="IPH135" s="4"/>
      <c r="IPI135" s="4"/>
      <c r="IPJ135" s="4"/>
      <c r="IPK135" s="4"/>
      <c r="IPL135" s="4"/>
      <c r="IPM135" s="4"/>
      <c r="IPN135" s="4"/>
      <c r="IPO135" s="4"/>
      <c r="IPP135" s="4"/>
      <c r="IPQ135" s="4"/>
      <c r="IPR135" s="4"/>
      <c r="IPS135" s="4"/>
      <c r="IPT135" s="4"/>
      <c r="IPU135" s="4"/>
      <c r="IPV135" s="4"/>
      <c r="IPW135" s="4"/>
      <c r="IPX135" s="4"/>
      <c r="IPY135" s="4"/>
      <c r="IPZ135" s="4"/>
      <c r="IQA135" s="4"/>
      <c r="IQB135" s="4"/>
      <c r="IQC135" s="4"/>
      <c r="IQD135" s="4"/>
      <c r="IQE135" s="4"/>
      <c r="IQF135" s="4"/>
      <c r="IQG135" s="4"/>
      <c r="IQH135" s="4"/>
      <c r="IQI135" s="4"/>
      <c r="IQJ135" s="4"/>
      <c r="IQK135" s="4"/>
      <c r="IQL135" s="4"/>
      <c r="IQM135" s="4"/>
      <c r="IQN135" s="4"/>
      <c r="IQO135" s="4"/>
      <c r="IQP135" s="4"/>
      <c r="IQQ135" s="4"/>
      <c r="IQR135" s="4"/>
      <c r="IQS135" s="4"/>
      <c r="IQT135" s="4"/>
      <c r="IQU135" s="4"/>
      <c r="IQV135" s="4"/>
      <c r="IQW135" s="4"/>
      <c r="IQX135" s="4"/>
      <c r="IQY135" s="4"/>
      <c r="IQZ135" s="4"/>
      <c r="IRA135" s="4"/>
      <c r="IRB135" s="4"/>
      <c r="IRC135" s="4"/>
      <c r="IRD135" s="4"/>
      <c r="IRE135" s="4"/>
      <c r="IRF135" s="4"/>
      <c r="IRG135" s="4"/>
      <c r="IRH135" s="4"/>
      <c r="IRI135" s="4"/>
      <c r="IRJ135" s="4"/>
      <c r="IRK135" s="4"/>
      <c r="IRL135" s="4"/>
      <c r="IRM135" s="4"/>
      <c r="IRN135" s="4"/>
      <c r="IRO135" s="4"/>
      <c r="IRP135" s="4"/>
      <c r="IRQ135" s="4"/>
      <c r="IRR135" s="4"/>
      <c r="IRS135" s="4"/>
      <c r="IRT135" s="4"/>
      <c r="IRU135" s="4"/>
      <c r="IRV135" s="4"/>
      <c r="IRW135" s="4"/>
      <c r="IRX135" s="4"/>
      <c r="IRY135" s="4"/>
      <c r="IRZ135" s="4"/>
      <c r="ISA135" s="4"/>
      <c r="ISB135" s="4"/>
      <c r="ISC135" s="4"/>
      <c r="ISD135" s="4"/>
      <c r="ISE135" s="4"/>
      <c r="ISF135" s="4"/>
      <c r="ISG135" s="4"/>
      <c r="ISH135" s="4"/>
      <c r="ISI135" s="4"/>
      <c r="ISJ135" s="4"/>
      <c r="ISK135" s="4"/>
      <c r="ISL135" s="4"/>
      <c r="ISM135" s="4"/>
      <c r="ISN135" s="4"/>
      <c r="ISO135" s="4"/>
      <c r="ISP135" s="4"/>
      <c r="ISQ135" s="4"/>
      <c r="ISR135" s="4"/>
      <c r="ISS135" s="4"/>
      <c r="IST135" s="4"/>
      <c r="ISU135" s="4"/>
      <c r="ISV135" s="4"/>
      <c r="ISW135" s="4"/>
      <c r="ISX135" s="4"/>
      <c r="ISY135" s="4"/>
      <c r="ISZ135" s="4"/>
      <c r="ITA135" s="4"/>
      <c r="ITB135" s="4"/>
      <c r="ITC135" s="4"/>
      <c r="ITD135" s="4"/>
      <c r="ITE135" s="4"/>
      <c r="ITF135" s="4"/>
      <c r="ITM135" s="4"/>
      <c r="ITN135" s="4"/>
      <c r="ITO135" s="4"/>
      <c r="ITP135" s="4"/>
      <c r="ITQ135" s="4"/>
      <c r="ITR135" s="4"/>
      <c r="ITS135" s="4"/>
      <c r="ITT135" s="4"/>
      <c r="ITU135" s="4"/>
      <c r="ITV135" s="4"/>
      <c r="ITW135" s="4"/>
      <c r="ITX135" s="4"/>
      <c r="ITY135" s="4"/>
      <c r="ITZ135" s="4"/>
      <c r="IUA135" s="4"/>
      <c r="IUB135" s="4"/>
      <c r="IUC135" s="4"/>
      <c r="IUD135" s="4"/>
      <c r="IUE135" s="4"/>
      <c r="IUF135" s="4"/>
      <c r="IUG135" s="4"/>
      <c r="IUH135" s="4"/>
      <c r="IUI135" s="4"/>
      <c r="IUJ135" s="4"/>
      <c r="IUK135" s="4"/>
      <c r="IUL135" s="4"/>
      <c r="IUM135" s="4"/>
      <c r="IUN135" s="4"/>
      <c r="IUO135" s="4"/>
      <c r="IUP135" s="4"/>
      <c r="IUQ135" s="4"/>
      <c r="IUR135" s="4"/>
      <c r="IUS135" s="4"/>
      <c r="IUT135" s="4"/>
      <c r="IUU135" s="4"/>
      <c r="IUV135" s="4"/>
      <c r="IUW135" s="4"/>
      <c r="IUX135" s="4"/>
      <c r="IUY135" s="4"/>
      <c r="IUZ135" s="4"/>
      <c r="IVA135" s="4"/>
      <c r="IVB135" s="4"/>
      <c r="IVC135" s="4"/>
      <c r="IVD135" s="4"/>
      <c r="IVE135" s="4"/>
      <c r="IVF135" s="4"/>
      <c r="IVG135" s="4"/>
      <c r="IVH135" s="4"/>
      <c r="IVI135" s="4"/>
      <c r="IVJ135" s="4"/>
      <c r="IVK135" s="4"/>
      <c r="IVL135" s="4"/>
      <c r="IVM135" s="4"/>
      <c r="IVN135" s="4"/>
      <c r="IVO135" s="4"/>
      <c r="IVP135" s="4"/>
      <c r="IVQ135" s="4"/>
      <c r="IVR135" s="4"/>
      <c r="IVS135" s="4"/>
      <c r="IVT135" s="4"/>
      <c r="IVU135" s="4"/>
      <c r="IVV135" s="4"/>
      <c r="IVW135" s="4"/>
      <c r="IVX135" s="4"/>
      <c r="IVY135" s="4"/>
      <c r="IVZ135" s="4"/>
      <c r="IWA135" s="4"/>
      <c r="IWB135" s="4"/>
      <c r="IWC135" s="4"/>
      <c r="IWD135" s="4"/>
      <c r="IWE135" s="4"/>
      <c r="IWF135" s="4"/>
      <c r="IWG135" s="4"/>
      <c r="IWH135" s="4"/>
      <c r="IWI135" s="4"/>
      <c r="IWJ135" s="4"/>
      <c r="IWK135" s="4"/>
      <c r="IWL135" s="4"/>
      <c r="IWM135" s="4"/>
      <c r="IWN135" s="4"/>
      <c r="IWO135" s="4"/>
      <c r="IWP135" s="4"/>
      <c r="IWQ135" s="4"/>
      <c r="IWR135" s="4"/>
      <c r="IWS135" s="4"/>
      <c r="IWT135" s="4"/>
      <c r="IWU135" s="4"/>
      <c r="IWV135" s="4"/>
      <c r="IWW135" s="4"/>
      <c r="IWX135" s="4"/>
      <c r="IWY135" s="4"/>
      <c r="IWZ135" s="4"/>
      <c r="IXA135" s="4"/>
      <c r="IXB135" s="4"/>
      <c r="IXC135" s="4"/>
      <c r="IXD135" s="4"/>
      <c r="IXE135" s="4"/>
      <c r="IXF135" s="4"/>
      <c r="IXG135" s="4"/>
      <c r="IXH135" s="4"/>
      <c r="IXI135" s="4"/>
      <c r="IXJ135" s="4"/>
      <c r="IXK135" s="4"/>
      <c r="IXL135" s="4"/>
      <c r="IXM135" s="4"/>
      <c r="IXN135" s="4"/>
      <c r="IXO135" s="4"/>
      <c r="IXP135" s="4"/>
      <c r="IXQ135" s="4"/>
      <c r="IXR135" s="4"/>
      <c r="IXS135" s="4"/>
      <c r="IXT135" s="4"/>
      <c r="IXU135" s="4"/>
      <c r="IXV135" s="4"/>
      <c r="IXW135" s="4"/>
      <c r="IXX135" s="4"/>
      <c r="IXY135" s="4"/>
      <c r="IXZ135" s="4"/>
      <c r="IYA135" s="4"/>
      <c r="IYB135" s="4"/>
      <c r="IYC135" s="4"/>
      <c r="IYD135" s="4"/>
      <c r="IYE135" s="4"/>
      <c r="IYF135" s="4"/>
      <c r="IYG135" s="4"/>
      <c r="IYH135" s="4"/>
      <c r="IYI135" s="4"/>
      <c r="IYJ135" s="4"/>
      <c r="IYK135" s="4"/>
      <c r="IYL135" s="4"/>
      <c r="IYM135" s="4"/>
      <c r="IYN135" s="4"/>
      <c r="IYO135" s="4"/>
      <c r="IYP135" s="4"/>
      <c r="IYQ135" s="4"/>
      <c r="IYR135" s="4"/>
      <c r="IYS135" s="4"/>
      <c r="IYT135" s="4"/>
      <c r="IYU135" s="4"/>
      <c r="IYV135" s="4"/>
      <c r="IYW135" s="4"/>
      <c r="IYX135" s="4"/>
      <c r="IYY135" s="4"/>
      <c r="IYZ135" s="4"/>
      <c r="IZA135" s="4"/>
      <c r="IZB135" s="4"/>
      <c r="IZC135" s="4"/>
      <c r="IZD135" s="4"/>
      <c r="IZE135" s="4"/>
      <c r="IZF135" s="4"/>
      <c r="IZG135" s="4"/>
      <c r="IZH135" s="4"/>
      <c r="IZI135" s="4"/>
      <c r="IZJ135" s="4"/>
      <c r="IZK135" s="4"/>
      <c r="IZL135" s="4"/>
      <c r="IZM135" s="4"/>
      <c r="IZN135" s="4"/>
      <c r="IZO135" s="4"/>
      <c r="IZP135" s="4"/>
      <c r="IZQ135" s="4"/>
      <c r="IZR135" s="4"/>
      <c r="IZS135" s="4"/>
      <c r="IZT135" s="4"/>
      <c r="IZU135" s="4"/>
      <c r="IZV135" s="4"/>
      <c r="IZW135" s="4"/>
      <c r="IZX135" s="4"/>
      <c r="IZY135" s="4"/>
      <c r="IZZ135" s="4"/>
      <c r="JAA135" s="4"/>
      <c r="JAB135" s="4"/>
      <c r="JAC135" s="4"/>
      <c r="JAD135" s="4"/>
      <c r="JAE135" s="4"/>
      <c r="JAF135" s="4"/>
      <c r="JAG135" s="4"/>
      <c r="JAH135" s="4"/>
      <c r="JAI135" s="4"/>
      <c r="JAJ135" s="4"/>
      <c r="JAK135" s="4"/>
      <c r="JAL135" s="4"/>
      <c r="JAM135" s="4"/>
      <c r="JAN135" s="4"/>
      <c r="JAO135" s="4"/>
      <c r="JAP135" s="4"/>
      <c r="JAQ135" s="4"/>
      <c r="JAR135" s="4"/>
      <c r="JAS135" s="4"/>
      <c r="JAT135" s="4"/>
      <c r="JAU135" s="4"/>
      <c r="JAV135" s="4"/>
      <c r="JAW135" s="4"/>
      <c r="JAX135" s="4"/>
      <c r="JAY135" s="4"/>
      <c r="JAZ135" s="4"/>
      <c r="JBA135" s="4"/>
      <c r="JBB135" s="4"/>
      <c r="JBC135" s="4"/>
      <c r="JBD135" s="4"/>
      <c r="JBE135" s="4"/>
      <c r="JBF135" s="4"/>
      <c r="JBG135" s="4"/>
      <c r="JBH135" s="4"/>
      <c r="JBI135" s="4"/>
      <c r="JBJ135" s="4"/>
      <c r="JBK135" s="4"/>
      <c r="JBL135" s="4"/>
      <c r="JBM135" s="4"/>
      <c r="JBN135" s="4"/>
      <c r="JBO135" s="4"/>
      <c r="JBP135" s="4"/>
      <c r="JBQ135" s="4"/>
      <c r="JBR135" s="4"/>
      <c r="JBS135" s="4"/>
      <c r="JBT135" s="4"/>
      <c r="JBU135" s="4"/>
      <c r="JBV135" s="4"/>
      <c r="JBW135" s="4"/>
      <c r="JBX135" s="4"/>
      <c r="JBY135" s="4"/>
      <c r="JBZ135" s="4"/>
      <c r="JCA135" s="4"/>
      <c r="JCB135" s="4"/>
      <c r="JCC135" s="4"/>
      <c r="JCD135" s="4"/>
      <c r="JCE135" s="4"/>
      <c r="JCF135" s="4"/>
      <c r="JCG135" s="4"/>
      <c r="JCH135" s="4"/>
      <c r="JCI135" s="4"/>
      <c r="JCJ135" s="4"/>
      <c r="JCK135" s="4"/>
      <c r="JCL135" s="4"/>
      <c r="JCM135" s="4"/>
      <c r="JCN135" s="4"/>
      <c r="JCO135" s="4"/>
      <c r="JCP135" s="4"/>
      <c r="JCQ135" s="4"/>
      <c r="JCR135" s="4"/>
      <c r="JCS135" s="4"/>
      <c r="JCT135" s="4"/>
      <c r="JCU135" s="4"/>
      <c r="JCV135" s="4"/>
      <c r="JCW135" s="4"/>
      <c r="JCX135" s="4"/>
      <c r="JCY135" s="4"/>
      <c r="JCZ135" s="4"/>
      <c r="JDA135" s="4"/>
      <c r="JDB135" s="4"/>
      <c r="JDI135" s="4"/>
      <c r="JDJ135" s="4"/>
      <c r="JDK135" s="4"/>
      <c r="JDL135" s="4"/>
      <c r="JDM135" s="4"/>
      <c r="JDN135" s="4"/>
      <c r="JDO135" s="4"/>
      <c r="JDP135" s="4"/>
      <c r="JDQ135" s="4"/>
      <c r="JDR135" s="4"/>
      <c r="JDS135" s="4"/>
      <c r="JDT135" s="4"/>
      <c r="JDU135" s="4"/>
      <c r="JDV135" s="4"/>
      <c r="JDW135" s="4"/>
      <c r="JDX135" s="4"/>
      <c r="JDY135" s="4"/>
      <c r="JDZ135" s="4"/>
      <c r="JEA135" s="4"/>
      <c r="JEB135" s="4"/>
      <c r="JEC135" s="4"/>
      <c r="JED135" s="4"/>
      <c r="JEE135" s="4"/>
      <c r="JEF135" s="4"/>
      <c r="JEG135" s="4"/>
      <c r="JEH135" s="4"/>
      <c r="JEI135" s="4"/>
      <c r="JEJ135" s="4"/>
      <c r="JEK135" s="4"/>
      <c r="JEL135" s="4"/>
      <c r="JEM135" s="4"/>
      <c r="JEN135" s="4"/>
      <c r="JEO135" s="4"/>
      <c r="JEP135" s="4"/>
      <c r="JEQ135" s="4"/>
      <c r="JER135" s="4"/>
      <c r="JES135" s="4"/>
      <c r="JET135" s="4"/>
      <c r="JEU135" s="4"/>
      <c r="JEV135" s="4"/>
      <c r="JEW135" s="4"/>
      <c r="JEX135" s="4"/>
      <c r="JEY135" s="4"/>
      <c r="JEZ135" s="4"/>
      <c r="JFA135" s="4"/>
      <c r="JFB135" s="4"/>
      <c r="JFC135" s="4"/>
      <c r="JFD135" s="4"/>
      <c r="JFE135" s="4"/>
      <c r="JFF135" s="4"/>
      <c r="JFG135" s="4"/>
      <c r="JFH135" s="4"/>
      <c r="JFI135" s="4"/>
      <c r="JFJ135" s="4"/>
      <c r="JFK135" s="4"/>
      <c r="JFL135" s="4"/>
      <c r="JFM135" s="4"/>
      <c r="JFN135" s="4"/>
      <c r="JFO135" s="4"/>
      <c r="JFP135" s="4"/>
      <c r="JFQ135" s="4"/>
      <c r="JFR135" s="4"/>
      <c r="JFS135" s="4"/>
      <c r="JFT135" s="4"/>
      <c r="JFU135" s="4"/>
      <c r="JFV135" s="4"/>
      <c r="JFW135" s="4"/>
      <c r="JFX135" s="4"/>
      <c r="JFY135" s="4"/>
      <c r="JFZ135" s="4"/>
      <c r="JGA135" s="4"/>
      <c r="JGB135" s="4"/>
      <c r="JGC135" s="4"/>
      <c r="JGD135" s="4"/>
      <c r="JGE135" s="4"/>
      <c r="JGF135" s="4"/>
      <c r="JGG135" s="4"/>
      <c r="JGH135" s="4"/>
      <c r="JGI135" s="4"/>
      <c r="JGJ135" s="4"/>
      <c r="JGK135" s="4"/>
      <c r="JGL135" s="4"/>
      <c r="JGM135" s="4"/>
      <c r="JGN135" s="4"/>
      <c r="JGO135" s="4"/>
      <c r="JGP135" s="4"/>
      <c r="JGQ135" s="4"/>
      <c r="JGR135" s="4"/>
      <c r="JGS135" s="4"/>
      <c r="JGT135" s="4"/>
      <c r="JGU135" s="4"/>
      <c r="JGV135" s="4"/>
      <c r="JGW135" s="4"/>
      <c r="JGX135" s="4"/>
      <c r="JGY135" s="4"/>
      <c r="JGZ135" s="4"/>
      <c r="JHA135" s="4"/>
      <c r="JHB135" s="4"/>
      <c r="JHC135" s="4"/>
      <c r="JHD135" s="4"/>
      <c r="JHE135" s="4"/>
      <c r="JHF135" s="4"/>
      <c r="JHG135" s="4"/>
      <c r="JHH135" s="4"/>
      <c r="JHI135" s="4"/>
      <c r="JHJ135" s="4"/>
      <c r="JHK135" s="4"/>
      <c r="JHL135" s="4"/>
      <c r="JHM135" s="4"/>
      <c r="JHN135" s="4"/>
      <c r="JHO135" s="4"/>
      <c r="JHP135" s="4"/>
      <c r="JHQ135" s="4"/>
      <c r="JHR135" s="4"/>
      <c r="JHS135" s="4"/>
      <c r="JHT135" s="4"/>
      <c r="JHU135" s="4"/>
      <c r="JHV135" s="4"/>
      <c r="JHW135" s="4"/>
      <c r="JHX135" s="4"/>
      <c r="JHY135" s="4"/>
      <c r="JHZ135" s="4"/>
      <c r="JIA135" s="4"/>
      <c r="JIB135" s="4"/>
      <c r="JIC135" s="4"/>
      <c r="JID135" s="4"/>
      <c r="JIE135" s="4"/>
      <c r="JIF135" s="4"/>
      <c r="JIG135" s="4"/>
      <c r="JIH135" s="4"/>
      <c r="JII135" s="4"/>
      <c r="JIJ135" s="4"/>
      <c r="JIK135" s="4"/>
      <c r="JIL135" s="4"/>
      <c r="JIM135" s="4"/>
      <c r="JIN135" s="4"/>
      <c r="JIO135" s="4"/>
      <c r="JIP135" s="4"/>
      <c r="JIQ135" s="4"/>
      <c r="JIR135" s="4"/>
      <c r="JIS135" s="4"/>
      <c r="JIT135" s="4"/>
      <c r="JIU135" s="4"/>
      <c r="JIV135" s="4"/>
      <c r="JIW135" s="4"/>
      <c r="JIX135" s="4"/>
      <c r="JIY135" s="4"/>
      <c r="JIZ135" s="4"/>
      <c r="JJA135" s="4"/>
      <c r="JJB135" s="4"/>
      <c r="JJC135" s="4"/>
      <c r="JJD135" s="4"/>
      <c r="JJE135" s="4"/>
      <c r="JJF135" s="4"/>
      <c r="JJG135" s="4"/>
      <c r="JJH135" s="4"/>
      <c r="JJI135" s="4"/>
      <c r="JJJ135" s="4"/>
      <c r="JJK135" s="4"/>
      <c r="JJL135" s="4"/>
      <c r="JJM135" s="4"/>
      <c r="JJN135" s="4"/>
      <c r="JJO135" s="4"/>
      <c r="JJP135" s="4"/>
      <c r="JJQ135" s="4"/>
      <c r="JJR135" s="4"/>
      <c r="JJS135" s="4"/>
      <c r="JJT135" s="4"/>
      <c r="JJU135" s="4"/>
      <c r="JJV135" s="4"/>
      <c r="JJW135" s="4"/>
      <c r="JJX135" s="4"/>
      <c r="JJY135" s="4"/>
      <c r="JJZ135" s="4"/>
      <c r="JKA135" s="4"/>
      <c r="JKB135" s="4"/>
      <c r="JKC135" s="4"/>
      <c r="JKD135" s="4"/>
      <c r="JKE135" s="4"/>
      <c r="JKF135" s="4"/>
      <c r="JKG135" s="4"/>
      <c r="JKH135" s="4"/>
      <c r="JKI135" s="4"/>
      <c r="JKJ135" s="4"/>
      <c r="JKK135" s="4"/>
      <c r="JKL135" s="4"/>
      <c r="JKM135" s="4"/>
      <c r="JKN135" s="4"/>
      <c r="JKO135" s="4"/>
      <c r="JKP135" s="4"/>
      <c r="JKQ135" s="4"/>
      <c r="JKR135" s="4"/>
      <c r="JKS135" s="4"/>
      <c r="JKT135" s="4"/>
      <c r="JKU135" s="4"/>
      <c r="JKV135" s="4"/>
      <c r="JKW135" s="4"/>
      <c r="JKX135" s="4"/>
      <c r="JKY135" s="4"/>
      <c r="JKZ135" s="4"/>
      <c r="JLA135" s="4"/>
      <c r="JLB135" s="4"/>
      <c r="JLC135" s="4"/>
      <c r="JLD135" s="4"/>
      <c r="JLE135" s="4"/>
      <c r="JLF135" s="4"/>
      <c r="JLG135" s="4"/>
      <c r="JLH135" s="4"/>
      <c r="JLI135" s="4"/>
      <c r="JLJ135" s="4"/>
      <c r="JLK135" s="4"/>
      <c r="JLL135" s="4"/>
      <c r="JLM135" s="4"/>
      <c r="JLN135" s="4"/>
      <c r="JLO135" s="4"/>
      <c r="JLP135" s="4"/>
      <c r="JLQ135" s="4"/>
      <c r="JLR135" s="4"/>
      <c r="JLS135" s="4"/>
      <c r="JLT135" s="4"/>
      <c r="JLU135" s="4"/>
      <c r="JLV135" s="4"/>
      <c r="JLW135" s="4"/>
      <c r="JLX135" s="4"/>
      <c r="JLY135" s="4"/>
      <c r="JLZ135" s="4"/>
      <c r="JMA135" s="4"/>
      <c r="JMB135" s="4"/>
      <c r="JMC135" s="4"/>
      <c r="JMD135" s="4"/>
      <c r="JME135" s="4"/>
      <c r="JMF135" s="4"/>
      <c r="JMG135" s="4"/>
      <c r="JMH135" s="4"/>
      <c r="JMI135" s="4"/>
      <c r="JMJ135" s="4"/>
      <c r="JMK135" s="4"/>
      <c r="JML135" s="4"/>
      <c r="JMM135" s="4"/>
      <c r="JMN135" s="4"/>
      <c r="JMO135" s="4"/>
      <c r="JMP135" s="4"/>
      <c r="JMQ135" s="4"/>
      <c r="JMR135" s="4"/>
      <c r="JMS135" s="4"/>
      <c r="JMT135" s="4"/>
      <c r="JMU135" s="4"/>
      <c r="JMV135" s="4"/>
      <c r="JMW135" s="4"/>
      <c r="JMX135" s="4"/>
      <c r="JNE135" s="4"/>
      <c r="JNF135" s="4"/>
      <c r="JNG135" s="4"/>
      <c r="JNH135" s="4"/>
      <c r="JNI135" s="4"/>
      <c r="JNJ135" s="4"/>
      <c r="JNK135" s="4"/>
      <c r="JNL135" s="4"/>
      <c r="JNM135" s="4"/>
      <c r="JNN135" s="4"/>
      <c r="JNO135" s="4"/>
      <c r="JNP135" s="4"/>
      <c r="JNQ135" s="4"/>
      <c r="JNR135" s="4"/>
      <c r="JNS135" s="4"/>
      <c r="JNT135" s="4"/>
      <c r="JNU135" s="4"/>
      <c r="JNV135" s="4"/>
      <c r="JNW135" s="4"/>
      <c r="JNX135" s="4"/>
      <c r="JNY135" s="4"/>
      <c r="JNZ135" s="4"/>
      <c r="JOA135" s="4"/>
      <c r="JOB135" s="4"/>
      <c r="JOC135" s="4"/>
      <c r="JOD135" s="4"/>
      <c r="JOE135" s="4"/>
      <c r="JOF135" s="4"/>
      <c r="JOG135" s="4"/>
      <c r="JOH135" s="4"/>
      <c r="JOI135" s="4"/>
      <c r="JOJ135" s="4"/>
      <c r="JOK135" s="4"/>
      <c r="JOL135" s="4"/>
      <c r="JOM135" s="4"/>
      <c r="JON135" s="4"/>
      <c r="JOO135" s="4"/>
      <c r="JOP135" s="4"/>
      <c r="JOQ135" s="4"/>
      <c r="JOR135" s="4"/>
      <c r="JOS135" s="4"/>
      <c r="JOT135" s="4"/>
      <c r="JOU135" s="4"/>
      <c r="JOV135" s="4"/>
      <c r="JOW135" s="4"/>
      <c r="JOX135" s="4"/>
      <c r="JOY135" s="4"/>
      <c r="JOZ135" s="4"/>
      <c r="JPA135" s="4"/>
      <c r="JPB135" s="4"/>
      <c r="JPC135" s="4"/>
      <c r="JPD135" s="4"/>
      <c r="JPE135" s="4"/>
      <c r="JPF135" s="4"/>
      <c r="JPG135" s="4"/>
      <c r="JPH135" s="4"/>
      <c r="JPI135" s="4"/>
      <c r="JPJ135" s="4"/>
      <c r="JPK135" s="4"/>
      <c r="JPL135" s="4"/>
      <c r="JPM135" s="4"/>
      <c r="JPN135" s="4"/>
      <c r="JPO135" s="4"/>
      <c r="JPP135" s="4"/>
      <c r="JPQ135" s="4"/>
      <c r="JPR135" s="4"/>
      <c r="JPS135" s="4"/>
      <c r="JPT135" s="4"/>
      <c r="JPU135" s="4"/>
      <c r="JPV135" s="4"/>
      <c r="JPW135" s="4"/>
      <c r="JPX135" s="4"/>
      <c r="JPY135" s="4"/>
      <c r="JPZ135" s="4"/>
      <c r="JQA135" s="4"/>
      <c r="JQB135" s="4"/>
      <c r="JQC135" s="4"/>
      <c r="JQD135" s="4"/>
      <c r="JQE135" s="4"/>
      <c r="JQF135" s="4"/>
      <c r="JQG135" s="4"/>
      <c r="JQH135" s="4"/>
      <c r="JQI135" s="4"/>
      <c r="JQJ135" s="4"/>
      <c r="JQK135" s="4"/>
      <c r="JQL135" s="4"/>
      <c r="JQM135" s="4"/>
      <c r="JQN135" s="4"/>
      <c r="JQO135" s="4"/>
      <c r="JQP135" s="4"/>
      <c r="JQQ135" s="4"/>
      <c r="JQR135" s="4"/>
      <c r="JQS135" s="4"/>
      <c r="JQT135" s="4"/>
      <c r="JQU135" s="4"/>
      <c r="JQV135" s="4"/>
      <c r="JQW135" s="4"/>
      <c r="JQX135" s="4"/>
      <c r="JQY135" s="4"/>
      <c r="JQZ135" s="4"/>
      <c r="JRA135" s="4"/>
      <c r="JRB135" s="4"/>
      <c r="JRC135" s="4"/>
      <c r="JRD135" s="4"/>
      <c r="JRE135" s="4"/>
      <c r="JRF135" s="4"/>
      <c r="JRG135" s="4"/>
      <c r="JRH135" s="4"/>
      <c r="JRI135" s="4"/>
      <c r="JRJ135" s="4"/>
      <c r="JRK135" s="4"/>
      <c r="JRL135" s="4"/>
      <c r="JRM135" s="4"/>
      <c r="JRN135" s="4"/>
      <c r="JRO135" s="4"/>
      <c r="JRP135" s="4"/>
      <c r="JRQ135" s="4"/>
      <c r="JRR135" s="4"/>
      <c r="JRS135" s="4"/>
      <c r="JRT135" s="4"/>
      <c r="JRU135" s="4"/>
      <c r="JRV135" s="4"/>
      <c r="JRW135" s="4"/>
      <c r="JRX135" s="4"/>
      <c r="JRY135" s="4"/>
      <c r="JRZ135" s="4"/>
      <c r="JSA135" s="4"/>
      <c r="JSB135" s="4"/>
      <c r="JSC135" s="4"/>
      <c r="JSD135" s="4"/>
      <c r="JSE135" s="4"/>
      <c r="JSF135" s="4"/>
      <c r="JSG135" s="4"/>
      <c r="JSH135" s="4"/>
      <c r="JSI135" s="4"/>
      <c r="JSJ135" s="4"/>
      <c r="JSK135" s="4"/>
      <c r="JSL135" s="4"/>
      <c r="JSM135" s="4"/>
      <c r="JSN135" s="4"/>
      <c r="JSO135" s="4"/>
      <c r="JSP135" s="4"/>
      <c r="JSQ135" s="4"/>
      <c r="JSR135" s="4"/>
      <c r="JSS135" s="4"/>
      <c r="JST135" s="4"/>
      <c r="JSU135" s="4"/>
      <c r="JSV135" s="4"/>
      <c r="JSW135" s="4"/>
      <c r="JSX135" s="4"/>
      <c r="JSY135" s="4"/>
      <c r="JSZ135" s="4"/>
      <c r="JTA135" s="4"/>
      <c r="JTB135" s="4"/>
      <c r="JTC135" s="4"/>
      <c r="JTD135" s="4"/>
      <c r="JTE135" s="4"/>
      <c r="JTF135" s="4"/>
      <c r="JTG135" s="4"/>
      <c r="JTH135" s="4"/>
      <c r="JTI135" s="4"/>
      <c r="JTJ135" s="4"/>
      <c r="JTK135" s="4"/>
      <c r="JTL135" s="4"/>
      <c r="JTM135" s="4"/>
      <c r="JTN135" s="4"/>
      <c r="JTO135" s="4"/>
      <c r="JTP135" s="4"/>
      <c r="JTQ135" s="4"/>
      <c r="JTR135" s="4"/>
      <c r="JTS135" s="4"/>
      <c r="JTT135" s="4"/>
      <c r="JTU135" s="4"/>
      <c r="JTV135" s="4"/>
      <c r="JTW135" s="4"/>
      <c r="JTX135" s="4"/>
      <c r="JTY135" s="4"/>
      <c r="JTZ135" s="4"/>
      <c r="JUA135" s="4"/>
      <c r="JUB135" s="4"/>
      <c r="JUC135" s="4"/>
      <c r="JUD135" s="4"/>
      <c r="JUE135" s="4"/>
      <c r="JUF135" s="4"/>
      <c r="JUG135" s="4"/>
      <c r="JUH135" s="4"/>
      <c r="JUI135" s="4"/>
      <c r="JUJ135" s="4"/>
      <c r="JUK135" s="4"/>
      <c r="JUL135" s="4"/>
      <c r="JUM135" s="4"/>
      <c r="JUN135" s="4"/>
      <c r="JUO135" s="4"/>
      <c r="JUP135" s="4"/>
      <c r="JUQ135" s="4"/>
      <c r="JUR135" s="4"/>
      <c r="JUS135" s="4"/>
      <c r="JUT135" s="4"/>
      <c r="JUU135" s="4"/>
      <c r="JUV135" s="4"/>
      <c r="JUW135" s="4"/>
      <c r="JUX135" s="4"/>
      <c r="JUY135" s="4"/>
      <c r="JUZ135" s="4"/>
      <c r="JVA135" s="4"/>
      <c r="JVB135" s="4"/>
      <c r="JVC135" s="4"/>
      <c r="JVD135" s="4"/>
      <c r="JVE135" s="4"/>
      <c r="JVF135" s="4"/>
      <c r="JVG135" s="4"/>
      <c r="JVH135" s="4"/>
      <c r="JVI135" s="4"/>
      <c r="JVJ135" s="4"/>
      <c r="JVK135" s="4"/>
      <c r="JVL135" s="4"/>
      <c r="JVM135" s="4"/>
      <c r="JVN135" s="4"/>
      <c r="JVO135" s="4"/>
      <c r="JVP135" s="4"/>
      <c r="JVQ135" s="4"/>
      <c r="JVR135" s="4"/>
      <c r="JVS135" s="4"/>
      <c r="JVT135" s="4"/>
      <c r="JVU135" s="4"/>
      <c r="JVV135" s="4"/>
      <c r="JVW135" s="4"/>
      <c r="JVX135" s="4"/>
      <c r="JVY135" s="4"/>
      <c r="JVZ135" s="4"/>
      <c r="JWA135" s="4"/>
      <c r="JWB135" s="4"/>
      <c r="JWC135" s="4"/>
      <c r="JWD135" s="4"/>
      <c r="JWE135" s="4"/>
      <c r="JWF135" s="4"/>
      <c r="JWG135" s="4"/>
      <c r="JWH135" s="4"/>
      <c r="JWI135" s="4"/>
      <c r="JWJ135" s="4"/>
      <c r="JWK135" s="4"/>
      <c r="JWL135" s="4"/>
      <c r="JWM135" s="4"/>
      <c r="JWN135" s="4"/>
      <c r="JWO135" s="4"/>
      <c r="JWP135" s="4"/>
      <c r="JWQ135" s="4"/>
      <c r="JWR135" s="4"/>
      <c r="JWS135" s="4"/>
      <c r="JWT135" s="4"/>
      <c r="JXA135" s="4"/>
      <c r="JXB135" s="4"/>
      <c r="JXC135" s="4"/>
      <c r="JXD135" s="4"/>
      <c r="JXE135" s="4"/>
      <c r="JXF135" s="4"/>
      <c r="JXG135" s="4"/>
      <c r="JXH135" s="4"/>
      <c r="JXI135" s="4"/>
      <c r="JXJ135" s="4"/>
      <c r="JXK135" s="4"/>
      <c r="JXL135" s="4"/>
      <c r="JXM135" s="4"/>
      <c r="JXN135" s="4"/>
      <c r="JXO135" s="4"/>
      <c r="JXP135" s="4"/>
      <c r="JXQ135" s="4"/>
      <c r="JXR135" s="4"/>
      <c r="JXS135" s="4"/>
      <c r="JXT135" s="4"/>
      <c r="JXU135" s="4"/>
      <c r="JXV135" s="4"/>
      <c r="JXW135" s="4"/>
      <c r="JXX135" s="4"/>
      <c r="JXY135" s="4"/>
      <c r="JXZ135" s="4"/>
      <c r="JYA135" s="4"/>
      <c r="JYB135" s="4"/>
      <c r="JYC135" s="4"/>
      <c r="JYD135" s="4"/>
      <c r="JYE135" s="4"/>
      <c r="JYF135" s="4"/>
      <c r="JYG135" s="4"/>
      <c r="JYH135" s="4"/>
      <c r="JYI135" s="4"/>
      <c r="JYJ135" s="4"/>
      <c r="JYK135" s="4"/>
      <c r="JYL135" s="4"/>
      <c r="JYM135" s="4"/>
      <c r="JYN135" s="4"/>
      <c r="JYO135" s="4"/>
      <c r="JYP135" s="4"/>
      <c r="JYQ135" s="4"/>
      <c r="JYR135" s="4"/>
      <c r="JYS135" s="4"/>
      <c r="JYT135" s="4"/>
      <c r="JYU135" s="4"/>
      <c r="JYV135" s="4"/>
      <c r="JYW135" s="4"/>
      <c r="JYX135" s="4"/>
      <c r="JYY135" s="4"/>
      <c r="JYZ135" s="4"/>
      <c r="JZA135" s="4"/>
      <c r="JZB135" s="4"/>
      <c r="JZC135" s="4"/>
      <c r="JZD135" s="4"/>
      <c r="JZE135" s="4"/>
      <c r="JZF135" s="4"/>
      <c r="JZG135" s="4"/>
      <c r="JZH135" s="4"/>
      <c r="JZI135" s="4"/>
      <c r="JZJ135" s="4"/>
      <c r="JZK135" s="4"/>
      <c r="JZL135" s="4"/>
      <c r="JZM135" s="4"/>
      <c r="JZN135" s="4"/>
      <c r="JZO135" s="4"/>
      <c r="JZP135" s="4"/>
      <c r="JZQ135" s="4"/>
      <c r="JZR135" s="4"/>
      <c r="JZS135" s="4"/>
      <c r="JZT135" s="4"/>
      <c r="JZU135" s="4"/>
      <c r="JZV135" s="4"/>
      <c r="JZW135" s="4"/>
      <c r="JZX135" s="4"/>
      <c r="JZY135" s="4"/>
      <c r="JZZ135" s="4"/>
      <c r="KAA135" s="4"/>
      <c r="KAB135" s="4"/>
      <c r="KAC135" s="4"/>
      <c r="KAD135" s="4"/>
      <c r="KAE135" s="4"/>
      <c r="KAF135" s="4"/>
      <c r="KAG135" s="4"/>
      <c r="KAH135" s="4"/>
      <c r="KAI135" s="4"/>
      <c r="KAJ135" s="4"/>
      <c r="KAK135" s="4"/>
      <c r="KAL135" s="4"/>
      <c r="KAM135" s="4"/>
      <c r="KAN135" s="4"/>
      <c r="KAO135" s="4"/>
      <c r="KAP135" s="4"/>
      <c r="KAQ135" s="4"/>
      <c r="KAR135" s="4"/>
      <c r="KAS135" s="4"/>
      <c r="KAT135" s="4"/>
      <c r="KAU135" s="4"/>
      <c r="KAV135" s="4"/>
      <c r="KAW135" s="4"/>
      <c r="KAX135" s="4"/>
      <c r="KAY135" s="4"/>
      <c r="KAZ135" s="4"/>
      <c r="KBA135" s="4"/>
      <c r="KBB135" s="4"/>
      <c r="KBC135" s="4"/>
      <c r="KBD135" s="4"/>
      <c r="KBE135" s="4"/>
      <c r="KBF135" s="4"/>
      <c r="KBG135" s="4"/>
      <c r="KBH135" s="4"/>
      <c r="KBI135" s="4"/>
      <c r="KBJ135" s="4"/>
      <c r="KBK135" s="4"/>
      <c r="KBL135" s="4"/>
      <c r="KBM135" s="4"/>
      <c r="KBN135" s="4"/>
      <c r="KBO135" s="4"/>
      <c r="KBP135" s="4"/>
      <c r="KBQ135" s="4"/>
      <c r="KBR135" s="4"/>
      <c r="KBS135" s="4"/>
      <c r="KBT135" s="4"/>
      <c r="KBU135" s="4"/>
      <c r="KBV135" s="4"/>
      <c r="KBW135" s="4"/>
      <c r="KBX135" s="4"/>
      <c r="KBY135" s="4"/>
      <c r="KBZ135" s="4"/>
      <c r="KCA135" s="4"/>
      <c r="KCB135" s="4"/>
      <c r="KCC135" s="4"/>
      <c r="KCD135" s="4"/>
      <c r="KCE135" s="4"/>
      <c r="KCF135" s="4"/>
      <c r="KCG135" s="4"/>
      <c r="KCH135" s="4"/>
      <c r="KCI135" s="4"/>
      <c r="KCJ135" s="4"/>
      <c r="KCK135" s="4"/>
      <c r="KCL135" s="4"/>
      <c r="KCM135" s="4"/>
      <c r="KCN135" s="4"/>
      <c r="KCO135" s="4"/>
      <c r="KCP135" s="4"/>
      <c r="KCQ135" s="4"/>
      <c r="KCR135" s="4"/>
      <c r="KCS135" s="4"/>
      <c r="KCT135" s="4"/>
      <c r="KCU135" s="4"/>
      <c r="KCV135" s="4"/>
      <c r="KCW135" s="4"/>
      <c r="KCX135" s="4"/>
      <c r="KCY135" s="4"/>
      <c r="KCZ135" s="4"/>
      <c r="KDA135" s="4"/>
      <c r="KDB135" s="4"/>
      <c r="KDC135" s="4"/>
      <c r="KDD135" s="4"/>
      <c r="KDE135" s="4"/>
      <c r="KDF135" s="4"/>
      <c r="KDG135" s="4"/>
      <c r="KDH135" s="4"/>
      <c r="KDI135" s="4"/>
      <c r="KDJ135" s="4"/>
      <c r="KDK135" s="4"/>
      <c r="KDL135" s="4"/>
      <c r="KDM135" s="4"/>
      <c r="KDN135" s="4"/>
      <c r="KDO135" s="4"/>
      <c r="KDP135" s="4"/>
      <c r="KDQ135" s="4"/>
      <c r="KDR135" s="4"/>
      <c r="KDS135" s="4"/>
      <c r="KDT135" s="4"/>
      <c r="KDU135" s="4"/>
      <c r="KDV135" s="4"/>
      <c r="KDW135" s="4"/>
      <c r="KDX135" s="4"/>
      <c r="KDY135" s="4"/>
      <c r="KDZ135" s="4"/>
      <c r="KEA135" s="4"/>
      <c r="KEB135" s="4"/>
      <c r="KEC135" s="4"/>
      <c r="KED135" s="4"/>
      <c r="KEE135" s="4"/>
      <c r="KEF135" s="4"/>
      <c r="KEG135" s="4"/>
      <c r="KEH135" s="4"/>
      <c r="KEI135" s="4"/>
      <c r="KEJ135" s="4"/>
      <c r="KEK135" s="4"/>
      <c r="KEL135" s="4"/>
      <c r="KEM135" s="4"/>
      <c r="KEN135" s="4"/>
      <c r="KEO135" s="4"/>
      <c r="KEP135" s="4"/>
      <c r="KEQ135" s="4"/>
      <c r="KER135" s="4"/>
      <c r="KES135" s="4"/>
      <c r="KET135" s="4"/>
      <c r="KEU135" s="4"/>
      <c r="KEV135" s="4"/>
      <c r="KEW135" s="4"/>
      <c r="KEX135" s="4"/>
      <c r="KEY135" s="4"/>
      <c r="KEZ135" s="4"/>
      <c r="KFA135" s="4"/>
      <c r="KFB135" s="4"/>
      <c r="KFC135" s="4"/>
      <c r="KFD135" s="4"/>
      <c r="KFE135" s="4"/>
      <c r="KFF135" s="4"/>
      <c r="KFG135" s="4"/>
      <c r="KFH135" s="4"/>
      <c r="KFI135" s="4"/>
      <c r="KFJ135" s="4"/>
      <c r="KFK135" s="4"/>
      <c r="KFL135" s="4"/>
      <c r="KFM135" s="4"/>
      <c r="KFN135" s="4"/>
      <c r="KFO135" s="4"/>
      <c r="KFP135" s="4"/>
      <c r="KFQ135" s="4"/>
      <c r="KFR135" s="4"/>
      <c r="KFS135" s="4"/>
      <c r="KFT135" s="4"/>
      <c r="KFU135" s="4"/>
      <c r="KFV135" s="4"/>
      <c r="KFW135" s="4"/>
      <c r="KFX135" s="4"/>
      <c r="KFY135" s="4"/>
      <c r="KFZ135" s="4"/>
      <c r="KGA135" s="4"/>
      <c r="KGB135" s="4"/>
      <c r="KGC135" s="4"/>
      <c r="KGD135" s="4"/>
      <c r="KGE135" s="4"/>
      <c r="KGF135" s="4"/>
      <c r="KGG135" s="4"/>
      <c r="KGH135" s="4"/>
      <c r="KGI135" s="4"/>
      <c r="KGJ135" s="4"/>
      <c r="KGK135" s="4"/>
      <c r="KGL135" s="4"/>
      <c r="KGM135" s="4"/>
      <c r="KGN135" s="4"/>
      <c r="KGO135" s="4"/>
      <c r="KGP135" s="4"/>
      <c r="KGW135" s="4"/>
      <c r="KGX135" s="4"/>
      <c r="KGY135" s="4"/>
      <c r="KGZ135" s="4"/>
      <c r="KHA135" s="4"/>
      <c r="KHB135" s="4"/>
      <c r="KHC135" s="4"/>
      <c r="KHD135" s="4"/>
      <c r="KHE135" s="4"/>
      <c r="KHF135" s="4"/>
      <c r="KHG135" s="4"/>
      <c r="KHH135" s="4"/>
      <c r="KHI135" s="4"/>
      <c r="KHJ135" s="4"/>
      <c r="KHK135" s="4"/>
      <c r="KHL135" s="4"/>
      <c r="KHM135" s="4"/>
      <c r="KHN135" s="4"/>
      <c r="KHO135" s="4"/>
      <c r="KHP135" s="4"/>
      <c r="KHQ135" s="4"/>
      <c r="KHR135" s="4"/>
      <c r="KHS135" s="4"/>
      <c r="KHT135" s="4"/>
      <c r="KHU135" s="4"/>
      <c r="KHV135" s="4"/>
      <c r="KHW135" s="4"/>
      <c r="KHX135" s="4"/>
      <c r="KHY135" s="4"/>
      <c r="KHZ135" s="4"/>
      <c r="KIA135" s="4"/>
      <c r="KIB135" s="4"/>
      <c r="KIC135" s="4"/>
      <c r="KID135" s="4"/>
      <c r="KIE135" s="4"/>
      <c r="KIF135" s="4"/>
      <c r="KIG135" s="4"/>
      <c r="KIH135" s="4"/>
      <c r="KII135" s="4"/>
      <c r="KIJ135" s="4"/>
      <c r="KIK135" s="4"/>
      <c r="KIL135" s="4"/>
      <c r="KIM135" s="4"/>
      <c r="KIN135" s="4"/>
      <c r="KIO135" s="4"/>
      <c r="KIP135" s="4"/>
      <c r="KIQ135" s="4"/>
      <c r="KIR135" s="4"/>
      <c r="KIS135" s="4"/>
      <c r="KIT135" s="4"/>
      <c r="KIU135" s="4"/>
      <c r="KIV135" s="4"/>
      <c r="KIW135" s="4"/>
      <c r="KIX135" s="4"/>
      <c r="KIY135" s="4"/>
      <c r="KIZ135" s="4"/>
      <c r="KJA135" s="4"/>
      <c r="KJB135" s="4"/>
      <c r="KJC135" s="4"/>
      <c r="KJD135" s="4"/>
      <c r="KJE135" s="4"/>
      <c r="KJF135" s="4"/>
      <c r="KJG135" s="4"/>
      <c r="KJH135" s="4"/>
      <c r="KJI135" s="4"/>
      <c r="KJJ135" s="4"/>
      <c r="KJK135" s="4"/>
      <c r="KJL135" s="4"/>
      <c r="KJM135" s="4"/>
      <c r="KJN135" s="4"/>
      <c r="KJO135" s="4"/>
      <c r="KJP135" s="4"/>
      <c r="KJQ135" s="4"/>
      <c r="KJR135" s="4"/>
      <c r="KJS135" s="4"/>
      <c r="KJT135" s="4"/>
      <c r="KJU135" s="4"/>
      <c r="KJV135" s="4"/>
      <c r="KJW135" s="4"/>
      <c r="KJX135" s="4"/>
      <c r="KJY135" s="4"/>
      <c r="KJZ135" s="4"/>
      <c r="KKA135" s="4"/>
      <c r="KKB135" s="4"/>
      <c r="KKC135" s="4"/>
      <c r="KKD135" s="4"/>
      <c r="KKE135" s="4"/>
      <c r="KKF135" s="4"/>
      <c r="KKG135" s="4"/>
      <c r="KKH135" s="4"/>
      <c r="KKI135" s="4"/>
      <c r="KKJ135" s="4"/>
      <c r="KKK135" s="4"/>
      <c r="KKL135" s="4"/>
      <c r="KKM135" s="4"/>
      <c r="KKN135" s="4"/>
      <c r="KKO135" s="4"/>
      <c r="KKP135" s="4"/>
      <c r="KKQ135" s="4"/>
      <c r="KKR135" s="4"/>
      <c r="KKS135" s="4"/>
      <c r="KKT135" s="4"/>
      <c r="KKU135" s="4"/>
      <c r="KKV135" s="4"/>
      <c r="KKW135" s="4"/>
      <c r="KKX135" s="4"/>
      <c r="KKY135" s="4"/>
      <c r="KKZ135" s="4"/>
      <c r="KLA135" s="4"/>
      <c r="KLB135" s="4"/>
      <c r="KLC135" s="4"/>
      <c r="KLD135" s="4"/>
      <c r="KLE135" s="4"/>
      <c r="KLF135" s="4"/>
      <c r="KLG135" s="4"/>
      <c r="KLH135" s="4"/>
      <c r="KLI135" s="4"/>
      <c r="KLJ135" s="4"/>
      <c r="KLK135" s="4"/>
      <c r="KLL135" s="4"/>
      <c r="KLM135" s="4"/>
      <c r="KLN135" s="4"/>
      <c r="KLO135" s="4"/>
      <c r="KLP135" s="4"/>
      <c r="KLQ135" s="4"/>
      <c r="KLR135" s="4"/>
      <c r="KLS135" s="4"/>
      <c r="KLT135" s="4"/>
      <c r="KLU135" s="4"/>
      <c r="KLV135" s="4"/>
      <c r="KLW135" s="4"/>
      <c r="KLX135" s="4"/>
      <c r="KLY135" s="4"/>
      <c r="KLZ135" s="4"/>
      <c r="KMA135" s="4"/>
      <c r="KMB135" s="4"/>
      <c r="KMC135" s="4"/>
      <c r="KMD135" s="4"/>
      <c r="KME135" s="4"/>
      <c r="KMF135" s="4"/>
      <c r="KMG135" s="4"/>
      <c r="KMH135" s="4"/>
      <c r="KMI135" s="4"/>
      <c r="KMJ135" s="4"/>
      <c r="KMK135" s="4"/>
      <c r="KML135" s="4"/>
      <c r="KMM135" s="4"/>
      <c r="KMN135" s="4"/>
      <c r="KMO135" s="4"/>
      <c r="KMP135" s="4"/>
      <c r="KMQ135" s="4"/>
      <c r="KMR135" s="4"/>
      <c r="KMS135" s="4"/>
      <c r="KMT135" s="4"/>
      <c r="KMU135" s="4"/>
      <c r="KMV135" s="4"/>
      <c r="KMW135" s="4"/>
      <c r="KMX135" s="4"/>
      <c r="KMY135" s="4"/>
      <c r="KMZ135" s="4"/>
      <c r="KNA135" s="4"/>
      <c r="KNB135" s="4"/>
      <c r="KNC135" s="4"/>
      <c r="KND135" s="4"/>
      <c r="KNE135" s="4"/>
      <c r="KNF135" s="4"/>
      <c r="KNG135" s="4"/>
      <c r="KNH135" s="4"/>
      <c r="KNI135" s="4"/>
      <c r="KNJ135" s="4"/>
      <c r="KNK135" s="4"/>
      <c r="KNL135" s="4"/>
      <c r="KNM135" s="4"/>
      <c r="KNN135" s="4"/>
      <c r="KNO135" s="4"/>
      <c r="KNP135" s="4"/>
      <c r="KNQ135" s="4"/>
      <c r="KNR135" s="4"/>
      <c r="KNS135" s="4"/>
      <c r="KNT135" s="4"/>
      <c r="KNU135" s="4"/>
      <c r="KNV135" s="4"/>
      <c r="KNW135" s="4"/>
      <c r="KNX135" s="4"/>
      <c r="KNY135" s="4"/>
      <c r="KNZ135" s="4"/>
      <c r="KOA135" s="4"/>
      <c r="KOB135" s="4"/>
      <c r="KOC135" s="4"/>
      <c r="KOD135" s="4"/>
      <c r="KOE135" s="4"/>
      <c r="KOF135" s="4"/>
      <c r="KOG135" s="4"/>
      <c r="KOH135" s="4"/>
      <c r="KOI135" s="4"/>
      <c r="KOJ135" s="4"/>
      <c r="KOK135" s="4"/>
      <c r="KOL135" s="4"/>
      <c r="KOM135" s="4"/>
      <c r="KON135" s="4"/>
      <c r="KOO135" s="4"/>
      <c r="KOP135" s="4"/>
      <c r="KOQ135" s="4"/>
      <c r="KOR135" s="4"/>
      <c r="KOS135" s="4"/>
      <c r="KOT135" s="4"/>
      <c r="KOU135" s="4"/>
      <c r="KOV135" s="4"/>
      <c r="KOW135" s="4"/>
      <c r="KOX135" s="4"/>
      <c r="KOY135" s="4"/>
      <c r="KOZ135" s="4"/>
      <c r="KPA135" s="4"/>
      <c r="KPB135" s="4"/>
      <c r="KPC135" s="4"/>
      <c r="KPD135" s="4"/>
      <c r="KPE135" s="4"/>
      <c r="KPF135" s="4"/>
      <c r="KPG135" s="4"/>
      <c r="KPH135" s="4"/>
      <c r="KPI135" s="4"/>
      <c r="KPJ135" s="4"/>
      <c r="KPK135" s="4"/>
      <c r="KPL135" s="4"/>
      <c r="KPM135" s="4"/>
      <c r="KPN135" s="4"/>
      <c r="KPO135" s="4"/>
      <c r="KPP135" s="4"/>
      <c r="KPQ135" s="4"/>
      <c r="KPR135" s="4"/>
      <c r="KPS135" s="4"/>
      <c r="KPT135" s="4"/>
      <c r="KPU135" s="4"/>
      <c r="KPV135" s="4"/>
      <c r="KPW135" s="4"/>
      <c r="KPX135" s="4"/>
      <c r="KPY135" s="4"/>
      <c r="KPZ135" s="4"/>
      <c r="KQA135" s="4"/>
      <c r="KQB135" s="4"/>
      <c r="KQC135" s="4"/>
      <c r="KQD135" s="4"/>
      <c r="KQE135" s="4"/>
      <c r="KQF135" s="4"/>
      <c r="KQG135" s="4"/>
      <c r="KQH135" s="4"/>
      <c r="KQI135" s="4"/>
      <c r="KQJ135" s="4"/>
      <c r="KQK135" s="4"/>
      <c r="KQL135" s="4"/>
      <c r="KQS135" s="4"/>
      <c r="KQT135" s="4"/>
      <c r="KQU135" s="4"/>
      <c r="KQV135" s="4"/>
      <c r="KQW135" s="4"/>
      <c r="KQX135" s="4"/>
      <c r="KQY135" s="4"/>
      <c r="KQZ135" s="4"/>
      <c r="KRA135" s="4"/>
      <c r="KRB135" s="4"/>
      <c r="KRC135" s="4"/>
      <c r="KRD135" s="4"/>
      <c r="KRE135" s="4"/>
      <c r="KRF135" s="4"/>
      <c r="KRG135" s="4"/>
      <c r="KRH135" s="4"/>
      <c r="KRI135" s="4"/>
      <c r="KRJ135" s="4"/>
      <c r="KRK135" s="4"/>
      <c r="KRL135" s="4"/>
      <c r="KRM135" s="4"/>
      <c r="KRN135" s="4"/>
      <c r="KRO135" s="4"/>
      <c r="KRP135" s="4"/>
      <c r="KRQ135" s="4"/>
      <c r="KRR135" s="4"/>
      <c r="KRS135" s="4"/>
      <c r="KRT135" s="4"/>
      <c r="KRU135" s="4"/>
      <c r="KRV135" s="4"/>
      <c r="KRW135" s="4"/>
      <c r="KRX135" s="4"/>
      <c r="KRY135" s="4"/>
      <c r="KRZ135" s="4"/>
      <c r="KSA135" s="4"/>
      <c r="KSB135" s="4"/>
      <c r="KSC135" s="4"/>
      <c r="KSD135" s="4"/>
      <c r="KSE135" s="4"/>
      <c r="KSF135" s="4"/>
      <c r="KSG135" s="4"/>
      <c r="KSH135" s="4"/>
      <c r="KSI135" s="4"/>
      <c r="KSJ135" s="4"/>
      <c r="KSK135" s="4"/>
      <c r="KSL135" s="4"/>
      <c r="KSM135" s="4"/>
      <c r="KSN135" s="4"/>
      <c r="KSO135" s="4"/>
      <c r="KSP135" s="4"/>
      <c r="KSQ135" s="4"/>
      <c r="KSR135" s="4"/>
      <c r="KSS135" s="4"/>
      <c r="KST135" s="4"/>
      <c r="KSU135" s="4"/>
      <c r="KSV135" s="4"/>
      <c r="KSW135" s="4"/>
      <c r="KSX135" s="4"/>
      <c r="KSY135" s="4"/>
      <c r="KSZ135" s="4"/>
      <c r="KTA135" s="4"/>
      <c r="KTB135" s="4"/>
      <c r="KTC135" s="4"/>
      <c r="KTD135" s="4"/>
      <c r="KTE135" s="4"/>
      <c r="KTF135" s="4"/>
      <c r="KTG135" s="4"/>
      <c r="KTH135" s="4"/>
      <c r="KTI135" s="4"/>
      <c r="KTJ135" s="4"/>
      <c r="KTK135" s="4"/>
      <c r="KTL135" s="4"/>
      <c r="KTM135" s="4"/>
      <c r="KTN135" s="4"/>
      <c r="KTO135" s="4"/>
      <c r="KTP135" s="4"/>
      <c r="KTQ135" s="4"/>
      <c r="KTR135" s="4"/>
      <c r="KTS135" s="4"/>
      <c r="KTT135" s="4"/>
      <c r="KTU135" s="4"/>
      <c r="KTV135" s="4"/>
      <c r="KTW135" s="4"/>
      <c r="KTX135" s="4"/>
      <c r="KTY135" s="4"/>
      <c r="KTZ135" s="4"/>
      <c r="KUA135" s="4"/>
      <c r="KUB135" s="4"/>
      <c r="KUC135" s="4"/>
      <c r="KUD135" s="4"/>
      <c r="KUE135" s="4"/>
      <c r="KUF135" s="4"/>
      <c r="KUG135" s="4"/>
      <c r="KUH135" s="4"/>
      <c r="KUI135" s="4"/>
      <c r="KUJ135" s="4"/>
      <c r="KUK135" s="4"/>
      <c r="KUL135" s="4"/>
      <c r="KUM135" s="4"/>
      <c r="KUN135" s="4"/>
      <c r="KUO135" s="4"/>
      <c r="KUP135" s="4"/>
      <c r="KUQ135" s="4"/>
      <c r="KUR135" s="4"/>
      <c r="KUS135" s="4"/>
      <c r="KUT135" s="4"/>
      <c r="KUU135" s="4"/>
      <c r="KUV135" s="4"/>
      <c r="KUW135" s="4"/>
      <c r="KUX135" s="4"/>
      <c r="KUY135" s="4"/>
      <c r="KUZ135" s="4"/>
      <c r="KVA135" s="4"/>
      <c r="KVB135" s="4"/>
      <c r="KVC135" s="4"/>
      <c r="KVD135" s="4"/>
      <c r="KVE135" s="4"/>
      <c r="KVF135" s="4"/>
      <c r="KVG135" s="4"/>
      <c r="KVH135" s="4"/>
      <c r="KVI135" s="4"/>
      <c r="KVJ135" s="4"/>
      <c r="KVK135" s="4"/>
      <c r="KVL135" s="4"/>
      <c r="KVM135" s="4"/>
      <c r="KVN135" s="4"/>
      <c r="KVO135" s="4"/>
      <c r="KVP135" s="4"/>
      <c r="KVQ135" s="4"/>
      <c r="KVR135" s="4"/>
      <c r="KVS135" s="4"/>
      <c r="KVT135" s="4"/>
      <c r="KVU135" s="4"/>
      <c r="KVV135" s="4"/>
      <c r="KVW135" s="4"/>
      <c r="KVX135" s="4"/>
      <c r="KVY135" s="4"/>
      <c r="KVZ135" s="4"/>
      <c r="KWA135" s="4"/>
      <c r="KWB135" s="4"/>
      <c r="KWC135" s="4"/>
      <c r="KWD135" s="4"/>
      <c r="KWE135" s="4"/>
      <c r="KWF135" s="4"/>
      <c r="KWG135" s="4"/>
      <c r="KWH135" s="4"/>
      <c r="KWI135" s="4"/>
      <c r="KWJ135" s="4"/>
      <c r="KWK135" s="4"/>
      <c r="KWL135" s="4"/>
      <c r="KWM135" s="4"/>
      <c r="KWN135" s="4"/>
      <c r="KWO135" s="4"/>
      <c r="KWP135" s="4"/>
      <c r="KWQ135" s="4"/>
      <c r="KWR135" s="4"/>
      <c r="KWS135" s="4"/>
      <c r="KWT135" s="4"/>
      <c r="KWU135" s="4"/>
      <c r="KWV135" s="4"/>
      <c r="KWW135" s="4"/>
      <c r="KWX135" s="4"/>
      <c r="KWY135" s="4"/>
      <c r="KWZ135" s="4"/>
      <c r="KXA135" s="4"/>
      <c r="KXB135" s="4"/>
      <c r="KXC135" s="4"/>
      <c r="KXD135" s="4"/>
      <c r="KXE135" s="4"/>
      <c r="KXF135" s="4"/>
      <c r="KXG135" s="4"/>
      <c r="KXH135" s="4"/>
      <c r="KXI135" s="4"/>
      <c r="KXJ135" s="4"/>
      <c r="KXK135" s="4"/>
      <c r="KXL135" s="4"/>
      <c r="KXM135" s="4"/>
      <c r="KXN135" s="4"/>
      <c r="KXO135" s="4"/>
      <c r="KXP135" s="4"/>
      <c r="KXQ135" s="4"/>
      <c r="KXR135" s="4"/>
      <c r="KXS135" s="4"/>
      <c r="KXT135" s="4"/>
      <c r="KXU135" s="4"/>
      <c r="KXV135" s="4"/>
      <c r="KXW135" s="4"/>
      <c r="KXX135" s="4"/>
      <c r="KXY135" s="4"/>
      <c r="KXZ135" s="4"/>
      <c r="KYA135" s="4"/>
      <c r="KYB135" s="4"/>
      <c r="KYC135" s="4"/>
      <c r="KYD135" s="4"/>
      <c r="KYE135" s="4"/>
      <c r="KYF135" s="4"/>
      <c r="KYG135" s="4"/>
      <c r="KYH135" s="4"/>
      <c r="KYI135" s="4"/>
      <c r="KYJ135" s="4"/>
      <c r="KYK135" s="4"/>
      <c r="KYL135" s="4"/>
      <c r="KYM135" s="4"/>
      <c r="KYN135" s="4"/>
      <c r="KYO135" s="4"/>
      <c r="KYP135" s="4"/>
      <c r="KYQ135" s="4"/>
      <c r="KYR135" s="4"/>
      <c r="KYS135" s="4"/>
      <c r="KYT135" s="4"/>
      <c r="KYU135" s="4"/>
      <c r="KYV135" s="4"/>
      <c r="KYW135" s="4"/>
      <c r="KYX135" s="4"/>
      <c r="KYY135" s="4"/>
      <c r="KYZ135" s="4"/>
      <c r="KZA135" s="4"/>
      <c r="KZB135" s="4"/>
      <c r="KZC135" s="4"/>
      <c r="KZD135" s="4"/>
      <c r="KZE135" s="4"/>
      <c r="KZF135" s="4"/>
      <c r="KZG135" s="4"/>
      <c r="KZH135" s="4"/>
      <c r="KZI135" s="4"/>
      <c r="KZJ135" s="4"/>
      <c r="KZK135" s="4"/>
      <c r="KZL135" s="4"/>
      <c r="KZM135" s="4"/>
      <c r="KZN135" s="4"/>
      <c r="KZO135" s="4"/>
      <c r="KZP135" s="4"/>
      <c r="KZQ135" s="4"/>
      <c r="KZR135" s="4"/>
      <c r="KZS135" s="4"/>
      <c r="KZT135" s="4"/>
      <c r="KZU135" s="4"/>
      <c r="KZV135" s="4"/>
      <c r="KZW135" s="4"/>
      <c r="KZX135" s="4"/>
      <c r="KZY135" s="4"/>
      <c r="KZZ135" s="4"/>
      <c r="LAA135" s="4"/>
      <c r="LAB135" s="4"/>
      <c r="LAC135" s="4"/>
      <c r="LAD135" s="4"/>
      <c r="LAE135" s="4"/>
      <c r="LAF135" s="4"/>
      <c r="LAG135" s="4"/>
      <c r="LAH135" s="4"/>
      <c r="LAO135" s="4"/>
      <c r="LAP135" s="4"/>
      <c r="LAQ135" s="4"/>
      <c r="LAR135" s="4"/>
      <c r="LAS135" s="4"/>
      <c r="LAT135" s="4"/>
      <c r="LAU135" s="4"/>
      <c r="LAV135" s="4"/>
      <c r="LAW135" s="4"/>
      <c r="LAX135" s="4"/>
      <c r="LAY135" s="4"/>
      <c r="LAZ135" s="4"/>
      <c r="LBA135" s="4"/>
      <c r="LBB135" s="4"/>
      <c r="LBC135" s="4"/>
      <c r="LBD135" s="4"/>
      <c r="LBE135" s="4"/>
      <c r="LBF135" s="4"/>
      <c r="LBG135" s="4"/>
      <c r="LBH135" s="4"/>
      <c r="LBI135" s="4"/>
      <c r="LBJ135" s="4"/>
      <c r="LBK135" s="4"/>
      <c r="LBL135" s="4"/>
      <c r="LBM135" s="4"/>
      <c r="LBN135" s="4"/>
      <c r="LBO135" s="4"/>
      <c r="LBP135" s="4"/>
      <c r="LBQ135" s="4"/>
      <c r="LBR135" s="4"/>
      <c r="LBS135" s="4"/>
      <c r="LBT135" s="4"/>
      <c r="LBU135" s="4"/>
      <c r="LBV135" s="4"/>
      <c r="LBW135" s="4"/>
      <c r="LBX135" s="4"/>
      <c r="LBY135" s="4"/>
      <c r="LBZ135" s="4"/>
      <c r="LCA135" s="4"/>
      <c r="LCB135" s="4"/>
      <c r="LCC135" s="4"/>
      <c r="LCD135" s="4"/>
      <c r="LCE135" s="4"/>
      <c r="LCF135" s="4"/>
      <c r="LCG135" s="4"/>
      <c r="LCH135" s="4"/>
      <c r="LCI135" s="4"/>
      <c r="LCJ135" s="4"/>
      <c r="LCK135" s="4"/>
      <c r="LCL135" s="4"/>
      <c r="LCM135" s="4"/>
      <c r="LCN135" s="4"/>
      <c r="LCO135" s="4"/>
      <c r="LCP135" s="4"/>
      <c r="LCQ135" s="4"/>
      <c r="LCR135" s="4"/>
      <c r="LCS135" s="4"/>
      <c r="LCT135" s="4"/>
      <c r="LCU135" s="4"/>
      <c r="LCV135" s="4"/>
      <c r="LCW135" s="4"/>
      <c r="LCX135" s="4"/>
      <c r="LCY135" s="4"/>
      <c r="LCZ135" s="4"/>
      <c r="LDA135" s="4"/>
      <c r="LDB135" s="4"/>
      <c r="LDC135" s="4"/>
      <c r="LDD135" s="4"/>
      <c r="LDE135" s="4"/>
      <c r="LDF135" s="4"/>
      <c r="LDG135" s="4"/>
      <c r="LDH135" s="4"/>
      <c r="LDI135" s="4"/>
      <c r="LDJ135" s="4"/>
      <c r="LDK135" s="4"/>
      <c r="LDL135" s="4"/>
      <c r="LDM135" s="4"/>
      <c r="LDN135" s="4"/>
      <c r="LDO135" s="4"/>
      <c r="LDP135" s="4"/>
      <c r="LDQ135" s="4"/>
      <c r="LDR135" s="4"/>
      <c r="LDS135" s="4"/>
      <c r="LDT135" s="4"/>
      <c r="LDU135" s="4"/>
      <c r="LDV135" s="4"/>
      <c r="LDW135" s="4"/>
      <c r="LDX135" s="4"/>
      <c r="LDY135" s="4"/>
      <c r="LDZ135" s="4"/>
      <c r="LEA135" s="4"/>
      <c r="LEB135" s="4"/>
      <c r="LEC135" s="4"/>
      <c r="LED135" s="4"/>
      <c r="LEE135" s="4"/>
      <c r="LEF135" s="4"/>
      <c r="LEG135" s="4"/>
      <c r="LEH135" s="4"/>
      <c r="LEI135" s="4"/>
      <c r="LEJ135" s="4"/>
      <c r="LEK135" s="4"/>
      <c r="LEL135" s="4"/>
      <c r="LEM135" s="4"/>
      <c r="LEN135" s="4"/>
      <c r="LEO135" s="4"/>
      <c r="LEP135" s="4"/>
      <c r="LEQ135" s="4"/>
      <c r="LER135" s="4"/>
      <c r="LES135" s="4"/>
      <c r="LET135" s="4"/>
      <c r="LEU135" s="4"/>
      <c r="LEV135" s="4"/>
      <c r="LEW135" s="4"/>
      <c r="LEX135" s="4"/>
      <c r="LEY135" s="4"/>
      <c r="LEZ135" s="4"/>
      <c r="LFA135" s="4"/>
      <c r="LFB135" s="4"/>
      <c r="LFC135" s="4"/>
      <c r="LFD135" s="4"/>
      <c r="LFE135" s="4"/>
      <c r="LFF135" s="4"/>
      <c r="LFG135" s="4"/>
      <c r="LFH135" s="4"/>
      <c r="LFI135" s="4"/>
      <c r="LFJ135" s="4"/>
      <c r="LFK135" s="4"/>
      <c r="LFL135" s="4"/>
      <c r="LFM135" s="4"/>
      <c r="LFN135" s="4"/>
      <c r="LFO135" s="4"/>
      <c r="LFP135" s="4"/>
      <c r="LFQ135" s="4"/>
      <c r="LFR135" s="4"/>
      <c r="LFS135" s="4"/>
      <c r="LFT135" s="4"/>
      <c r="LFU135" s="4"/>
      <c r="LFV135" s="4"/>
      <c r="LFW135" s="4"/>
      <c r="LFX135" s="4"/>
      <c r="LFY135" s="4"/>
      <c r="LFZ135" s="4"/>
      <c r="LGA135" s="4"/>
      <c r="LGB135" s="4"/>
      <c r="LGC135" s="4"/>
      <c r="LGD135" s="4"/>
      <c r="LGE135" s="4"/>
      <c r="LGF135" s="4"/>
      <c r="LGG135" s="4"/>
      <c r="LGH135" s="4"/>
      <c r="LGI135" s="4"/>
      <c r="LGJ135" s="4"/>
      <c r="LGK135" s="4"/>
      <c r="LGL135" s="4"/>
      <c r="LGM135" s="4"/>
      <c r="LGN135" s="4"/>
      <c r="LGO135" s="4"/>
      <c r="LGP135" s="4"/>
      <c r="LGQ135" s="4"/>
      <c r="LGR135" s="4"/>
      <c r="LGS135" s="4"/>
      <c r="LGT135" s="4"/>
      <c r="LGU135" s="4"/>
      <c r="LGV135" s="4"/>
      <c r="LGW135" s="4"/>
      <c r="LGX135" s="4"/>
      <c r="LGY135" s="4"/>
      <c r="LGZ135" s="4"/>
      <c r="LHA135" s="4"/>
      <c r="LHB135" s="4"/>
      <c r="LHC135" s="4"/>
      <c r="LHD135" s="4"/>
      <c r="LHE135" s="4"/>
      <c r="LHF135" s="4"/>
      <c r="LHG135" s="4"/>
      <c r="LHH135" s="4"/>
      <c r="LHI135" s="4"/>
      <c r="LHJ135" s="4"/>
      <c r="LHK135" s="4"/>
      <c r="LHL135" s="4"/>
      <c r="LHM135" s="4"/>
      <c r="LHN135" s="4"/>
      <c r="LHO135" s="4"/>
      <c r="LHP135" s="4"/>
      <c r="LHQ135" s="4"/>
      <c r="LHR135" s="4"/>
      <c r="LHS135" s="4"/>
      <c r="LHT135" s="4"/>
      <c r="LHU135" s="4"/>
      <c r="LHV135" s="4"/>
      <c r="LHW135" s="4"/>
      <c r="LHX135" s="4"/>
      <c r="LHY135" s="4"/>
      <c r="LHZ135" s="4"/>
      <c r="LIA135" s="4"/>
      <c r="LIB135" s="4"/>
      <c r="LIC135" s="4"/>
      <c r="LID135" s="4"/>
      <c r="LIE135" s="4"/>
      <c r="LIF135" s="4"/>
      <c r="LIG135" s="4"/>
      <c r="LIH135" s="4"/>
      <c r="LII135" s="4"/>
      <c r="LIJ135" s="4"/>
      <c r="LIK135" s="4"/>
      <c r="LIL135" s="4"/>
      <c r="LIM135" s="4"/>
      <c r="LIN135" s="4"/>
      <c r="LIO135" s="4"/>
      <c r="LIP135" s="4"/>
      <c r="LIQ135" s="4"/>
      <c r="LIR135" s="4"/>
      <c r="LIS135" s="4"/>
      <c r="LIT135" s="4"/>
      <c r="LIU135" s="4"/>
      <c r="LIV135" s="4"/>
      <c r="LIW135" s="4"/>
      <c r="LIX135" s="4"/>
      <c r="LIY135" s="4"/>
      <c r="LIZ135" s="4"/>
      <c r="LJA135" s="4"/>
      <c r="LJB135" s="4"/>
      <c r="LJC135" s="4"/>
      <c r="LJD135" s="4"/>
      <c r="LJE135" s="4"/>
      <c r="LJF135" s="4"/>
      <c r="LJG135" s="4"/>
      <c r="LJH135" s="4"/>
      <c r="LJI135" s="4"/>
      <c r="LJJ135" s="4"/>
      <c r="LJK135" s="4"/>
      <c r="LJL135" s="4"/>
      <c r="LJM135" s="4"/>
      <c r="LJN135" s="4"/>
      <c r="LJO135" s="4"/>
      <c r="LJP135" s="4"/>
      <c r="LJQ135" s="4"/>
      <c r="LJR135" s="4"/>
      <c r="LJS135" s="4"/>
      <c r="LJT135" s="4"/>
      <c r="LJU135" s="4"/>
      <c r="LJV135" s="4"/>
      <c r="LJW135" s="4"/>
      <c r="LJX135" s="4"/>
      <c r="LJY135" s="4"/>
      <c r="LJZ135" s="4"/>
      <c r="LKA135" s="4"/>
      <c r="LKB135" s="4"/>
      <c r="LKC135" s="4"/>
      <c r="LKD135" s="4"/>
      <c r="LKK135" s="4"/>
      <c r="LKL135" s="4"/>
      <c r="LKM135" s="4"/>
      <c r="LKN135" s="4"/>
      <c r="LKO135" s="4"/>
      <c r="LKP135" s="4"/>
      <c r="LKQ135" s="4"/>
      <c r="LKR135" s="4"/>
      <c r="LKS135" s="4"/>
      <c r="LKT135" s="4"/>
      <c r="LKU135" s="4"/>
      <c r="LKV135" s="4"/>
      <c r="LKW135" s="4"/>
      <c r="LKX135" s="4"/>
      <c r="LKY135" s="4"/>
      <c r="LKZ135" s="4"/>
      <c r="LLA135" s="4"/>
      <c r="LLB135" s="4"/>
      <c r="LLC135" s="4"/>
      <c r="LLD135" s="4"/>
      <c r="LLE135" s="4"/>
      <c r="LLF135" s="4"/>
      <c r="LLG135" s="4"/>
      <c r="LLH135" s="4"/>
      <c r="LLI135" s="4"/>
      <c r="LLJ135" s="4"/>
      <c r="LLK135" s="4"/>
      <c r="LLL135" s="4"/>
      <c r="LLM135" s="4"/>
      <c r="LLN135" s="4"/>
      <c r="LLO135" s="4"/>
      <c r="LLP135" s="4"/>
      <c r="LLQ135" s="4"/>
      <c r="LLR135" s="4"/>
      <c r="LLS135" s="4"/>
      <c r="LLT135" s="4"/>
      <c r="LLU135" s="4"/>
      <c r="LLV135" s="4"/>
      <c r="LLW135" s="4"/>
      <c r="LLX135" s="4"/>
      <c r="LLY135" s="4"/>
      <c r="LLZ135" s="4"/>
      <c r="LMA135" s="4"/>
      <c r="LMB135" s="4"/>
      <c r="LMC135" s="4"/>
      <c r="LMD135" s="4"/>
      <c r="LME135" s="4"/>
      <c r="LMF135" s="4"/>
      <c r="LMG135" s="4"/>
      <c r="LMH135" s="4"/>
      <c r="LMI135" s="4"/>
      <c r="LMJ135" s="4"/>
      <c r="LMK135" s="4"/>
      <c r="LML135" s="4"/>
      <c r="LMM135" s="4"/>
      <c r="LMN135" s="4"/>
      <c r="LMO135" s="4"/>
      <c r="LMP135" s="4"/>
      <c r="LMQ135" s="4"/>
      <c r="LMR135" s="4"/>
      <c r="LMS135" s="4"/>
      <c r="LMT135" s="4"/>
      <c r="LMU135" s="4"/>
      <c r="LMV135" s="4"/>
      <c r="LMW135" s="4"/>
      <c r="LMX135" s="4"/>
      <c r="LMY135" s="4"/>
      <c r="LMZ135" s="4"/>
      <c r="LNA135" s="4"/>
      <c r="LNB135" s="4"/>
      <c r="LNC135" s="4"/>
      <c r="LND135" s="4"/>
      <c r="LNE135" s="4"/>
      <c r="LNF135" s="4"/>
      <c r="LNG135" s="4"/>
      <c r="LNH135" s="4"/>
      <c r="LNI135" s="4"/>
      <c r="LNJ135" s="4"/>
      <c r="LNK135" s="4"/>
      <c r="LNL135" s="4"/>
      <c r="LNM135" s="4"/>
      <c r="LNN135" s="4"/>
      <c r="LNO135" s="4"/>
      <c r="LNP135" s="4"/>
      <c r="LNQ135" s="4"/>
      <c r="LNR135" s="4"/>
      <c r="LNS135" s="4"/>
      <c r="LNT135" s="4"/>
      <c r="LNU135" s="4"/>
      <c r="LNV135" s="4"/>
      <c r="LNW135" s="4"/>
      <c r="LNX135" s="4"/>
      <c r="LNY135" s="4"/>
      <c r="LNZ135" s="4"/>
      <c r="LOA135" s="4"/>
      <c r="LOB135" s="4"/>
      <c r="LOC135" s="4"/>
      <c r="LOD135" s="4"/>
      <c r="LOE135" s="4"/>
      <c r="LOF135" s="4"/>
      <c r="LOG135" s="4"/>
      <c r="LOH135" s="4"/>
      <c r="LOI135" s="4"/>
      <c r="LOJ135" s="4"/>
      <c r="LOK135" s="4"/>
      <c r="LOL135" s="4"/>
      <c r="LOM135" s="4"/>
      <c r="LON135" s="4"/>
      <c r="LOO135" s="4"/>
      <c r="LOP135" s="4"/>
      <c r="LOQ135" s="4"/>
      <c r="LOR135" s="4"/>
      <c r="LOS135" s="4"/>
      <c r="LOT135" s="4"/>
      <c r="LOU135" s="4"/>
      <c r="LOV135" s="4"/>
      <c r="LOW135" s="4"/>
      <c r="LOX135" s="4"/>
      <c r="LOY135" s="4"/>
      <c r="LOZ135" s="4"/>
      <c r="LPA135" s="4"/>
      <c r="LPB135" s="4"/>
      <c r="LPC135" s="4"/>
      <c r="LPD135" s="4"/>
      <c r="LPE135" s="4"/>
      <c r="LPF135" s="4"/>
      <c r="LPG135" s="4"/>
      <c r="LPH135" s="4"/>
      <c r="LPI135" s="4"/>
      <c r="LPJ135" s="4"/>
      <c r="LPK135" s="4"/>
      <c r="LPL135" s="4"/>
      <c r="LPM135" s="4"/>
      <c r="LPN135" s="4"/>
      <c r="LPO135" s="4"/>
      <c r="LPP135" s="4"/>
      <c r="LPQ135" s="4"/>
      <c r="LPR135" s="4"/>
      <c r="LPS135" s="4"/>
      <c r="LPT135" s="4"/>
      <c r="LPU135" s="4"/>
      <c r="LPV135" s="4"/>
      <c r="LPW135" s="4"/>
      <c r="LPX135" s="4"/>
      <c r="LPY135" s="4"/>
      <c r="LPZ135" s="4"/>
      <c r="LQA135" s="4"/>
      <c r="LQB135" s="4"/>
      <c r="LQC135" s="4"/>
      <c r="LQD135" s="4"/>
      <c r="LQE135" s="4"/>
      <c r="LQF135" s="4"/>
      <c r="LQG135" s="4"/>
      <c r="LQH135" s="4"/>
      <c r="LQI135" s="4"/>
      <c r="LQJ135" s="4"/>
      <c r="LQK135" s="4"/>
      <c r="LQL135" s="4"/>
      <c r="LQM135" s="4"/>
      <c r="LQN135" s="4"/>
      <c r="LQO135" s="4"/>
      <c r="LQP135" s="4"/>
      <c r="LQQ135" s="4"/>
      <c r="LQR135" s="4"/>
      <c r="LQS135" s="4"/>
      <c r="LQT135" s="4"/>
      <c r="LQU135" s="4"/>
      <c r="LQV135" s="4"/>
      <c r="LQW135" s="4"/>
      <c r="LQX135" s="4"/>
      <c r="LQY135" s="4"/>
      <c r="LQZ135" s="4"/>
      <c r="LRA135" s="4"/>
      <c r="LRB135" s="4"/>
      <c r="LRC135" s="4"/>
      <c r="LRD135" s="4"/>
      <c r="LRE135" s="4"/>
      <c r="LRF135" s="4"/>
      <c r="LRG135" s="4"/>
      <c r="LRH135" s="4"/>
      <c r="LRI135" s="4"/>
      <c r="LRJ135" s="4"/>
      <c r="LRK135" s="4"/>
      <c r="LRL135" s="4"/>
      <c r="LRM135" s="4"/>
      <c r="LRN135" s="4"/>
      <c r="LRO135" s="4"/>
      <c r="LRP135" s="4"/>
      <c r="LRQ135" s="4"/>
      <c r="LRR135" s="4"/>
      <c r="LRS135" s="4"/>
      <c r="LRT135" s="4"/>
      <c r="LRU135" s="4"/>
      <c r="LRV135" s="4"/>
      <c r="LRW135" s="4"/>
      <c r="LRX135" s="4"/>
      <c r="LRY135" s="4"/>
      <c r="LRZ135" s="4"/>
      <c r="LSA135" s="4"/>
      <c r="LSB135" s="4"/>
      <c r="LSC135" s="4"/>
      <c r="LSD135" s="4"/>
      <c r="LSE135" s="4"/>
      <c r="LSF135" s="4"/>
      <c r="LSG135" s="4"/>
      <c r="LSH135" s="4"/>
      <c r="LSI135" s="4"/>
      <c r="LSJ135" s="4"/>
      <c r="LSK135" s="4"/>
      <c r="LSL135" s="4"/>
      <c r="LSM135" s="4"/>
      <c r="LSN135" s="4"/>
      <c r="LSO135" s="4"/>
      <c r="LSP135" s="4"/>
      <c r="LSQ135" s="4"/>
      <c r="LSR135" s="4"/>
      <c r="LSS135" s="4"/>
      <c r="LST135" s="4"/>
      <c r="LSU135" s="4"/>
      <c r="LSV135" s="4"/>
      <c r="LSW135" s="4"/>
      <c r="LSX135" s="4"/>
      <c r="LSY135" s="4"/>
      <c r="LSZ135" s="4"/>
      <c r="LTA135" s="4"/>
      <c r="LTB135" s="4"/>
      <c r="LTC135" s="4"/>
      <c r="LTD135" s="4"/>
      <c r="LTE135" s="4"/>
      <c r="LTF135" s="4"/>
      <c r="LTG135" s="4"/>
      <c r="LTH135" s="4"/>
      <c r="LTI135" s="4"/>
      <c r="LTJ135" s="4"/>
      <c r="LTK135" s="4"/>
      <c r="LTL135" s="4"/>
      <c r="LTM135" s="4"/>
      <c r="LTN135" s="4"/>
      <c r="LTO135" s="4"/>
      <c r="LTP135" s="4"/>
      <c r="LTQ135" s="4"/>
      <c r="LTR135" s="4"/>
      <c r="LTS135" s="4"/>
      <c r="LTT135" s="4"/>
      <c r="LTU135" s="4"/>
      <c r="LTV135" s="4"/>
      <c r="LTW135" s="4"/>
      <c r="LTX135" s="4"/>
      <c r="LTY135" s="4"/>
      <c r="LTZ135" s="4"/>
      <c r="LUG135" s="4"/>
      <c r="LUH135" s="4"/>
      <c r="LUI135" s="4"/>
      <c r="LUJ135" s="4"/>
      <c r="LUK135" s="4"/>
      <c r="LUL135" s="4"/>
      <c r="LUM135" s="4"/>
      <c r="LUN135" s="4"/>
      <c r="LUO135" s="4"/>
      <c r="LUP135" s="4"/>
      <c r="LUQ135" s="4"/>
      <c r="LUR135" s="4"/>
      <c r="LUS135" s="4"/>
      <c r="LUT135" s="4"/>
      <c r="LUU135" s="4"/>
      <c r="LUV135" s="4"/>
      <c r="LUW135" s="4"/>
      <c r="LUX135" s="4"/>
      <c r="LUY135" s="4"/>
      <c r="LUZ135" s="4"/>
      <c r="LVA135" s="4"/>
      <c r="LVB135" s="4"/>
      <c r="LVC135" s="4"/>
      <c r="LVD135" s="4"/>
      <c r="LVE135" s="4"/>
      <c r="LVF135" s="4"/>
      <c r="LVG135" s="4"/>
      <c r="LVH135" s="4"/>
      <c r="LVI135" s="4"/>
      <c r="LVJ135" s="4"/>
      <c r="LVK135" s="4"/>
      <c r="LVL135" s="4"/>
      <c r="LVM135" s="4"/>
      <c r="LVN135" s="4"/>
      <c r="LVO135" s="4"/>
      <c r="LVP135" s="4"/>
      <c r="LVQ135" s="4"/>
      <c r="LVR135" s="4"/>
      <c r="LVS135" s="4"/>
      <c r="LVT135" s="4"/>
      <c r="LVU135" s="4"/>
      <c r="LVV135" s="4"/>
      <c r="LVW135" s="4"/>
      <c r="LVX135" s="4"/>
      <c r="LVY135" s="4"/>
      <c r="LVZ135" s="4"/>
      <c r="LWA135" s="4"/>
      <c r="LWB135" s="4"/>
      <c r="LWC135" s="4"/>
      <c r="LWD135" s="4"/>
      <c r="LWE135" s="4"/>
      <c r="LWF135" s="4"/>
      <c r="LWG135" s="4"/>
      <c r="LWH135" s="4"/>
      <c r="LWI135" s="4"/>
      <c r="LWJ135" s="4"/>
      <c r="LWK135" s="4"/>
      <c r="LWL135" s="4"/>
      <c r="LWM135" s="4"/>
      <c r="LWN135" s="4"/>
      <c r="LWO135" s="4"/>
      <c r="LWP135" s="4"/>
      <c r="LWQ135" s="4"/>
      <c r="LWR135" s="4"/>
      <c r="LWS135" s="4"/>
      <c r="LWT135" s="4"/>
      <c r="LWU135" s="4"/>
      <c r="LWV135" s="4"/>
      <c r="LWW135" s="4"/>
      <c r="LWX135" s="4"/>
      <c r="LWY135" s="4"/>
      <c r="LWZ135" s="4"/>
      <c r="LXA135" s="4"/>
      <c r="LXB135" s="4"/>
      <c r="LXC135" s="4"/>
      <c r="LXD135" s="4"/>
      <c r="LXE135" s="4"/>
      <c r="LXF135" s="4"/>
      <c r="LXG135" s="4"/>
      <c r="LXH135" s="4"/>
      <c r="LXI135" s="4"/>
      <c r="LXJ135" s="4"/>
      <c r="LXK135" s="4"/>
      <c r="LXL135" s="4"/>
      <c r="LXM135" s="4"/>
      <c r="LXN135" s="4"/>
      <c r="LXO135" s="4"/>
      <c r="LXP135" s="4"/>
      <c r="LXQ135" s="4"/>
      <c r="LXR135" s="4"/>
      <c r="LXS135" s="4"/>
      <c r="LXT135" s="4"/>
      <c r="LXU135" s="4"/>
      <c r="LXV135" s="4"/>
      <c r="LXW135" s="4"/>
      <c r="LXX135" s="4"/>
      <c r="LXY135" s="4"/>
      <c r="LXZ135" s="4"/>
      <c r="LYA135" s="4"/>
      <c r="LYB135" s="4"/>
      <c r="LYC135" s="4"/>
      <c r="LYD135" s="4"/>
      <c r="LYE135" s="4"/>
      <c r="LYF135" s="4"/>
      <c r="LYG135" s="4"/>
      <c r="LYH135" s="4"/>
      <c r="LYI135" s="4"/>
      <c r="LYJ135" s="4"/>
      <c r="LYK135" s="4"/>
      <c r="LYL135" s="4"/>
      <c r="LYM135" s="4"/>
      <c r="LYN135" s="4"/>
      <c r="LYO135" s="4"/>
      <c r="LYP135" s="4"/>
      <c r="LYQ135" s="4"/>
      <c r="LYR135" s="4"/>
      <c r="LYS135" s="4"/>
      <c r="LYT135" s="4"/>
      <c r="LYU135" s="4"/>
      <c r="LYV135" s="4"/>
      <c r="LYW135" s="4"/>
      <c r="LYX135" s="4"/>
      <c r="LYY135" s="4"/>
      <c r="LYZ135" s="4"/>
      <c r="LZA135" s="4"/>
      <c r="LZB135" s="4"/>
      <c r="LZC135" s="4"/>
      <c r="LZD135" s="4"/>
      <c r="LZE135" s="4"/>
      <c r="LZF135" s="4"/>
      <c r="LZG135" s="4"/>
      <c r="LZH135" s="4"/>
      <c r="LZI135" s="4"/>
      <c r="LZJ135" s="4"/>
      <c r="LZK135" s="4"/>
      <c r="LZL135" s="4"/>
      <c r="LZM135" s="4"/>
      <c r="LZN135" s="4"/>
      <c r="LZO135" s="4"/>
      <c r="LZP135" s="4"/>
      <c r="LZQ135" s="4"/>
      <c r="LZR135" s="4"/>
      <c r="LZS135" s="4"/>
      <c r="LZT135" s="4"/>
      <c r="LZU135" s="4"/>
      <c r="LZV135" s="4"/>
      <c r="LZW135" s="4"/>
      <c r="LZX135" s="4"/>
      <c r="LZY135" s="4"/>
      <c r="LZZ135" s="4"/>
      <c r="MAA135" s="4"/>
      <c r="MAB135" s="4"/>
      <c r="MAC135" s="4"/>
      <c r="MAD135" s="4"/>
      <c r="MAE135" s="4"/>
      <c r="MAF135" s="4"/>
      <c r="MAG135" s="4"/>
      <c r="MAH135" s="4"/>
      <c r="MAI135" s="4"/>
      <c r="MAJ135" s="4"/>
      <c r="MAK135" s="4"/>
      <c r="MAL135" s="4"/>
      <c r="MAM135" s="4"/>
      <c r="MAN135" s="4"/>
      <c r="MAO135" s="4"/>
      <c r="MAP135" s="4"/>
      <c r="MAQ135" s="4"/>
      <c r="MAR135" s="4"/>
      <c r="MAS135" s="4"/>
      <c r="MAT135" s="4"/>
      <c r="MAU135" s="4"/>
      <c r="MAV135" s="4"/>
      <c r="MAW135" s="4"/>
      <c r="MAX135" s="4"/>
      <c r="MAY135" s="4"/>
      <c r="MAZ135" s="4"/>
      <c r="MBA135" s="4"/>
      <c r="MBB135" s="4"/>
      <c r="MBC135" s="4"/>
      <c r="MBD135" s="4"/>
      <c r="MBE135" s="4"/>
      <c r="MBF135" s="4"/>
      <c r="MBG135" s="4"/>
      <c r="MBH135" s="4"/>
      <c r="MBI135" s="4"/>
      <c r="MBJ135" s="4"/>
      <c r="MBK135" s="4"/>
      <c r="MBL135" s="4"/>
      <c r="MBM135" s="4"/>
      <c r="MBN135" s="4"/>
      <c r="MBO135" s="4"/>
      <c r="MBP135" s="4"/>
      <c r="MBQ135" s="4"/>
      <c r="MBR135" s="4"/>
      <c r="MBS135" s="4"/>
      <c r="MBT135" s="4"/>
      <c r="MBU135" s="4"/>
      <c r="MBV135" s="4"/>
      <c r="MBW135" s="4"/>
      <c r="MBX135" s="4"/>
      <c r="MBY135" s="4"/>
      <c r="MBZ135" s="4"/>
      <c r="MCA135" s="4"/>
      <c r="MCB135" s="4"/>
      <c r="MCC135" s="4"/>
      <c r="MCD135" s="4"/>
      <c r="MCE135" s="4"/>
      <c r="MCF135" s="4"/>
      <c r="MCG135" s="4"/>
      <c r="MCH135" s="4"/>
      <c r="MCI135" s="4"/>
      <c r="MCJ135" s="4"/>
      <c r="MCK135" s="4"/>
      <c r="MCL135" s="4"/>
      <c r="MCM135" s="4"/>
      <c r="MCN135" s="4"/>
      <c r="MCO135" s="4"/>
      <c r="MCP135" s="4"/>
      <c r="MCQ135" s="4"/>
      <c r="MCR135" s="4"/>
      <c r="MCS135" s="4"/>
      <c r="MCT135" s="4"/>
      <c r="MCU135" s="4"/>
      <c r="MCV135" s="4"/>
      <c r="MCW135" s="4"/>
      <c r="MCX135" s="4"/>
      <c r="MCY135" s="4"/>
      <c r="MCZ135" s="4"/>
      <c r="MDA135" s="4"/>
      <c r="MDB135" s="4"/>
      <c r="MDC135" s="4"/>
      <c r="MDD135" s="4"/>
      <c r="MDE135" s="4"/>
      <c r="MDF135" s="4"/>
      <c r="MDG135" s="4"/>
      <c r="MDH135" s="4"/>
      <c r="MDI135" s="4"/>
      <c r="MDJ135" s="4"/>
      <c r="MDK135" s="4"/>
      <c r="MDL135" s="4"/>
      <c r="MDM135" s="4"/>
      <c r="MDN135" s="4"/>
      <c r="MDO135" s="4"/>
      <c r="MDP135" s="4"/>
      <c r="MDQ135" s="4"/>
      <c r="MDR135" s="4"/>
      <c r="MDS135" s="4"/>
      <c r="MDT135" s="4"/>
      <c r="MDU135" s="4"/>
      <c r="MDV135" s="4"/>
      <c r="MEC135" s="4"/>
      <c r="MED135" s="4"/>
      <c r="MEE135" s="4"/>
      <c r="MEF135" s="4"/>
      <c r="MEG135" s="4"/>
      <c r="MEH135" s="4"/>
      <c r="MEI135" s="4"/>
      <c r="MEJ135" s="4"/>
      <c r="MEK135" s="4"/>
      <c r="MEL135" s="4"/>
      <c r="MEM135" s="4"/>
      <c r="MEN135" s="4"/>
      <c r="MEO135" s="4"/>
      <c r="MEP135" s="4"/>
      <c r="MEQ135" s="4"/>
      <c r="MER135" s="4"/>
      <c r="MES135" s="4"/>
      <c r="MET135" s="4"/>
      <c r="MEU135" s="4"/>
      <c r="MEV135" s="4"/>
      <c r="MEW135" s="4"/>
      <c r="MEX135" s="4"/>
      <c r="MEY135" s="4"/>
      <c r="MEZ135" s="4"/>
      <c r="MFA135" s="4"/>
      <c r="MFB135" s="4"/>
      <c r="MFC135" s="4"/>
      <c r="MFD135" s="4"/>
      <c r="MFE135" s="4"/>
      <c r="MFF135" s="4"/>
      <c r="MFG135" s="4"/>
      <c r="MFH135" s="4"/>
      <c r="MFI135" s="4"/>
      <c r="MFJ135" s="4"/>
      <c r="MFK135" s="4"/>
      <c r="MFL135" s="4"/>
      <c r="MFM135" s="4"/>
      <c r="MFN135" s="4"/>
      <c r="MFO135" s="4"/>
      <c r="MFP135" s="4"/>
      <c r="MFQ135" s="4"/>
      <c r="MFR135" s="4"/>
      <c r="MFS135" s="4"/>
      <c r="MFT135" s="4"/>
      <c r="MFU135" s="4"/>
      <c r="MFV135" s="4"/>
      <c r="MFW135" s="4"/>
      <c r="MFX135" s="4"/>
      <c r="MFY135" s="4"/>
      <c r="MFZ135" s="4"/>
      <c r="MGA135" s="4"/>
      <c r="MGB135" s="4"/>
      <c r="MGC135" s="4"/>
      <c r="MGD135" s="4"/>
      <c r="MGE135" s="4"/>
      <c r="MGF135" s="4"/>
      <c r="MGG135" s="4"/>
      <c r="MGH135" s="4"/>
      <c r="MGI135" s="4"/>
      <c r="MGJ135" s="4"/>
      <c r="MGK135" s="4"/>
      <c r="MGL135" s="4"/>
      <c r="MGM135" s="4"/>
      <c r="MGN135" s="4"/>
      <c r="MGO135" s="4"/>
      <c r="MGP135" s="4"/>
      <c r="MGQ135" s="4"/>
      <c r="MGR135" s="4"/>
      <c r="MGS135" s="4"/>
      <c r="MGT135" s="4"/>
      <c r="MGU135" s="4"/>
      <c r="MGV135" s="4"/>
      <c r="MGW135" s="4"/>
      <c r="MGX135" s="4"/>
      <c r="MGY135" s="4"/>
      <c r="MGZ135" s="4"/>
      <c r="MHA135" s="4"/>
      <c r="MHB135" s="4"/>
      <c r="MHC135" s="4"/>
      <c r="MHD135" s="4"/>
      <c r="MHE135" s="4"/>
      <c r="MHF135" s="4"/>
      <c r="MHG135" s="4"/>
      <c r="MHH135" s="4"/>
      <c r="MHI135" s="4"/>
      <c r="MHJ135" s="4"/>
      <c r="MHK135" s="4"/>
      <c r="MHL135" s="4"/>
      <c r="MHM135" s="4"/>
      <c r="MHN135" s="4"/>
      <c r="MHO135" s="4"/>
      <c r="MHP135" s="4"/>
      <c r="MHQ135" s="4"/>
      <c r="MHR135" s="4"/>
      <c r="MHS135" s="4"/>
      <c r="MHT135" s="4"/>
      <c r="MHU135" s="4"/>
      <c r="MHV135" s="4"/>
      <c r="MHW135" s="4"/>
      <c r="MHX135" s="4"/>
      <c r="MHY135" s="4"/>
      <c r="MHZ135" s="4"/>
      <c r="MIA135" s="4"/>
      <c r="MIB135" s="4"/>
      <c r="MIC135" s="4"/>
      <c r="MID135" s="4"/>
      <c r="MIE135" s="4"/>
      <c r="MIF135" s="4"/>
      <c r="MIG135" s="4"/>
      <c r="MIH135" s="4"/>
      <c r="MII135" s="4"/>
      <c r="MIJ135" s="4"/>
      <c r="MIK135" s="4"/>
      <c r="MIL135" s="4"/>
      <c r="MIM135" s="4"/>
      <c r="MIN135" s="4"/>
      <c r="MIO135" s="4"/>
      <c r="MIP135" s="4"/>
      <c r="MIQ135" s="4"/>
      <c r="MIR135" s="4"/>
      <c r="MIS135" s="4"/>
      <c r="MIT135" s="4"/>
      <c r="MIU135" s="4"/>
      <c r="MIV135" s="4"/>
      <c r="MIW135" s="4"/>
      <c r="MIX135" s="4"/>
      <c r="MIY135" s="4"/>
      <c r="MIZ135" s="4"/>
      <c r="MJA135" s="4"/>
      <c r="MJB135" s="4"/>
      <c r="MJC135" s="4"/>
      <c r="MJD135" s="4"/>
      <c r="MJE135" s="4"/>
      <c r="MJF135" s="4"/>
      <c r="MJG135" s="4"/>
      <c r="MJH135" s="4"/>
      <c r="MJI135" s="4"/>
      <c r="MJJ135" s="4"/>
      <c r="MJK135" s="4"/>
      <c r="MJL135" s="4"/>
      <c r="MJM135" s="4"/>
      <c r="MJN135" s="4"/>
      <c r="MJO135" s="4"/>
      <c r="MJP135" s="4"/>
      <c r="MJQ135" s="4"/>
      <c r="MJR135" s="4"/>
      <c r="MJS135" s="4"/>
      <c r="MJT135" s="4"/>
      <c r="MJU135" s="4"/>
      <c r="MJV135" s="4"/>
      <c r="MJW135" s="4"/>
      <c r="MJX135" s="4"/>
      <c r="MJY135" s="4"/>
      <c r="MJZ135" s="4"/>
      <c r="MKA135" s="4"/>
      <c r="MKB135" s="4"/>
      <c r="MKC135" s="4"/>
      <c r="MKD135" s="4"/>
      <c r="MKE135" s="4"/>
      <c r="MKF135" s="4"/>
      <c r="MKG135" s="4"/>
      <c r="MKH135" s="4"/>
      <c r="MKI135" s="4"/>
      <c r="MKJ135" s="4"/>
      <c r="MKK135" s="4"/>
      <c r="MKL135" s="4"/>
      <c r="MKM135" s="4"/>
      <c r="MKN135" s="4"/>
      <c r="MKO135" s="4"/>
      <c r="MKP135" s="4"/>
      <c r="MKQ135" s="4"/>
      <c r="MKR135" s="4"/>
      <c r="MKS135" s="4"/>
      <c r="MKT135" s="4"/>
      <c r="MKU135" s="4"/>
      <c r="MKV135" s="4"/>
      <c r="MKW135" s="4"/>
      <c r="MKX135" s="4"/>
      <c r="MKY135" s="4"/>
      <c r="MKZ135" s="4"/>
      <c r="MLA135" s="4"/>
      <c r="MLB135" s="4"/>
      <c r="MLC135" s="4"/>
      <c r="MLD135" s="4"/>
      <c r="MLE135" s="4"/>
      <c r="MLF135" s="4"/>
      <c r="MLG135" s="4"/>
      <c r="MLH135" s="4"/>
      <c r="MLI135" s="4"/>
      <c r="MLJ135" s="4"/>
      <c r="MLK135" s="4"/>
      <c r="MLL135" s="4"/>
      <c r="MLM135" s="4"/>
      <c r="MLN135" s="4"/>
      <c r="MLO135" s="4"/>
      <c r="MLP135" s="4"/>
      <c r="MLQ135" s="4"/>
      <c r="MLR135" s="4"/>
      <c r="MLS135" s="4"/>
      <c r="MLT135" s="4"/>
      <c r="MLU135" s="4"/>
      <c r="MLV135" s="4"/>
      <c r="MLW135" s="4"/>
      <c r="MLX135" s="4"/>
      <c r="MLY135" s="4"/>
      <c r="MLZ135" s="4"/>
      <c r="MMA135" s="4"/>
      <c r="MMB135" s="4"/>
      <c r="MMC135" s="4"/>
      <c r="MMD135" s="4"/>
      <c r="MME135" s="4"/>
      <c r="MMF135" s="4"/>
      <c r="MMG135" s="4"/>
      <c r="MMH135" s="4"/>
      <c r="MMI135" s="4"/>
      <c r="MMJ135" s="4"/>
      <c r="MMK135" s="4"/>
      <c r="MML135" s="4"/>
      <c r="MMM135" s="4"/>
      <c r="MMN135" s="4"/>
      <c r="MMO135" s="4"/>
      <c r="MMP135" s="4"/>
      <c r="MMQ135" s="4"/>
      <c r="MMR135" s="4"/>
      <c r="MMS135" s="4"/>
      <c r="MMT135" s="4"/>
      <c r="MMU135" s="4"/>
      <c r="MMV135" s="4"/>
      <c r="MMW135" s="4"/>
      <c r="MMX135" s="4"/>
      <c r="MMY135" s="4"/>
      <c r="MMZ135" s="4"/>
      <c r="MNA135" s="4"/>
      <c r="MNB135" s="4"/>
      <c r="MNC135" s="4"/>
      <c r="MND135" s="4"/>
      <c r="MNE135" s="4"/>
      <c r="MNF135" s="4"/>
      <c r="MNG135" s="4"/>
      <c r="MNH135" s="4"/>
      <c r="MNI135" s="4"/>
      <c r="MNJ135" s="4"/>
      <c r="MNK135" s="4"/>
      <c r="MNL135" s="4"/>
      <c r="MNM135" s="4"/>
      <c r="MNN135" s="4"/>
      <c r="MNO135" s="4"/>
      <c r="MNP135" s="4"/>
      <c r="MNQ135" s="4"/>
      <c r="MNR135" s="4"/>
      <c r="MNY135" s="4"/>
      <c r="MNZ135" s="4"/>
      <c r="MOA135" s="4"/>
      <c r="MOB135" s="4"/>
      <c r="MOC135" s="4"/>
      <c r="MOD135" s="4"/>
      <c r="MOE135" s="4"/>
      <c r="MOF135" s="4"/>
      <c r="MOG135" s="4"/>
      <c r="MOH135" s="4"/>
      <c r="MOI135" s="4"/>
      <c r="MOJ135" s="4"/>
      <c r="MOK135" s="4"/>
      <c r="MOL135" s="4"/>
      <c r="MOM135" s="4"/>
      <c r="MON135" s="4"/>
      <c r="MOO135" s="4"/>
      <c r="MOP135" s="4"/>
      <c r="MOQ135" s="4"/>
      <c r="MOR135" s="4"/>
      <c r="MOS135" s="4"/>
      <c r="MOT135" s="4"/>
      <c r="MOU135" s="4"/>
      <c r="MOV135" s="4"/>
      <c r="MOW135" s="4"/>
      <c r="MOX135" s="4"/>
      <c r="MOY135" s="4"/>
      <c r="MOZ135" s="4"/>
      <c r="MPA135" s="4"/>
      <c r="MPB135" s="4"/>
      <c r="MPC135" s="4"/>
      <c r="MPD135" s="4"/>
      <c r="MPE135" s="4"/>
      <c r="MPF135" s="4"/>
      <c r="MPG135" s="4"/>
      <c r="MPH135" s="4"/>
      <c r="MPI135" s="4"/>
      <c r="MPJ135" s="4"/>
      <c r="MPK135" s="4"/>
      <c r="MPL135" s="4"/>
      <c r="MPM135" s="4"/>
      <c r="MPN135" s="4"/>
      <c r="MPO135" s="4"/>
      <c r="MPP135" s="4"/>
      <c r="MPQ135" s="4"/>
      <c r="MPR135" s="4"/>
      <c r="MPS135" s="4"/>
      <c r="MPT135" s="4"/>
      <c r="MPU135" s="4"/>
      <c r="MPV135" s="4"/>
      <c r="MPW135" s="4"/>
      <c r="MPX135" s="4"/>
      <c r="MPY135" s="4"/>
      <c r="MPZ135" s="4"/>
      <c r="MQA135" s="4"/>
      <c r="MQB135" s="4"/>
      <c r="MQC135" s="4"/>
      <c r="MQD135" s="4"/>
      <c r="MQE135" s="4"/>
      <c r="MQF135" s="4"/>
      <c r="MQG135" s="4"/>
      <c r="MQH135" s="4"/>
      <c r="MQI135" s="4"/>
      <c r="MQJ135" s="4"/>
      <c r="MQK135" s="4"/>
      <c r="MQL135" s="4"/>
      <c r="MQM135" s="4"/>
      <c r="MQN135" s="4"/>
      <c r="MQO135" s="4"/>
      <c r="MQP135" s="4"/>
      <c r="MQQ135" s="4"/>
      <c r="MQR135" s="4"/>
      <c r="MQS135" s="4"/>
      <c r="MQT135" s="4"/>
      <c r="MQU135" s="4"/>
      <c r="MQV135" s="4"/>
      <c r="MQW135" s="4"/>
      <c r="MQX135" s="4"/>
      <c r="MQY135" s="4"/>
      <c r="MQZ135" s="4"/>
      <c r="MRA135" s="4"/>
      <c r="MRB135" s="4"/>
      <c r="MRC135" s="4"/>
      <c r="MRD135" s="4"/>
      <c r="MRE135" s="4"/>
      <c r="MRF135" s="4"/>
      <c r="MRG135" s="4"/>
      <c r="MRH135" s="4"/>
      <c r="MRI135" s="4"/>
      <c r="MRJ135" s="4"/>
      <c r="MRK135" s="4"/>
      <c r="MRL135" s="4"/>
      <c r="MRM135" s="4"/>
      <c r="MRN135" s="4"/>
      <c r="MRO135" s="4"/>
      <c r="MRP135" s="4"/>
      <c r="MRQ135" s="4"/>
      <c r="MRR135" s="4"/>
      <c r="MRS135" s="4"/>
      <c r="MRT135" s="4"/>
      <c r="MRU135" s="4"/>
      <c r="MRV135" s="4"/>
      <c r="MRW135" s="4"/>
      <c r="MRX135" s="4"/>
      <c r="MRY135" s="4"/>
      <c r="MRZ135" s="4"/>
      <c r="MSA135" s="4"/>
      <c r="MSB135" s="4"/>
      <c r="MSC135" s="4"/>
      <c r="MSD135" s="4"/>
      <c r="MSE135" s="4"/>
      <c r="MSF135" s="4"/>
      <c r="MSG135" s="4"/>
      <c r="MSH135" s="4"/>
      <c r="MSI135" s="4"/>
      <c r="MSJ135" s="4"/>
      <c r="MSK135" s="4"/>
      <c r="MSL135" s="4"/>
      <c r="MSM135" s="4"/>
      <c r="MSN135" s="4"/>
      <c r="MSO135" s="4"/>
      <c r="MSP135" s="4"/>
      <c r="MSQ135" s="4"/>
      <c r="MSR135" s="4"/>
      <c r="MSS135" s="4"/>
      <c r="MST135" s="4"/>
      <c r="MSU135" s="4"/>
      <c r="MSV135" s="4"/>
      <c r="MSW135" s="4"/>
      <c r="MSX135" s="4"/>
      <c r="MSY135" s="4"/>
      <c r="MSZ135" s="4"/>
      <c r="MTA135" s="4"/>
      <c r="MTB135" s="4"/>
      <c r="MTC135" s="4"/>
      <c r="MTD135" s="4"/>
      <c r="MTE135" s="4"/>
      <c r="MTF135" s="4"/>
      <c r="MTG135" s="4"/>
      <c r="MTH135" s="4"/>
      <c r="MTI135" s="4"/>
      <c r="MTJ135" s="4"/>
      <c r="MTK135" s="4"/>
      <c r="MTL135" s="4"/>
      <c r="MTM135" s="4"/>
      <c r="MTN135" s="4"/>
      <c r="MTO135" s="4"/>
      <c r="MTP135" s="4"/>
      <c r="MTQ135" s="4"/>
      <c r="MTR135" s="4"/>
      <c r="MTS135" s="4"/>
      <c r="MTT135" s="4"/>
      <c r="MTU135" s="4"/>
      <c r="MTV135" s="4"/>
      <c r="MTW135" s="4"/>
      <c r="MTX135" s="4"/>
      <c r="MTY135" s="4"/>
      <c r="MTZ135" s="4"/>
      <c r="MUA135" s="4"/>
      <c r="MUB135" s="4"/>
      <c r="MUC135" s="4"/>
      <c r="MUD135" s="4"/>
      <c r="MUE135" s="4"/>
      <c r="MUF135" s="4"/>
      <c r="MUG135" s="4"/>
      <c r="MUH135" s="4"/>
      <c r="MUI135" s="4"/>
      <c r="MUJ135" s="4"/>
      <c r="MUK135" s="4"/>
      <c r="MUL135" s="4"/>
      <c r="MUM135" s="4"/>
      <c r="MUN135" s="4"/>
      <c r="MUO135" s="4"/>
      <c r="MUP135" s="4"/>
      <c r="MUQ135" s="4"/>
      <c r="MUR135" s="4"/>
      <c r="MUS135" s="4"/>
      <c r="MUT135" s="4"/>
      <c r="MUU135" s="4"/>
      <c r="MUV135" s="4"/>
      <c r="MUW135" s="4"/>
      <c r="MUX135" s="4"/>
      <c r="MUY135" s="4"/>
      <c r="MUZ135" s="4"/>
      <c r="MVA135" s="4"/>
      <c r="MVB135" s="4"/>
      <c r="MVC135" s="4"/>
      <c r="MVD135" s="4"/>
      <c r="MVE135" s="4"/>
      <c r="MVF135" s="4"/>
      <c r="MVG135" s="4"/>
      <c r="MVH135" s="4"/>
      <c r="MVI135" s="4"/>
      <c r="MVJ135" s="4"/>
      <c r="MVK135" s="4"/>
      <c r="MVL135" s="4"/>
      <c r="MVM135" s="4"/>
      <c r="MVN135" s="4"/>
      <c r="MVO135" s="4"/>
      <c r="MVP135" s="4"/>
      <c r="MVQ135" s="4"/>
      <c r="MVR135" s="4"/>
      <c r="MVS135" s="4"/>
      <c r="MVT135" s="4"/>
      <c r="MVU135" s="4"/>
      <c r="MVV135" s="4"/>
      <c r="MVW135" s="4"/>
      <c r="MVX135" s="4"/>
      <c r="MVY135" s="4"/>
      <c r="MVZ135" s="4"/>
      <c r="MWA135" s="4"/>
      <c r="MWB135" s="4"/>
      <c r="MWC135" s="4"/>
      <c r="MWD135" s="4"/>
      <c r="MWE135" s="4"/>
      <c r="MWF135" s="4"/>
      <c r="MWG135" s="4"/>
      <c r="MWH135" s="4"/>
      <c r="MWI135" s="4"/>
      <c r="MWJ135" s="4"/>
      <c r="MWK135" s="4"/>
      <c r="MWL135" s="4"/>
      <c r="MWM135" s="4"/>
      <c r="MWN135" s="4"/>
      <c r="MWO135" s="4"/>
      <c r="MWP135" s="4"/>
      <c r="MWQ135" s="4"/>
      <c r="MWR135" s="4"/>
      <c r="MWS135" s="4"/>
      <c r="MWT135" s="4"/>
      <c r="MWU135" s="4"/>
      <c r="MWV135" s="4"/>
      <c r="MWW135" s="4"/>
      <c r="MWX135" s="4"/>
      <c r="MWY135" s="4"/>
      <c r="MWZ135" s="4"/>
      <c r="MXA135" s="4"/>
      <c r="MXB135" s="4"/>
      <c r="MXC135" s="4"/>
      <c r="MXD135" s="4"/>
      <c r="MXE135" s="4"/>
      <c r="MXF135" s="4"/>
      <c r="MXG135" s="4"/>
      <c r="MXH135" s="4"/>
      <c r="MXI135" s="4"/>
      <c r="MXJ135" s="4"/>
      <c r="MXK135" s="4"/>
      <c r="MXL135" s="4"/>
      <c r="MXM135" s="4"/>
      <c r="MXN135" s="4"/>
      <c r="MXU135" s="4"/>
      <c r="MXV135" s="4"/>
      <c r="MXW135" s="4"/>
      <c r="MXX135" s="4"/>
      <c r="MXY135" s="4"/>
      <c r="MXZ135" s="4"/>
      <c r="MYA135" s="4"/>
      <c r="MYB135" s="4"/>
      <c r="MYC135" s="4"/>
      <c r="MYD135" s="4"/>
      <c r="MYE135" s="4"/>
      <c r="MYF135" s="4"/>
      <c r="MYG135" s="4"/>
      <c r="MYH135" s="4"/>
      <c r="MYI135" s="4"/>
      <c r="MYJ135" s="4"/>
      <c r="MYK135" s="4"/>
      <c r="MYL135" s="4"/>
      <c r="MYM135" s="4"/>
      <c r="MYN135" s="4"/>
      <c r="MYO135" s="4"/>
      <c r="MYP135" s="4"/>
      <c r="MYQ135" s="4"/>
      <c r="MYR135" s="4"/>
      <c r="MYS135" s="4"/>
      <c r="MYT135" s="4"/>
      <c r="MYU135" s="4"/>
      <c r="MYV135" s="4"/>
      <c r="MYW135" s="4"/>
      <c r="MYX135" s="4"/>
      <c r="MYY135" s="4"/>
      <c r="MYZ135" s="4"/>
      <c r="MZA135" s="4"/>
      <c r="MZB135" s="4"/>
      <c r="MZC135" s="4"/>
      <c r="MZD135" s="4"/>
      <c r="MZE135" s="4"/>
      <c r="MZF135" s="4"/>
      <c r="MZG135" s="4"/>
      <c r="MZH135" s="4"/>
      <c r="MZI135" s="4"/>
      <c r="MZJ135" s="4"/>
      <c r="MZK135" s="4"/>
      <c r="MZL135" s="4"/>
      <c r="MZM135" s="4"/>
      <c r="MZN135" s="4"/>
      <c r="MZO135" s="4"/>
      <c r="MZP135" s="4"/>
      <c r="MZQ135" s="4"/>
      <c r="MZR135" s="4"/>
      <c r="MZS135" s="4"/>
      <c r="MZT135" s="4"/>
      <c r="MZU135" s="4"/>
      <c r="MZV135" s="4"/>
      <c r="MZW135" s="4"/>
      <c r="MZX135" s="4"/>
      <c r="MZY135" s="4"/>
      <c r="MZZ135" s="4"/>
      <c r="NAA135" s="4"/>
      <c r="NAB135" s="4"/>
      <c r="NAC135" s="4"/>
      <c r="NAD135" s="4"/>
      <c r="NAE135" s="4"/>
      <c r="NAF135" s="4"/>
      <c r="NAG135" s="4"/>
      <c r="NAH135" s="4"/>
      <c r="NAI135" s="4"/>
      <c r="NAJ135" s="4"/>
      <c r="NAK135" s="4"/>
      <c r="NAL135" s="4"/>
      <c r="NAM135" s="4"/>
      <c r="NAN135" s="4"/>
      <c r="NAO135" s="4"/>
      <c r="NAP135" s="4"/>
      <c r="NAQ135" s="4"/>
      <c r="NAR135" s="4"/>
      <c r="NAS135" s="4"/>
      <c r="NAT135" s="4"/>
      <c r="NAU135" s="4"/>
      <c r="NAV135" s="4"/>
      <c r="NAW135" s="4"/>
      <c r="NAX135" s="4"/>
      <c r="NAY135" s="4"/>
      <c r="NAZ135" s="4"/>
      <c r="NBA135" s="4"/>
      <c r="NBB135" s="4"/>
      <c r="NBC135" s="4"/>
      <c r="NBD135" s="4"/>
      <c r="NBE135" s="4"/>
      <c r="NBF135" s="4"/>
      <c r="NBG135" s="4"/>
      <c r="NBH135" s="4"/>
      <c r="NBI135" s="4"/>
      <c r="NBJ135" s="4"/>
      <c r="NBK135" s="4"/>
      <c r="NBL135" s="4"/>
      <c r="NBM135" s="4"/>
      <c r="NBN135" s="4"/>
      <c r="NBO135" s="4"/>
      <c r="NBP135" s="4"/>
      <c r="NBQ135" s="4"/>
      <c r="NBR135" s="4"/>
      <c r="NBS135" s="4"/>
      <c r="NBT135" s="4"/>
      <c r="NBU135" s="4"/>
      <c r="NBV135" s="4"/>
      <c r="NBW135" s="4"/>
      <c r="NBX135" s="4"/>
      <c r="NBY135" s="4"/>
      <c r="NBZ135" s="4"/>
      <c r="NCA135" s="4"/>
      <c r="NCB135" s="4"/>
      <c r="NCC135" s="4"/>
      <c r="NCD135" s="4"/>
      <c r="NCE135" s="4"/>
      <c r="NCF135" s="4"/>
      <c r="NCG135" s="4"/>
      <c r="NCH135" s="4"/>
      <c r="NCI135" s="4"/>
      <c r="NCJ135" s="4"/>
      <c r="NCK135" s="4"/>
      <c r="NCL135" s="4"/>
      <c r="NCM135" s="4"/>
      <c r="NCN135" s="4"/>
      <c r="NCO135" s="4"/>
      <c r="NCP135" s="4"/>
      <c r="NCQ135" s="4"/>
      <c r="NCR135" s="4"/>
      <c r="NCS135" s="4"/>
      <c r="NCT135" s="4"/>
      <c r="NCU135" s="4"/>
      <c r="NCV135" s="4"/>
      <c r="NCW135" s="4"/>
      <c r="NCX135" s="4"/>
      <c r="NCY135" s="4"/>
      <c r="NCZ135" s="4"/>
      <c r="NDA135" s="4"/>
      <c r="NDB135" s="4"/>
      <c r="NDC135" s="4"/>
      <c r="NDD135" s="4"/>
      <c r="NDE135" s="4"/>
      <c r="NDF135" s="4"/>
      <c r="NDG135" s="4"/>
      <c r="NDH135" s="4"/>
      <c r="NDI135" s="4"/>
      <c r="NDJ135" s="4"/>
      <c r="NDK135" s="4"/>
      <c r="NDL135" s="4"/>
      <c r="NDM135" s="4"/>
      <c r="NDN135" s="4"/>
      <c r="NDO135" s="4"/>
      <c r="NDP135" s="4"/>
      <c r="NDQ135" s="4"/>
      <c r="NDR135" s="4"/>
      <c r="NDS135" s="4"/>
      <c r="NDT135" s="4"/>
      <c r="NDU135" s="4"/>
      <c r="NDV135" s="4"/>
      <c r="NDW135" s="4"/>
      <c r="NDX135" s="4"/>
      <c r="NDY135" s="4"/>
      <c r="NDZ135" s="4"/>
      <c r="NEA135" s="4"/>
      <c r="NEB135" s="4"/>
      <c r="NEC135" s="4"/>
      <c r="NED135" s="4"/>
      <c r="NEE135" s="4"/>
      <c r="NEF135" s="4"/>
      <c r="NEG135" s="4"/>
      <c r="NEH135" s="4"/>
      <c r="NEI135" s="4"/>
      <c r="NEJ135" s="4"/>
      <c r="NEK135" s="4"/>
      <c r="NEL135" s="4"/>
      <c r="NEM135" s="4"/>
      <c r="NEN135" s="4"/>
      <c r="NEO135" s="4"/>
      <c r="NEP135" s="4"/>
      <c r="NEQ135" s="4"/>
      <c r="NER135" s="4"/>
      <c r="NES135" s="4"/>
      <c r="NET135" s="4"/>
      <c r="NEU135" s="4"/>
      <c r="NEV135" s="4"/>
      <c r="NEW135" s="4"/>
      <c r="NEX135" s="4"/>
      <c r="NEY135" s="4"/>
      <c r="NEZ135" s="4"/>
      <c r="NFA135" s="4"/>
      <c r="NFB135" s="4"/>
      <c r="NFC135" s="4"/>
      <c r="NFD135" s="4"/>
      <c r="NFE135" s="4"/>
      <c r="NFF135" s="4"/>
      <c r="NFG135" s="4"/>
      <c r="NFH135" s="4"/>
      <c r="NFI135" s="4"/>
      <c r="NFJ135" s="4"/>
      <c r="NFK135" s="4"/>
      <c r="NFL135" s="4"/>
      <c r="NFM135" s="4"/>
      <c r="NFN135" s="4"/>
      <c r="NFO135" s="4"/>
      <c r="NFP135" s="4"/>
      <c r="NFQ135" s="4"/>
      <c r="NFR135" s="4"/>
      <c r="NFS135" s="4"/>
      <c r="NFT135" s="4"/>
      <c r="NFU135" s="4"/>
      <c r="NFV135" s="4"/>
      <c r="NFW135" s="4"/>
      <c r="NFX135" s="4"/>
      <c r="NFY135" s="4"/>
      <c r="NFZ135" s="4"/>
      <c r="NGA135" s="4"/>
      <c r="NGB135" s="4"/>
      <c r="NGC135" s="4"/>
      <c r="NGD135" s="4"/>
      <c r="NGE135" s="4"/>
      <c r="NGF135" s="4"/>
      <c r="NGG135" s="4"/>
      <c r="NGH135" s="4"/>
      <c r="NGI135" s="4"/>
      <c r="NGJ135" s="4"/>
      <c r="NGK135" s="4"/>
      <c r="NGL135" s="4"/>
      <c r="NGM135" s="4"/>
      <c r="NGN135" s="4"/>
      <c r="NGO135" s="4"/>
      <c r="NGP135" s="4"/>
      <c r="NGQ135" s="4"/>
      <c r="NGR135" s="4"/>
      <c r="NGS135" s="4"/>
      <c r="NGT135" s="4"/>
      <c r="NGU135" s="4"/>
      <c r="NGV135" s="4"/>
      <c r="NGW135" s="4"/>
      <c r="NGX135" s="4"/>
      <c r="NGY135" s="4"/>
      <c r="NGZ135" s="4"/>
      <c r="NHA135" s="4"/>
      <c r="NHB135" s="4"/>
      <c r="NHC135" s="4"/>
      <c r="NHD135" s="4"/>
      <c r="NHE135" s="4"/>
      <c r="NHF135" s="4"/>
      <c r="NHG135" s="4"/>
      <c r="NHH135" s="4"/>
      <c r="NHI135" s="4"/>
      <c r="NHJ135" s="4"/>
      <c r="NHQ135" s="4"/>
      <c r="NHR135" s="4"/>
      <c r="NHS135" s="4"/>
      <c r="NHT135" s="4"/>
      <c r="NHU135" s="4"/>
      <c r="NHV135" s="4"/>
      <c r="NHW135" s="4"/>
      <c r="NHX135" s="4"/>
      <c r="NHY135" s="4"/>
      <c r="NHZ135" s="4"/>
      <c r="NIA135" s="4"/>
      <c r="NIB135" s="4"/>
      <c r="NIC135" s="4"/>
      <c r="NID135" s="4"/>
      <c r="NIE135" s="4"/>
      <c r="NIF135" s="4"/>
      <c r="NIG135" s="4"/>
      <c r="NIH135" s="4"/>
      <c r="NII135" s="4"/>
      <c r="NIJ135" s="4"/>
      <c r="NIK135" s="4"/>
      <c r="NIL135" s="4"/>
      <c r="NIM135" s="4"/>
      <c r="NIN135" s="4"/>
      <c r="NIO135" s="4"/>
      <c r="NIP135" s="4"/>
      <c r="NIQ135" s="4"/>
      <c r="NIR135" s="4"/>
      <c r="NIS135" s="4"/>
      <c r="NIT135" s="4"/>
      <c r="NIU135" s="4"/>
      <c r="NIV135" s="4"/>
      <c r="NIW135" s="4"/>
      <c r="NIX135" s="4"/>
      <c r="NIY135" s="4"/>
      <c r="NIZ135" s="4"/>
      <c r="NJA135" s="4"/>
      <c r="NJB135" s="4"/>
      <c r="NJC135" s="4"/>
      <c r="NJD135" s="4"/>
      <c r="NJE135" s="4"/>
      <c r="NJF135" s="4"/>
      <c r="NJG135" s="4"/>
      <c r="NJH135" s="4"/>
      <c r="NJI135" s="4"/>
      <c r="NJJ135" s="4"/>
      <c r="NJK135" s="4"/>
      <c r="NJL135" s="4"/>
      <c r="NJM135" s="4"/>
      <c r="NJN135" s="4"/>
      <c r="NJO135" s="4"/>
      <c r="NJP135" s="4"/>
      <c r="NJQ135" s="4"/>
      <c r="NJR135" s="4"/>
      <c r="NJS135" s="4"/>
      <c r="NJT135" s="4"/>
      <c r="NJU135" s="4"/>
      <c r="NJV135" s="4"/>
      <c r="NJW135" s="4"/>
      <c r="NJX135" s="4"/>
      <c r="NJY135" s="4"/>
      <c r="NJZ135" s="4"/>
      <c r="NKA135" s="4"/>
      <c r="NKB135" s="4"/>
      <c r="NKC135" s="4"/>
      <c r="NKD135" s="4"/>
      <c r="NKE135" s="4"/>
      <c r="NKF135" s="4"/>
      <c r="NKG135" s="4"/>
      <c r="NKH135" s="4"/>
      <c r="NKI135" s="4"/>
      <c r="NKJ135" s="4"/>
      <c r="NKK135" s="4"/>
      <c r="NKL135" s="4"/>
      <c r="NKM135" s="4"/>
      <c r="NKN135" s="4"/>
      <c r="NKO135" s="4"/>
      <c r="NKP135" s="4"/>
      <c r="NKQ135" s="4"/>
      <c r="NKR135" s="4"/>
      <c r="NKS135" s="4"/>
      <c r="NKT135" s="4"/>
      <c r="NKU135" s="4"/>
      <c r="NKV135" s="4"/>
      <c r="NKW135" s="4"/>
      <c r="NKX135" s="4"/>
      <c r="NKY135" s="4"/>
      <c r="NKZ135" s="4"/>
      <c r="NLA135" s="4"/>
      <c r="NLB135" s="4"/>
      <c r="NLC135" s="4"/>
      <c r="NLD135" s="4"/>
      <c r="NLE135" s="4"/>
      <c r="NLF135" s="4"/>
      <c r="NLG135" s="4"/>
      <c r="NLH135" s="4"/>
      <c r="NLI135" s="4"/>
      <c r="NLJ135" s="4"/>
      <c r="NLK135" s="4"/>
      <c r="NLL135" s="4"/>
      <c r="NLM135" s="4"/>
      <c r="NLN135" s="4"/>
      <c r="NLO135" s="4"/>
      <c r="NLP135" s="4"/>
      <c r="NLQ135" s="4"/>
      <c r="NLR135" s="4"/>
      <c r="NLS135" s="4"/>
      <c r="NLT135" s="4"/>
      <c r="NLU135" s="4"/>
      <c r="NLV135" s="4"/>
      <c r="NLW135" s="4"/>
      <c r="NLX135" s="4"/>
      <c r="NLY135" s="4"/>
      <c r="NLZ135" s="4"/>
      <c r="NMA135" s="4"/>
      <c r="NMB135" s="4"/>
      <c r="NMC135" s="4"/>
      <c r="NMD135" s="4"/>
      <c r="NME135" s="4"/>
      <c r="NMF135" s="4"/>
      <c r="NMG135" s="4"/>
      <c r="NMH135" s="4"/>
      <c r="NMI135" s="4"/>
      <c r="NMJ135" s="4"/>
      <c r="NMK135" s="4"/>
      <c r="NML135" s="4"/>
      <c r="NMM135" s="4"/>
      <c r="NMN135" s="4"/>
      <c r="NMO135" s="4"/>
      <c r="NMP135" s="4"/>
      <c r="NMQ135" s="4"/>
      <c r="NMR135" s="4"/>
      <c r="NMS135" s="4"/>
      <c r="NMT135" s="4"/>
      <c r="NMU135" s="4"/>
      <c r="NMV135" s="4"/>
      <c r="NMW135" s="4"/>
      <c r="NMX135" s="4"/>
      <c r="NMY135" s="4"/>
      <c r="NMZ135" s="4"/>
      <c r="NNA135" s="4"/>
      <c r="NNB135" s="4"/>
      <c r="NNC135" s="4"/>
      <c r="NND135" s="4"/>
      <c r="NNE135" s="4"/>
      <c r="NNF135" s="4"/>
      <c r="NNG135" s="4"/>
      <c r="NNH135" s="4"/>
      <c r="NNI135" s="4"/>
      <c r="NNJ135" s="4"/>
      <c r="NNK135" s="4"/>
      <c r="NNL135" s="4"/>
      <c r="NNM135" s="4"/>
      <c r="NNN135" s="4"/>
      <c r="NNO135" s="4"/>
      <c r="NNP135" s="4"/>
      <c r="NNQ135" s="4"/>
      <c r="NNR135" s="4"/>
      <c r="NNS135" s="4"/>
      <c r="NNT135" s="4"/>
      <c r="NNU135" s="4"/>
      <c r="NNV135" s="4"/>
      <c r="NNW135" s="4"/>
      <c r="NNX135" s="4"/>
      <c r="NNY135" s="4"/>
      <c r="NNZ135" s="4"/>
      <c r="NOA135" s="4"/>
      <c r="NOB135" s="4"/>
      <c r="NOC135" s="4"/>
      <c r="NOD135" s="4"/>
      <c r="NOE135" s="4"/>
      <c r="NOF135" s="4"/>
      <c r="NOG135" s="4"/>
      <c r="NOH135" s="4"/>
      <c r="NOI135" s="4"/>
      <c r="NOJ135" s="4"/>
      <c r="NOK135" s="4"/>
      <c r="NOL135" s="4"/>
      <c r="NOM135" s="4"/>
      <c r="NON135" s="4"/>
      <c r="NOO135" s="4"/>
      <c r="NOP135" s="4"/>
      <c r="NOQ135" s="4"/>
      <c r="NOR135" s="4"/>
      <c r="NOS135" s="4"/>
      <c r="NOT135" s="4"/>
      <c r="NOU135" s="4"/>
      <c r="NOV135" s="4"/>
      <c r="NOW135" s="4"/>
      <c r="NOX135" s="4"/>
      <c r="NOY135" s="4"/>
      <c r="NOZ135" s="4"/>
      <c r="NPA135" s="4"/>
      <c r="NPB135" s="4"/>
      <c r="NPC135" s="4"/>
      <c r="NPD135" s="4"/>
      <c r="NPE135" s="4"/>
      <c r="NPF135" s="4"/>
      <c r="NPG135" s="4"/>
      <c r="NPH135" s="4"/>
      <c r="NPI135" s="4"/>
      <c r="NPJ135" s="4"/>
      <c r="NPK135" s="4"/>
      <c r="NPL135" s="4"/>
      <c r="NPM135" s="4"/>
      <c r="NPN135" s="4"/>
      <c r="NPO135" s="4"/>
      <c r="NPP135" s="4"/>
      <c r="NPQ135" s="4"/>
      <c r="NPR135" s="4"/>
      <c r="NPS135" s="4"/>
      <c r="NPT135" s="4"/>
      <c r="NPU135" s="4"/>
      <c r="NPV135" s="4"/>
      <c r="NPW135" s="4"/>
      <c r="NPX135" s="4"/>
      <c r="NPY135" s="4"/>
      <c r="NPZ135" s="4"/>
      <c r="NQA135" s="4"/>
      <c r="NQB135" s="4"/>
      <c r="NQC135" s="4"/>
      <c r="NQD135" s="4"/>
      <c r="NQE135" s="4"/>
      <c r="NQF135" s="4"/>
      <c r="NQG135" s="4"/>
      <c r="NQH135" s="4"/>
      <c r="NQI135" s="4"/>
      <c r="NQJ135" s="4"/>
      <c r="NQK135" s="4"/>
      <c r="NQL135" s="4"/>
      <c r="NQM135" s="4"/>
      <c r="NQN135" s="4"/>
      <c r="NQO135" s="4"/>
      <c r="NQP135" s="4"/>
      <c r="NQQ135" s="4"/>
      <c r="NQR135" s="4"/>
      <c r="NQS135" s="4"/>
      <c r="NQT135" s="4"/>
      <c r="NQU135" s="4"/>
      <c r="NQV135" s="4"/>
      <c r="NQW135" s="4"/>
      <c r="NQX135" s="4"/>
      <c r="NQY135" s="4"/>
      <c r="NQZ135" s="4"/>
      <c r="NRA135" s="4"/>
      <c r="NRB135" s="4"/>
      <c r="NRC135" s="4"/>
      <c r="NRD135" s="4"/>
      <c r="NRE135" s="4"/>
      <c r="NRF135" s="4"/>
      <c r="NRM135" s="4"/>
      <c r="NRN135" s="4"/>
      <c r="NRO135" s="4"/>
      <c r="NRP135" s="4"/>
      <c r="NRQ135" s="4"/>
      <c r="NRR135" s="4"/>
      <c r="NRS135" s="4"/>
      <c r="NRT135" s="4"/>
      <c r="NRU135" s="4"/>
      <c r="NRV135" s="4"/>
      <c r="NRW135" s="4"/>
      <c r="NRX135" s="4"/>
      <c r="NRY135" s="4"/>
      <c r="NRZ135" s="4"/>
      <c r="NSA135" s="4"/>
      <c r="NSB135" s="4"/>
      <c r="NSC135" s="4"/>
      <c r="NSD135" s="4"/>
      <c r="NSE135" s="4"/>
      <c r="NSF135" s="4"/>
      <c r="NSG135" s="4"/>
      <c r="NSH135" s="4"/>
      <c r="NSI135" s="4"/>
      <c r="NSJ135" s="4"/>
      <c r="NSK135" s="4"/>
      <c r="NSL135" s="4"/>
      <c r="NSM135" s="4"/>
      <c r="NSN135" s="4"/>
      <c r="NSO135" s="4"/>
      <c r="NSP135" s="4"/>
      <c r="NSQ135" s="4"/>
      <c r="NSR135" s="4"/>
      <c r="NSS135" s="4"/>
      <c r="NST135" s="4"/>
      <c r="NSU135" s="4"/>
      <c r="NSV135" s="4"/>
      <c r="NSW135" s="4"/>
      <c r="NSX135" s="4"/>
      <c r="NSY135" s="4"/>
      <c r="NSZ135" s="4"/>
      <c r="NTA135" s="4"/>
      <c r="NTB135" s="4"/>
      <c r="NTC135" s="4"/>
      <c r="NTD135" s="4"/>
      <c r="NTE135" s="4"/>
      <c r="NTF135" s="4"/>
      <c r="NTG135" s="4"/>
      <c r="NTH135" s="4"/>
      <c r="NTI135" s="4"/>
      <c r="NTJ135" s="4"/>
      <c r="NTK135" s="4"/>
      <c r="NTL135" s="4"/>
      <c r="NTM135" s="4"/>
      <c r="NTN135" s="4"/>
      <c r="NTO135" s="4"/>
      <c r="NTP135" s="4"/>
      <c r="NTQ135" s="4"/>
      <c r="NTR135" s="4"/>
      <c r="NTS135" s="4"/>
      <c r="NTT135" s="4"/>
      <c r="NTU135" s="4"/>
      <c r="NTV135" s="4"/>
      <c r="NTW135" s="4"/>
      <c r="NTX135" s="4"/>
      <c r="NTY135" s="4"/>
      <c r="NTZ135" s="4"/>
      <c r="NUA135" s="4"/>
      <c r="NUB135" s="4"/>
      <c r="NUC135" s="4"/>
      <c r="NUD135" s="4"/>
      <c r="NUE135" s="4"/>
      <c r="NUF135" s="4"/>
      <c r="NUG135" s="4"/>
      <c r="NUH135" s="4"/>
      <c r="NUI135" s="4"/>
      <c r="NUJ135" s="4"/>
      <c r="NUK135" s="4"/>
      <c r="NUL135" s="4"/>
      <c r="NUM135" s="4"/>
      <c r="NUN135" s="4"/>
      <c r="NUO135" s="4"/>
      <c r="NUP135" s="4"/>
      <c r="NUQ135" s="4"/>
      <c r="NUR135" s="4"/>
      <c r="NUS135" s="4"/>
      <c r="NUT135" s="4"/>
      <c r="NUU135" s="4"/>
      <c r="NUV135" s="4"/>
      <c r="NUW135" s="4"/>
      <c r="NUX135" s="4"/>
      <c r="NUY135" s="4"/>
      <c r="NUZ135" s="4"/>
      <c r="NVA135" s="4"/>
      <c r="NVB135" s="4"/>
      <c r="NVC135" s="4"/>
      <c r="NVD135" s="4"/>
      <c r="NVE135" s="4"/>
      <c r="NVF135" s="4"/>
      <c r="NVG135" s="4"/>
      <c r="NVH135" s="4"/>
      <c r="NVI135" s="4"/>
      <c r="NVJ135" s="4"/>
      <c r="NVK135" s="4"/>
      <c r="NVL135" s="4"/>
      <c r="NVM135" s="4"/>
      <c r="NVN135" s="4"/>
      <c r="NVO135" s="4"/>
      <c r="NVP135" s="4"/>
      <c r="NVQ135" s="4"/>
      <c r="NVR135" s="4"/>
      <c r="NVS135" s="4"/>
      <c r="NVT135" s="4"/>
      <c r="NVU135" s="4"/>
      <c r="NVV135" s="4"/>
      <c r="NVW135" s="4"/>
      <c r="NVX135" s="4"/>
      <c r="NVY135" s="4"/>
      <c r="NVZ135" s="4"/>
      <c r="NWA135" s="4"/>
      <c r="NWB135" s="4"/>
      <c r="NWC135" s="4"/>
      <c r="NWD135" s="4"/>
      <c r="NWE135" s="4"/>
      <c r="NWF135" s="4"/>
      <c r="NWG135" s="4"/>
      <c r="NWH135" s="4"/>
      <c r="NWI135" s="4"/>
      <c r="NWJ135" s="4"/>
      <c r="NWK135" s="4"/>
      <c r="NWL135" s="4"/>
      <c r="NWM135" s="4"/>
      <c r="NWN135" s="4"/>
      <c r="NWO135" s="4"/>
      <c r="NWP135" s="4"/>
      <c r="NWQ135" s="4"/>
      <c r="NWR135" s="4"/>
      <c r="NWS135" s="4"/>
      <c r="NWT135" s="4"/>
      <c r="NWU135" s="4"/>
      <c r="NWV135" s="4"/>
      <c r="NWW135" s="4"/>
      <c r="NWX135" s="4"/>
      <c r="NWY135" s="4"/>
      <c r="NWZ135" s="4"/>
      <c r="NXA135" s="4"/>
      <c r="NXB135" s="4"/>
      <c r="NXC135" s="4"/>
      <c r="NXD135" s="4"/>
      <c r="NXE135" s="4"/>
      <c r="NXF135" s="4"/>
      <c r="NXG135" s="4"/>
      <c r="NXH135" s="4"/>
      <c r="NXI135" s="4"/>
      <c r="NXJ135" s="4"/>
      <c r="NXK135" s="4"/>
      <c r="NXL135" s="4"/>
      <c r="NXM135" s="4"/>
      <c r="NXN135" s="4"/>
      <c r="NXO135" s="4"/>
      <c r="NXP135" s="4"/>
      <c r="NXQ135" s="4"/>
      <c r="NXR135" s="4"/>
      <c r="NXS135" s="4"/>
      <c r="NXT135" s="4"/>
      <c r="NXU135" s="4"/>
      <c r="NXV135" s="4"/>
      <c r="NXW135" s="4"/>
      <c r="NXX135" s="4"/>
      <c r="NXY135" s="4"/>
      <c r="NXZ135" s="4"/>
      <c r="NYA135" s="4"/>
      <c r="NYB135" s="4"/>
      <c r="NYC135" s="4"/>
      <c r="NYD135" s="4"/>
      <c r="NYE135" s="4"/>
      <c r="NYF135" s="4"/>
      <c r="NYG135" s="4"/>
      <c r="NYH135" s="4"/>
      <c r="NYI135" s="4"/>
      <c r="NYJ135" s="4"/>
      <c r="NYK135" s="4"/>
      <c r="NYL135" s="4"/>
      <c r="NYM135" s="4"/>
      <c r="NYN135" s="4"/>
      <c r="NYO135" s="4"/>
      <c r="NYP135" s="4"/>
      <c r="NYQ135" s="4"/>
      <c r="NYR135" s="4"/>
      <c r="NYS135" s="4"/>
      <c r="NYT135" s="4"/>
      <c r="NYU135" s="4"/>
      <c r="NYV135" s="4"/>
      <c r="NYW135" s="4"/>
      <c r="NYX135" s="4"/>
      <c r="NYY135" s="4"/>
      <c r="NYZ135" s="4"/>
      <c r="NZA135" s="4"/>
      <c r="NZB135" s="4"/>
      <c r="NZC135" s="4"/>
      <c r="NZD135" s="4"/>
      <c r="NZE135" s="4"/>
      <c r="NZF135" s="4"/>
      <c r="NZG135" s="4"/>
      <c r="NZH135" s="4"/>
      <c r="NZI135" s="4"/>
      <c r="NZJ135" s="4"/>
      <c r="NZK135" s="4"/>
      <c r="NZL135" s="4"/>
      <c r="NZM135" s="4"/>
      <c r="NZN135" s="4"/>
      <c r="NZO135" s="4"/>
      <c r="NZP135" s="4"/>
      <c r="NZQ135" s="4"/>
      <c r="NZR135" s="4"/>
      <c r="NZS135" s="4"/>
      <c r="NZT135" s="4"/>
      <c r="NZU135" s="4"/>
      <c r="NZV135" s="4"/>
      <c r="NZW135" s="4"/>
      <c r="NZX135" s="4"/>
      <c r="NZY135" s="4"/>
      <c r="NZZ135" s="4"/>
      <c r="OAA135" s="4"/>
      <c r="OAB135" s="4"/>
      <c r="OAC135" s="4"/>
      <c r="OAD135" s="4"/>
      <c r="OAE135" s="4"/>
      <c r="OAF135" s="4"/>
      <c r="OAG135" s="4"/>
      <c r="OAH135" s="4"/>
      <c r="OAI135" s="4"/>
      <c r="OAJ135" s="4"/>
      <c r="OAK135" s="4"/>
      <c r="OAL135" s="4"/>
      <c r="OAM135" s="4"/>
      <c r="OAN135" s="4"/>
      <c r="OAO135" s="4"/>
      <c r="OAP135" s="4"/>
      <c r="OAQ135" s="4"/>
      <c r="OAR135" s="4"/>
      <c r="OAS135" s="4"/>
      <c r="OAT135" s="4"/>
      <c r="OAU135" s="4"/>
      <c r="OAV135" s="4"/>
      <c r="OAW135" s="4"/>
      <c r="OAX135" s="4"/>
      <c r="OAY135" s="4"/>
      <c r="OAZ135" s="4"/>
      <c r="OBA135" s="4"/>
      <c r="OBB135" s="4"/>
      <c r="OBI135" s="4"/>
      <c r="OBJ135" s="4"/>
      <c r="OBK135" s="4"/>
      <c r="OBL135" s="4"/>
      <c r="OBM135" s="4"/>
      <c r="OBN135" s="4"/>
      <c r="OBO135" s="4"/>
      <c r="OBP135" s="4"/>
      <c r="OBQ135" s="4"/>
      <c r="OBR135" s="4"/>
      <c r="OBS135" s="4"/>
      <c r="OBT135" s="4"/>
      <c r="OBU135" s="4"/>
      <c r="OBV135" s="4"/>
      <c r="OBW135" s="4"/>
      <c r="OBX135" s="4"/>
      <c r="OBY135" s="4"/>
      <c r="OBZ135" s="4"/>
      <c r="OCA135" s="4"/>
      <c r="OCB135" s="4"/>
      <c r="OCC135" s="4"/>
      <c r="OCD135" s="4"/>
      <c r="OCE135" s="4"/>
      <c r="OCF135" s="4"/>
      <c r="OCG135" s="4"/>
      <c r="OCH135" s="4"/>
      <c r="OCI135" s="4"/>
      <c r="OCJ135" s="4"/>
      <c r="OCK135" s="4"/>
      <c r="OCL135" s="4"/>
      <c r="OCM135" s="4"/>
      <c r="OCN135" s="4"/>
      <c r="OCO135" s="4"/>
      <c r="OCP135" s="4"/>
      <c r="OCQ135" s="4"/>
      <c r="OCR135" s="4"/>
      <c r="OCS135" s="4"/>
      <c r="OCT135" s="4"/>
      <c r="OCU135" s="4"/>
      <c r="OCV135" s="4"/>
      <c r="OCW135" s="4"/>
      <c r="OCX135" s="4"/>
      <c r="OCY135" s="4"/>
      <c r="OCZ135" s="4"/>
      <c r="ODA135" s="4"/>
      <c r="ODB135" s="4"/>
      <c r="ODC135" s="4"/>
      <c r="ODD135" s="4"/>
      <c r="ODE135" s="4"/>
      <c r="ODF135" s="4"/>
      <c r="ODG135" s="4"/>
      <c r="ODH135" s="4"/>
      <c r="ODI135" s="4"/>
      <c r="ODJ135" s="4"/>
      <c r="ODK135" s="4"/>
      <c r="ODL135" s="4"/>
      <c r="ODM135" s="4"/>
      <c r="ODN135" s="4"/>
      <c r="ODO135" s="4"/>
      <c r="ODP135" s="4"/>
      <c r="ODQ135" s="4"/>
      <c r="ODR135" s="4"/>
      <c r="ODS135" s="4"/>
      <c r="ODT135" s="4"/>
      <c r="ODU135" s="4"/>
      <c r="ODV135" s="4"/>
      <c r="ODW135" s="4"/>
      <c r="ODX135" s="4"/>
      <c r="ODY135" s="4"/>
      <c r="ODZ135" s="4"/>
      <c r="OEA135" s="4"/>
      <c r="OEB135" s="4"/>
      <c r="OEC135" s="4"/>
      <c r="OED135" s="4"/>
      <c r="OEE135" s="4"/>
      <c r="OEF135" s="4"/>
      <c r="OEG135" s="4"/>
      <c r="OEH135" s="4"/>
      <c r="OEI135" s="4"/>
      <c r="OEJ135" s="4"/>
      <c r="OEK135" s="4"/>
      <c r="OEL135" s="4"/>
      <c r="OEM135" s="4"/>
      <c r="OEN135" s="4"/>
      <c r="OEO135" s="4"/>
      <c r="OEP135" s="4"/>
      <c r="OEQ135" s="4"/>
      <c r="OER135" s="4"/>
      <c r="OES135" s="4"/>
      <c r="OET135" s="4"/>
      <c r="OEU135" s="4"/>
      <c r="OEV135" s="4"/>
      <c r="OEW135" s="4"/>
      <c r="OEX135" s="4"/>
      <c r="OEY135" s="4"/>
      <c r="OEZ135" s="4"/>
      <c r="OFA135" s="4"/>
      <c r="OFB135" s="4"/>
      <c r="OFC135" s="4"/>
      <c r="OFD135" s="4"/>
      <c r="OFE135" s="4"/>
      <c r="OFF135" s="4"/>
      <c r="OFG135" s="4"/>
      <c r="OFH135" s="4"/>
      <c r="OFI135" s="4"/>
      <c r="OFJ135" s="4"/>
      <c r="OFK135" s="4"/>
      <c r="OFL135" s="4"/>
      <c r="OFM135" s="4"/>
      <c r="OFN135" s="4"/>
      <c r="OFO135" s="4"/>
      <c r="OFP135" s="4"/>
      <c r="OFQ135" s="4"/>
      <c r="OFR135" s="4"/>
      <c r="OFS135" s="4"/>
      <c r="OFT135" s="4"/>
      <c r="OFU135" s="4"/>
      <c r="OFV135" s="4"/>
      <c r="OFW135" s="4"/>
      <c r="OFX135" s="4"/>
      <c r="OFY135" s="4"/>
      <c r="OFZ135" s="4"/>
      <c r="OGA135" s="4"/>
      <c r="OGB135" s="4"/>
      <c r="OGC135" s="4"/>
      <c r="OGD135" s="4"/>
      <c r="OGE135" s="4"/>
      <c r="OGF135" s="4"/>
      <c r="OGG135" s="4"/>
      <c r="OGH135" s="4"/>
      <c r="OGI135" s="4"/>
      <c r="OGJ135" s="4"/>
      <c r="OGK135" s="4"/>
      <c r="OGL135" s="4"/>
      <c r="OGM135" s="4"/>
      <c r="OGN135" s="4"/>
      <c r="OGO135" s="4"/>
      <c r="OGP135" s="4"/>
      <c r="OGQ135" s="4"/>
      <c r="OGR135" s="4"/>
      <c r="OGS135" s="4"/>
      <c r="OGT135" s="4"/>
      <c r="OGU135" s="4"/>
      <c r="OGV135" s="4"/>
      <c r="OGW135" s="4"/>
      <c r="OGX135" s="4"/>
      <c r="OGY135" s="4"/>
      <c r="OGZ135" s="4"/>
      <c r="OHA135" s="4"/>
      <c r="OHB135" s="4"/>
      <c r="OHC135" s="4"/>
      <c r="OHD135" s="4"/>
      <c r="OHE135" s="4"/>
      <c r="OHF135" s="4"/>
      <c r="OHG135" s="4"/>
      <c r="OHH135" s="4"/>
      <c r="OHI135" s="4"/>
      <c r="OHJ135" s="4"/>
      <c r="OHK135" s="4"/>
      <c r="OHL135" s="4"/>
      <c r="OHM135" s="4"/>
      <c r="OHN135" s="4"/>
      <c r="OHO135" s="4"/>
      <c r="OHP135" s="4"/>
      <c r="OHQ135" s="4"/>
      <c r="OHR135" s="4"/>
      <c r="OHS135" s="4"/>
      <c r="OHT135" s="4"/>
      <c r="OHU135" s="4"/>
      <c r="OHV135" s="4"/>
      <c r="OHW135" s="4"/>
      <c r="OHX135" s="4"/>
      <c r="OHY135" s="4"/>
      <c r="OHZ135" s="4"/>
      <c r="OIA135" s="4"/>
      <c r="OIB135" s="4"/>
      <c r="OIC135" s="4"/>
      <c r="OID135" s="4"/>
      <c r="OIE135" s="4"/>
      <c r="OIF135" s="4"/>
      <c r="OIG135" s="4"/>
      <c r="OIH135" s="4"/>
      <c r="OII135" s="4"/>
      <c r="OIJ135" s="4"/>
      <c r="OIK135" s="4"/>
      <c r="OIL135" s="4"/>
      <c r="OIM135" s="4"/>
      <c r="OIN135" s="4"/>
      <c r="OIO135" s="4"/>
      <c r="OIP135" s="4"/>
      <c r="OIQ135" s="4"/>
      <c r="OIR135" s="4"/>
      <c r="OIS135" s="4"/>
      <c r="OIT135" s="4"/>
      <c r="OIU135" s="4"/>
      <c r="OIV135" s="4"/>
      <c r="OIW135" s="4"/>
      <c r="OIX135" s="4"/>
      <c r="OIY135" s="4"/>
      <c r="OIZ135" s="4"/>
      <c r="OJA135" s="4"/>
      <c r="OJB135" s="4"/>
      <c r="OJC135" s="4"/>
      <c r="OJD135" s="4"/>
      <c r="OJE135" s="4"/>
      <c r="OJF135" s="4"/>
      <c r="OJG135" s="4"/>
      <c r="OJH135" s="4"/>
      <c r="OJI135" s="4"/>
      <c r="OJJ135" s="4"/>
      <c r="OJK135" s="4"/>
      <c r="OJL135" s="4"/>
      <c r="OJM135" s="4"/>
      <c r="OJN135" s="4"/>
      <c r="OJO135" s="4"/>
      <c r="OJP135" s="4"/>
      <c r="OJQ135" s="4"/>
      <c r="OJR135" s="4"/>
      <c r="OJS135" s="4"/>
      <c r="OJT135" s="4"/>
      <c r="OJU135" s="4"/>
      <c r="OJV135" s="4"/>
      <c r="OJW135" s="4"/>
      <c r="OJX135" s="4"/>
      <c r="OJY135" s="4"/>
      <c r="OJZ135" s="4"/>
      <c r="OKA135" s="4"/>
      <c r="OKB135" s="4"/>
      <c r="OKC135" s="4"/>
      <c r="OKD135" s="4"/>
      <c r="OKE135" s="4"/>
      <c r="OKF135" s="4"/>
      <c r="OKG135" s="4"/>
      <c r="OKH135" s="4"/>
      <c r="OKI135" s="4"/>
      <c r="OKJ135" s="4"/>
      <c r="OKK135" s="4"/>
      <c r="OKL135" s="4"/>
      <c r="OKM135" s="4"/>
      <c r="OKN135" s="4"/>
      <c r="OKO135" s="4"/>
      <c r="OKP135" s="4"/>
      <c r="OKQ135" s="4"/>
      <c r="OKR135" s="4"/>
      <c r="OKS135" s="4"/>
      <c r="OKT135" s="4"/>
      <c r="OKU135" s="4"/>
      <c r="OKV135" s="4"/>
      <c r="OKW135" s="4"/>
      <c r="OKX135" s="4"/>
      <c r="OLE135" s="4"/>
      <c r="OLF135" s="4"/>
      <c r="OLG135" s="4"/>
      <c r="OLH135" s="4"/>
      <c r="OLI135" s="4"/>
      <c r="OLJ135" s="4"/>
      <c r="OLK135" s="4"/>
      <c r="OLL135" s="4"/>
      <c r="OLM135" s="4"/>
      <c r="OLN135" s="4"/>
      <c r="OLO135" s="4"/>
      <c r="OLP135" s="4"/>
      <c r="OLQ135" s="4"/>
      <c r="OLR135" s="4"/>
      <c r="OLS135" s="4"/>
      <c r="OLT135" s="4"/>
      <c r="OLU135" s="4"/>
      <c r="OLV135" s="4"/>
      <c r="OLW135" s="4"/>
      <c r="OLX135" s="4"/>
      <c r="OLY135" s="4"/>
      <c r="OLZ135" s="4"/>
      <c r="OMA135" s="4"/>
      <c r="OMB135" s="4"/>
      <c r="OMC135" s="4"/>
      <c r="OMD135" s="4"/>
      <c r="OME135" s="4"/>
      <c r="OMF135" s="4"/>
      <c r="OMG135" s="4"/>
      <c r="OMH135" s="4"/>
      <c r="OMI135" s="4"/>
      <c r="OMJ135" s="4"/>
      <c r="OMK135" s="4"/>
      <c r="OML135" s="4"/>
      <c r="OMM135" s="4"/>
      <c r="OMN135" s="4"/>
      <c r="OMO135" s="4"/>
      <c r="OMP135" s="4"/>
      <c r="OMQ135" s="4"/>
      <c r="OMR135" s="4"/>
      <c r="OMS135" s="4"/>
      <c r="OMT135" s="4"/>
      <c r="OMU135" s="4"/>
      <c r="OMV135" s="4"/>
      <c r="OMW135" s="4"/>
      <c r="OMX135" s="4"/>
      <c r="OMY135" s="4"/>
      <c r="OMZ135" s="4"/>
      <c r="ONA135" s="4"/>
      <c r="ONB135" s="4"/>
      <c r="ONC135" s="4"/>
      <c r="OND135" s="4"/>
      <c r="ONE135" s="4"/>
      <c r="ONF135" s="4"/>
      <c r="ONG135" s="4"/>
      <c r="ONH135" s="4"/>
      <c r="ONI135" s="4"/>
      <c r="ONJ135" s="4"/>
      <c r="ONK135" s="4"/>
      <c r="ONL135" s="4"/>
      <c r="ONM135" s="4"/>
      <c r="ONN135" s="4"/>
      <c r="ONO135" s="4"/>
      <c r="ONP135" s="4"/>
      <c r="ONQ135" s="4"/>
      <c r="ONR135" s="4"/>
      <c r="ONS135" s="4"/>
      <c r="ONT135" s="4"/>
      <c r="ONU135" s="4"/>
      <c r="ONV135" s="4"/>
      <c r="ONW135" s="4"/>
      <c r="ONX135" s="4"/>
      <c r="ONY135" s="4"/>
      <c r="ONZ135" s="4"/>
      <c r="OOA135" s="4"/>
      <c r="OOB135" s="4"/>
      <c r="OOC135" s="4"/>
      <c r="OOD135" s="4"/>
      <c r="OOE135" s="4"/>
      <c r="OOF135" s="4"/>
      <c r="OOG135" s="4"/>
      <c r="OOH135" s="4"/>
      <c r="OOI135" s="4"/>
      <c r="OOJ135" s="4"/>
      <c r="OOK135" s="4"/>
      <c r="OOL135" s="4"/>
      <c r="OOM135" s="4"/>
      <c r="OON135" s="4"/>
      <c r="OOO135" s="4"/>
      <c r="OOP135" s="4"/>
      <c r="OOQ135" s="4"/>
      <c r="OOR135" s="4"/>
      <c r="OOS135" s="4"/>
      <c r="OOT135" s="4"/>
      <c r="OOU135" s="4"/>
      <c r="OOV135" s="4"/>
      <c r="OOW135" s="4"/>
      <c r="OOX135" s="4"/>
      <c r="OOY135" s="4"/>
      <c r="OOZ135" s="4"/>
      <c r="OPA135" s="4"/>
      <c r="OPB135" s="4"/>
      <c r="OPC135" s="4"/>
      <c r="OPD135" s="4"/>
      <c r="OPE135" s="4"/>
      <c r="OPF135" s="4"/>
      <c r="OPG135" s="4"/>
      <c r="OPH135" s="4"/>
      <c r="OPI135" s="4"/>
      <c r="OPJ135" s="4"/>
      <c r="OPK135" s="4"/>
      <c r="OPL135" s="4"/>
      <c r="OPM135" s="4"/>
      <c r="OPN135" s="4"/>
      <c r="OPO135" s="4"/>
      <c r="OPP135" s="4"/>
      <c r="OPQ135" s="4"/>
      <c r="OPR135" s="4"/>
      <c r="OPS135" s="4"/>
      <c r="OPT135" s="4"/>
      <c r="OPU135" s="4"/>
      <c r="OPV135" s="4"/>
      <c r="OPW135" s="4"/>
      <c r="OPX135" s="4"/>
      <c r="OPY135" s="4"/>
      <c r="OPZ135" s="4"/>
      <c r="OQA135" s="4"/>
      <c r="OQB135" s="4"/>
      <c r="OQC135" s="4"/>
      <c r="OQD135" s="4"/>
      <c r="OQE135" s="4"/>
      <c r="OQF135" s="4"/>
      <c r="OQG135" s="4"/>
      <c r="OQH135" s="4"/>
      <c r="OQI135" s="4"/>
      <c r="OQJ135" s="4"/>
      <c r="OQK135" s="4"/>
      <c r="OQL135" s="4"/>
      <c r="OQM135" s="4"/>
      <c r="OQN135" s="4"/>
      <c r="OQO135" s="4"/>
      <c r="OQP135" s="4"/>
      <c r="OQQ135" s="4"/>
      <c r="OQR135" s="4"/>
      <c r="OQS135" s="4"/>
      <c r="OQT135" s="4"/>
      <c r="OQU135" s="4"/>
      <c r="OQV135" s="4"/>
      <c r="OQW135" s="4"/>
      <c r="OQX135" s="4"/>
      <c r="OQY135" s="4"/>
      <c r="OQZ135" s="4"/>
      <c r="ORA135" s="4"/>
      <c r="ORB135" s="4"/>
      <c r="ORC135" s="4"/>
      <c r="ORD135" s="4"/>
      <c r="ORE135" s="4"/>
      <c r="ORF135" s="4"/>
      <c r="ORG135" s="4"/>
      <c r="ORH135" s="4"/>
      <c r="ORI135" s="4"/>
      <c r="ORJ135" s="4"/>
      <c r="ORK135" s="4"/>
      <c r="ORL135" s="4"/>
      <c r="ORM135" s="4"/>
      <c r="ORN135" s="4"/>
      <c r="ORO135" s="4"/>
      <c r="ORP135" s="4"/>
      <c r="ORQ135" s="4"/>
      <c r="ORR135" s="4"/>
      <c r="ORS135" s="4"/>
      <c r="ORT135" s="4"/>
      <c r="ORU135" s="4"/>
      <c r="ORV135" s="4"/>
      <c r="ORW135" s="4"/>
      <c r="ORX135" s="4"/>
      <c r="ORY135" s="4"/>
      <c r="ORZ135" s="4"/>
      <c r="OSA135" s="4"/>
      <c r="OSB135" s="4"/>
      <c r="OSC135" s="4"/>
      <c r="OSD135" s="4"/>
      <c r="OSE135" s="4"/>
      <c r="OSF135" s="4"/>
      <c r="OSG135" s="4"/>
      <c r="OSH135" s="4"/>
      <c r="OSI135" s="4"/>
      <c r="OSJ135" s="4"/>
      <c r="OSK135" s="4"/>
      <c r="OSL135" s="4"/>
      <c r="OSM135" s="4"/>
      <c r="OSN135" s="4"/>
      <c r="OSO135" s="4"/>
      <c r="OSP135" s="4"/>
      <c r="OSQ135" s="4"/>
      <c r="OSR135" s="4"/>
      <c r="OSS135" s="4"/>
      <c r="OST135" s="4"/>
      <c r="OSU135" s="4"/>
      <c r="OSV135" s="4"/>
      <c r="OSW135" s="4"/>
      <c r="OSX135" s="4"/>
      <c r="OSY135" s="4"/>
      <c r="OSZ135" s="4"/>
      <c r="OTA135" s="4"/>
      <c r="OTB135" s="4"/>
      <c r="OTC135" s="4"/>
      <c r="OTD135" s="4"/>
      <c r="OTE135" s="4"/>
      <c r="OTF135" s="4"/>
      <c r="OTG135" s="4"/>
      <c r="OTH135" s="4"/>
      <c r="OTI135" s="4"/>
      <c r="OTJ135" s="4"/>
      <c r="OTK135" s="4"/>
      <c r="OTL135" s="4"/>
      <c r="OTM135" s="4"/>
      <c r="OTN135" s="4"/>
      <c r="OTO135" s="4"/>
      <c r="OTP135" s="4"/>
      <c r="OTQ135" s="4"/>
      <c r="OTR135" s="4"/>
      <c r="OTS135" s="4"/>
      <c r="OTT135" s="4"/>
      <c r="OTU135" s="4"/>
      <c r="OTV135" s="4"/>
      <c r="OTW135" s="4"/>
      <c r="OTX135" s="4"/>
      <c r="OTY135" s="4"/>
      <c r="OTZ135" s="4"/>
      <c r="OUA135" s="4"/>
      <c r="OUB135" s="4"/>
      <c r="OUC135" s="4"/>
      <c r="OUD135" s="4"/>
      <c r="OUE135" s="4"/>
      <c r="OUF135" s="4"/>
      <c r="OUG135" s="4"/>
      <c r="OUH135" s="4"/>
      <c r="OUI135" s="4"/>
      <c r="OUJ135" s="4"/>
      <c r="OUK135" s="4"/>
      <c r="OUL135" s="4"/>
      <c r="OUM135" s="4"/>
      <c r="OUN135" s="4"/>
      <c r="OUO135" s="4"/>
      <c r="OUP135" s="4"/>
      <c r="OUQ135" s="4"/>
      <c r="OUR135" s="4"/>
      <c r="OUS135" s="4"/>
      <c r="OUT135" s="4"/>
      <c r="OVA135" s="4"/>
      <c r="OVB135" s="4"/>
      <c r="OVC135" s="4"/>
      <c r="OVD135" s="4"/>
      <c r="OVE135" s="4"/>
      <c r="OVF135" s="4"/>
      <c r="OVG135" s="4"/>
      <c r="OVH135" s="4"/>
      <c r="OVI135" s="4"/>
      <c r="OVJ135" s="4"/>
      <c r="OVK135" s="4"/>
      <c r="OVL135" s="4"/>
      <c r="OVM135" s="4"/>
      <c r="OVN135" s="4"/>
      <c r="OVO135" s="4"/>
      <c r="OVP135" s="4"/>
      <c r="OVQ135" s="4"/>
      <c r="OVR135" s="4"/>
      <c r="OVS135" s="4"/>
      <c r="OVT135" s="4"/>
      <c r="OVU135" s="4"/>
      <c r="OVV135" s="4"/>
      <c r="OVW135" s="4"/>
      <c r="OVX135" s="4"/>
      <c r="OVY135" s="4"/>
      <c r="OVZ135" s="4"/>
      <c r="OWA135" s="4"/>
      <c r="OWB135" s="4"/>
      <c r="OWC135" s="4"/>
      <c r="OWD135" s="4"/>
      <c r="OWE135" s="4"/>
      <c r="OWF135" s="4"/>
      <c r="OWG135" s="4"/>
      <c r="OWH135" s="4"/>
      <c r="OWI135" s="4"/>
      <c r="OWJ135" s="4"/>
      <c r="OWK135" s="4"/>
      <c r="OWL135" s="4"/>
      <c r="OWM135" s="4"/>
      <c r="OWN135" s="4"/>
      <c r="OWO135" s="4"/>
      <c r="OWP135" s="4"/>
      <c r="OWQ135" s="4"/>
      <c r="OWR135" s="4"/>
      <c r="OWS135" s="4"/>
      <c r="OWT135" s="4"/>
      <c r="OWU135" s="4"/>
      <c r="OWV135" s="4"/>
      <c r="OWW135" s="4"/>
      <c r="OWX135" s="4"/>
      <c r="OWY135" s="4"/>
      <c r="OWZ135" s="4"/>
      <c r="OXA135" s="4"/>
      <c r="OXB135" s="4"/>
      <c r="OXC135" s="4"/>
      <c r="OXD135" s="4"/>
      <c r="OXE135" s="4"/>
      <c r="OXF135" s="4"/>
      <c r="OXG135" s="4"/>
      <c r="OXH135" s="4"/>
      <c r="OXI135" s="4"/>
      <c r="OXJ135" s="4"/>
      <c r="OXK135" s="4"/>
      <c r="OXL135" s="4"/>
      <c r="OXM135" s="4"/>
      <c r="OXN135" s="4"/>
      <c r="OXO135" s="4"/>
      <c r="OXP135" s="4"/>
      <c r="OXQ135" s="4"/>
      <c r="OXR135" s="4"/>
      <c r="OXS135" s="4"/>
      <c r="OXT135" s="4"/>
      <c r="OXU135" s="4"/>
      <c r="OXV135" s="4"/>
      <c r="OXW135" s="4"/>
      <c r="OXX135" s="4"/>
      <c r="OXY135" s="4"/>
      <c r="OXZ135" s="4"/>
      <c r="OYA135" s="4"/>
      <c r="OYB135" s="4"/>
      <c r="OYC135" s="4"/>
      <c r="OYD135" s="4"/>
      <c r="OYE135" s="4"/>
      <c r="OYF135" s="4"/>
      <c r="OYG135" s="4"/>
      <c r="OYH135" s="4"/>
      <c r="OYI135" s="4"/>
      <c r="OYJ135" s="4"/>
      <c r="OYK135" s="4"/>
      <c r="OYL135" s="4"/>
      <c r="OYM135" s="4"/>
      <c r="OYN135" s="4"/>
      <c r="OYO135" s="4"/>
      <c r="OYP135" s="4"/>
      <c r="OYQ135" s="4"/>
      <c r="OYR135" s="4"/>
      <c r="OYS135" s="4"/>
      <c r="OYT135" s="4"/>
      <c r="OYU135" s="4"/>
      <c r="OYV135" s="4"/>
      <c r="OYW135" s="4"/>
      <c r="OYX135" s="4"/>
      <c r="OYY135" s="4"/>
      <c r="OYZ135" s="4"/>
      <c r="OZA135" s="4"/>
      <c r="OZB135" s="4"/>
      <c r="OZC135" s="4"/>
      <c r="OZD135" s="4"/>
      <c r="OZE135" s="4"/>
      <c r="OZF135" s="4"/>
      <c r="OZG135" s="4"/>
      <c r="OZH135" s="4"/>
      <c r="OZI135" s="4"/>
      <c r="OZJ135" s="4"/>
      <c r="OZK135" s="4"/>
      <c r="OZL135" s="4"/>
      <c r="OZM135" s="4"/>
      <c r="OZN135" s="4"/>
      <c r="OZO135" s="4"/>
      <c r="OZP135" s="4"/>
      <c r="OZQ135" s="4"/>
      <c r="OZR135" s="4"/>
      <c r="OZS135" s="4"/>
      <c r="OZT135" s="4"/>
      <c r="OZU135" s="4"/>
      <c r="OZV135" s="4"/>
      <c r="OZW135" s="4"/>
      <c r="OZX135" s="4"/>
      <c r="OZY135" s="4"/>
      <c r="OZZ135" s="4"/>
      <c r="PAA135" s="4"/>
      <c r="PAB135" s="4"/>
      <c r="PAC135" s="4"/>
      <c r="PAD135" s="4"/>
      <c r="PAE135" s="4"/>
      <c r="PAF135" s="4"/>
      <c r="PAG135" s="4"/>
      <c r="PAH135" s="4"/>
      <c r="PAI135" s="4"/>
      <c r="PAJ135" s="4"/>
      <c r="PAK135" s="4"/>
      <c r="PAL135" s="4"/>
      <c r="PAM135" s="4"/>
      <c r="PAN135" s="4"/>
      <c r="PAO135" s="4"/>
      <c r="PAP135" s="4"/>
      <c r="PAQ135" s="4"/>
      <c r="PAR135" s="4"/>
      <c r="PAS135" s="4"/>
      <c r="PAT135" s="4"/>
      <c r="PAU135" s="4"/>
      <c r="PAV135" s="4"/>
      <c r="PAW135" s="4"/>
      <c r="PAX135" s="4"/>
      <c r="PAY135" s="4"/>
      <c r="PAZ135" s="4"/>
      <c r="PBA135" s="4"/>
      <c r="PBB135" s="4"/>
      <c r="PBC135" s="4"/>
      <c r="PBD135" s="4"/>
      <c r="PBE135" s="4"/>
      <c r="PBF135" s="4"/>
      <c r="PBG135" s="4"/>
      <c r="PBH135" s="4"/>
      <c r="PBI135" s="4"/>
      <c r="PBJ135" s="4"/>
      <c r="PBK135" s="4"/>
      <c r="PBL135" s="4"/>
      <c r="PBM135" s="4"/>
      <c r="PBN135" s="4"/>
      <c r="PBO135" s="4"/>
      <c r="PBP135" s="4"/>
      <c r="PBQ135" s="4"/>
      <c r="PBR135" s="4"/>
      <c r="PBS135" s="4"/>
      <c r="PBT135" s="4"/>
      <c r="PBU135" s="4"/>
      <c r="PBV135" s="4"/>
      <c r="PBW135" s="4"/>
      <c r="PBX135" s="4"/>
      <c r="PBY135" s="4"/>
      <c r="PBZ135" s="4"/>
      <c r="PCA135" s="4"/>
      <c r="PCB135" s="4"/>
      <c r="PCC135" s="4"/>
      <c r="PCD135" s="4"/>
      <c r="PCE135" s="4"/>
      <c r="PCF135" s="4"/>
      <c r="PCG135" s="4"/>
      <c r="PCH135" s="4"/>
      <c r="PCI135" s="4"/>
      <c r="PCJ135" s="4"/>
      <c r="PCK135" s="4"/>
      <c r="PCL135" s="4"/>
      <c r="PCM135" s="4"/>
      <c r="PCN135" s="4"/>
      <c r="PCO135" s="4"/>
      <c r="PCP135" s="4"/>
      <c r="PCQ135" s="4"/>
      <c r="PCR135" s="4"/>
      <c r="PCS135" s="4"/>
      <c r="PCT135" s="4"/>
      <c r="PCU135" s="4"/>
      <c r="PCV135" s="4"/>
      <c r="PCW135" s="4"/>
      <c r="PCX135" s="4"/>
      <c r="PCY135" s="4"/>
      <c r="PCZ135" s="4"/>
      <c r="PDA135" s="4"/>
      <c r="PDB135" s="4"/>
      <c r="PDC135" s="4"/>
      <c r="PDD135" s="4"/>
      <c r="PDE135" s="4"/>
      <c r="PDF135" s="4"/>
      <c r="PDG135" s="4"/>
      <c r="PDH135" s="4"/>
      <c r="PDI135" s="4"/>
      <c r="PDJ135" s="4"/>
      <c r="PDK135" s="4"/>
      <c r="PDL135" s="4"/>
      <c r="PDM135" s="4"/>
      <c r="PDN135" s="4"/>
      <c r="PDO135" s="4"/>
      <c r="PDP135" s="4"/>
      <c r="PDQ135" s="4"/>
      <c r="PDR135" s="4"/>
      <c r="PDS135" s="4"/>
      <c r="PDT135" s="4"/>
      <c r="PDU135" s="4"/>
      <c r="PDV135" s="4"/>
      <c r="PDW135" s="4"/>
      <c r="PDX135" s="4"/>
      <c r="PDY135" s="4"/>
      <c r="PDZ135" s="4"/>
      <c r="PEA135" s="4"/>
      <c r="PEB135" s="4"/>
      <c r="PEC135" s="4"/>
      <c r="PED135" s="4"/>
      <c r="PEE135" s="4"/>
      <c r="PEF135" s="4"/>
      <c r="PEG135" s="4"/>
      <c r="PEH135" s="4"/>
      <c r="PEI135" s="4"/>
      <c r="PEJ135" s="4"/>
      <c r="PEK135" s="4"/>
      <c r="PEL135" s="4"/>
      <c r="PEM135" s="4"/>
      <c r="PEN135" s="4"/>
      <c r="PEO135" s="4"/>
      <c r="PEP135" s="4"/>
      <c r="PEW135" s="4"/>
      <c r="PEX135" s="4"/>
      <c r="PEY135" s="4"/>
      <c r="PEZ135" s="4"/>
      <c r="PFA135" s="4"/>
      <c r="PFB135" s="4"/>
      <c r="PFC135" s="4"/>
      <c r="PFD135" s="4"/>
      <c r="PFE135" s="4"/>
      <c r="PFF135" s="4"/>
      <c r="PFG135" s="4"/>
      <c r="PFH135" s="4"/>
      <c r="PFI135" s="4"/>
      <c r="PFJ135" s="4"/>
      <c r="PFK135" s="4"/>
      <c r="PFL135" s="4"/>
      <c r="PFM135" s="4"/>
      <c r="PFN135" s="4"/>
      <c r="PFO135" s="4"/>
      <c r="PFP135" s="4"/>
      <c r="PFQ135" s="4"/>
      <c r="PFR135" s="4"/>
      <c r="PFS135" s="4"/>
      <c r="PFT135" s="4"/>
      <c r="PFU135" s="4"/>
      <c r="PFV135" s="4"/>
      <c r="PFW135" s="4"/>
      <c r="PFX135" s="4"/>
      <c r="PFY135" s="4"/>
      <c r="PFZ135" s="4"/>
      <c r="PGA135" s="4"/>
      <c r="PGB135" s="4"/>
      <c r="PGC135" s="4"/>
      <c r="PGD135" s="4"/>
      <c r="PGE135" s="4"/>
      <c r="PGF135" s="4"/>
      <c r="PGG135" s="4"/>
      <c r="PGH135" s="4"/>
      <c r="PGI135" s="4"/>
      <c r="PGJ135" s="4"/>
      <c r="PGK135" s="4"/>
      <c r="PGL135" s="4"/>
      <c r="PGM135" s="4"/>
      <c r="PGN135" s="4"/>
      <c r="PGO135" s="4"/>
      <c r="PGP135" s="4"/>
      <c r="PGQ135" s="4"/>
      <c r="PGR135" s="4"/>
      <c r="PGS135" s="4"/>
      <c r="PGT135" s="4"/>
      <c r="PGU135" s="4"/>
      <c r="PGV135" s="4"/>
      <c r="PGW135" s="4"/>
      <c r="PGX135" s="4"/>
      <c r="PGY135" s="4"/>
      <c r="PGZ135" s="4"/>
      <c r="PHA135" s="4"/>
      <c r="PHB135" s="4"/>
      <c r="PHC135" s="4"/>
      <c r="PHD135" s="4"/>
      <c r="PHE135" s="4"/>
      <c r="PHF135" s="4"/>
      <c r="PHG135" s="4"/>
      <c r="PHH135" s="4"/>
      <c r="PHI135" s="4"/>
      <c r="PHJ135" s="4"/>
      <c r="PHK135" s="4"/>
      <c r="PHL135" s="4"/>
      <c r="PHM135" s="4"/>
      <c r="PHN135" s="4"/>
      <c r="PHO135" s="4"/>
      <c r="PHP135" s="4"/>
      <c r="PHQ135" s="4"/>
      <c r="PHR135" s="4"/>
      <c r="PHS135" s="4"/>
      <c r="PHT135" s="4"/>
      <c r="PHU135" s="4"/>
      <c r="PHV135" s="4"/>
      <c r="PHW135" s="4"/>
      <c r="PHX135" s="4"/>
      <c r="PHY135" s="4"/>
      <c r="PHZ135" s="4"/>
      <c r="PIA135" s="4"/>
      <c r="PIB135" s="4"/>
      <c r="PIC135" s="4"/>
      <c r="PID135" s="4"/>
      <c r="PIE135" s="4"/>
      <c r="PIF135" s="4"/>
      <c r="PIG135" s="4"/>
      <c r="PIH135" s="4"/>
      <c r="PII135" s="4"/>
      <c r="PIJ135" s="4"/>
      <c r="PIK135" s="4"/>
      <c r="PIL135" s="4"/>
      <c r="PIM135" s="4"/>
      <c r="PIN135" s="4"/>
      <c r="PIO135" s="4"/>
      <c r="PIP135" s="4"/>
      <c r="PIQ135" s="4"/>
      <c r="PIR135" s="4"/>
      <c r="PIS135" s="4"/>
      <c r="PIT135" s="4"/>
      <c r="PIU135" s="4"/>
      <c r="PIV135" s="4"/>
      <c r="PIW135" s="4"/>
      <c r="PIX135" s="4"/>
      <c r="PIY135" s="4"/>
      <c r="PIZ135" s="4"/>
      <c r="PJA135" s="4"/>
      <c r="PJB135" s="4"/>
      <c r="PJC135" s="4"/>
      <c r="PJD135" s="4"/>
      <c r="PJE135" s="4"/>
      <c r="PJF135" s="4"/>
      <c r="PJG135" s="4"/>
      <c r="PJH135" s="4"/>
      <c r="PJI135" s="4"/>
      <c r="PJJ135" s="4"/>
      <c r="PJK135" s="4"/>
      <c r="PJL135" s="4"/>
      <c r="PJM135" s="4"/>
      <c r="PJN135" s="4"/>
      <c r="PJO135" s="4"/>
      <c r="PJP135" s="4"/>
      <c r="PJQ135" s="4"/>
      <c r="PJR135" s="4"/>
      <c r="PJS135" s="4"/>
      <c r="PJT135" s="4"/>
      <c r="PJU135" s="4"/>
      <c r="PJV135" s="4"/>
      <c r="PJW135" s="4"/>
      <c r="PJX135" s="4"/>
      <c r="PJY135" s="4"/>
      <c r="PJZ135" s="4"/>
      <c r="PKA135" s="4"/>
      <c r="PKB135" s="4"/>
      <c r="PKC135" s="4"/>
      <c r="PKD135" s="4"/>
      <c r="PKE135" s="4"/>
      <c r="PKF135" s="4"/>
      <c r="PKG135" s="4"/>
      <c r="PKH135" s="4"/>
      <c r="PKI135" s="4"/>
      <c r="PKJ135" s="4"/>
      <c r="PKK135" s="4"/>
      <c r="PKL135" s="4"/>
      <c r="PKM135" s="4"/>
      <c r="PKN135" s="4"/>
      <c r="PKO135" s="4"/>
      <c r="PKP135" s="4"/>
      <c r="PKQ135" s="4"/>
      <c r="PKR135" s="4"/>
      <c r="PKS135" s="4"/>
      <c r="PKT135" s="4"/>
      <c r="PKU135" s="4"/>
      <c r="PKV135" s="4"/>
      <c r="PKW135" s="4"/>
      <c r="PKX135" s="4"/>
      <c r="PKY135" s="4"/>
      <c r="PKZ135" s="4"/>
      <c r="PLA135" s="4"/>
      <c r="PLB135" s="4"/>
      <c r="PLC135" s="4"/>
      <c r="PLD135" s="4"/>
      <c r="PLE135" s="4"/>
      <c r="PLF135" s="4"/>
      <c r="PLG135" s="4"/>
      <c r="PLH135" s="4"/>
      <c r="PLI135" s="4"/>
      <c r="PLJ135" s="4"/>
      <c r="PLK135" s="4"/>
      <c r="PLL135" s="4"/>
      <c r="PLM135" s="4"/>
      <c r="PLN135" s="4"/>
      <c r="PLO135" s="4"/>
      <c r="PLP135" s="4"/>
      <c r="PLQ135" s="4"/>
      <c r="PLR135" s="4"/>
      <c r="PLS135" s="4"/>
      <c r="PLT135" s="4"/>
      <c r="PLU135" s="4"/>
      <c r="PLV135" s="4"/>
      <c r="PLW135" s="4"/>
      <c r="PLX135" s="4"/>
      <c r="PLY135" s="4"/>
      <c r="PLZ135" s="4"/>
      <c r="PMA135" s="4"/>
      <c r="PMB135" s="4"/>
      <c r="PMC135" s="4"/>
      <c r="PMD135" s="4"/>
      <c r="PME135" s="4"/>
      <c r="PMF135" s="4"/>
      <c r="PMG135" s="4"/>
      <c r="PMH135" s="4"/>
      <c r="PMI135" s="4"/>
      <c r="PMJ135" s="4"/>
      <c r="PMK135" s="4"/>
      <c r="PML135" s="4"/>
      <c r="PMM135" s="4"/>
      <c r="PMN135" s="4"/>
      <c r="PMO135" s="4"/>
      <c r="PMP135" s="4"/>
      <c r="PMQ135" s="4"/>
      <c r="PMR135" s="4"/>
      <c r="PMS135" s="4"/>
      <c r="PMT135" s="4"/>
      <c r="PMU135" s="4"/>
      <c r="PMV135" s="4"/>
      <c r="PMW135" s="4"/>
      <c r="PMX135" s="4"/>
      <c r="PMY135" s="4"/>
      <c r="PMZ135" s="4"/>
      <c r="PNA135" s="4"/>
      <c r="PNB135" s="4"/>
      <c r="PNC135" s="4"/>
      <c r="PND135" s="4"/>
      <c r="PNE135" s="4"/>
      <c r="PNF135" s="4"/>
      <c r="PNG135" s="4"/>
      <c r="PNH135" s="4"/>
      <c r="PNI135" s="4"/>
      <c r="PNJ135" s="4"/>
      <c r="PNK135" s="4"/>
      <c r="PNL135" s="4"/>
      <c r="PNM135" s="4"/>
      <c r="PNN135" s="4"/>
      <c r="PNO135" s="4"/>
      <c r="PNP135" s="4"/>
      <c r="PNQ135" s="4"/>
      <c r="PNR135" s="4"/>
      <c r="PNS135" s="4"/>
      <c r="PNT135" s="4"/>
      <c r="PNU135" s="4"/>
      <c r="PNV135" s="4"/>
      <c r="PNW135" s="4"/>
      <c r="PNX135" s="4"/>
      <c r="PNY135" s="4"/>
      <c r="PNZ135" s="4"/>
      <c r="POA135" s="4"/>
      <c r="POB135" s="4"/>
      <c r="POC135" s="4"/>
      <c r="POD135" s="4"/>
      <c r="POE135" s="4"/>
      <c r="POF135" s="4"/>
      <c r="POG135" s="4"/>
      <c r="POH135" s="4"/>
      <c r="POI135" s="4"/>
      <c r="POJ135" s="4"/>
      <c r="POK135" s="4"/>
      <c r="POL135" s="4"/>
      <c r="POS135" s="4"/>
      <c r="POT135" s="4"/>
      <c r="POU135" s="4"/>
      <c r="POV135" s="4"/>
      <c r="POW135" s="4"/>
      <c r="POX135" s="4"/>
      <c r="POY135" s="4"/>
      <c r="POZ135" s="4"/>
      <c r="PPA135" s="4"/>
      <c r="PPB135" s="4"/>
      <c r="PPC135" s="4"/>
      <c r="PPD135" s="4"/>
      <c r="PPE135" s="4"/>
      <c r="PPF135" s="4"/>
      <c r="PPG135" s="4"/>
      <c r="PPH135" s="4"/>
      <c r="PPI135" s="4"/>
      <c r="PPJ135" s="4"/>
      <c r="PPK135" s="4"/>
      <c r="PPL135" s="4"/>
      <c r="PPM135" s="4"/>
      <c r="PPN135" s="4"/>
      <c r="PPO135" s="4"/>
      <c r="PPP135" s="4"/>
      <c r="PPQ135" s="4"/>
      <c r="PPR135" s="4"/>
      <c r="PPS135" s="4"/>
      <c r="PPT135" s="4"/>
      <c r="PPU135" s="4"/>
      <c r="PPV135" s="4"/>
      <c r="PPW135" s="4"/>
      <c r="PPX135" s="4"/>
      <c r="PPY135" s="4"/>
      <c r="PPZ135" s="4"/>
      <c r="PQA135" s="4"/>
      <c r="PQB135" s="4"/>
      <c r="PQC135" s="4"/>
      <c r="PQD135" s="4"/>
      <c r="PQE135" s="4"/>
      <c r="PQF135" s="4"/>
      <c r="PQG135" s="4"/>
      <c r="PQH135" s="4"/>
      <c r="PQI135" s="4"/>
      <c r="PQJ135" s="4"/>
      <c r="PQK135" s="4"/>
      <c r="PQL135" s="4"/>
      <c r="PQM135" s="4"/>
      <c r="PQN135" s="4"/>
      <c r="PQO135" s="4"/>
      <c r="PQP135" s="4"/>
      <c r="PQQ135" s="4"/>
      <c r="PQR135" s="4"/>
      <c r="PQS135" s="4"/>
      <c r="PQT135" s="4"/>
      <c r="PQU135" s="4"/>
      <c r="PQV135" s="4"/>
      <c r="PQW135" s="4"/>
      <c r="PQX135" s="4"/>
      <c r="PQY135" s="4"/>
      <c r="PQZ135" s="4"/>
      <c r="PRA135" s="4"/>
      <c r="PRB135" s="4"/>
      <c r="PRC135" s="4"/>
      <c r="PRD135" s="4"/>
      <c r="PRE135" s="4"/>
      <c r="PRF135" s="4"/>
      <c r="PRG135" s="4"/>
      <c r="PRH135" s="4"/>
      <c r="PRI135" s="4"/>
      <c r="PRJ135" s="4"/>
      <c r="PRK135" s="4"/>
      <c r="PRL135" s="4"/>
      <c r="PRM135" s="4"/>
      <c r="PRN135" s="4"/>
      <c r="PRO135" s="4"/>
      <c r="PRP135" s="4"/>
      <c r="PRQ135" s="4"/>
      <c r="PRR135" s="4"/>
      <c r="PRS135" s="4"/>
      <c r="PRT135" s="4"/>
      <c r="PRU135" s="4"/>
      <c r="PRV135" s="4"/>
      <c r="PRW135" s="4"/>
      <c r="PRX135" s="4"/>
      <c r="PRY135" s="4"/>
      <c r="PRZ135" s="4"/>
      <c r="PSA135" s="4"/>
      <c r="PSB135" s="4"/>
      <c r="PSC135" s="4"/>
      <c r="PSD135" s="4"/>
      <c r="PSE135" s="4"/>
      <c r="PSF135" s="4"/>
      <c r="PSG135" s="4"/>
      <c r="PSH135" s="4"/>
      <c r="PSI135" s="4"/>
      <c r="PSJ135" s="4"/>
      <c r="PSK135" s="4"/>
      <c r="PSL135" s="4"/>
      <c r="PSM135" s="4"/>
      <c r="PSN135" s="4"/>
      <c r="PSO135" s="4"/>
      <c r="PSP135" s="4"/>
      <c r="PSQ135" s="4"/>
      <c r="PSR135" s="4"/>
      <c r="PSS135" s="4"/>
      <c r="PST135" s="4"/>
      <c r="PSU135" s="4"/>
      <c r="PSV135" s="4"/>
      <c r="PSW135" s="4"/>
      <c r="PSX135" s="4"/>
      <c r="PSY135" s="4"/>
      <c r="PSZ135" s="4"/>
      <c r="PTA135" s="4"/>
      <c r="PTB135" s="4"/>
      <c r="PTC135" s="4"/>
      <c r="PTD135" s="4"/>
      <c r="PTE135" s="4"/>
      <c r="PTF135" s="4"/>
      <c r="PTG135" s="4"/>
      <c r="PTH135" s="4"/>
      <c r="PTI135" s="4"/>
      <c r="PTJ135" s="4"/>
      <c r="PTK135" s="4"/>
      <c r="PTL135" s="4"/>
      <c r="PTM135" s="4"/>
      <c r="PTN135" s="4"/>
      <c r="PTO135" s="4"/>
      <c r="PTP135" s="4"/>
      <c r="PTQ135" s="4"/>
      <c r="PTR135" s="4"/>
      <c r="PTS135" s="4"/>
      <c r="PTT135" s="4"/>
      <c r="PTU135" s="4"/>
      <c r="PTV135" s="4"/>
      <c r="PTW135" s="4"/>
      <c r="PTX135" s="4"/>
      <c r="PTY135" s="4"/>
      <c r="PTZ135" s="4"/>
      <c r="PUA135" s="4"/>
      <c r="PUB135" s="4"/>
      <c r="PUC135" s="4"/>
      <c r="PUD135" s="4"/>
      <c r="PUE135" s="4"/>
      <c r="PUF135" s="4"/>
      <c r="PUG135" s="4"/>
      <c r="PUH135" s="4"/>
      <c r="PUI135" s="4"/>
      <c r="PUJ135" s="4"/>
      <c r="PUK135" s="4"/>
      <c r="PUL135" s="4"/>
      <c r="PUM135" s="4"/>
      <c r="PUN135" s="4"/>
      <c r="PUO135" s="4"/>
      <c r="PUP135" s="4"/>
      <c r="PUQ135" s="4"/>
      <c r="PUR135" s="4"/>
      <c r="PUS135" s="4"/>
      <c r="PUT135" s="4"/>
      <c r="PUU135" s="4"/>
      <c r="PUV135" s="4"/>
      <c r="PUW135" s="4"/>
      <c r="PUX135" s="4"/>
      <c r="PUY135" s="4"/>
      <c r="PUZ135" s="4"/>
      <c r="PVA135" s="4"/>
      <c r="PVB135" s="4"/>
      <c r="PVC135" s="4"/>
      <c r="PVD135" s="4"/>
      <c r="PVE135" s="4"/>
      <c r="PVF135" s="4"/>
      <c r="PVG135" s="4"/>
      <c r="PVH135" s="4"/>
      <c r="PVI135" s="4"/>
      <c r="PVJ135" s="4"/>
      <c r="PVK135" s="4"/>
      <c r="PVL135" s="4"/>
      <c r="PVM135" s="4"/>
      <c r="PVN135" s="4"/>
      <c r="PVO135" s="4"/>
      <c r="PVP135" s="4"/>
      <c r="PVQ135" s="4"/>
      <c r="PVR135" s="4"/>
      <c r="PVS135" s="4"/>
      <c r="PVT135" s="4"/>
      <c r="PVU135" s="4"/>
      <c r="PVV135" s="4"/>
      <c r="PVW135" s="4"/>
      <c r="PVX135" s="4"/>
      <c r="PVY135" s="4"/>
      <c r="PVZ135" s="4"/>
      <c r="PWA135" s="4"/>
      <c r="PWB135" s="4"/>
      <c r="PWC135" s="4"/>
      <c r="PWD135" s="4"/>
      <c r="PWE135" s="4"/>
      <c r="PWF135" s="4"/>
      <c r="PWG135" s="4"/>
      <c r="PWH135" s="4"/>
      <c r="PWI135" s="4"/>
      <c r="PWJ135" s="4"/>
      <c r="PWK135" s="4"/>
      <c r="PWL135" s="4"/>
      <c r="PWM135" s="4"/>
      <c r="PWN135" s="4"/>
      <c r="PWO135" s="4"/>
      <c r="PWP135" s="4"/>
      <c r="PWQ135" s="4"/>
      <c r="PWR135" s="4"/>
      <c r="PWS135" s="4"/>
      <c r="PWT135" s="4"/>
      <c r="PWU135" s="4"/>
      <c r="PWV135" s="4"/>
      <c r="PWW135" s="4"/>
      <c r="PWX135" s="4"/>
      <c r="PWY135" s="4"/>
      <c r="PWZ135" s="4"/>
      <c r="PXA135" s="4"/>
      <c r="PXB135" s="4"/>
      <c r="PXC135" s="4"/>
      <c r="PXD135" s="4"/>
      <c r="PXE135" s="4"/>
      <c r="PXF135" s="4"/>
      <c r="PXG135" s="4"/>
      <c r="PXH135" s="4"/>
      <c r="PXI135" s="4"/>
      <c r="PXJ135" s="4"/>
      <c r="PXK135" s="4"/>
      <c r="PXL135" s="4"/>
      <c r="PXM135" s="4"/>
      <c r="PXN135" s="4"/>
      <c r="PXO135" s="4"/>
      <c r="PXP135" s="4"/>
      <c r="PXQ135" s="4"/>
      <c r="PXR135" s="4"/>
      <c r="PXS135" s="4"/>
      <c r="PXT135" s="4"/>
      <c r="PXU135" s="4"/>
      <c r="PXV135" s="4"/>
      <c r="PXW135" s="4"/>
      <c r="PXX135" s="4"/>
      <c r="PXY135" s="4"/>
      <c r="PXZ135" s="4"/>
      <c r="PYA135" s="4"/>
      <c r="PYB135" s="4"/>
      <c r="PYC135" s="4"/>
      <c r="PYD135" s="4"/>
      <c r="PYE135" s="4"/>
      <c r="PYF135" s="4"/>
      <c r="PYG135" s="4"/>
      <c r="PYH135" s="4"/>
      <c r="PYO135" s="4"/>
      <c r="PYP135" s="4"/>
      <c r="PYQ135" s="4"/>
      <c r="PYR135" s="4"/>
      <c r="PYS135" s="4"/>
      <c r="PYT135" s="4"/>
      <c r="PYU135" s="4"/>
      <c r="PYV135" s="4"/>
      <c r="PYW135" s="4"/>
      <c r="PYX135" s="4"/>
      <c r="PYY135" s="4"/>
      <c r="PYZ135" s="4"/>
      <c r="PZA135" s="4"/>
      <c r="PZB135" s="4"/>
      <c r="PZC135" s="4"/>
      <c r="PZD135" s="4"/>
      <c r="PZE135" s="4"/>
      <c r="PZF135" s="4"/>
      <c r="PZG135" s="4"/>
      <c r="PZH135" s="4"/>
      <c r="PZI135" s="4"/>
      <c r="PZJ135" s="4"/>
      <c r="PZK135" s="4"/>
      <c r="PZL135" s="4"/>
      <c r="PZM135" s="4"/>
      <c r="PZN135" s="4"/>
      <c r="PZO135" s="4"/>
      <c r="PZP135" s="4"/>
      <c r="PZQ135" s="4"/>
      <c r="PZR135" s="4"/>
      <c r="PZS135" s="4"/>
      <c r="PZT135" s="4"/>
      <c r="PZU135" s="4"/>
      <c r="PZV135" s="4"/>
      <c r="PZW135" s="4"/>
      <c r="PZX135" s="4"/>
      <c r="PZY135" s="4"/>
      <c r="PZZ135" s="4"/>
      <c r="QAA135" s="4"/>
      <c r="QAB135" s="4"/>
      <c r="QAC135" s="4"/>
      <c r="QAD135" s="4"/>
      <c r="QAE135" s="4"/>
      <c r="QAF135" s="4"/>
      <c r="QAG135" s="4"/>
      <c r="QAH135" s="4"/>
      <c r="QAI135" s="4"/>
      <c r="QAJ135" s="4"/>
      <c r="QAK135" s="4"/>
      <c r="QAL135" s="4"/>
      <c r="QAM135" s="4"/>
      <c r="QAN135" s="4"/>
      <c r="QAO135" s="4"/>
      <c r="QAP135" s="4"/>
      <c r="QAQ135" s="4"/>
      <c r="QAR135" s="4"/>
      <c r="QAS135" s="4"/>
      <c r="QAT135" s="4"/>
      <c r="QAU135" s="4"/>
      <c r="QAV135" s="4"/>
      <c r="QAW135" s="4"/>
      <c r="QAX135" s="4"/>
      <c r="QAY135" s="4"/>
      <c r="QAZ135" s="4"/>
      <c r="QBA135" s="4"/>
      <c r="QBB135" s="4"/>
      <c r="QBC135" s="4"/>
      <c r="QBD135" s="4"/>
      <c r="QBE135" s="4"/>
      <c r="QBF135" s="4"/>
      <c r="QBG135" s="4"/>
      <c r="QBH135" s="4"/>
      <c r="QBI135" s="4"/>
      <c r="QBJ135" s="4"/>
      <c r="QBK135" s="4"/>
      <c r="QBL135" s="4"/>
      <c r="QBM135" s="4"/>
      <c r="QBN135" s="4"/>
      <c r="QBO135" s="4"/>
      <c r="QBP135" s="4"/>
      <c r="QBQ135" s="4"/>
      <c r="QBR135" s="4"/>
      <c r="QBS135" s="4"/>
      <c r="QBT135" s="4"/>
      <c r="QBU135" s="4"/>
      <c r="QBV135" s="4"/>
      <c r="QBW135" s="4"/>
      <c r="QBX135" s="4"/>
      <c r="QBY135" s="4"/>
      <c r="QBZ135" s="4"/>
      <c r="QCA135" s="4"/>
      <c r="QCB135" s="4"/>
      <c r="QCC135" s="4"/>
      <c r="QCD135" s="4"/>
      <c r="QCE135" s="4"/>
      <c r="QCF135" s="4"/>
      <c r="QCG135" s="4"/>
      <c r="QCH135" s="4"/>
      <c r="QCI135" s="4"/>
      <c r="QCJ135" s="4"/>
      <c r="QCK135" s="4"/>
      <c r="QCL135" s="4"/>
      <c r="QCM135" s="4"/>
      <c r="QCN135" s="4"/>
      <c r="QCO135" s="4"/>
      <c r="QCP135" s="4"/>
      <c r="QCQ135" s="4"/>
      <c r="QCR135" s="4"/>
      <c r="QCS135" s="4"/>
      <c r="QCT135" s="4"/>
      <c r="QCU135" s="4"/>
      <c r="QCV135" s="4"/>
      <c r="QCW135" s="4"/>
      <c r="QCX135" s="4"/>
      <c r="QCY135" s="4"/>
      <c r="QCZ135" s="4"/>
      <c r="QDA135" s="4"/>
      <c r="QDB135" s="4"/>
      <c r="QDC135" s="4"/>
      <c r="QDD135" s="4"/>
      <c r="QDE135" s="4"/>
      <c r="QDF135" s="4"/>
      <c r="QDG135" s="4"/>
      <c r="QDH135" s="4"/>
      <c r="QDI135" s="4"/>
      <c r="QDJ135" s="4"/>
      <c r="QDK135" s="4"/>
      <c r="QDL135" s="4"/>
      <c r="QDM135" s="4"/>
      <c r="QDN135" s="4"/>
      <c r="QDO135" s="4"/>
      <c r="QDP135" s="4"/>
      <c r="QDQ135" s="4"/>
      <c r="QDR135" s="4"/>
      <c r="QDS135" s="4"/>
      <c r="QDT135" s="4"/>
      <c r="QDU135" s="4"/>
      <c r="QDV135" s="4"/>
      <c r="QDW135" s="4"/>
      <c r="QDX135" s="4"/>
      <c r="QDY135" s="4"/>
      <c r="QDZ135" s="4"/>
      <c r="QEA135" s="4"/>
      <c r="QEB135" s="4"/>
      <c r="QEC135" s="4"/>
      <c r="QED135" s="4"/>
      <c r="QEE135" s="4"/>
      <c r="QEF135" s="4"/>
      <c r="QEG135" s="4"/>
      <c r="QEH135" s="4"/>
      <c r="QEI135" s="4"/>
      <c r="QEJ135" s="4"/>
      <c r="QEK135" s="4"/>
      <c r="QEL135" s="4"/>
      <c r="QEM135" s="4"/>
      <c r="QEN135" s="4"/>
      <c r="QEO135" s="4"/>
      <c r="QEP135" s="4"/>
      <c r="QEQ135" s="4"/>
      <c r="QER135" s="4"/>
      <c r="QES135" s="4"/>
      <c r="QET135" s="4"/>
      <c r="QEU135" s="4"/>
      <c r="QEV135" s="4"/>
      <c r="QEW135" s="4"/>
      <c r="QEX135" s="4"/>
      <c r="QEY135" s="4"/>
      <c r="QEZ135" s="4"/>
      <c r="QFA135" s="4"/>
      <c r="QFB135" s="4"/>
      <c r="QFC135" s="4"/>
      <c r="QFD135" s="4"/>
      <c r="QFE135" s="4"/>
      <c r="QFF135" s="4"/>
      <c r="QFG135" s="4"/>
      <c r="QFH135" s="4"/>
      <c r="QFI135" s="4"/>
      <c r="QFJ135" s="4"/>
      <c r="QFK135" s="4"/>
      <c r="QFL135" s="4"/>
      <c r="QFM135" s="4"/>
      <c r="QFN135" s="4"/>
      <c r="QFO135" s="4"/>
      <c r="QFP135" s="4"/>
      <c r="QFQ135" s="4"/>
      <c r="QFR135" s="4"/>
      <c r="QFS135" s="4"/>
      <c r="QFT135" s="4"/>
      <c r="QFU135" s="4"/>
      <c r="QFV135" s="4"/>
      <c r="QFW135" s="4"/>
      <c r="QFX135" s="4"/>
      <c r="QFY135" s="4"/>
      <c r="QFZ135" s="4"/>
      <c r="QGA135" s="4"/>
      <c r="QGB135" s="4"/>
      <c r="QGC135" s="4"/>
      <c r="QGD135" s="4"/>
      <c r="QGE135" s="4"/>
      <c r="QGF135" s="4"/>
      <c r="QGG135" s="4"/>
      <c r="QGH135" s="4"/>
      <c r="QGI135" s="4"/>
      <c r="QGJ135" s="4"/>
      <c r="QGK135" s="4"/>
      <c r="QGL135" s="4"/>
      <c r="QGM135" s="4"/>
      <c r="QGN135" s="4"/>
      <c r="QGO135" s="4"/>
      <c r="QGP135" s="4"/>
      <c r="QGQ135" s="4"/>
      <c r="QGR135" s="4"/>
      <c r="QGS135" s="4"/>
      <c r="QGT135" s="4"/>
      <c r="QGU135" s="4"/>
      <c r="QGV135" s="4"/>
      <c r="QGW135" s="4"/>
      <c r="QGX135" s="4"/>
      <c r="QGY135" s="4"/>
      <c r="QGZ135" s="4"/>
      <c r="QHA135" s="4"/>
      <c r="QHB135" s="4"/>
      <c r="QHC135" s="4"/>
      <c r="QHD135" s="4"/>
      <c r="QHE135" s="4"/>
      <c r="QHF135" s="4"/>
      <c r="QHG135" s="4"/>
      <c r="QHH135" s="4"/>
      <c r="QHI135" s="4"/>
      <c r="QHJ135" s="4"/>
      <c r="QHK135" s="4"/>
      <c r="QHL135" s="4"/>
      <c r="QHM135" s="4"/>
      <c r="QHN135" s="4"/>
      <c r="QHO135" s="4"/>
      <c r="QHP135" s="4"/>
      <c r="QHQ135" s="4"/>
      <c r="QHR135" s="4"/>
      <c r="QHS135" s="4"/>
      <c r="QHT135" s="4"/>
      <c r="QHU135" s="4"/>
      <c r="QHV135" s="4"/>
      <c r="QHW135" s="4"/>
      <c r="QHX135" s="4"/>
      <c r="QHY135" s="4"/>
      <c r="QHZ135" s="4"/>
      <c r="QIA135" s="4"/>
      <c r="QIB135" s="4"/>
      <c r="QIC135" s="4"/>
      <c r="QID135" s="4"/>
      <c r="QIK135" s="4"/>
      <c r="QIL135" s="4"/>
      <c r="QIM135" s="4"/>
      <c r="QIN135" s="4"/>
      <c r="QIO135" s="4"/>
      <c r="QIP135" s="4"/>
      <c r="QIQ135" s="4"/>
      <c r="QIR135" s="4"/>
      <c r="QIS135" s="4"/>
      <c r="QIT135" s="4"/>
      <c r="QIU135" s="4"/>
      <c r="QIV135" s="4"/>
      <c r="QIW135" s="4"/>
      <c r="QIX135" s="4"/>
      <c r="QIY135" s="4"/>
      <c r="QIZ135" s="4"/>
      <c r="QJA135" s="4"/>
      <c r="QJB135" s="4"/>
      <c r="QJC135" s="4"/>
      <c r="QJD135" s="4"/>
      <c r="QJE135" s="4"/>
      <c r="QJF135" s="4"/>
      <c r="QJG135" s="4"/>
      <c r="QJH135" s="4"/>
      <c r="QJI135" s="4"/>
      <c r="QJJ135" s="4"/>
      <c r="QJK135" s="4"/>
      <c r="QJL135" s="4"/>
      <c r="QJM135" s="4"/>
      <c r="QJN135" s="4"/>
      <c r="QJO135" s="4"/>
      <c r="QJP135" s="4"/>
      <c r="QJQ135" s="4"/>
      <c r="QJR135" s="4"/>
      <c r="QJS135" s="4"/>
      <c r="QJT135" s="4"/>
      <c r="QJU135" s="4"/>
      <c r="QJV135" s="4"/>
      <c r="QJW135" s="4"/>
      <c r="QJX135" s="4"/>
      <c r="QJY135" s="4"/>
      <c r="QJZ135" s="4"/>
      <c r="QKA135" s="4"/>
      <c r="QKB135" s="4"/>
      <c r="QKC135" s="4"/>
      <c r="QKD135" s="4"/>
      <c r="QKE135" s="4"/>
      <c r="QKF135" s="4"/>
      <c r="QKG135" s="4"/>
      <c r="QKH135" s="4"/>
      <c r="QKI135" s="4"/>
      <c r="QKJ135" s="4"/>
      <c r="QKK135" s="4"/>
      <c r="QKL135" s="4"/>
      <c r="QKM135" s="4"/>
      <c r="QKN135" s="4"/>
      <c r="QKO135" s="4"/>
      <c r="QKP135" s="4"/>
      <c r="QKQ135" s="4"/>
      <c r="QKR135" s="4"/>
      <c r="QKS135" s="4"/>
      <c r="QKT135" s="4"/>
      <c r="QKU135" s="4"/>
      <c r="QKV135" s="4"/>
      <c r="QKW135" s="4"/>
      <c r="QKX135" s="4"/>
      <c r="QKY135" s="4"/>
      <c r="QKZ135" s="4"/>
      <c r="QLA135" s="4"/>
      <c r="QLB135" s="4"/>
      <c r="QLC135" s="4"/>
      <c r="QLD135" s="4"/>
      <c r="QLE135" s="4"/>
      <c r="QLF135" s="4"/>
      <c r="QLG135" s="4"/>
      <c r="QLH135" s="4"/>
      <c r="QLI135" s="4"/>
      <c r="QLJ135" s="4"/>
      <c r="QLK135" s="4"/>
      <c r="QLL135" s="4"/>
      <c r="QLM135" s="4"/>
      <c r="QLN135" s="4"/>
      <c r="QLO135" s="4"/>
      <c r="QLP135" s="4"/>
      <c r="QLQ135" s="4"/>
      <c r="QLR135" s="4"/>
      <c r="QLS135" s="4"/>
      <c r="QLT135" s="4"/>
      <c r="QLU135" s="4"/>
      <c r="QLV135" s="4"/>
      <c r="QLW135" s="4"/>
      <c r="QLX135" s="4"/>
      <c r="QLY135" s="4"/>
      <c r="QLZ135" s="4"/>
      <c r="QMA135" s="4"/>
      <c r="QMB135" s="4"/>
      <c r="QMC135" s="4"/>
      <c r="QMD135" s="4"/>
      <c r="QME135" s="4"/>
      <c r="QMF135" s="4"/>
      <c r="QMG135" s="4"/>
      <c r="QMH135" s="4"/>
      <c r="QMI135" s="4"/>
      <c r="QMJ135" s="4"/>
      <c r="QMK135" s="4"/>
      <c r="QML135" s="4"/>
      <c r="QMM135" s="4"/>
      <c r="QMN135" s="4"/>
      <c r="QMO135" s="4"/>
      <c r="QMP135" s="4"/>
      <c r="QMQ135" s="4"/>
      <c r="QMR135" s="4"/>
      <c r="QMS135" s="4"/>
      <c r="QMT135" s="4"/>
      <c r="QMU135" s="4"/>
      <c r="QMV135" s="4"/>
      <c r="QMW135" s="4"/>
      <c r="QMX135" s="4"/>
      <c r="QMY135" s="4"/>
      <c r="QMZ135" s="4"/>
      <c r="QNA135" s="4"/>
      <c r="QNB135" s="4"/>
      <c r="QNC135" s="4"/>
      <c r="QND135" s="4"/>
      <c r="QNE135" s="4"/>
      <c r="QNF135" s="4"/>
      <c r="QNG135" s="4"/>
      <c r="QNH135" s="4"/>
      <c r="QNI135" s="4"/>
      <c r="QNJ135" s="4"/>
      <c r="QNK135" s="4"/>
      <c r="QNL135" s="4"/>
      <c r="QNM135" s="4"/>
      <c r="QNN135" s="4"/>
      <c r="QNO135" s="4"/>
      <c r="QNP135" s="4"/>
      <c r="QNQ135" s="4"/>
      <c r="QNR135" s="4"/>
      <c r="QNS135" s="4"/>
      <c r="QNT135" s="4"/>
      <c r="QNU135" s="4"/>
      <c r="QNV135" s="4"/>
      <c r="QNW135" s="4"/>
      <c r="QNX135" s="4"/>
      <c r="QNY135" s="4"/>
      <c r="QNZ135" s="4"/>
      <c r="QOA135" s="4"/>
      <c r="QOB135" s="4"/>
      <c r="QOC135" s="4"/>
      <c r="QOD135" s="4"/>
      <c r="QOE135" s="4"/>
      <c r="QOF135" s="4"/>
      <c r="QOG135" s="4"/>
      <c r="QOH135" s="4"/>
      <c r="QOI135" s="4"/>
      <c r="QOJ135" s="4"/>
      <c r="QOK135" s="4"/>
      <c r="QOL135" s="4"/>
      <c r="QOM135" s="4"/>
      <c r="QON135" s="4"/>
      <c r="QOO135" s="4"/>
      <c r="QOP135" s="4"/>
      <c r="QOQ135" s="4"/>
      <c r="QOR135" s="4"/>
      <c r="QOS135" s="4"/>
      <c r="QOT135" s="4"/>
      <c r="QOU135" s="4"/>
      <c r="QOV135" s="4"/>
      <c r="QOW135" s="4"/>
      <c r="QOX135" s="4"/>
      <c r="QOY135" s="4"/>
      <c r="QOZ135" s="4"/>
      <c r="QPA135" s="4"/>
      <c r="QPB135" s="4"/>
      <c r="QPC135" s="4"/>
      <c r="QPD135" s="4"/>
      <c r="QPE135" s="4"/>
      <c r="QPF135" s="4"/>
      <c r="QPG135" s="4"/>
      <c r="QPH135" s="4"/>
      <c r="QPI135" s="4"/>
      <c r="QPJ135" s="4"/>
      <c r="QPK135" s="4"/>
      <c r="QPL135" s="4"/>
      <c r="QPM135" s="4"/>
      <c r="QPN135" s="4"/>
      <c r="QPO135" s="4"/>
      <c r="QPP135" s="4"/>
      <c r="QPQ135" s="4"/>
      <c r="QPR135" s="4"/>
      <c r="QPS135" s="4"/>
      <c r="QPT135" s="4"/>
      <c r="QPU135" s="4"/>
      <c r="QPV135" s="4"/>
      <c r="QPW135" s="4"/>
      <c r="QPX135" s="4"/>
      <c r="QPY135" s="4"/>
      <c r="QPZ135" s="4"/>
      <c r="QQA135" s="4"/>
      <c r="QQB135" s="4"/>
      <c r="QQC135" s="4"/>
      <c r="QQD135" s="4"/>
      <c r="QQE135" s="4"/>
      <c r="QQF135" s="4"/>
      <c r="QQG135" s="4"/>
      <c r="QQH135" s="4"/>
      <c r="QQI135" s="4"/>
      <c r="QQJ135" s="4"/>
      <c r="QQK135" s="4"/>
      <c r="QQL135" s="4"/>
      <c r="QQM135" s="4"/>
      <c r="QQN135" s="4"/>
      <c r="QQO135" s="4"/>
      <c r="QQP135" s="4"/>
      <c r="QQQ135" s="4"/>
      <c r="QQR135" s="4"/>
      <c r="QQS135" s="4"/>
      <c r="QQT135" s="4"/>
      <c r="QQU135" s="4"/>
      <c r="QQV135" s="4"/>
      <c r="QQW135" s="4"/>
      <c r="QQX135" s="4"/>
      <c r="QQY135" s="4"/>
      <c r="QQZ135" s="4"/>
      <c r="QRA135" s="4"/>
      <c r="QRB135" s="4"/>
      <c r="QRC135" s="4"/>
      <c r="QRD135" s="4"/>
      <c r="QRE135" s="4"/>
      <c r="QRF135" s="4"/>
      <c r="QRG135" s="4"/>
      <c r="QRH135" s="4"/>
      <c r="QRI135" s="4"/>
      <c r="QRJ135" s="4"/>
      <c r="QRK135" s="4"/>
      <c r="QRL135" s="4"/>
      <c r="QRM135" s="4"/>
      <c r="QRN135" s="4"/>
      <c r="QRO135" s="4"/>
      <c r="QRP135" s="4"/>
      <c r="QRQ135" s="4"/>
      <c r="QRR135" s="4"/>
      <c r="QRS135" s="4"/>
      <c r="QRT135" s="4"/>
      <c r="QRU135" s="4"/>
      <c r="QRV135" s="4"/>
      <c r="QRW135" s="4"/>
      <c r="QRX135" s="4"/>
      <c r="QRY135" s="4"/>
      <c r="QRZ135" s="4"/>
      <c r="QSG135" s="4"/>
      <c r="QSH135" s="4"/>
      <c r="QSI135" s="4"/>
      <c r="QSJ135" s="4"/>
      <c r="QSK135" s="4"/>
      <c r="QSL135" s="4"/>
      <c r="QSM135" s="4"/>
      <c r="QSN135" s="4"/>
      <c r="QSO135" s="4"/>
      <c r="QSP135" s="4"/>
      <c r="QSQ135" s="4"/>
      <c r="QSR135" s="4"/>
      <c r="QSS135" s="4"/>
      <c r="QST135" s="4"/>
      <c r="QSU135" s="4"/>
      <c r="QSV135" s="4"/>
      <c r="QSW135" s="4"/>
      <c r="QSX135" s="4"/>
      <c r="QSY135" s="4"/>
      <c r="QSZ135" s="4"/>
      <c r="QTA135" s="4"/>
      <c r="QTB135" s="4"/>
      <c r="QTC135" s="4"/>
      <c r="QTD135" s="4"/>
      <c r="QTE135" s="4"/>
      <c r="QTF135" s="4"/>
      <c r="QTG135" s="4"/>
      <c r="QTH135" s="4"/>
      <c r="QTI135" s="4"/>
      <c r="QTJ135" s="4"/>
      <c r="QTK135" s="4"/>
      <c r="QTL135" s="4"/>
      <c r="QTM135" s="4"/>
      <c r="QTN135" s="4"/>
      <c r="QTO135" s="4"/>
      <c r="QTP135" s="4"/>
      <c r="QTQ135" s="4"/>
      <c r="QTR135" s="4"/>
      <c r="QTS135" s="4"/>
      <c r="QTT135" s="4"/>
      <c r="QTU135" s="4"/>
      <c r="QTV135" s="4"/>
      <c r="QTW135" s="4"/>
      <c r="QTX135" s="4"/>
      <c r="QTY135" s="4"/>
      <c r="QTZ135" s="4"/>
      <c r="QUA135" s="4"/>
      <c r="QUB135" s="4"/>
      <c r="QUC135" s="4"/>
      <c r="QUD135" s="4"/>
      <c r="QUE135" s="4"/>
      <c r="QUF135" s="4"/>
      <c r="QUG135" s="4"/>
      <c r="QUH135" s="4"/>
      <c r="QUI135" s="4"/>
      <c r="QUJ135" s="4"/>
      <c r="QUK135" s="4"/>
      <c r="QUL135" s="4"/>
      <c r="QUM135" s="4"/>
      <c r="QUN135" s="4"/>
      <c r="QUO135" s="4"/>
      <c r="QUP135" s="4"/>
      <c r="QUQ135" s="4"/>
      <c r="QUR135" s="4"/>
      <c r="QUS135" s="4"/>
      <c r="QUT135" s="4"/>
      <c r="QUU135" s="4"/>
      <c r="QUV135" s="4"/>
      <c r="QUW135" s="4"/>
      <c r="QUX135" s="4"/>
      <c r="QUY135" s="4"/>
      <c r="QUZ135" s="4"/>
      <c r="QVA135" s="4"/>
      <c r="QVB135" s="4"/>
      <c r="QVC135" s="4"/>
      <c r="QVD135" s="4"/>
      <c r="QVE135" s="4"/>
      <c r="QVF135" s="4"/>
      <c r="QVG135" s="4"/>
      <c r="QVH135" s="4"/>
      <c r="QVI135" s="4"/>
      <c r="QVJ135" s="4"/>
      <c r="QVK135" s="4"/>
      <c r="QVL135" s="4"/>
      <c r="QVM135" s="4"/>
      <c r="QVN135" s="4"/>
      <c r="QVO135" s="4"/>
      <c r="QVP135" s="4"/>
      <c r="QVQ135" s="4"/>
      <c r="QVR135" s="4"/>
      <c r="QVS135" s="4"/>
      <c r="QVT135" s="4"/>
      <c r="QVU135" s="4"/>
      <c r="QVV135" s="4"/>
      <c r="QVW135" s="4"/>
      <c r="QVX135" s="4"/>
      <c r="QVY135" s="4"/>
      <c r="QVZ135" s="4"/>
      <c r="QWA135" s="4"/>
      <c r="QWB135" s="4"/>
      <c r="QWC135" s="4"/>
      <c r="QWD135" s="4"/>
      <c r="QWE135" s="4"/>
      <c r="QWF135" s="4"/>
      <c r="QWG135" s="4"/>
      <c r="QWH135" s="4"/>
      <c r="QWI135" s="4"/>
      <c r="QWJ135" s="4"/>
      <c r="QWK135" s="4"/>
      <c r="QWL135" s="4"/>
      <c r="QWM135" s="4"/>
      <c r="QWN135" s="4"/>
      <c r="QWO135" s="4"/>
      <c r="QWP135" s="4"/>
      <c r="QWQ135" s="4"/>
      <c r="QWR135" s="4"/>
      <c r="QWS135" s="4"/>
      <c r="QWT135" s="4"/>
      <c r="QWU135" s="4"/>
      <c r="QWV135" s="4"/>
      <c r="QWW135" s="4"/>
      <c r="QWX135" s="4"/>
      <c r="QWY135" s="4"/>
      <c r="QWZ135" s="4"/>
      <c r="QXA135" s="4"/>
      <c r="QXB135" s="4"/>
      <c r="QXC135" s="4"/>
      <c r="QXD135" s="4"/>
      <c r="QXE135" s="4"/>
      <c r="QXF135" s="4"/>
      <c r="QXG135" s="4"/>
      <c r="QXH135" s="4"/>
      <c r="QXI135" s="4"/>
      <c r="QXJ135" s="4"/>
      <c r="QXK135" s="4"/>
      <c r="QXL135" s="4"/>
      <c r="QXM135" s="4"/>
      <c r="QXN135" s="4"/>
      <c r="QXO135" s="4"/>
      <c r="QXP135" s="4"/>
      <c r="QXQ135" s="4"/>
      <c r="QXR135" s="4"/>
      <c r="QXS135" s="4"/>
      <c r="QXT135" s="4"/>
      <c r="QXU135" s="4"/>
      <c r="QXV135" s="4"/>
      <c r="QXW135" s="4"/>
      <c r="QXX135" s="4"/>
      <c r="QXY135" s="4"/>
      <c r="QXZ135" s="4"/>
      <c r="QYA135" s="4"/>
      <c r="QYB135" s="4"/>
      <c r="QYC135" s="4"/>
      <c r="QYD135" s="4"/>
      <c r="QYE135" s="4"/>
      <c r="QYF135" s="4"/>
      <c r="QYG135" s="4"/>
      <c r="QYH135" s="4"/>
      <c r="QYI135" s="4"/>
      <c r="QYJ135" s="4"/>
      <c r="QYK135" s="4"/>
      <c r="QYL135" s="4"/>
      <c r="QYM135" s="4"/>
      <c r="QYN135" s="4"/>
      <c r="QYO135" s="4"/>
      <c r="QYP135" s="4"/>
      <c r="QYQ135" s="4"/>
      <c r="QYR135" s="4"/>
      <c r="QYS135" s="4"/>
      <c r="QYT135" s="4"/>
      <c r="QYU135" s="4"/>
      <c r="QYV135" s="4"/>
      <c r="QYW135" s="4"/>
      <c r="QYX135" s="4"/>
      <c r="QYY135" s="4"/>
      <c r="QYZ135" s="4"/>
      <c r="QZA135" s="4"/>
      <c r="QZB135" s="4"/>
      <c r="QZC135" s="4"/>
      <c r="QZD135" s="4"/>
      <c r="QZE135" s="4"/>
      <c r="QZF135" s="4"/>
      <c r="QZG135" s="4"/>
      <c r="QZH135" s="4"/>
      <c r="QZI135" s="4"/>
      <c r="QZJ135" s="4"/>
      <c r="QZK135" s="4"/>
      <c r="QZL135" s="4"/>
      <c r="QZM135" s="4"/>
      <c r="QZN135" s="4"/>
      <c r="QZO135" s="4"/>
      <c r="QZP135" s="4"/>
      <c r="QZQ135" s="4"/>
      <c r="QZR135" s="4"/>
      <c r="QZS135" s="4"/>
      <c r="QZT135" s="4"/>
      <c r="QZU135" s="4"/>
      <c r="QZV135" s="4"/>
      <c r="QZW135" s="4"/>
      <c r="QZX135" s="4"/>
      <c r="QZY135" s="4"/>
      <c r="QZZ135" s="4"/>
      <c r="RAA135" s="4"/>
      <c r="RAB135" s="4"/>
      <c r="RAC135" s="4"/>
      <c r="RAD135" s="4"/>
      <c r="RAE135" s="4"/>
      <c r="RAF135" s="4"/>
      <c r="RAG135" s="4"/>
      <c r="RAH135" s="4"/>
      <c r="RAI135" s="4"/>
      <c r="RAJ135" s="4"/>
      <c r="RAK135" s="4"/>
      <c r="RAL135" s="4"/>
      <c r="RAM135" s="4"/>
      <c r="RAN135" s="4"/>
      <c r="RAO135" s="4"/>
      <c r="RAP135" s="4"/>
      <c r="RAQ135" s="4"/>
      <c r="RAR135" s="4"/>
      <c r="RAS135" s="4"/>
      <c r="RAT135" s="4"/>
      <c r="RAU135" s="4"/>
      <c r="RAV135" s="4"/>
      <c r="RAW135" s="4"/>
      <c r="RAX135" s="4"/>
      <c r="RAY135" s="4"/>
      <c r="RAZ135" s="4"/>
      <c r="RBA135" s="4"/>
      <c r="RBB135" s="4"/>
      <c r="RBC135" s="4"/>
      <c r="RBD135" s="4"/>
      <c r="RBE135" s="4"/>
      <c r="RBF135" s="4"/>
      <c r="RBG135" s="4"/>
      <c r="RBH135" s="4"/>
      <c r="RBI135" s="4"/>
      <c r="RBJ135" s="4"/>
      <c r="RBK135" s="4"/>
      <c r="RBL135" s="4"/>
      <c r="RBM135" s="4"/>
      <c r="RBN135" s="4"/>
      <c r="RBO135" s="4"/>
      <c r="RBP135" s="4"/>
      <c r="RBQ135" s="4"/>
      <c r="RBR135" s="4"/>
      <c r="RBS135" s="4"/>
      <c r="RBT135" s="4"/>
      <c r="RBU135" s="4"/>
      <c r="RBV135" s="4"/>
      <c r="RCC135" s="4"/>
      <c r="RCD135" s="4"/>
      <c r="RCE135" s="4"/>
      <c r="RCF135" s="4"/>
      <c r="RCG135" s="4"/>
      <c r="RCH135" s="4"/>
      <c r="RCI135" s="4"/>
      <c r="RCJ135" s="4"/>
      <c r="RCK135" s="4"/>
      <c r="RCL135" s="4"/>
      <c r="RCM135" s="4"/>
      <c r="RCN135" s="4"/>
      <c r="RCO135" s="4"/>
      <c r="RCP135" s="4"/>
      <c r="RCQ135" s="4"/>
      <c r="RCR135" s="4"/>
      <c r="RCS135" s="4"/>
      <c r="RCT135" s="4"/>
      <c r="RCU135" s="4"/>
      <c r="RCV135" s="4"/>
      <c r="RCW135" s="4"/>
      <c r="RCX135" s="4"/>
      <c r="RCY135" s="4"/>
      <c r="RCZ135" s="4"/>
      <c r="RDA135" s="4"/>
      <c r="RDB135" s="4"/>
      <c r="RDC135" s="4"/>
      <c r="RDD135" s="4"/>
      <c r="RDE135" s="4"/>
      <c r="RDF135" s="4"/>
      <c r="RDG135" s="4"/>
      <c r="RDH135" s="4"/>
      <c r="RDI135" s="4"/>
      <c r="RDJ135" s="4"/>
      <c r="RDK135" s="4"/>
      <c r="RDL135" s="4"/>
      <c r="RDM135" s="4"/>
      <c r="RDN135" s="4"/>
      <c r="RDO135" s="4"/>
      <c r="RDP135" s="4"/>
      <c r="RDQ135" s="4"/>
      <c r="RDR135" s="4"/>
      <c r="RDS135" s="4"/>
      <c r="RDT135" s="4"/>
      <c r="RDU135" s="4"/>
      <c r="RDV135" s="4"/>
      <c r="RDW135" s="4"/>
      <c r="RDX135" s="4"/>
      <c r="RDY135" s="4"/>
      <c r="RDZ135" s="4"/>
      <c r="REA135" s="4"/>
      <c r="REB135" s="4"/>
      <c r="REC135" s="4"/>
      <c r="RED135" s="4"/>
      <c r="REE135" s="4"/>
      <c r="REF135" s="4"/>
      <c r="REG135" s="4"/>
      <c r="REH135" s="4"/>
      <c r="REI135" s="4"/>
      <c r="REJ135" s="4"/>
      <c r="REK135" s="4"/>
      <c r="REL135" s="4"/>
      <c r="REM135" s="4"/>
      <c r="REN135" s="4"/>
      <c r="REO135" s="4"/>
      <c r="REP135" s="4"/>
      <c r="REQ135" s="4"/>
      <c r="RER135" s="4"/>
      <c r="RES135" s="4"/>
      <c r="RET135" s="4"/>
      <c r="REU135" s="4"/>
      <c r="REV135" s="4"/>
      <c r="REW135" s="4"/>
      <c r="REX135" s="4"/>
      <c r="REY135" s="4"/>
      <c r="REZ135" s="4"/>
      <c r="RFA135" s="4"/>
      <c r="RFB135" s="4"/>
      <c r="RFC135" s="4"/>
      <c r="RFD135" s="4"/>
      <c r="RFE135" s="4"/>
      <c r="RFF135" s="4"/>
      <c r="RFG135" s="4"/>
      <c r="RFH135" s="4"/>
      <c r="RFI135" s="4"/>
      <c r="RFJ135" s="4"/>
      <c r="RFK135" s="4"/>
      <c r="RFL135" s="4"/>
      <c r="RFM135" s="4"/>
      <c r="RFN135" s="4"/>
      <c r="RFO135" s="4"/>
      <c r="RFP135" s="4"/>
      <c r="RFQ135" s="4"/>
      <c r="RFR135" s="4"/>
      <c r="RFS135" s="4"/>
      <c r="RFT135" s="4"/>
      <c r="RFU135" s="4"/>
      <c r="RFV135" s="4"/>
      <c r="RFW135" s="4"/>
      <c r="RFX135" s="4"/>
      <c r="RFY135" s="4"/>
      <c r="RFZ135" s="4"/>
      <c r="RGA135" s="4"/>
      <c r="RGB135" s="4"/>
      <c r="RGC135" s="4"/>
      <c r="RGD135" s="4"/>
      <c r="RGE135" s="4"/>
      <c r="RGF135" s="4"/>
      <c r="RGG135" s="4"/>
      <c r="RGH135" s="4"/>
      <c r="RGI135" s="4"/>
      <c r="RGJ135" s="4"/>
      <c r="RGK135" s="4"/>
      <c r="RGL135" s="4"/>
      <c r="RGM135" s="4"/>
      <c r="RGN135" s="4"/>
      <c r="RGO135" s="4"/>
      <c r="RGP135" s="4"/>
      <c r="RGQ135" s="4"/>
      <c r="RGR135" s="4"/>
      <c r="RGS135" s="4"/>
      <c r="RGT135" s="4"/>
      <c r="RGU135" s="4"/>
      <c r="RGV135" s="4"/>
      <c r="RGW135" s="4"/>
      <c r="RGX135" s="4"/>
      <c r="RGY135" s="4"/>
      <c r="RGZ135" s="4"/>
      <c r="RHA135" s="4"/>
      <c r="RHB135" s="4"/>
      <c r="RHC135" s="4"/>
      <c r="RHD135" s="4"/>
      <c r="RHE135" s="4"/>
      <c r="RHF135" s="4"/>
      <c r="RHG135" s="4"/>
      <c r="RHH135" s="4"/>
      <c r="RHI135" s="4"/>
      <c r="RHJ135" s="4"/>
      <c r="RHK135" s="4"/>
      <c r="RHL135" s="4"/>
      <c r="RHM135" s="4"/>
      <c r="RHN135" s="4"/>
      <c r="RHO135" s="4"/>
      <c r="RHP135" s="4"/>
      <c r="RHQ135" s="4"/>
      <c r="RHR135" s="4"/>
      <c r="RHS135" s="4"/>
      <c r="RHT135" s="4"/>
      <c r="RHU135" s="4"/>
      <c r="RHV135" s="4"/>
      <c r="RHW135" s="4"/>
      <c r="RHX135" s="4"/>
      <c r="RHY135" s="4"/>
      <c r="RHZ135" s="4"/>
      <c r="RIA135" s="4"/>
      <c r="RIB135" s="4"/>
      <c r="RIC135" s="4"/>
      <c r="RID135" s="4"/>
      <c r="RIE135" s="4"/>
      <c r="RIF135" s="4"/>
      <c r="RIG135" s="4"/>
      <c r="RIH135" s="4"/>
      <c r="RII135" s="4"/>
      <c r="RIJ135" s="4"/>
      <c r="RIK135" s="4"/>
      <c r="RIL135" s="4"/>
      <c r="RIM135" s="4"/>
      <c r="RIN135" s="4"/>
      <c r="RIO135" s="4"/>
      <c r="RIP135" s="4"/>
      <c r="RIQ135" s="4"/>
      <c r="RIR135" s="4"/>
      <c r="RIS135" s="4"/>
      <c r="RIT135" s="4"/>
      <c r="RIU135" s="4"/>
      <c r="RIV135" s="4"/>
      <c r="RIW135" s="4"/>
      <c r="RIX135" s="4"/>
      <c r="RIY135" s="4"/>
      <c r="RIZ135" s="4"/>
      <c r="RJA135" s="4"/>
      <c r="RJB135" s="4"/>
      <c r="RJC135" s="4"/>
      <c r="RJD135" s="4"/>
      <c r="RJE135" s="4"/>
      <c r="RJF135" s="4"/>
      <c r="RJG135" s="4"/>
      <c r="RJH135" s="4"/>
      <c r="RJI135" s="4"/>
      <c r="RJJ135" s="4"/>
      <c r="RJK135" s="4"/>
      <c r="RJL135" s="4"/>
      <c r="RJM135" s="4"/>
      <c r="RJN135" s="4"/>
      <c r="RJO135" s="4"/>
      <c r="RJP135" s="4"/>
      <c r="RJQ135" s="4"/>
      <c r="RJR135" s="4"/>
      <c r="RJS135" s="4"/>
      <c r="RJT135" s="4"/>
      <c r="RJU135" s="4"/>
      <c r="RJV135" s="4"/>
      <c r="RJW135" s="4"/>
      <c r="RJX135" s="4"/>
      <c r="RJY135" s="4"/>
      <c r="RJZ135" s="4"/>
      <c r="RKA135" s="4"/>
      <c r="RKB135" s="4"/>
      <c r="RKC135" s="4"/>
      <c r="RKD135" s="4"/>
      <c r="RKE135" s="4"/>
      <c r="RKF135" s="4"/>
      <c r="RKG135" s="4"/>
      <c r="RKH135" s="4"/>
      <c r="RKI135" s="4"/>
      <c r="RKJ135" s="4"/>
      <c r="RKK135" s="4"/>
      <c r="RKL135" s="4"/>
      <c r="RKM135" s="4"/>
      <c r="RKN135" s="4"/>
      <c r="RKO135" s="4"/>
      <c r="RKP135" s="4"/>
      <c r="RKQ135" s="4"/>
      <c r="RKR135" s="4"/>
      <c r="RKS135" s="4"/>
      <c r="RKT135" s="4"/>
      <c r="RKU135" s="4"/>
      <c r="RKV135" s="4"/>
      <c r="RKW135" s="4"/>
      <c r="RKX135" s="4"/>
      <c r="RKY135" s="4"/>
      <c r="RKZ135" s="4"/>
      <c r="RLA135" s="4"/>
      <c r="RLB135" s="4"/>
      <c r="RLC135" s="4"/>
      <c r="RLD135" s="4"/>
      <c r="RLE135" s="4"/>
      <c r="RLF135" s="4"/>
      <c r="RLG135" s="4"/>
      <c r="RLH135" s="4"/>
      <c r="RLI135" s="4"/>
      <c r="RLJ135" s="4"/>
      <c r="RLK135" s="4"/>
      <c r="RLL135" s="4"/>
      <c r="RLM135" s="4"/>
      <c r="RLN135" s="4"/>
      <c r="RLO135" s="4"/>
      <c r="RLP135" s="4"/>
      <c r="RLQ135" s="4"/>
      <c r="RLR135" s="4"/>
      <c r="RLY135" s="4"/>
      <c r="RLZ135" s="4"/>
      <c r="RMA135" s="4"/>
      <c r="RMB135" s="4"/>
      <c r="RMC135" s="4"/>
      <c r="RMD135" s="4"/>
      <c r="RME135" s="4"/>
      <c r="RMF135" s="4"/>
      <c r="RMG135" s="4"/>
      <c r="RMH135" s="4"/>
      <c r="RMI135" s="4"/>
      <c r="RMJ135" s="4"/>
      <c r="RMK135" s="4"/>
      <c r="RML135" s="4"/>
      <c r="RMM135" s="4"/>
      <c r="RMN135" s="4"/>
      <c r="RMO135" s="4"/>
      <c r="RMP135" s="4"/>
      <c r="RMQ135" s="4"/>
      <c r="RMR135" s="4"/>
      <c r="RMS135" s="4"/>
      <c r="RMT135" s="4"/>
      <c r="RMU135" s="4"/>
      <c r="RMV135" s="4"/>
      <c r="RMW135" s="4"/>
      <c r="RMX135" s="4"/>
      <c r="RMY135" s="4"/>
      <c r="RMZ135" s="4"/>
      <c r="RNA135" s="4"/>
      <c r="RNB135" s="4"/>
      <c r="RNC135" s="4"/>
      <c r="RND135" s="4"/>
      <c r="RNE135" s="4"/>
      <c r="RNF135" s="4"/>
      <c r="RNG135" s="4"/>
      <c r="RNH135" s="4"/>
      <c r="RNI135" s="4"/>
      <c r="RNJ135" s="4"/>
      <c r="RNK135" s="4"/>
      <c r="RNL135" s="4"/>
      <c r="RNM135" s="4"/>
      <c r="RNN135" s="4"/>
      <c r="RNO135" s="4"/>
      <c r="RNP135" s="4"/>
      <c r="RNQ135" s="4"/>
      <c r="RNR135" s="4"/>
      <c r="RNS135" s="4"/>
      <c r="RNT135" s="4"/>
      <c r="RNU135" s="4"/>
      <c r="RNV135" s="4"/>
      <c r="RNW135" s="4"/>
      <c r="RNX135" s="4"/>
      <c r="RNY135" s="4"/>
      <c r="RNZ135" s="4"/>
      <c r="ROA135" s="4"/>
      <c r="ROB135" s="4"/>
      <c r="ROC135" s="4"/>
      <c r="ROD135" s="4"/>
      <c r="ROE135" s="4"/>
      <c r="ROF135" s="4"/>
      <c r="ROG135" s="4"/>
      <c r="ROH135" s="4"/>
      <c r="ROI135" s="4"/>
      <c r="ROJ135" s="4"/>
      <c r="ROK135" s="4"/>
      <c r="ROL135" s="4"/>
      <c r="ROM135" s="4"/>
      <c r="RON135" s="4"/>
      <c r="ROO135" s="4"/>
      <c r="ROP135" s="4"/>
      <c r="ROQ135" s="4"/>
      <c r="ROR135" s="4"/>
      <c r="ROS135" s="4"/>
      <c r="ROT135" s="4"/>
      <c r="ROU135" s="4"/>
      <c r="ROV135" s="4"/>
      <c r="ROW135" s="4"/>
      <c r="ROX135" s="4"/>
      <c r="ROY135" s="4"/>
      <c r="ROZ135" s="4"/>
      <c r="RPA135" s="4"/>
      <c r="RPB135" s="4"/>
      <c r="RPC135" s="4"/>
      <c r="RPD135" s="4"/>
      <c r="RPE135" s="4"/>
      <c r="RPF135" s="4"/>
      <c r="RPG135" s="4"/>
      <c r="RPH135" s="4"/>
      <c r="RPI135" s="4"/>
      <c r="RPJ135" s="4"/>
      <c r="RPK135" s="4"/>
      <c r="RPL135" s="4"/>
      <c r="RPM135" s="4"/>
      <c r="RPN135" s="4"/>
      <c r="RPO135" s="4"/>
      <c r="RPP135" s="4"/>
      <c r="RPQ135" s="4"/>
      <c r="RPR135" s="4"/>
      <c r="RPS135" s="4"/>
      <c r="RPT135" s="4"/>
      <c r="RPU135" s="4"/>
      <c r="RPV135" s="4"/>
      <c r="RPW135" s="4"/>
      <c r="RPX135" s="4"/>
      <c r="RPY135" s="4"/>
      <c r="RPZ135" s="4"/>
      <c r="RQA135" s="4"/>
      <c r="RQB135" s="4"/>
      <c r="RQC135" s="4"/>
      <c r="RQD135" s="4"/>
      <c r="RQE135" s="4"/>
      <c r="RQF135" s="4"/>
      <c r="RQG135" s="4"/>
      <c r="RQH135" s="4"/>
      <c r="RQI135" s="4"/>
      <c r="RQJ135" s="4"/>
      <c r="RQK135" s="4"/>
      <c r="RQL135" s="4"/>
      <c r="RQM135" s="4"/>
      <c r="RQN135" s="4"/>
      <c r="RQO135" s="4"/>
      <c r="RQP135" s="4"/>
      <c r="RQQ135" s="4"/>
      <c r="RQR135" s="4"/>
      <c r="RQS135" s="4"/>
      <c r="RQT135" s="4"/>
      <c r="RQU135" s="4"/>
      <c r="RQV135" s="4"/>
      <c r="RQW135" s="4"/>
      <c r="RQX135" s="4"/>
      <c r="RQY135" s="4"/>
      <c r="RQZ135" s="4"/>
      <c r="RRA135" s="4"/>
      <c r="RRB135" s="4"/>
      <c r="RRC135" s="4"/>
      <c r="RRD135" s="4"/>
      <c r="RRE135" s="4"/>
      <c r="RRF135" s="4"/>
      <c r="RRG135" s="4"/>
      <c r="RRH135" s="4"/>
      <c r="RRI135" s="4"/>
      <c r="RRJ135" s="4"/>
      <c r="RRK135" s="4"/>
      <c r="RRL135" s="4"/>
      <c r="RRM135" s="4"/>
      <c r="RRN135" s="4"/>
      <c r="RRO135" s="4"/>
      <c r="RRP135" s="4"/>
      <c r="RRQ135" s="4"/>
      <c r="RRR135" s="4"/>
      <c r="RRS135" s="4"/>
      <c r="RRT135" s="4"/>
      <c r="RRU135" s="4"/>
      <c r="RRV135" s="4"/>
      <c r="RRW135" s="4"/>
      <c r="RRX135" s="4"/>
      <c r="RRY135" s="4"/>
      <c r="RRZ135" s="4"/>
      <c r="RSA135" s="4"/>
      <c r="RSB135" s="4"/>
      <c r="RSC135" s="4"/>
      <c r="RSD135" s="4"/>
      <c r="RSE135" s="4"/>
      <c r="RSF135" s="4"/>
      <c r="RSG135" s="4"/>
      <c r="RSH135" s="4"/>
      <c r="RSI135" s="4"/>
      <c r="RSJ135" s="4"/>
      <c r="RSK135" s="4"/>
      <c r="RSL135" s="4"/>
      <c r="RSM135" s="4"/>
      <c r="RSN135" s="4"/>
      <c r="RSO135" s="4"/>
      <c r="RSP135" s="4"/>
      <c r="RSQ135" s="4"/>
      <c r="RSR135" s="4"/>
      <c r="RSS135" s="4"/>
      <c r="RST135" s="4"/>
      <c r="RSU135" s="4"/>
      <c r="RSV135" s="4"/>
      <c r="RSW135" s="4"/>
      <c r="RSX135" s="4"/>
      <c r="RSY135" s="4"/>
      <c r="RSZ135" s="4"/>
      <c r="RTA135" s="4"/>
      <c r="RTB135" s="4"/>
      <c r="RTC135" s="4"/>
      <c r="RTD135" s="4"/>
      <c r="RTE135" s="4"/>
      <c r="RTF135" s="4"/>
      <c r="RTG135" s="4"/>
      <c r="RTH135" s="4"/>
      <c r="RTI135" s="4"/>
      <c r="RTJ135" s="4"/>
      <c r="RTK135" s="4"/>
      <c r="RTL135" s="4"/>
      <c r="RTM135" s="4"/>
      <c r="RTN135" s="4"/>
      <c r="RTO135" s="4"/>
      <c r="RTP135" s="4"/>
      <c r="RTQ135" s="4"/>
      <c r="RTR135" s="4"/>
      <c r="RTS135" s="4"/>
      <c r="RTT135" s="4"/>
      <c r="RTU135" s="4"/>
      <c r="RTV135" s="4"/>
      <c r="RTW135" s="4"/>
      <c r="RTX135" s="4"/>
      <c r="RTY135" s="4"/>
      <c r="RTZ135" s="4"/>
      <c r="RUA135" s="4"/>
      <c r="RUB135" s="4"/>
      <c r="RUC135" s="4"/>
      <c r="RUD135" s="4"/>
      <c r="RUE135" s="4"/>
      <c r="RUF135" s="4"/>
      <c r="RUG135" s="4"/>
      <c r="RUH135" s="4"/>
      <c r="RUI135" s="4"/>
      <c r="RUJ135" s="4"/>
      <c r="RUK135" s="4"/>
      <c r="RUL135" s="4"/>
      <c r="RUM135" s="4"/>
      <c r="RUN135" s="4"/>
      <c r="RUO135" s="4"/>
      <c r="RUP135" s="4"/>
      <c r="RUQ135" s="4"/>
      <c r="RUR135" s="4"/>
      <c r="RUS135" s="4"/>
      <c r="RUT135" s="4"/>
      <c r="RUU135" s="4"/>
      <c r="RUV135" s="4"/>
      <c r="RUW135" s="4"/>
      <c r="RUX135" s="4"/>
      <c r="RUY135" s="4"/>
      <c r="RUZ135" s="4"/>
      <c r="RVA135" s="4"/>
      <c r="RVB135" s="4"/>
      <c r="RVC135" s="4"/>
      <c r="RVD135" s="4"/>
      <c r="RVE135" s="4"/>
      <c r="RVF135" s="4"/>
      <c r="RVG135" s="4"/>
      <c r="RVH135" s="4"/>
      <c r="RVI135" s="4"/>
      <c r="RVJ135" s="4"/>
      <c r="RVK135" s="4"/>
      <c r="RVL135" s="4"/>
      <c r="RVM135" s="4"/>
      <c r="RVN135" s="4"/>
      <c r="RVU135" s="4"/>
      <c r="RVV135" s="4"/>
      <c r="RVW135" s="4"/>
      <c r="RVX135" s="4"/>
      <c r="RVY135" s="4"/>
      <c r="RVZ135" s="4"/>
      <c r="RWA135" s="4"/>
      <c r="RWB135" s="4"/>
      <c r="RWC135" s="4"/>
      <c r="RWD135" s="4"/>
      <c r="RWE135" s="4"/>
      <c r="RWF135" s="4"/>
      <c r="RWG135" s="4"/>
      <c r="RWH135" s="4"/>
      <c r="RWI135" s="4"/>
      <c r="RWJ135" s="4"/>
      <c r="RWK135" s="4"/>
      <c r="RWL135" s="4"/>
      <c r="RWM135" s="4"/>
      <c r="RWN135" s="4"/>
      <c r="RWO135" s="4"/>
      <c r="RWP135" s="4"/>
      <c r="RWQ135" s="4"/>
      <c r="RWR135" s="4"/>
      <c r="RWS135" s="4"/>
      <c r="RWT135" s="4"/>
      <c r="RWU135" s="4"/>
      <c r="RWV135" s="4"/>
      <c r="RWW135" s="4"/>
      <c r="RWX135" s="4"/>
      <c r="RWY135" s="4"/>
      <c r="RWZ135" s="4"/>
      <c r="RXA135" s="4"/>
      <c r="RXB135" s="4"/>
      <c r="RXC135" s="4"/>
      <c r="RXD135" s="4"/>
      <c r="RXE135" s="4"/>
      <c r="RXF135" s="4"/>
      <c r="RXG135" s="4"/>
      <c r="RXH135" s="4"/>
      <c r="RXI135" s="4"/>
      <c r="RXJ135" s="4"/>
      <c r="RXK135" s="4"/>
      <c r="RXL135" s="4"/>
      <c r="RXM135" s="4"/>
      <c r="RXN135" s="4"/>
      <c r="RXO135" s="4"/>
      <c r="RXP135" s="4"/>
      <c r="RXQ135" s="4"/>
      <c r="RXR135" s="4"/>
      <c r="RXS135" s="4"/>
      <c r="RXT135" s="4"/>
      <c r="RXU135" s="4"/>
      <c r="RXV135" s="4"/>
      <c r="RXW135" s="4"/>
      <c r="RXX135" s="4"/>
      <c r="RXY135" s="4"/>
      <c r="RXZ135" s="4"/>
      <c r="RYA135" s="4"/>
      <c r="RYB135" s="4"/>
      <c r="RYC135" s="4"/>
      <c r="RYD135" s="4"/>
      <c r="RYE135" s="4"/>
      <c r="RYF135" s="4"/>
      <c r="RYG135" s="4"/>
      <c r="RYH135" s="4"/>
      <c r="RYI135" s="4"/>
      <c r="RYJ135" s="4"/>
      <c r="RYK135" s="4"/>
      <c r="RYL135" s="4"/>
      <c r="RYM135" s="4"/>
      <c r="RYN135" s="4"/>
      <c r="RYO135" s="4"/>
      <c r="RYP135" s="4"/>
      <c r="RYQ135" s="4"/>
      <c r="RYR135" s="4"/>
      <c r="RYS135" s="4"/>
      <c r="RYT135" s="4"/>
      <c r="RYU135" s="4"/>
      <c r="RYV135" s="4"/>
      <c r="RYW135" s="4"/>
      <c r="RYX135" s="4"/>
      <c r="RYY135" s="4"/>
      <c r="RYZ135" s="4"/>
      <c r="RZA135" s="4"/>
      <c r="RZB135" s="4"/>
      <c r="RZC135" s="4"/>
      <c r="RZD135" s="4"/>
      <c r="RZE135" s="4"/>
      <c r="RZF135" s="4"/>
      <c r="RZG135" s="4"/>
      <c r="RZH135" s="4"/>
      <c r="RZI135" s="4"/>
      <c r="RZJ135" s="4"/>
      <c r="RZK135" s="4"/>
      <c r="RZL135" s="4"/>
      <c r="RZM135" s="4"/>
      <c r="RZN135" s="4"/>
      <c r="RZO135" s="4"/>
      <c r="RZP135" s="4"/>
      <c r="RZQ135" s="4"/>
      <c r="RZR135" s="4"/>
      <c r="RZS135" s="4"/>
      <c r="RZT135" s="4"/>
      <c r="RZU135" s="4"/>
      <c r="RZV135" s="4"/>
      <c r="RZW135" s="4"/>
      <c r="RZX135" s="4"/>
      <c r="RZY135" s="4"/>
      <c r="RZZ135" s="4"/>
      <c r="SAA135" s="4"/>
      <c r="SAB135" s="4"/>
      <c r="SAC135" s="4"/>
      <c r="SAD135" s="4"/>
      <c r="SAE135" s="4"/>
      <c r="SAF135" s="4"/>
      <c r="SAG135" s="4"/>
      <c r="SAH135" s="4"/>
      <c r="SAI135" s="4"/>
      <c r="SAJ135" s="4"/>
      <c r="SAK135" s="4"/>
      <c r="SAL135" s="4"/>
      <c r="SAM135" s="4"/>
      <c r="SAN135" s="4"/>
      <c r="SAO135" s="4"/>
      <c r="SAP135" s="4"/>
      <c r="SAQ135" s="4"/>
      <c r="SAR135" s="4"/>
      <c r="SAS135" s="4"/>
      <c r="SAT135" s="4"/>
      <c r="SAU135" s="4"/>
      <c r="SAV135" s="4"/>
      <c r="SAW135" s="4"/>
      <c r="SAX135" s="4"/>
      <c r="SAY135" s="4"/>
      <c r="SAZ135" s="4"/>
      <c r="SBA135" s="4"/>
      <c r="SBB135" s="4"/>
      <c r="SBC135" s="4"/>
      <c r="SBD135" s="4"/>
      <c r="SBE135" s="4"/>
      <c r="SBF135" s="4"/>
      <c r="SBG135" s="4"/>
      <c r="SBH135" s="4"/>
      <c r="SBI135" s="4"/>
      <c r="SBJ135" s="4"/>
      <c r="SBK135" s="4"/>
      <c r="SBL135" s="4"/>
      <c r="SBM135" s="4"/>
      <c r="SBN135" s="4"/>
      <c r="SBO135" s="4"/>
      <c r="SBP135" s="4"/>
      <c r="SBQ135" s="4"/>
      <c r="SBR135" s="4"/>
      <c r="SBS135" s="4"/>
      <c r="SBT135" s="4"/>
      <c r="SBU135" s="4"/>
      <c r="SBV135" s="4"/>
      <c r="SBW135" s="4"/>
      <c r="SBX135" s="4"/>
      <c r="SBY135" s="4"/>
      <c r="SBZ135" s="4"/>
      <c r="SCA135" s="4"/>
      <c r="SCB135" s="4"/>
      <c r="SCC135" s="4"/>
      <c r="SCD135" s="4"/>
      <c r="SCE135" s="4"/>
      <c r="SCF135" s="4"/>
      <c r="SCG135" s="4"/>
      <c r="SCH135" s="4"/>
      <c r="SCI135" s="4"/>
      <c r="SCJ135" s="4"/>
      <c r="SCK135" s="4"/>
      <c r="SCL135" s="4"/>
      <c r="SCM135" s="4"/>
      <c r="SCN135" s="4"/>
      <c r="SCO135" s="4"/>
      <c r="SCP135" s="4"/>
      <c r="SCQ135" s="4"/>
      <c r="SCR135" s="4"/>
      <c r="SCS135" s="4"/>
      <c r="SCT135" s="4"/>
      <c r="SCU135" s="4"/>
      <c r="SCV135" s="4"/>
      <c r="SCW135" s="4"/>
      <c r="SCX135" s="4"/>
      <c r="SCY135" s="4"/>
      <c r="SCZ135" s="4"/>
      <c r="SDA135" s="4"/>
      <c r="SDB135" s="4"/>
      <c r="SDC135" s="4"/>
      <c r="SDD135" s="4"/>
      <c r="SDE135" s="4"/>
      <c r="SDF135" s="4"/>
      <c r="SDG135" s="4"/>
      <c r="SDH135" s="4"/>
      <c r="SDI135" s="4"/>
      <c r="SDJ135" s="4"/>
      <c r="SDK135" s="4"/>
      <c r="SDL135" s="4"/>
      <c r="SDM135" s="4"/>
      <c r="SDN135" s="4"/>
      <c r="SDO135" s="4"/>
      <c r="SDP135" s="4"/>
      <c r="SDQ135" s="4"/>
      <c r="SDR135" s="4"/>
      <c r="SDS135" s="4"/>
      <c r="SDT135" s="4"/>
      <c r="SDU135" s="4"/>
      <c r="SDV135" s="4"/>
      <c r="SDW135" s="4"/>
      <c r="SDX135" s="4"/>
      <c r="SDY135" s="4"/>
      <c r="SDZ135" s="4"/>
      <c r="SEA135" s="4"/>
      <c r="SEB135" s="4"/>
      <c r="SEC135" s="4"/>
      <c r="SED135" s="4"/>
      <c r="SEE135" s="4"/>
      <c r="SEF135" s="4"/>
      <c r="SEG135" s="4"/>
      <c r="SEH135" s="4"/>
      <c r="SEI135" s="4"/>
      <c r="SEJ135" s="4"/>
      <c r="SEK135" s="4"/>
      <c r="SEL135" s="4"/>
      <c r="SEM135" s="4"/>
      <c r="SEN135" s="4"/>
      <c r="SEO135" s="4"/>
      <c r="SEP135" s="4"/>
      <c r="SEQ135" s="4"/>
      <c r="SER135" s="4"/>
      <c r="SES135" s="4"/>
      <c r="SET135" s="4"/>
      <c r="SEU135" s="4"/>
      <c r="SEV135" s="4"/>
      <c r="SEW135" s="4"/>
      <c r="SEX135" s="4"/>
      <c r="SEY135" s="4"/>
      <c r="SEZ135" s="4"/>
      <c r="SFA135" s="4"/>
      <c r="SFB135" s="4"/>
      <c r="SFC135" s="4"/>
      <c r="SFD135" s="4"/>
      <c r="SFE135" s="4"/>
      <c r="SFF135" s="4"/>
      <c r="SFG135" s="4"/>
      <c r="SFH135" s="4"/>
      <c r="SFI135" s="4"/>
      <c r="SFJ135" s="4"/>
      <c r="SFQ135" s="4"/>
      <c r="SFR135" s="4"/>
      <c r="SFS135" s="4"/>
      <c r="SFT135" s="4"/>
      <c r="SFU135" s="4"/>
      <c r="SFV135" s="4"/>
      <c r="SFW135" s="4"/>
      <c r="SFX135" s="4"/>
      <c r="SFY135" s="4"/>
      <c r="SFZ135" s="4"/>
      <c r="SGA135" s="4"/>
      <c r="SGB135" s="4"/>
      <c r="SGC135" s="4"/>
      <c r="SGD135" s="4"/>
      <c r="SGE135" s="4"/>
      <c r="SGF135" s="4"/>
      <c r="SGG135" s="4"/>
      <c r="SGH135" s="4"/>
      <c r="SGI135" s="4"/>
      <c r="SGJ135" s="4"/>
      <c r="SGK135" s="4"/>
      <c r="SGL135" s="4"/>
      <c r="SGM135" s="4"/>
      <c r="SGN135" s="4"/>
      <c r="SGO135" s="4"/>
      <c r="SGP135" s="4"/>
      <c r="SGQ135" s="4"/>
      <c r="SGR135" s="4"/>
      <c r="SGS135" s="4"/>
      <c r="SGT135" s="4"/>
      <c r="SGU135" s="4"/>
      <c r="SGV135" s="4"/>
      <c r="SGW135" s="4"/>
      <c r="SGX135" s="4"/>
      <c r="SGY135" s="4"/>
      <c r="SGZ135" s="4"/>
      <c r="SHA135" s="4"/>
      <c r="SHB135" s="4"/>
      <c r="SHC135" s="4"/>
      <c r="SHD135" s="4"/>
      <c r="SHE135" s="4"/>
      <c r="SHF135" s="4"/>
      <c r="SHG135" s="4"/>
      <c r="SHH135" s="4"/>
      <c r="SHI135" s="4"/>
      <c r="SHJ135" s="4"/>
      <c r="SHK135" s="4"/>
      <c r="SHL135" s="4"/>
      <c r="SHM135" s="4"/>
      <c r="SHN135" s="4"/>
      <c r="SHO135" s="4"/>
      <c r="SHP135" s="4"/>
      <c r="SHQ135" s="4"/>
      <c r="SHR135" s="4"/>
      <c r="SHS135" s="4"/>
      <c r="SHT135" s="4"/>
      <c r="SHU135" s="4"/>
      <c r="SHV135" s="4"/>
      <c r="SHW135" s="4"/>
      <c r="SHX135" s="4"/>
      <c r="SHY135" s="4"/>
      <c r="SHZ135" s="4"/>
      <c r="SIA135" s="4"/>
      <c r="SIB135" s="4"/>
      <c r="SIC135" s="4"/>
      <c r="SID135" s="4"/>
      <c r="SIE135" s="4"/>
      <c r="SIF135" s="4"/>
      <c r="SIG135" s="4"/>
      <c r="SIH135" s="4"/>
      <c r="SII135" s="4"/>
      <c r="SIJ135" s="4"/>
      <c r="SIK135" s="4"/>
      <c r="SIL135" s="4"/>
      <c r="SIM135" s="4"/>
      <c r="SIN135" s="4"/>
      <c r="SIO135" s="4"/>
      <c r="SIP135" s="4"/>
      <c r="SIQ135" s="4"/>
      <c r="SIR135" s="4"/>
      <c r="SIS135" s="4"/>
      <c r="SIT135" s="4"/>
      <c r="SIU135" s="4"/>
      <c r="SIV135" s="4"/>
      <c r="SIW135" s="4"/>
      <c r="SIX135" s="4"/>
      <c r="SIY135" s="4"/>
      <c r="SIZ135" s="4"/>
      <c r="SJA135" s="4"/>
      <c r="SJB135" s="4"/>
      <c r="SJC135" s="4"/>
      <c r="SJD135" s="4"/>
      <c r="SJE135" s="4"/>
      <c r="SJF135" s="4"/>
      <c r="SJG135" s="4"/>
      <c r="SJH135" s="4"/>
      <c r="SJI135" s="4"/>
      <c r="SJJ135" s="4"/>
      <c r="SJK135" s="4"/>
      <c r="SJL135" s="4"/>
      <c r="SJM135" s="4"/>
      <c r="SJN135" s="4"/>
      <c r="SJO135" s="4"/>
      <c r="SJP135" s="4"/>
      <c r="SJQ135" s="4"/>
      <c r="SJR135" s="4"/>
      <c r="SJS135" s="4"/>
      <c r="SJT135" s="4"/>
      <c r="SJU135" s="4"/>
      <c r="SJV135" s="4"/>
      <c r="SJW135" s="4"/>
      <c r="SJX135" s="4"/>
      <c r="SJY135" s="4"/>
      <c r="SJZ135" s="4"/>
      <c r="SKA135" s="4"/>
      <c r="SKB135" s="4"/>
      <c r="SKC135" s="4"/>
      <c r="SKD135" s="4"/>
      <c r="SKE135" s="4"/>
      <c r="SKF135" s="4"/>
      <c r="SKG135" s="4"/>
      <c r="SKH135" s="4"/>
      <c r="SKI135" s="4"/>
      <c r="SKJ135" s="4"/>
      <c r="SKK135" s="4"/>
      <c r="SKL135" s="4"/>
      <c r="SKM135" s="4"/>
      <c r="SKN135" s="4"/>
      <c r="SKO135" s="4"/>
      <c r="SKP135" s="4"/>
      <c r="SKQ135" s="4"/>
      <c r="SKR135" s="4"/>
      <c r="SKS135" s="4"/>
      <c r="SKT135" s="4"/>
      <c r="SKU135" s="4"/>
      <c r="SKV135" s="4"/>
      <c r="SKW135" s="4"/>
      <c r="SKX135" s="4"/>
      <c r="SKY135" s="4"/>
      <c r="SKZ135" s="4"/>
      <c r="SLA135" s="4"/>
      <c r="SLB135" s="4"/>
      <c r="SLC135" s="4"/>
      <c r="SLD135" s="4"/>
      <c r="SLE135" s="4"/>
      <c r="SLF135" s="4"/>
      <c r="SLG135" s="4"/>
      <c r="SLH135" s="4"/>
      <c r="SLI135" s="4"/>
      <c r="SLJ135" s="4"/>
      <c r="SLK135" s="4"/>
      <c r="SLL135" s="4"/>
      <c r="SLM135" s="4"/>
      <c r="SLN135" s="4"/>
      <c r="SLO135" s="4"/>
      <c r="SLP135" s="4"/>
      <c r="SLQ135" s="4"/>
      <c r="SLR135" s="4"/>
      <c r="SLS135" s="4"/>
      <c r="SLT135" s="4"/>
      <c r="SLU135" s="4"/>
      <c r="SLV135" s="4"/>
      <c r="SLW135" s="4"/>
      <c r="SLX135" s="4"/>
      <c r="SLY135" s="4"/>
      <c r="SLZ135" s="4"/>
      <c r="SMA135" s="4"/>
      <c r="SMB135" s="4"/>
      <c r="SMC135" s="4"/>
      <c r="SMD135" s="4"/>
      <c r="SME135" s="4"/>
      <c r="SMF135" s="4"/>
      <c r="SMG135" s="4"/>
      <c r="SMH135" s="4"/>
      <c r="SMI135" s="4"/>
      <c r="SMJ135" s="4"/>
      <c r="SMK135" s="4"/>
      <c r="SML135" s="4"/>
      <c r="SMM135" s="4"/>
      <c r="SMN135" s="4"/>
      <c r="SMO135" s="4"/>
      <c r="SMP135" s="4"/>
      <c r="SMQ135" s="4"/>
      <c r="SMR135" s="4"/>
      <c r="SMS135" s="4"/>
      <c r="SMT135" s="4"/>
      <c r="SMU135" s="4"/>
      <c r="SMV135" s="4"/>
      <c r="SMW135" s="4"/>
      <c r="SMX135" s="4"/>
      <c r="SMY135" s="4"/>
      <c r="SMZ135" s="4"/>
      <c r="SNA135" s="4"/>
      <c r="SNB135" s="4"/>
      <c r="SNC135" s="4"/>
      <c r="SND135" s="4"/>
      <c r="SNE135" s="4"/>
      <c r="SNF135" s="4"/>
      <c r="SNG135" s="4"/>
      <c r="SNH135" s="4"/>
      <c r="SNI135" s="4"/>
      <c r="SNJ135" s="4"/>
      <c r="SNK135" s="4"/>
      <c r="SNL135" s="4"/>
      <c r="SNM135" s="4"/>
      <c r="SNN135" s="4"/>
      <c r="SNO135" s="4"/>
      <c r="SNP135" s="4"/>
      <c r="SNQ135" s="4"/>
      <c r="SNR135" s="4"/>
      <c r="SNS135" s="4"/>
      <c r="SNT135" s="4"/>
      <c r="SNU135" s="4"/>
      <c r="SNV135" s="4"/>
      <c r="SNW135" s="4"/>
      <c r="SNX135" s="4"/>
      <c r="SNY135" s="4"/>
      <c r="SNZ135" s="4"/>
      <c r="SOA135" s="4"/>
      <c r="SOB135" s="4"/>
      <c r="SOC135" s="4"/>
      <c r="SOD135" s="4"/>
      <c r="SOE135" s="4"/>
      <c r="SOF135" s="4"/>
      <c r="SOG135" s="4"/>
      <c r="SOH135" s="4"/>
      <c r="SOI135" s="4"/>
      <c r="SOJ135" s="4"/>
      <c r="SOK135" s="4"/>
      <c r="SOL135" s="4"/>
      <c r="SOM135" s="4"/>
      <c r="SON135" s="4"/>
      <c r="SOO135" s="4"/>
      <c r="SOP135" s="4"/>
      <c r="SOQ135" s="4"/>
      <c r="SOR135" s="4"/>
      <c r="SOS135" s="4"/>
      <c r="SOT135" s="4"/>
      <c r="SOU135" s="4"/>
      <c r="SOV135" s="4"/>
      <c r="SOW135" s="4"/>
      <c r="SOX135" s="4"/>
      <c r="SOY135" s="4"/>
      <c r="SOZ135" s="4"/>
      <c r="SPA135" s="4"/>
      <c r="SPB135" s="4"/>
      <c r="SPC135" s="4"/>
      <c r="SPD135" s="4"/>
      <c r="SPE135" s="4"/>
      <c r="SPF135" s="4"/>
      <c r="SPM135" s="4"/>
      <c r="SPN135" s="4"/>
      <c r="SPO135" s="4"/>
      <c r="SPP135" s="4"/>
      <c r="SPQ135" s="4"/>
      <c r="SPR135" s="4"/>
      <c r="SPS135" s="4"/>
      <c r="SPT135" s="4"/>
      <c r="SPU135" s="4"/>
      <c r="SPV135" s="4"/>
      <c r="SPW135" s="4"/>
      <c r="SPX135" s="4"/>
      <c r="SPY135" s="4"/>
      <c r="SPZ135" s="4"/>
      <c r="SQA135" s="4"/>
      <c r="SQB135" s="4"/>
      <c r="SQC135" s="4"/>
      <c r="SQD135" s="4"/>
      <c r="SQE135" s="4"/>
      <c r="SQF135" s="4"/>
      <c r="SQG135" s="4"/>
      <c r="SQH135" s="4"/>
      <c r="SQI135" s="4"/>
      <c r="SQJ135" s="4"/>
      <c r="SQK135" s="4"/>
      <c r="SQL135" s="4"/>
      <c r="SQM135" s="4"/>
      <c r="SQN135" s="4"/>
      <c r="SQO135" s="4"/>
      <c r="SQP135" s="4"/>
      <c r="SQQ135" s="4"/>
      <c r="SQR135" s="4"/>
      <c r="SQS135" s="4"/>
      <c r="SQT135" s="4"/>
      <c r="SQU135" s="4"/>
      <c r="SQV135" s="4"/>
      <c r="SQW135" s="4"/>
      <c r="SQX135" s="4"/>
      <c r="SQY135" s="4"/>
      <c r="SQZ135" s="4"/>
      <c r="SRA135" s="4"/>
      <c r="SRB135" s="4"/>
      <c r="SRC135" s="4"/>
      <c r="SRD135" s="4"/>
      <c r="SRE135" s="4"/>
      <c r="SRF135" s="4"/>
      <c r="SRG135" s="4"/>
      <c r="SRH135" s="4"/>
      <c r="SRI135" s="4"/>
      <c r="SRJ135" s="4"/>
      <c r="SRK135" s="4"/>
      <c r="SRL135" s="4"/>
      <c r="SRM135" s="4"/>
      <c r="SRN135" s="4"/>
      <c r="SRO135" s="4"/>
      <c r="SRP135" s="4"/>
      <c r="SRQ135" s="4"/>
      <c r="SRR135" s="4"/>
      <c r="SRS135" s="4"/>
      <c r="SRT135" s="4"/>
      <c r="SRU135" s="4"/>
      <c r="SRV135" s="4"/>
      <c r="SRW135" s="4"/>
      <c r="SRX135" s="4"/>
      <c r="SRY135" s="4"/>
      <c r="SRZ135" s="4"/>
      <c r="SSA135" s="4"/>
      <c r="SSB135" s="4"/>
      <c r="SSC135" s="4"/>
      <c r="SSD135" s="4"/>
      <c r="SSE135" s="4"/>
      <c r="SSF135" s="4"/>
      <c r="SSG135" s="4"/>
      <c r="SSH135" s="4"/>
      <c r="SSI135" s="4"/>
      <c r="SSJ135" s="4"/>
      <c r="SSK135" s="4"/>
      <c r="SSL135" s="4"/>
      <c r="SSM135" s="4"/>
      <c r="SSN135" s="4"/>
      <c r="SSO135" s="4"/>
      <c r="SSP135" s="4"/>
      <c r="SSQ135" s="4"/>
      <c r="SSR135" s="4"/>
      <c r="SSS135" s="4"/>
      <c r="SST135" s="4"/>
      <c r="SSU135" s="4"/>
      <c r="SSV135" s="4"/>
      <c r="SSW135" s="4"/>
      <c r="SSX135" s="4"/>
      <c r="SSY135" s="4"/>
      <c r="SSZ135" s="4"/>
      <c r="STA135" s="4"/>
      <c r="STB135" s="4"/>
      <c r="STC135" s="4"/>
      <c r="STD135" s="4"/>
      <c r="STE135" s="4"/>
      <c r="STF135" s="4"/>
      <c r="STG135" s="4"/>
      <c r="STH135" s="4"/>
      <c r="STI135" s="4"/>
      <c r="STJ135" s="4"/>
      <c r="STK135" s="4"/>
      <c r="STL135" s="4"/>
      <c r="STM135" s="4"/>
      <c r="STN135" s="4"/>
      <c r="STO135" s="4"/>
      <c r="STP135" s="4"/>
      <c r="STQ135" s="4"/>
      <c r="STR135" s="4"/>
      <c r="STS135" s="4"/>
      <c r="STT135" s="4"/>
      <c r="STU135" s="4"/>
      <c r="STV135" s="4"/>
      <c r="STW135" s="4"/>
      <c r="STX135" s="4"/>
      <c r="STY135" s="4"/>
      <c r="STZ135" s="4"/>
      <c r="SUA135" s="4"/>
      <c r="SUB135" s="4"/>
      <c r="SUC135" s="4"/>
      <c r="SUD135" s="4"/>
      <c r="SUE135" s="4"/>
      <c r="SUF135" s="4"/>
      <c r="SUG135" s="4"/>
      <c r="SUH135" s="4"/>
      <c r="SUI135" s="4"/>
      <c r="SUJ135" s="4"/>
      <c r="SUK135" s="4"/>
      <c r="SUL135" s="4"/>
      <c r="SUM135" s="4"/>
      <c r="SUN135" s="4"/>
      <c r="SUO135" s="4"/>
      <c r="SUP135" s="4"/>
      <c r="SUQ135" s="4"/>
      <c r="SUR135" s="4"/>
      <c r="SUS135" s="4"/>
      <c r="SUT135" s="4"/>
      <c r="SUU135" s="4"/>
      <c r="SUV135" s="4"/>
      <c r="SUW135" s="4"/>
      <c r="SUX135" s="4"/>
      <c r="SUY135" s="4"/>
      <c r="SUZ135" s="4"/>
      <c r="SVA135" s="4"/>
      <c r="SVB135" s="4"/>
      <c r="SVC135" s="4"/>
      <c r="SVD135" s="4"/>
      <c r="SVE135" s="4"/>
      <c r="SVF135" s="4"/>
      <c r="SVG135" s="4"/>
      <c r="SVH135" s="4"/>
      <c r="SVI135" s="4"/>
      <c r="SVJ135" s="4"/>
      <c r="SVK135" s="4"/>
      <c r="SVL135" s="4"/>
      <c r="SVM135" s="4"/>
      <c r="SVN135" s="4"/>
      <c r="SVO135" s="4"/>
      <c r="SVP135" s="4"/>
      <c r="SVQ135" s="4"/>
      <c r="SVR135" s="4"/>
      <c r="SVS135" s="4"/>
      <c r="SVT135" s="4"/>
      <c r="SVU135" s="4"/>
      <c r="SVV135" s="4"/>
      <c r="SVW135" s="4"/>
      <c r="SVX135" s="4"/>
      <c r="SVY135" s="4"/>
      <c r="SVZ135" s="4"/>
      <c r="SWA135" s="4"/>
      <c r="SWB135" s="4"/>
      <c r="SWC135" s="4"/>
      <c r="SWD135" s="4"/>
      <c r="SWE135" s="4"/>
      <c r="SWF135" s="4"/>
      <c r="SWG135" s="4"/>
      <c r="SWH135" s="4"/>
      <c r="SWI135" s="4"/>
      <c r="SWJ135" s="4"/>
      <c r="SWK135" s="4"/>
      <c r="SWL135" s="4"/>
      <c r="SWM135" s="4"/>
      <c r="SWN135" s="4"/>
      <c r="SWO135" s="4"/>
      <c r="SWP135" s="4"/>
      <c r="SWQ135" s="4"/>
      <c r="SWR135" s="4"/>
      <c r="SWS135" s="4"/>
      <c r="SWT135" s="4"/>
      <c r="SWU135" s="4"/>
      <c r="SWV135" s="4"/>
      <c r="SWW135" s="4"/>
      <c r="SWX135" s="4"/>
      <c r="SWY135" s="4"/>
      <c r="SWZ135" s="4"/>
      <c r="SXA135" s="4"/>
      <c r="SXB135" s="4"/>
      <c r="SXC135" s="4"/>
      <c r="SXD135" s="4"/>
      <c r="SXE135" s="4"/>
      <c r="SXF135" s="4"/>
      <c r="SXG135" s="4"/>
      <c r="SXH135" s="4"/>
      <c r="SXI135" s="4"/>
      <c r="SXJ135" s="4"/>
      <c r="SXK135" s="4"/>
      <c r="SXL135" s="4"/>
      <c r="SXM135" s="4"/>
      <c r="SXN135" s="4"/>
      <c r="SXO135" s="4"/>
      <c r="SXP135" s="4"/>
      <c r="SXQ135" s="4"/>
      <c r="SXR135" s="4"/>
      <c r="SXS135" s="4"/>
      <c r="SXT135" s="4"/>
      <c r="SXU135" s="4"/>
      <c r="SXV135" s="4"/>
      <c r="SXW135" s="4"/>
      <c r="SXX135" s="4"/>
      <c r="SXY135" s="4"/>
      <c r="SXZ135" s="4"/>
      <c r="SYA135" s="4"/>
      <c r="SYB135" s="4"/>
      <c r="SYC135" s="4"/>
      <c r="SYD135" s="4"/>
      <c r="SYE135" s="4"/>
      <c r="SYF135" s="4"/>
      <c r="SYG135" s="4"/>
      <c r="SYH135" s="4"/>
      <c r="SYI135" s="4"/>
      <c r="SYJ135" s="4"/>
      <c r="SYK135" s="4"/>
      <c r="SYL135" s="4"/>
      <c r="SYM135" s="4"/>
      <c r="SYN135" s="4"/>
      <c r="SYO135" s="4"/>
      <c r="SYP135" s="4"/>
      <c r="SYQ135" s="4"/>
      <c r="SYR135" s="4"/>
      <c r="SYS135" s="4"/>
      <c r="SYT135" s="4"/>
      <c r="SYU135" s="4"/>
      <c r="SYV135" s="4"/>
      <c r="SYW135" s="4"/>
      <c r="SYX135" s="4"/>
      <c r="SYY135" s="4"/>
      <c r="SYZ135" s="4"/>
      <c r="SZA135" s="4"/>
      <c r="SZB135" s="4"/>
      <c r="SZI135" s="4"/>
      <c r="SZJ135" s="4"/>
      <c r="SZK135" s="4"/>
      <c r="SZL135" s="4"/>
      <c r="SZM135" s="4"/>
      <c r="SZN135" s="4"/>
      <c r="SZO135" s="4"/>
      <c r="SZP135" s="4"/>
      <c r="SZQ135" s="4"/>
      <c r="SZR135" s="4"/>
      <c r="SZS135" s="4"/>
      <c r="SZT135" s="4"/>
      <c r="SZU135" s="4"/>
      <c r="SZV135" s="4"/>
      <c r="SZW135" s="4"/>
      <c r="SZX135" s="4"/>
      <c r="SZY135" s="4"/>
      <c r="SZZ135" s="4"/>
      <c r="TAA135" s="4"/>
      <c r="TAB135" s="4"/>
      <c r="TAC135" s="4"/>
      <c r="TAD135" s="4"/>
      <c r="TAE135" s="4"/>
      <c r="TAF135" s="4"/>
      <c r="TAG135" s="4"/>
      <c r="TAH135" s="4"/>
      <c r="TAI135" s="4"/>
      <c r="TAJ135" s="4"/>
      <c r="TAK135" s="4"/>
      <c r="TAL135" s="4"/>
      <c r="TAM135" s="4"/>
      <c r="TAN135" s="4"/>
      <c r="TAO135" s="4"/>
      <c r="TAP135" s="4"/>
      <c r="TAQ135" s="4"/>
      <c r="TAR135" s="4"/>
      <c r="TAS135" s="4"/>
      <c r="TAT135" s="4"/>
      <c r="TAU135" s="4"/>
      <c r="TAV135" s="4"/>
      <c r="TAW135" s="4"/>
      <c r="TAX135" s="4"/>
      <c r="TAY135" s="4"/>
      <c r="TAZ135" s="4"/>
      <c r="TBA135" s="4"/>
      <c r="TBB135" s="4"/>
      <c r="TBC135" s="4"/>
      <c r="TBD135" s="4"/>
      <c r="TBE135" s="4"/>
      <c r="TBF135" s="4"/>
      <c r="TBG135" s="4"/>
      <c r="TBH135" s="4"/>
      <c r="TBI135" s="4"/>
      <c r="TBJ135" s="4"/>
      <c r="TBK135" s="4"/>
      <c r="TBL135" s="4"/>
      <c r="TBM135" s="4"/>
      <c r="TBN135" s="4"/>
      <c r="TBO135" s="4"/>
      <c r="TBP135" s="4"/>
      <c r="TBQ135" s="4"/>
      <c r="TBR135" s="4"/>
      <c r="TBS135" s="4"/>
      <c r="TBT135" s="4"/>
      <c r="TBU135" s="4"/>
      <c r="TBV135" s="4"/>
      <c r="TBW135" s="4"/>
      <c r="TBX135" s="4"/>
      <c r="TBY135" s="4"/>
      <c r="TBZ135" s="4"/>
      <c r="TCA135" s="4"/>
      <c r="TCB135" s="4"/>
      <c r="TCC135" s="4"/>
      <c r="TCD135" s="4"/>
      <c r="TCE135" s="4"/>
      <c r="TCF135" s="4"/>
      <c r="TCG135" s="4"/>
      <c r="TCH135" s="4"/>
      <c r="TCI135" s="4"/>
      <c r="TCJ135" s="4"/>
      <c r="TCK135" s="4"/>
      <c r="TCL135" s="4"/>
      <c r="TCM135" s="4"/>
      <c r="TCN135" s="4"/>
      <c r="TCO135" s="4"/>
      <c r="TCP135" s="4"/>
      <c r="TCQ135" s="4"/>
      <c r="TCR135" s="4"/>
      <c r="TCS135" s="4"/>
      <c r="TCT135" s="4"/>
      <c r="TCU135" s="4"/>
      <c r="TCV135" s="4"/>
      <c r="TCW135" s="4"/>
      <c r="TCX135" s="4"/>
      <c r="TCY135" s="4"/>
      <c r="TCZ135" s="4"/>
      <c r="TDA135" s="4"/>
      <c r="TDB135" s="4"/>
      <c r="TDC135" s="4"/>
      <c r="TDD135" s="4"/>
      <c r="TDE135" s="4"/>
      <c r="TDF135" s="4"/>
      <c r="TDG135" s="4"/>
      <c r="TDH135" s="4"/>
      <c r="TDI135" s="4"/>
      <c r="TDJ135" s="4"/>
      <c r="TDK135" s="4"/>
      <c r="TDL135" s="4"/>
      <c r="TDM135" s="4"/>
      <c r="TDN135" s="4"/>
      <c r="TDO135" s="4"/>
      <c r="TDP135" s="4"/>
      <c r="TDQ135" s="4"/>
      <c r="TDR135" s="4"/>
      <c r="TDS135" s="4"/>
      <c r="TDT135" s="4"/>
      <c r="TDU135" s="4"/>
      <c r="TDV135" s="4"/>
      <c r="TDW135" s="4"/>
      <c r="TDX135" s="4"/>
      <c r="TDY135" s="4"/>
      <c r="TDZ135" s="4"/>
      <c r="TEA135" s="4"/>
      <c r="TEB135" s="4"/>
      <c r="TEC135" s="4"/>
      <c r="TED135" s="4"/>
      <c r="TEE135" s="4"/>
      <c r="TEF135" s="4"/>
      <c r="TEG135" s="4"/>
      <c r="TEH135" s="4"/>
      <c r="TEI135" s="4"/>
      <c r="TEJ135" s="4"/>
      <c r="TEK135" s="4"/>
      <c r="TEL135" s="4"/>
      <c r="TEM135" s="4"/>
      <c r="TEN135" s="4"/>
      <c r="TEO135" s="4"/>
      <c r="TEP135" s="4"/>
      <c r="TEQ135" s="4"/>
      <c r="TER135" s="4"/>
      <c r="TES135" s="4"/>
      <c r="TET135" s="4"/>
      <c r="TEU135" s="4"/>
      <c r="TEV135" s="4"/>
      <c r="TEW135" s="4"/>
      <c r="TEX135" s="4"/>
      <c r="TEY135" s="4"/>
      <c r="TEZ135" s="4"/>
      <c r="TFA135" s="4"/>
      <c r="TFB135" s="4"/>
      <c r="TFC135" s="4"/>
      <c r="TFD135" s="4"/>
      <c r="TFE135" s="4"/>
      <c r="TFF135" s="4"/>
      <c r="TFG135" s="4"/>
      <c r="TFH135" s="4"/>
      <c r="TFI135" s="4"/>
      <c r="TFJ135" s="4"/>
      <c r="TFK135" s="4"/>
      <c r="TFL135" s="4"/>
      <c r="TFM135" s="4"/>
      <c r="TFN135" s="4"/>
      <c r="TFO135" s="4"/>
      <c r="TFP135" s="4"/>
      <c r="TFQ135" s="4"/>
      <c r="TFR135" s="4"/>
      <c r="TFS135" s="4"/>
      <c r="TFT135" s="4"/>
      <c r="TFU135" s="4"/>
      <c r="TFV135" s="4"/>
      <c r="TFW135" s="4"/>
      <c r="TFX135" s="4"/>
      <c r="TFY135" s="4"/>
      <c r="TFZ135" s="4"/>
      <c r="TGA135" s="4"/>
      <c r="TGB135" s="4"/>
      <c r="TGC135" s="4"/>
      <c r="TGD135" s="4"/>
      <c r="TGE135" s="4"/>
      <c r="TGF135" s="4"/>
      <c r="TGG135" s="4"/>
      <c r="TGH135" s="4"/>
      <c r="TGI135" s="4"/>
      <c r="TGJ135" s="4"/>
      <c r="TGK135" s="4"/>
      <c r="TGL135" s="4"/>
      <c r="TGM135" s="4"/>
      <c r="TGN135" s="4"/>
      <c r="TGO135" s="4"/>
      <c r="TGP135" s="4"/>
      <c r="TGQ135" s="4"/>
      <c r="TGR135" s="4"/>
      <c r="TGS135" s="4"/>
      <c r="TGT135" s="4"/>
      <c r="TGU135" s="4"/>
      <c r="TGV135" s="4"/>
      <c r="TGW135" s="4"/>
      <c r="TGX135" s="4"/>
      <c r="TGY135" s="4"/>
      <c r="TGZ135" s="4"/>
      <c r="THA135" s="4"/>
      <c r="THB135" s="4"/>
      <c r="THC135" s="4"/>
      <c r="THD135" s="4"/>
      <c r="THE135" s="4"/>
      <c r="THF135" s="4"/>
      <c r="THG135" s="4"/>
      <c r="THH135" s="4"/>
      <c r="THI135" s="4"/>
      <c r="THJ135" s="4"/>
      <c r="THK135" s="4"/>
      <c r="THL135" s="4"/>
      <c r="THM135" s="4"/>
      <c r="THN135" s="4"/>
      <c r="THO135" s="4"/>
      <c r="THP135" s="4"/>
      <c r="THQ135" s="4"/>
      <c r="THR135" s="4"/>
      <c r="THS135" s="4"/>
      <c r="THT135" s="4"/>
      <c r="THU135" s="4"/>
      <c r="THV135" s="4"/>
      <c r="THW135" s="4"/>
      <c r="THX135" s="4"/>
      <c r="THY135" s="4"/>
      <c r="THZ135" s="4"/>
      <c r="TIA135" s="4"/>
      <c r="TIB135" s="4"/>
      <c r="TIC135" s="4"/>
      <c r="TID135" s="4"/>
      <c r="TIE135" s="4"/>
      <c r="TIF135" s="4"/>
      <c r="TIG135" s="4"/>
      <c r="TIH135" s="4"/>
      <c r="TII135" s="4"/>
      <c r="TIJ135" s="4"/>
      <c r="TIK135" s="4"/>
      <c r="TIL135" s="4"/>
      <c r="TIM135" s="4"/>
      <c r="TIN135" s="4"/>
      <c r="TIO135" s="4"/>
      <c r="TIP135" s="4"/>
      <c r="TIQ135" s="4"/>
      <c r="TIR135" s="4"/>
      <c r="TIS135" s="4"/>
      <c r="TIT135" s="4"/>
      <c r="TIU135" s="4"/>
      <c r="TIV135" s="4"/>
      <c r="TIW135" s="4"/>
      <c r="TIX135" s="4"/>
      <c r="TJE135" s="4"/>
      <c r="TJF135" s="4"/>
      <c r="TJG135" s="4"/>
      <c r="TJH135" s="4"/>
      <c r="TJI135" s="4"/>
      <c r="TJJ135" s="4"/>
      <c r="TJK135" s="4"/>
      <c r="TJL135" s="4"/>
      <c r="TJM135" s="4"/>
      <c r="TJN135" s="4"/>
      <c r="TJO135" s="4"/>
      <c r="TJP135" s="4"/>
      <c r="TJQ135" s="4"/>
      <c r="TJR135" s="4"/>
      <c r="TJS135" s="4"/>
      <c r="TJT135" s="4"/>
      <c r="TJU135" s="4"/>
      <c r="TJV135" s="4"/>
      <c r="TJW135" s="4"/>
      <c r="TJX135" s="4"/>
      <c r="TJY135" s="4"/>
      <c r="TJZ135" s="4"/>
      <c r="TKA135" s="4"/>
      <c r="TKB135" s="4"/>
      <c r="TKC135" s="4"/>
      <c r="TKD135" s="4"/>
      <c r="TKE135" s="4"/>
      <c r="TKF135" s="4"/>
      <c r="TKG135" s="4"/>
      <c r="TKH135" s="4"/>
      <c r="TKI135" s="4"/>
      <c r="TKJ135" s="4"/>
      <c r="TKK135" s="4"/>
      <c r="TKL135" s="4"/>
      <c r="TKM135" s="4"/>
      <c r="TKN135" s="4"/>
      <c r="TKO135" s="4"/>
      <c r="TKP135" s="4"/>
      <c r="TKQ135" s="4"/>
      <c r="TKR135" s="4"/>
      <c r="TKS135" s="4"/>
      <c r="TKT135" s="4"/>
      <c r="TKU135" s="4"/>
      <c r="TKV135" s="4"/>
      <c r="TKW135" s="4"/>
      <c r="TKX135" s="4"/>
      <c r="TKY135" s="4"/>
      <c r="TKZ135" s="4"/>
      <c r="TLA135" s="4"/>
      <c r="TLB135" s="4"/>
      <c r="TLC135" s="4"/>
      <c r="TLD135" s="4"/>
      <c r="TLE135" s="4"/>
      <c r="TLF135" s="4"/>
      <c r="TLG135" s="4"/>
      <c r="TLH135" s="4"/>
      <c r="TLI135" s="4"/>
      <c r="TLJ135" s="4"/>
      <c r="TLK135" s="4"/>
      <c r="TLL135" s="4"/>
      <c r="TLM135" s="4"/>
      <c r="TLN135" s="4"/>
      <c r="TLO135" s="4"/>
      <c r="TLP135" s="4"/>
      <c r="TLQ135" s="4"/>
      <c r="TLR135" s="4"/>
      <c r="TLS135" s="4"/>
      <c r="TLT135" s="4"/>
      <c r="TLU135" s="4"/>
      <c r="TLV135" s="4"/>
      <c r="TLW135" s="4"/>
      <c r="TLX135" s="4"/>
      <c r="TLY135" s="4"/>
      <c r="TLZ135" s="4"/>
      <c r="TMA135" s="4"/>
      <c r="TMB135" s="4"/>
      <c r="TMC135" s="4"/>
      <c r="TMD135" s="4"/>
      <c r="TME135" s="4"/>
      <c r="TMF135" s="4"/>
      <c r="TMG135" s="4"/>
      <c r="TMH135" s="4"/>
      <c r="TMI135" s="4"/>
      <c r="TMJ135" s="4"/>
      <c r="TMK135" s="4"/>
      <c r="TML135" s="4"/>
      <c r="TMM135" s="4"/>
      <c r="TMN135" s="4"/>
      <c r="TMO135" s="4"/>
      <c r="TMP135" s="4"/>
      <c r="TMQ135" s="4"/>
      <c r="TMR135" s="4"/>
      <c r="TMS135" s="4"/>
      <c r="TMT135" s="4"/>
      <c r="TMU135" s="4"/>
      <c r="TMV135" s="4"/>
      <c r="TMW135" s="4"/>
      <c r="TMX135" s="4"/>
      <c r="TMY135" s="4"/>
      <c r="TMZ135" s="4"/>
      <c r="TNA135" s="4"/>
      <c r="TNB135" s="4"/>
      <c r="TNC135" s="4"/>
      <c r="TND135" s="4"/>
      <c r="TNE135" s="4"/>
      <c r="TNF135" s="4"/>
      <c r="TNG135" s="4"/>
      <c r="TNH135" s="4"/>
      <c r="TNI135" s="4"/>
      <c r="TNJ135" s="4"/>
      <c r="TNK135" s="4"/>
      <c r="TNL135" s="4"/>
      <c r="TNM135" s="4"/>
      <c r="TNN135" s="4"/>
      <c r="TNO135" s="4"/>
      <c r="TNP135" s="4"/>
      <c r="TNQ135" s="4"/>
      <c r="TNR135" s="4"/>
      <c r="TNS135" s="4"/>
      <c r="TNT135" s="4"/>
      <c r="TNU135" s="4"/>
      <c r="TNV135" s="4"/>
      <c r="TNW135" s="4"/>
      <c r="TNX135" s="4"/>
      <c r="TNY135" s="4"/>
      <c r="TNZ135" s="4"/>
      <c r="TOA135" s="4"/>
      <c r="TOB135" s="4"/>
      <c r="TOC135" s="4"/>
      <c r="TOD135" s="4"/>
      <c r="TOE135" s="4"/>
      <c r="TOF135" s="4"/>
      <c r="TOG135" s="4"/>
      <c r="TOH135" s="4"/>
      <c r="TOI135" s="4"/>
      <c r="TOJ135" s="4"/>
      <c r="TOK135" s="4"/>
      <c r="TOL135" s="4"/>
      <c r="TOM135" s="4"/>
      <c r="TON135" s="4"/>
      <c r="TOO135" s="4"/>
      <c r="TOP135" s="4"/>
      <c r="TOQ135" s="4"/>
      <c r="TOR135" s="4"/>
      <c r="TOS135" s="4"/>
      <c r="TOT135" s="4"/>
      <c r="TOU135" s="4"/>
      <c r="TOV135" s="4"/>
      <c r="TOW135" s="4"/>
      <c r="TOX135" s="4"/>
      <c r="TOY135" s="4"/>
      <c r="TOZ135" s="4"/>
      <c r="TPA135" s="4"/>
      <c r="TPB135" s="4"/>
      <c r="TPC135" s="4"/>
      <c r="TPD135" s="4"/>
      <c r="TPE135" s="4"/>
      <c r="TPF135" s="4"/>
      <c r="TPG135" s="4"/>
      <c r="TPH135" s="4"/>
      <c r="TPI135" s="4"/>
      <c r="TPJ135" s="4"/>
      <c r="TPK135" s="4"/>
      <c r="TPL135" s="4"/>
      <c r="TPM135" s="4"/>
      <c r="TPN135" s="4"/>
      <c r="TPO135" s="4"/>
      <c r="TPP135" s="4"/>
      <c r="TPQ135" s="4"/>
      <c r="TPR135" s="4"/>
      <c r="TPS135" s="4"/>
      <c r="TPT135" s="4"/>
      <c r="TPU135" s="4"/>
      <c r="TPV135" s="4"/>
      <c r="TPW135" s="4"/>
      <c r="TPX135" s="4"/>
      <c r="TPY135" s="4"/>
      <c r="TPZ135" s="4"/>
      <c r="TQA135" s="4"/>
      <c r="TQB135" s="4"/>
      <c r="TQC135" s="4"/>
      <c r="TQD135" s="4"/>
      <c r="TQE135" s="4"/>
      <c r="TQF135" s="4"/>
      <c r="TQG135" s="4"/>
      <c r="TQH135" s="4"/>
      <c r="TQI135" s="4"/>
      <c r="TQJ135" s="4"/>
      <c r="TQK135" s="4"/>
      <c r="TQL135" s="4"/>
      <c r="TQM135" s="4"/>
      <c r="TQN135" s="4"/>
      <c r="TQO135" s="4"/>
      <c r="TQP135" s="4"/>
      <c r="TQQ135" s="4"/>
      <c r="TQR135" s="4"/>
      <c r="TQS135" s="4"/>
      <c r="TQT135" s="4"/>
      <c r="TQU135" s="4"/>
      <c r="TQV135" s="4"/>
      <c r="TQW135" s="4"/>
      <c r="TQX135" s="4"/>
      <c r="TQY135" s="4"/>
      <c r="TQZ135" s="4"/>
      <c r="TRA135" s="4"/>
      <c r="TRB135" s="4"/>
      <c r="TRC135" s="4"/>
      <c r="TRD135" s="4"/>
      <c r="TRE135" s="4"/>
      <c r="TRF135" s="4"/>
      <c r="TRG135" s="4"/>
      <c r="TRH135" s="4"/>
      <c r="TRI135" s="4"/>
      <c r="TRJ135" s="4"/>
      <c r="TRK135" s="4"/>
      <c r="TRL135" s="4"/>
      <c r="TRM135" s="4"/>
      <c r="TRN135" s="4"/>
      <c r="TRO135" s="4"/>
      <c r="TRP135" s="4"/>
      <c r="TRQ135" s="4"/>
      <c r="TRR135" s="4"/>
      <c r="TRS135" s="4"/>
      <c r="TRT135" s="4"/>
      <c r="TRU135" s="4"/>
      <c r="TRV135" s="4"/>
      <c r="TRW135" s="4"/>
      <c r="TRX135" s="4"/>
      <c r="TRY135" s="4"/>
      <c r="TRZ135" s="4"/>
      <c r="TSA135" s="4"/>
      <c r="TSB135" s="4"/>
      <c r="TSC135" s="4"/>
      <c r="TSD135" s="4"/>
      <c r="TSE135" s="4"/>
      <c r="TSF135" s="4"/>
      <c r="TSG135" s="4"/>
      <c r="TSH135" s="4"/>
      <c r="TSI135" s="4"/>
      <c r="TSJ135" s="4"/>
      <c r="TSK135" s="4"/>
      <c r="TSL135" s="4"/>
      <c r="TSM135" s="4"/>
      <c r="TSN135" s="4"/>
      <c r="TSO135" s="4"/>
      <c r="TSP135" s="4"/>
      <c r="TSQ135" s="4"/>
      <c r="TSR135" s="4"/>
      <c r="TSS135" s="4"/>
      <c r="TST135" s="4"/>
      <c r="TTA135" s="4"/>
      <c r="TTB135" s="4"/>
      <c r="TTC135" s="4"/>
      <c r="TTD135" s="4"/>
      <c r="TTE135" s="4"/>
      <c r="TTF135" s="4"/>
      <c r="TTG135" s="4"/>
      <c r="TTH135" s="4"/>
      <c r="TTI135" s="4"/>
      <c r="TTJ135" s="4"/>
      <c r="TTK135" s="4"/>
      <c r="TTL135" s="4"/>
      <c r="TTM135" s="4"/>
      <c r="TTN135" s="4"/>
      <c r="TTO135" s="4"/>
      <c r="TTP135" s="4"/>
      <c r="TTQ135" s="4"/>
      <c r="TTR135" s="4"/>
      <c r="TTS135" s="4"/>
      <c r="TTT135" s="4"/>
      <c r="TTU135" s="4"/>
      <c r="TTV135" s="4"/>
      <c r="TTW135" s="4"/>
      <c r="TTX135" s="4"/>
      <c r="TTY135" s="4"/>
      <c r="TTZ135" s="4"/>
      <c r="TUA135" s="4"/>
      <c r="TUB135" s="4"/>
      <c r="TUC135" s="4"/>
      <c r="TUD135" s="4"/>
      <c r="TUE135" s="4"/>
      <c r="TUF135" s="4"/>
      <c r="TUG135" s="4"/>
      <c r="TUH135" s="4"/>
      <c r="TUI135" s="4"/>
      <c r="TUJ135" s="4"/>
      <c r="TUK135" s="4"/>
      <c r="TUL135" s="4"/>
      <c r="TUM135" s="4"/>
      <c r="TUN135" s="4"/>
      <c r="TUO135" s="4"/>
      <c r="TUP135" s="4"/>
      <c r="TUQ135" s="4"/>
      <c r="TUR135" s="4"/>
      <c r="TUS135" s="4"/>
      <c r="TUT135" s="4"/>
      <c r="TUU135" s="4"/>
      <c r="TUV135" s="4"/>
      <c r="TUW135" s="4"/>
      <c r="TUX135" s="4"/>
      <c r="TUY135" s="4"/>
      <c r="TUZ135" s="4"/>
      <c r="TVA135" s="4"/>
      <c r="TVB135" s="4"/>
      <c r="TVC135" s="4"/>
      <c r="TVD135" s="4"/>
      <c r="TVE135" s="4"/>
      <c r="TVF135" s="4"/>
      <c r="TVG135" s="4"/>
      <c r="TVH135" s="4"/>
      <c r="TVI135" s="4"/>
      <c r="TVJ135" s="4"/>
      <c r="TVK135" s="4"/>
      <c r="TVL135" s="4"/>
      <c r="TVM135" s="4"/>
      <c r="TVN135" s="4"/>
      <c r="TVO135" s="4"/>
      <c r="TVP135" s="4"/>
      <c r="TVQ135" s="4"/>
      <c r="TVR135" s="4"/>
      <c r="TVS135" s="4"/>
      <c r="TVT135" s="4"/>
      <c r="TVU135" s="4"/>
      <c r="TVV135" s="4"/>
      <c r="TVW135" s="4"/>
      <c r="TVX135" s="4"/>
      <c r="TVY135" s="4"/>
      <c r="TVZ135" s="4"/>
      <c r="TWA135" s="4"/>
      <c r="TWB135" s="4"/>
      <c r="TWC135" s="4"/>
      <c r="TWD135" s="4"/>
      <c r="TWE135" s="4"/>
      <c r="TWF135" s="4"/>
      <c r="TWG135" s="4"/>
      <c r="TWH135" s="4"/>
      <c r="TWI135" s="4"/>
      <c r="TWJ135" s="4"/>
      <c r="TWK135" s="4"/>
      <c r="TWL135" s="4"/>
      <c r="TWM135" s="4"/>
      <c r="TWN135" s="4"/>
      <c r="TWO135" s="4"/>
      <c r="TWP135" s="4"/>
      <c r="TWQ135" s="4"/>
      <c r="TWR135" s="4"/>
      <c r="TWS135" s="4"/>
      <c r="TWT135" s="4"/>
      <c r="TWU135" s="4"/>
      <c r="TWV135" s="4"/>
      <c r="TWW135" s="4"/>
      <c r="TWX135" s="4"/>
      <c r="TWY135" s="4"/>
      <c r="TWZ135" s="4"/>
      <c r="TXA135" s="4"/>
      <c r="TXB135" s="4"/>
      <c r="TXC135" s="4"/>
      <c r="TXD135" s="4"/>
      <c r="TXE135" s="4"/>
      <c r="TXF135" s="4"/>
      <c r="TXG135" s="4"/>
      <c r="TXH135" s="4"/>
      <c r="TXI135" s="4"/>
      <c r="TXJ135" s="4"/>
      <c r="TXK135" s="4"/>
      <c r="TXL135" s="4"/>
      <c r="TXM135" s="4"/>
      <c r="TXN135" s="4"/>
      <c r="TXO135" s="4"/>
      <c r="TXP135" s="4"/>
      <c r="TXQ135" s="4"/>
      <c r="TXR135" s="4"/>
      <c r="TXS135" s="4"/>
      <c r="TXT135" s="4"/>
      <c r="TXU135" s="4"/>
      <c r="TXV135" s="4"/>
      <c r="TXW135" s="4"/>
      <c r="TXX135" s="4"/>
      <c r="TXY135" s="4"/>
      <c r="TXZ135" s="4"/>
      <c r="TYA135" s="4"/>
      <c r="TYB135" s="4"/>
      <c r="TYC135" s="4"/>
      <c r="TYD135" s="4"/>
      <c r="TYE135" s="4"/>
      <c r="TYF135" s="4"/>
      <c r="TYG135" s="4"/>
      <c r="TYH135" s="4"/>
      <c r="TYI135" s="4"/>
      <c r="TYJ135" s="4"/>
      <c r="TYK135" s="4"/>
      <c r="TYL135" s="4"/>
      <c r="TYM135" s="4"/>
      <c r="TYN135" s="4"/>
      <c r="TYO135" s="4"/>
      <c r="TYP135" s="4"/>
      <c r="TYQ135" s="4"/>
      <c r="TYR135" s="4"/>
      <c r="TYS135" s="4"/>
      <c r="TYT135" s="4"/>
      <c r="TYU135" s="4"/>
      <c r="TYV135" s="4"/>
      <c r="TYW135" s="4"/>
      <c r="TYX135" s="4"/>
      <c r="TYY135" s="4"/>
      <c r="TYZ135" s="4"/>
      <c r="TZA135" s="4"/>
      <c r="TZB135" s="4"/>
      <c r="TZC135" s="4"/>
      <c r="TZD135" s="4"/>
      <c r="TZE135" s="4"/>
      <c r="TZF135" s="4"/>
      <c r="TZG135" s="4"/>
      <c r="TZH135" s="4"/>
      <c r="TZI135" s="4"/>
      <c r="TZJ135" s="4"/>
      <c r="TZK135" s="4"/>
      <c r="TZL135" s="4"/>
      <c r="TZM135" s="4"/>
      <c r="TZN135" s="4"/>
      <c r="TZO135" s="4"/>
      <c r="TZP135" s="4"/>
      <c r="TZQ135" s="4"/>
      <c r="TZR135" s="4"/>
      <c r="TZS135" s="4"/>
      <c r="TZT135" s="4"/>
      <c r="TZU135" s="4"/>
      <c r="TZV135" s="4"/>
      <c r="TZW135" s="4"/>
      <c r="TZX135" s="4"/>
      <c r="TZY135" s="4"/>
      <c r="TZZ135" s="4"/>
      <c r="UAA135" s="4"/>
      <c r="UAB135" s="4"/>
      <c r="UAC135" s="4"/>
      <c r="UAD135" s="4"/>
      <c r="UAE135" s="4"/>
      <c r="UAF135" s="4"/>
      <c r="UAG135" s="4"/>
      <c r="UAH135" s="4"/>
      <c r="UAI135" s="4"/>
      <c r="UAJ135" s="4"/>
      <c r="UAK135" s="4"/>
      <c r="UAL135" s="4"/>
      <c r="UAM135" s="4"/>
      <c r="UAN135" s="4"/>
      <c r="UAO135" s="4"/>
      <c r="UAP135" s="4"/>
      <c r="UAQ135" s="4"/>
      <c r="UAR135" s="4"/>
      <c r="UAS135" s="4"/>
      <c r="UAT135" s="4"/>
      <c r="UAU135" s="4"/>
      <c r="UAV135" s="4"/>
      <c r="UAW135" s="4"/>
      <c r="UAX135" s="4"/>
      <c r="UAY135" s="4"/>
      <c r="UAZ135" s="4"/>
      <c r="UBA135" s="4"/>
      <c r="UBB135" s="4"/>
      <c r="UBC135" s="4"/>
      <c r="UBD135" s="4"/>
      <c r="UBE135" s="4"/>
      <c r="UBF135" s="4"/>
      <c r="UBG135" s="4"/>
      <c r="UBH135" s="4"/>
      <c r="UBI135" s="4"/>
      <c r="UBJ135" s="4"/>
      <c r="UBK135" s="4"/>
      <c r="UBL135" s="4"/>
      <c r="UBM135" s="4"/>
      <c r="UBN135" s="4"/>
      <c r="UBO135" s="4"/>
      <c r="UBP135" s="4"/>
      <c r="UBQ135" s="4"/>
      <c r="UBR135" s="4"/>
      <c r="UBS135" s="4"/>
      <c r="UBT135" s="4"/>
      <c r="UBU135" s="4"/>
      <c r="UBV135" s="4"/>
      <c r="UBW135" s="4"/>
      <c r="UBX135" s="4"/>
      <c r="UBY135" s="4"/>
      <c r="UBZ135" s="4"/>
      <c r="UCA135" s="4"/>
      <c r="UCB135" s="4"/>
      <c r="UCC135" s="4"/>
      <c r="UCD135" s="4"/>
      <c r="UCE135" s="4"/>
      <c r="UCF135" s="4"/>
      <c r="UCG135" s="4"/>
      <c r="UCH135" s="4"/>
      <c r="UCI135" s="4"/>
      <c r="UCJ135" s="4"/>
      <c r="UCK135" s="4"/>
      <c r="UCL135" s="4"/>
      <c r="UCM135" s="4"/>
      <c r="UCN135" s="4"/>
      <c r="UCO135" s="4"/>
      <c r="UCP135" s="4"/>
      <c r="UCW135" s="4"/>
      <c r="UCX135" s="4"/>
      <c r="UCY135" s="4"/>
      <c r="UCZ135" s="4"/>
      <c r="UDA135" s="4"/>
      <c r="UDB135" s="4"/>
      <c r="UDC135" s="4"/>
      <c r="UDD135" s="4"/>
      <c r="UDE135" s="4"/>
      <c r="UDF135" s="4"/>
      <c r="UDG135" s="4"/>
      <c r="UDH135" s="4"/>
      <c r="UDI135" s="4"/>
      <c r="UDJ135" s="4"/>
      <c r="UDK135" s="4"/>
      <c r="UDL135" s="4"/>
      <c r="UDM135" s="4"/>
      <c r="UDN135" s="4"/>
      <c r="UDO135" s="4"/>
      <c r="UDP135" s="4"/>
      <c r="UDQ135" s="4"/>
      <c r="UDR135" s="4"/>
      <c r="UDS135" s="4"/>
      <c r="UDT135" s="4"/>
      <c r="UDU135" s="4"/>
      <c r="UDV135" s="4"/>
      <c r="UDW135" s="4"/>
      <c r="UDX135" s="4"/>
      <c r="UDY135" s="4"/>
      <c r="UDZ135" s="4"/>
      <c r="UEA135" s="4"/>
      <c r="UEB135" s="4"/>
      <c r="UEC135" s="4"/>
      <c r="UED135" s="4"/>
      <c r="UEE135" s="4"/>
      <c r="UEF135" s="4"/>
      <c r="UEG135" s="4"/>
      <c r="UEH135" s="4"/>
      <c r="UEI135" s="4"/>
      <c r="UEJ135" s="4"/>
      <c r="UEK135" s="4"/>
      <c r="UEL135" s="4"/>
      <c r="UEM135" s="4"/>
      <c r="UEN135" s="4"/>
      <c r="UEO135" s="4"/>
      <c r="UEP135" s="4"/>
      <c r="UEQ135" s="4"/>
      <c r="UER135" s="4"/>
      <c r="UES135" s="4"/>
      <c r="UET135" s="4"/>
      <c r="UEU135" s="4"/>
      <c r="UEV135" s="4"/>
      <c r="UEW135" s="4"/>
      <c r="UEX135" s="4"/>
      <c r="UEY135" s="4"/>
      <c r="UEZ135" s="4"/>
      <c r="UFA135" s="4"/>
      <c r="UFB135" s="4"/>
      <c r="UFC135" s="4"/>
      <c r="UFD135" s="4"/>
      <c r="UFE135" s="4"/>
      <c r="UFF135" s="4"/>
      <c r="UFG135" s="4"/>
      <c r="UFH135" s="4"/>
      <c r="UFI135" s="4"/>
      <c r="UFJ135" s="4"/>
      <c r="UFK135" s="4"/>
      <c r="UFL135" s="4"/>
      <c r="UFM135" s="4"/>
      <c r="UFN135" s="4"/>
      <c r="UFO135" s="4"/>
      <c r="UFP135" s="4"/>
      <c r="UFQ135" s="4"/>
      <c r="UFR135" s="4"/>
      <c r="UFS135" s="4"/>
      <c r="UFT135" s="4"/>
      <c r="UFU135" s="4"/>
      <c r="UFV135" s="4"/>
      <c r="UFW135" s="4"/>
      <c r="UFX135" s="4"/>
      <c r="UFY135" s="4"/>
      <c r="UFZ135" s="4"/>
      <c r="UGA135" s="4"/>
      <c r="UGB135" s="4"/>
      <c r="UGC135" s="4"/>
      <c r="UGD135" s="4"/>
      <c r="UGE135" s="4"/>
      <c r="UGF135" s="4"/>
      <c r="UGG135" s="4"/>
      <c r="UGH135" s="4"/>
      <c r="UGI135" s="4"/>
      <c r="UGJ135" s="4"/>
      <c r="UGK135" s="4"/>
      <c r="UGL135" s="4"/>
      <c r="UGM135" s="4"/>
      <c r="UGN135" s="4"/>
      <c r="UGO135" s="4"/>
      <c r="UGP135" s="4"/>
      <c r="UGQ135" s="4"/>
      <c r="UGR135" s="4"/>
      <c r="UGS135" s="4"/>
      <c r="UGT135" s="4"/>
      <c r="UGU135" s="4"/>
      <c r="UGV135" s="4"/>
      <c r="UGW135" s="4"/>
      <c r="UGX135" s="4"/>
      <c r="UGY135" s="4"/>
      <c r="UGZ135" s="4"/>
      <c r="UHA135" s="4"/>
      <c r="UHB135" s="4"/>
      <c r="UHC135" s="4"/>
      <c r="UHD135" s="4"/>
      <c r="UHE135" s="4"/>
      <c r="UHF135" s="4"/>
      <c r="UHG135" s="4"/>
      <c r="UHH135" s="4"/>
      <c r="UHI135" s="4"/>
      <c r="UHJ135" s="4"/>
      <c r="UHK135" s="4"/>
      <c r="UHL135" s="4"/>
      <c r="UHM135" s="4"/>
      <c r="UHN135" s="4"/>
      <c r="UHO135" s="4"/>
      <c r="UHP135" s="4"/>
      <c r="UHQ135" s="4"/>
      <c r="UHR135" s="4"/>
      <c r="UHS135" s="4"/>
      <c r="UHT135" s="4"/>
      <c r="UHU135" s="4"/>
      <c r="UHV135" s="4"/>
      <c r="UHW135" s="4"/>
      <c r="UHX135" s="4"/>
      <c r="UHY135" s="4"/>
      <c r="UHZ135" s="4"/>
      <c r="UIA135" s="4"/>
      <c r="UIB135" s="4"/>
      <c r="UIC135" s="4"/>
      <c r="UID135" s="4"/>
      <c r="UIE135" s="4"/>
      <c r="UIF135" s="4"/>
      <c r="UIG135" s="4"/>
      <c r="UIH135" s="4"/>
      <c r="UII135" s="4"/>
      <c r="UIJ135" s="4"/>
      <c r="UIK135" s="4"/>
      <c r="UIL135" s="4"/>
      <c r="UIM135" s="4"/>
      <c r="UIN135" s="4"/>
      <c r="UIO135" s="4"/>
      <c r="UIP135" s="4"/>
      <c r="UIQ135" s="4"/>
      <c r="UIR135" s="4"/>
      <c r="UIS135" s="4"/>
      <c r="UIT135" s="4"/>
      <c r="UIU135" s="4"/>
      <c r="UIV135" s="4"/>
      <c r="UIW135" s="4"/>
      <c r="UIX135" s="4"/>
      <c r="UIY135" s="4"/>
      <c r="UIZ135" s="4"/>
      <c r="UJA135" s="4"/>
      <c r="UJB135" s="4"/>
      <c r="UJC135" s="4"/>
      <c r="UJD135" s="4"/>
      <c r="UJE135" s="4"/>
      <c r="UJF135" s="4"/>
      <c r="UJG135" s="4"/>
      <c r="UJH135" s="4"/>
      <c r="UJI135" s="4"/>
      <c r="UJJ135" s="4"/>
      <c r="UJK135" s="4"/>
      <c r="UJL135" s="4"/>
      <c r="UJM135" s="4"/>
      <c r="UJN135" s="4"/>
      <c r="UJO135" s="4"/>
      <c r="UJP135" s="4"/>
      <c r="UJQ135" s="4"/>
      <c r="UJR135" s="4"/>
      <c r="UJS135" s="4"/>
      <c r="UJT135" s="4"/>
      <c r="UJU135" s="4"/>
      <c r="UJV135" s="4"/>
      <c r="UJW135" s="4"/>
      <c r="UJX135" s="4"/>
      <c r="UJY135" s="4"/>
      <c r="UJZ135" s="4"/>
      <c r="UKA135" s="4"/>
      <c r="UKB135" s="4"/>
      <c r="UKC135" s="4"/>
      <c r="UKD135" s="4"/>
      <c r="UKE135" s="4"/>
      <c r="UKF135" s="4"/>
      <c r="UKG135" s="4"/>
      <c r="UKH135" s="4"/>
      <c r="UKI135" s="4"/>
      <c r="UKJ135" s="4"/>
      <c r="UKK135" s="4"/>
      <c r="UKL135" s="4"/>
      <c r="UKM135" s="4"/>
      <c r="UKN135" s="4"/>
      <c r="UKO135" s="4"/>
      <c r="UKP135" s="4"/>
      <c r="UKQ135" s="4"/>
      <c r="UKR135" s="4"/>
      <c r="UKS135" s="4"/>
      <c r="UKT135" s="4"/>
      <c r="UKU135" s="4"/>
      <c r="UKV135" s="4"/>
      <c r="UKW135" s="4"/>
      <c r="UKX135" s="4"/>
      <c r="UKY135" s="4"/>
      <c r="UKZ135" s="4"/>
      <c r="ULA135" s="4"/>
      <c r="ULB135" s="4"/>
      <c r="ULC135" s="4"/>
      <c r="ULD135" s="4"/>
      <c r="ULE135" s="4"/>
      <c r="ULF135" s="4"/>
      <c r="ULG135" s="4"/>
      <c r="ULH135" s="4"/>
      <c r="ULI135" s="4"/>
      <c r="ULJ135" s="4"/>
      <c r="ULK135" s="4"/>
      <c r="ULL135" s="4"/>
      <c r="ULM135" s="4"/>
      <c r="ULN135" s="4"/>
      <c r="ULO135" s="4"/>
      <c r="ULP135" s="4"/>
      <c r="ULQ135" s="4"/>
      <c r="ULR135" s="4"/>
      <c r="ULS135" s="4"/>
      <c r="ULT135" s="4"/>
      <c r="ULU135" s="4"/>
      <c r="ULV135" s="4"/>
      <c r="ULW135" s="4"/>
      <c r="ULX135" s="4"/>
      <c r="ULY135" s="4"/>
      <c r="ULZ135" s="4"/>
      <c r="UMA135" s="4"/>
      <c r="UMB135" s="4"/>
      <c r="UMC135" s="4"/>
      <c r="UMD135" s="4"/>
      <c r="UME135" s="4"/>
      <c r="UMF135" s="4"/>
      <c r="UMG135" s="4"/>
      <c r="UMH135" s="4"/>
      <c r="UMI135" s="4"/>
      <c r="UMJ135" s="4"/>
      <c r="UMK135" s="4"/>
      <c r="UML135" s="4"/>
      <c r="UMS135" s="4"/>
      <c r="UMT135" s="4"/>
      <c r="UMU135" s="4"/>
      <c r="UMV135" s="4"/>
      <c r="UMW135" s="4"/>
      <c r="UMX135" s="4"/>
      <c r="UMY135" s="4"/>
      <c r="UMZ135" s="4"/>
      <c r="UNA135" s="4"/>
      <c r="UNB135" s="4"/>
      <c r="UNC135" s="4"/>
      <c r="UND135" s="4"/>
      <c r="UNE135" s="4"/>
      <c r="UNF135" s="4"/>
      <c r="UNG135" s="4"/>
      <c r="UNH135" s="4"/>
      <c r="UNI135" s="4"/>
      <c r="UNJ135" s="4"/>
      <c r="UNK135" s="4"/>
      <c r="UNL135" s="4"/>
      <c r="UNM135" s="4"/>
      <c r="UNN135" s="4"/>
      <c r="UNO135" s="4"/>
      <c r="UNP135" s="4"/>
      <c r="UNQ135" s="4"/>
      <c r="UNR135" s="4"/>
      <c r="UNS135" s="4"/>
      <c r="UNT135" s="4"/>
      <c r="UNU135" s="4"/>
      <c r="UNV135" s="4"/>
      <c r="UNW135" s="4"/>
      <c r="UNX135" s="4"/>
      <c r="UNY135" s="4"/>
      <c r="UNZ135" s="4"/>
      <c r="UOA135" s="4"/>
      <c r="UOB135" s="4"/>
      <c r="UOC135" s="4"/>
      <c r="UOD135" s="4"/>
      <c r="UOE135" s="4"/>
      <c r="UOF135" s="4"/>
      <c r="UOG135" s="4"/>
      <c r="UOH135" s="4"/>
      <c r="UOI135" s="4"/>
      <c r="UOJ135" s="4"/>
      <c r="UOK135" s="4"/>
      <c r="UOL135" s="4"/>
      <c r="UOM135" s="4"/>
      <c r="UON135" s="4"/>
      <c r="UOO135" s="4"/>
      <c r="UOP135" s="4"/>
      <c r="UOQ135" s="4"/>
      <c r="UOR135" s="4"/>
      <c r="UOS135" s="4"/>
      <c r="UOT135" s="4"/>
      <c r="UOU135" s="4"/>
      <c r="UOV135" s="4"/>
      <c r="UOW135" s="4"/>
      <c r="UOX135" s="4"/>
      <c r="UOY135" s="4"/>
      <c r="UOZ135" s="4"/>
      <c r="UPA135" s="4"/>
      <c r="UPB135" s="4"/>
      <c r="UPC135" s="4"/>
      <c r="UPD135" s="4"/>
      <c r="UPE135" s="4"/>
      <c r="UPF135" s="4"/>
      <c r="UPG135" s="4"/>
      <c r="UPH135" s="4"/>
      <c r="UPI135" s="4"/>
      <c r="UPJ135" s="4"/>
      <c r="UPK135" s="4"/>
      <c r="UPL135" s="4"/>
      <c r="UPM135" s="4"/>
      <c r="UPN135" s="4"/>
      <c r="UPO135" s="4"/>
      <c r="UPP135" s="4"/>
      <c r="UPQ135" s="4"/>
      <c r="UPR135" s="4"/>
      <c r="UPS135" s="4"/>
      <c r="UPT135" s="4"/>
      <c r="UPU135" s="4"/>
      <c r="UPV135" s="4"/>
      <c r="UPW135" s="4"/>
      <c r="UPX135" s="4"/>
      <c r="UPY135" s="4"/>
      <c r="UPZ135" s="4"/>
      <c r="UQA135" s="4"/>
      <c r="UQB135" s="4"/>
      <c r="UQC135" s="4"/>
      <c r="UQD135" s="4"/>
      <c r="UQE135" s="4"/>
      <c r="UQF135" s="4"/>
      <c r="UQG135" s="4"/>
      <c r="UQH135" s="4"/>
      <c r="UQI135" s="4"/>
      <c r="UQJ135" s="4"/>
      <c r="UQK135" s="4"/>
      <c r="UQL135" s="4"/>
      <c r="UQM135" s="4"/>
      <c r="UQN135" s="4"/>
      <c r="UQO135" s="4"/>
      <c r="UQP135" s="4"/>
      <c r="UQQ135" s="4"/>
      <c r="UQR135" s="4"/>
      <c r="UQS135" s="4"/>
      <c r="UQT135" s="4"/>
      <c r="UQU135" s="4"/>
      <c r="UQV135" s="4"/>
      <c r="UQW135" s="4"/>
      <c r="UQX135" s="4"/>
      <c r="UQY135" s="4"/>
      <c r="UQZ135" s="4"/>
      <c r="URA135" s="4"/>
      <c r="URB135" s="4"/>
      <c r="URC135" s="4"/>
      <c r="URD135" s="4"/>
      <c r="URE135" s="4"/>
      <c r="URF135" s="4"/>
      <c r="URG135" s="4"/>
      <c r="URH135" s="4"/>
      <c r="URI135" s="4"/>
      <c r="URJ135" s="4"/>
      <c r="URK135" s="4"/>
      <c r="URL135" s="4"/>
      <c r="URM135" s="4"/>
      <c r="URN135" s="4"/>
      <c r="URO135" s="4"/>
      <c r="URP135" s="4"/>
      <c r="URQ135" s="4"/>
      <c r="URR135" s="4"/>
      <c r="URS135" s="4"/>
      <c r="URT135" s="4"/>
      <c r="URU135" s="4"/>
      <c r="URV135" s="4"/>
      <c r="URW135" s="4"/>
      <c r="URX135" s="4"/>
      <c r="URY135" s="4"/>
      <c r="URZ135" s="4"/>
      <c r="USA135" s="4"/>
      <c r="USB135" s="4"/>
      <c r="USC135" s="4"/>
      <c r="USD135" s="4"/>
      <c r="USE135" s="4"/>
      <c r="USF135" s="4"/>
      <c r="USG135" s="4"/>
      <c r="USH135" s="4"/>
      <c r="USI135" s="4"/>
      <c r="USJ135" s="4"/>
      <c r="USK135" s="4"/>
      <c r="USL135" s="4"/>
      <c r="USM135" s="4"/>
      <c r="USN135" s="4"/>
      <c r="USO135" s="4"/>
      <c r="USP135" s="4"/>
      <c r="USQ135" s="4"/>
      <c r="USR135" s="4"/>
      <c r="USS135" s="4"/>
      <c r="UST135" s="4"/>
      <c r="USU135" s="4"/>
      <c r="USV135" s="4"/>
      <c r="USW135" s="4"/>
      <c r="USX135" s="4"/>
      <c r="USY135" s="4"/>
      <c r="USZ135" s="4"/>
      <c r="UTA135" s="4"/>
      <c r="UTB135" s="4"/>
      <c r="UTC135" s="4"/>
      <c r="UTD135" s="4"/>
      <c r="UTE135" s="4"/>
      <c r="UTF135" s="4"/>
      <c r="UTG135" s="4"/>
      <c r="UTH135" s="4"/>
      <c r="UTI135" s="4"/>
      <c r="UTJ135" s="4"/>
      <c r="UTK135" s="4"/>
      <c r="UTL135" s="4"/>
      <c r="UTM135" s="4"/>
      <c r="UTN135" s="4"/>
      <c r="UTO135" s="4"/>
      <c r="UTP135" s="4"/>
      <c r="UTQ135" s="4"/>
      <c r="UTR135" s="4"/>
      <c r="UTS135" s="4"/>
      <c r="UTT135" s="4"/>
      <c r="UTU135" s="4"/>
      <c r="UTV135" s="4"/>
      <c r="UTW135" s="4"/>
      <c r="UTX135" s="4"/>
      <c r="UTY135" s="4"/>
      <c r="UTZ135" s="4"/>
      <c r="UUA135" s="4"/>
      <c r="UUB135" s="4"/>
      <c r="UUC135" s="4"/>
      <c r="UUD135" s="4"/>
      <c r="UUE135" s="4"/>
      <c r="UUF135" s="4"/>
      <c r="UUG135" s="4"/>
      <c r="UUH135" s="4"/>
      <c r="UUI135" s="4"/>
      <c r="UUJ135" s="4"/>
      <c r="UUK135" s="4"/>
      <c r="UUL135" s="4"/>
      <c r="UUM135" s="4"/>
      <c r="UUN135" s="4"/>
      <c r="UUO135" s="4"/>
      <c r="UUP135" s="4"/>
      <c r="UUQ135" s="4"/>
      <c r="UUR135" s="4"/>
      <c r="UUS135" s="4"/>
      <c r="UUT135" s="4"/>
      <c r="UUU135" s="4"/>
      <c r="UUV135" s="4"/>
      <c r="UUW135" s="4"/>
      <c r="UUX135" s="4"/>
      <c r="UUY135" s="4"/>
      <c r="UUZ135" s="4"/>
      <c r="UVA135" s="4"/>
      <c r="UVB135" s="4"/>
      <c r="UVC135" s="4"/>
      <c r="UVD135" s="4"/>
      <c r="UVE135" s="4"/>
      <c r="UVF135" s="4"/>
      <c r="UVG135" s="4"/>
      <c r="UVH135" s="4"/>
      <c r="UVI135" s="4"/>
      <c r="UVJ135" s="4"/>
      <c r="UVK135" s="4"/>
      <c r="UVL135" s="4"/>
      <c r="UVM135" s="4"/>
      <c r="UVN135" s="4"/>
      <c r="UVO135" s="4"/>
      <c r="UVP135" s="4"/>
      <c r="UVQ135" s="4"/>
      <c r="UVR135" s="4"/>
      <c r="UVS135" s="4"/>
      <c r="UVT135" s="4"/>
      <c r="UVU135" s="4"/>
      <c r="UVV135" s="4"/>
      <c r="UVW135" s="4"/>
      <c r="UVX135" s="4"/>
      <c r="UVY135" s="4"/>
      <c r="UVZ135" s="4"/>
      <c r="UWA135" s="4"/>
      <c r="UWB135" s="4"/>
      <c r="UWC135" s="4"/>
      <c r="UWD135" s="4"/>
      <c r="UWE135" s="4"/>
      <c r="UWF135" s="4"/>
      <c r="UWG135" s="4"/>
      <c r="UWH135" s="4"/>
      <c r="UWO135" s="4"/>
      <c r="UWP135" s="4"/>
      <c r="UWQ135" s="4"/>
      <c r="UWR135" s="4"/>
      <c r="UWS135" s="4"/>
      <c r="UWT135" s="4"/>
      <c r="UWU135" s="4"/>
      <c r="UWV135" s="4"/>
      <c r="UWW135" s="4"/>
      <c r="UWX135" s="4"/>
      <c r="UWY135" s="4"/>
      <c r="UWZ135" s="4"/>
      <c r="UXA135" s="4"/>
      <c r="UXB135" s="4"/>
      <c r="UXC135" s="4"/>
      <c r="UXD135" s="4"/>
      <c r="UXE135" s="4"/>
      <c r="UXF135" s="4"/>
      <c r="UXG135" s="4"/>
      <c r="UXH135" s="4"/>
      <c r="UXI135" s="4"/>
      <c r="UXJ135" s="4"/>
      <c r="UXK135" s="4"/>
      <c r="UXL135" s="4"/>
      <c r="UXM135" s="4"/>
      <c r="UXN135" s="4"/>
      <c r="UXO135" s="4"/>
      <c r="UXP135" s="4"/>
      <c r="UXQ135" s="4"/>
      <c r="UXR135" s="4"/>
      <c r="UXS135" s="4"/>
      <c r="UXT135" s="4"/>
      <c r="UXU135" s="4"/>
      <c r="UXV135" s="4"/>
      <c r="UXW135" s="4"/>
      <c r="UXX135" s="4"/>
      <c r="UXY135" s="4"/>
      <c r="UXZ135" s="4"/>
      <c r="UYA135" s="4"/>
      <c r="UYB135" s="4"/>
      <c r="UYC135" s="4"/>
      <c r="UYD135" s="4"/>
      <c r="UYE135" s="4"/>
      <c r="UYF135" s="4"/>
      <c r="UYG135" s="4"/>
      <c r="UYH135" s="4"/>
      <c r="UYI135" s="4"/>
      <c r="UYJ135" s="4"/>
      <c r="UYK135" s="4"/>
      <c r="UYL135" s="4"/>
      <c r="UYM135" s="4"/>
      <c r="UYN135" s="4"/>
      <c r="UYO135" s="4"/>
      <c r="UYP135" s="4"/>
      <c r="UYQ135" s="4"/>
      <c r="UYR135" s="4"/>
      <c r="UYS135" s="4"/>
      <c r="UYT135" s="4"/>
      <c r="UYU135" s="4"/>
      <c r="UYV135" s="4"/>
      <c r="UYW135" s="4"/>
      <c r="UYX135" s="4"/>
      <c r="UYY135" s="4"/>
      <c r="UYZ135" s="4"/>
      <c r="UZA135" s="4"/>
      <c r="UZB135" s="4"/>
      <c r="UZC135" s="4"/>
      <c r="UZD135" s="4"/>
      <c r="UZE135" s="4"/>
      <c r="UZF135" s="4"/>
      <c r="UZG135" s="4"/>
      <c r="UZH135" s="4"/>
      <c r="UZI135" s="4"/>
      <c r="UZJ135" s="4"/>
      <c r="UZK135" s="4"/>
      <c r="UZL135" s="4"/>
      <c r="UZM135" s="4"/>
      <c r="UZN135" s="4"/>
      <c r="UZO135" s="4"/>
      <c r="UZP135" s="4"/>
      <c r="UZQ135" s="4"/>
      <c r="UZR135" s="4"/>
      <c r="UZS135" s="4"/>
      <c r="UZT135" s="4"/>
      <c r="UZU135" s="4"/>
      <c r="UZV135" s="4"/>
      <c r="UZW135" s="4"/>
      <c r="UZX135" s="4"/>
      <c r="UZY135" s="4"/>
      <c r="UZZ135" s="4"/>
      <c r="VAA135" s="4"/>
      <c r="VAB135" s="4"/>
      <c r="VAC135" s="4"/>
      <c r="VAD135" s="4"/>
      <c r="VAE135" s="4"/>
      <c r="VAF135" s="4"/>
      <c r="VAG135" s="4"/>
      <c r="VAH135" s="4"/>
      <c r="VAI135" s="4"/>
      <c r="VAJ135" s="4"/>
      <c r="VAK135" s="4"/>
      <c r="VAL135" s="4"/>
      <c r="VAM135" s="4"/>
      <c r="VAN135" s="4"/>
      <c r="VAO135" s="4"/>
      <c r="VAP135" s="4"/>
      <c r="VAQ135" s="4"/>
      <c r="VAR135" s="4"/>
      <c r="VAS135" s="4"/>
      <c r="VAT135" s="4"/>
      <c r="VAU135" s="4"/>
      <c r="VAV135" s="4"/>
      <c r="VAW135" s="4"/>
      <c r="VAX135" s="4"/>
      <c r="VAY135" s="4"/>
      <c r="VAZ135" s="4"/>
      <c r="VBA135" s="4"/>
      <c r="VBB135" s="4"/>
      <c r="VBC135" s="4"/>
      <c r="VBD135" s="4"/>
      <c r="VBE135" s="4"/>
      <c r="VBF135" s="4"/>
      <c r="VBG135" s="4"/>
      <c r="VBH135" s="4"/>
      <c r="VBI135" s="4"/>
      <c r="VBJ135" s="4"/>
      <c r="VBK135" s="4"/>
      <c r="VBL135" s="4"/>
      <c r="VBM135" s="4"/>
      <c r="VBN135" s="4"/>
      <c r="VBO135" s="4"/>
      <c r="VBP135" s="4"/>
      <c r="VBQ135" s="4"/>
      <c r="VBR135" s="4"/>
      <c r="VBS135" s="4"/>
      <c r="VBT135" s="4"/>
      <c r="VBU135" s="4"/>
      <c r="VBV135" s="4"/>
      <c r="VBW135" s="4"/>
      <c r="VBX135" s="4"/>
      <c r="VBY135" s="4"/>
      <c r="VBZ135" s="4"/>
      <c r="VCA135" s="4"/>
      <c r="VCB135" s="4"/>
      <c r="VCC135" s="4"/>
      <c r="VCD135" s="4"/>
      <c r="VCE135" s="4"/>
      <c r="VCF135" s="4"/>
      <c r="VCG135" s="4"/>
      <c r="VCH135" s="4"/>
      <c r="VCI135" s="4"/>
      <c r="VCJ135" s="4"/>
      <c r="VCK135" s="4"/>
      <c r="VCL135" s="4"/>
      <c r="VCM135" s="4"/>
      <c r="VCN135" s="4"/>
      <c r="VCO135" s="4"/>
      <c r="VCP135" s="4"/>
      <c r="VCQ135" s="4"/>
      <c r="VCR135" s="4"/>
      <c r="VCS135" s="4"/>
      <c r="VCT135" s="4"/>
      <c r="VCU135" s="4"/>
      <c r="VCV135" s="4"/>
      <c r="VCW135" s="4"/>
      <c r="VCX135" s="4"/>
      <c r="VCY135" s="4"/>
      <c r="VCZ135" s="4"/>
      <c r="VDA135" s="4"/>
      <c r="VDB135" s="4"/>
      <c r="VDC135" s="4"/>
      <c r="VDD135" s="4"/>
      <c r="VDE135" s="4"/>
      <c r="VDF135" s="4"/>
      <c r="VDG135" s="4"/>
      <c r="VDH135" s="4"/>
      <c r="VDI135" s="4"/>
      <c r="VDJ135" s="4"/>
      <c r="VDK135" s="4"/>
      <c r="VDL135" s="4"/>
      <c r="VDM135" s="4"/>
      <c r="VDN135" s="4"/>
      <c r="VDO135" s="4"/>
      <c r="VDP135" s="4"/>
      <c r="VDQ135" s="4"/>
      <c r="VDR135" s="4"/>
      <c r="VDS135" s="4"/>
      <c r="VDT135" s="4"/>
      <c r="VDU135" s="4"/>
      <c r="VDV135" s="4"/>
      <c r="VDW135" s="4"/>
      <c r="VDX135" s="4"/>
      <c r="VDY135" s="4"/>
      <c r="VDZ135" s="4"/>
      <c r="VEA135" s="4"/>
      <c r="VEB135" s="4"/>
      <c r="VEC135" s="4"/>
      <c r="VED135" s="4"/>
      <c r="VEE135" s="4"/>
      <c r="VEF135" s="4"/>
      <c r="VEG135" s="4"/>
      <c r="VEH135" s="4"/>
      <c r="VEI135" s="4"/>
      <c r="VEJ135" s="4"/>
      <c r="VEK135" s="4"/>
      <c r="VEL135" s="4"/>
      <c r="VEM135" s="4"/>
      <c r="VEN135" s="4"/>
      <c r="VEO135" s="4"/>
      <c r="VEP135" s="4"/>
      <c r="VEQ135" s="4"/>
      <c r="VER135" s="4"/>
      <c r="VES135" s="4"/>
      <c r="VET135" s="4"/>
      <c r="VEU135" s="4"/>
      <c r="VEV135" s="4"/>
      <c r="VEW135" s="4"/>
      <c r="VEX135" s="4"/>
      <c r="VEY135" s="4"/>
      <c r="VEZ135" s="4"/>
      <c r="VFA135" s="4"/>
      <c r="VFB135" s="4"/>
      <c r="VFC135" s="4"/>
      <c r="VFD135" s="4"/>
      <c r="VFE135" s="4"/>
      <c r="VFF135" s="4"/>
      <c r="VFG135" s="4"/>
      <c r="VFH135" s="4"/>
      <c r="VFI135" s="4"/>
      <c r="VFJ135" s="4"/>
      <c r="VFK135" s="4"/>
      <c r="VFL135" s="4"/>
      <c r="VFM135" s="4"/>
      <c r="VFN135" s="4"/>
      <c r="VFO135" s="4"/>
      <c r="VFP135" s="4"/>
      <c r="VFQ135" s="4"/>
      <c r="VFR135" s="4"/>
      <c r="VFS135" s="4"/>
      <c r="VFT135" s="4"/>
      <c r="VFU135" s="4"/>
      <c r="VFV135" s="4"/>
      <c r="VFW135" s="4"/>
      <c r="VFX135" s="4"/>
      <c r="VFY135" s="4"/>
      <c r="VFZ135" s="4"/>
      <c r="VGA135" s="4"/>
      <c r="VGB135" s="4"/>
      <c r="VGC135" s="4"/>
      <c r="VGD135" s="4"/>
      <c r="VGK135" s="4"/>
      <c r="VGL135" s="4"/>
      <c r="VGM135" s="4"/>
      <c r="VGN135" s="4"/>
      <c r="VGO135" s="4"/>
      <c r="VGP135" s="4"/>
      <c r="VGQ135" s="4"/>
      <c r="VGR135" s="4"/>
      <c r="VGS135" s="4"/>
      <c r="VGT135" s="4"/>
      <c r="VGU135" s="4"/>
      <c r="VGV135" s="4"/>
      <c r="VGW135" s="4"/>
      <c r="VGX135" s="4"/>
      <c r="VGY135" s="4"/>
      <c r="VGZ135" s="4"/>
      <c r="VHA135" s="4"/>
      <c r="VHB135" s="4"/>
      <c r="VHC135" s="4"/>
      <c r="VHD135" s="4"/>
      <c r="VHE135" s="4"/>
      <c r="VHF135" s="4"/>
      <c r="VHG135" s="4"/>
      <c r="VHH135" s="4"/>
      <c r="VHI135" s="4"/>
      <c r="VHJ135" s="4"/>
      <c r="VHK135" s="4"/>
      <c r="VHL135" s="4"/>
      <c r="VHM135" s="4"/>
      <c r="VHN135" s="4"/>
      <c r="VHO135" s="4"/>
      <c r="VHP135" s="4"/>
      <c r="VHQ135" s="4"/>
      <c r="VHR135" s="4"/>
      <c r="VHS135" s="4"/>
      <c r="VHT135" s="4"/>
      <c r="VHU135" s="4"/>
      <c r="VHV135" s="4"/>
      <c r="VHW135" s="4"/>
      <c r="VHX135" s="4"/>
      <c r="VHY135" s="4"/>
      <c r="VHZ135" s="4"/>
      <c r="VIA135" s="4"/>
      <c r="VIB135" s="4"/>
      <c r="VIC135" s="4"/>
      <c r="VID135" s="4"/>
      <c r="VIE135" s="4"/>
      <c r="VIF135" s="4"/>
      <c r="VIG135" s="4"/>
      <c r="VIH135" s="4"/>
      <c r="VII135" s="4"/>
      <c r="VIJ135" s="4"/>
      <c r="VIK135" s="4"/>
      <c r="VIL135" s="4"/>
      <c r="VIM135" s="4"/>
      <c r="VIN135" s="4"/>
      <c r="VIO135" s="4"/>
      <c r="VIP135" s="4"/>
      <c r="VIQ135" s="4"/>
      <c r="VIR135" s="4"/>
      <c r="VIS135" s="4"/>
      <c r="VIT135" s="4"/>
      <c r="VIU135" s="4"/>
      <c r="VIV135" s="4"/>
      <c r="VIW135" s="4"/>
      <c r="VIX135" s="4"/>
      <c r="VIY135" s="4"/>
      <c r="VIZ135" s="4"/>
      <c r="VJA135" s="4"/>
      <c r="VJB135" s="4"/>
      <c r="VJC135" s="4"/>
      <c r="VJD135" s="4"/>
      <c r="VJE135" s="4"/>
      <c r="VJF135" s="4"/>
      <c r="VJG135" s="4"/>
      <c r="VJH135" s="4"/>
      <c r="VJI135" s="4"/>
      <c r="VJJ135" s="4"/>
      <c r="VJK135" s="4"/>
      <c r="VJL135" s="4"/>
      <c r="VJM135" s="4"/>
      <c r="VJN135" s="4"/>
      <c r="VJO135" s="4"/>
      <c r="VJP135" s="4"/>
      <c r="VJQ135" s="4"/>
      <c r="VJR135" s="4"/>
      <c r="VJS135" s="4"/>
      <c r="VJT135" s="4"/>
      <c r="VJU135" s="4"/>
      <c r="VJV135" s="4"/>
      <c r="VJW135" s="4"/>
      <c r="VJX135" s="4"/>
      <c r="VJY135" s="4"/>
      <c r="VJZ135" s="4"/>
      <c r="VKA135" s="4"/>
      <c r="VKB135" s="4"/>
      <c r="VKC135" s="4"/>
      <c r="VKD135" s="4"/>
      <c r="VKE135" s="4"/>
      <c r="VKF135" s="4"/>
      <c r="VKG135" s="4"/>
      <c r="VKH135" s="4"/>
      <c r="VKI135" s="4"/>
      <c r="VKJ135" s="4"/>
      <c r="VKK135" s="4"/>
      <c r="VKL135" s="4"/>
      <c r="VKM135" s="4"/>
      <c r="VKN135" s="4"/>
      <c r="VKO135" s="4"/>
      <c r="VKP135" s="4"/>
      <c r="VKQ135" s="4"/>
      <c r="VKR135" s="4"/>
      <c r="VKS135" s="4"/>
      <c r="VKT135" s="4"/>
      <c r="VKU135" s="4"/>
      <c r="VKV135" s="4"/>
      <c r="VKW135" s="4"/>
      <c r="VKX135" s="4"/>
      <c r="VKY135" s="4"/>
      <c r="VKZ135" s="4"/>
      <c r="VLA135" s="4"/>
      <c r="VLB135" s="4"/>
      <c r="VLC135" s="4"/>
      <c r="VLD135" s="4"/>
      <c r="VLE135" s="4"/>
      <c r="VLF135" s="4"/>
      <c r="VLG135" s="4"/>
      <c r="VLH135" s="4"/>
      <c r="VLI135" s="4"/>
      <c r="VLJ135" s="4"/>
      <c r="VLK135" s="4"/>
      <c r="VLL135" s="4"/>
      <c r="VLM135" s="4"/>
      <c r="VLN135" s="4"/>
      <c r="VLO135" s="4"/>
      <c r="VLP135" s="4"/>
      <c r="VLQ135" s="4"/>
      <c r="VLR135" s="4"/>
      <c r="VLS135" s="4"/>
      <c r="VLT135" s="4"/>
      <c r="VLU135" s="4"/>
      <c r="VLV135" s="4"/>
      <c r="VLW135" s="4"/>
      <c r="VLX135" s="4"/>
      <c r="VLY135" s="4"/>
      <c r="VLZ135" s="4"/>
      <c r="VMA135" s="4"/>
      <c r="VMB135" s="4"/>
      <c r="VMC135" s="4"/>
      <c r="VMD135" s="4"/>
      <c r="VME135" s="4"/>
      <c r="VMF135" s="4"/>
      <c r="VMG135" s="4"/>
      <c r="VMH135" s="4"/>
      <c r="VMI135" s="4"/>
      <c r="VMJ135" s="4"/>
      <c r="VMK135" s="4"/>
      <c r="VML135" s="4"/>
      <c r="VMM135" s="4"/>
      <c r="VMN135" s="4"/>
      <c r="VMO135" s="4"/>
      <c r="VMP135" s="4"/>
      <c r="VMQ135" s="4"/>
      <c r="VMR135" s="4"/>
      <c r="VMS135" s="4"/>
      <c r="VMT135" s="4"/>
      <c r="VMU135" s="4"/>
      <c r="VMV135" s="4"/>
      <c r="VMW135" s="4"/>
      <c r="VMX135" s="4"/>
      <c r="VMY135" s="4"/>
      <c r="VMZ135" s="4"/>
      <c r="VNA135" s="4"/>
      <c r="VNB135" s="4"/>
      <c r="VNC135" s="4"/>
      <c r="VND135" s="4"/>
      <c r="VNE135" s="4"/>
      <c r="VNF135" s="4"/>
      <c r="VNG135" s="4"/>
      <c r="VNH135" s="4"/>
      <c r="VNI135" s="4"/>
      <c r="VNJ135" s="4"/>
      <c r="VNK135" s="4"/>
      <c r="VNL135" s="4"/>
      <c r="VNM135" s="4"/>
      <c r="VNN135" s="4"/>
      <c r="VNO135" s="4"/>
      <c r="VNP135" s="4"/>
      <c r="VNQ135" s="4"/>
      <c r="VNR135" s="4"/>
      <c r="VNS135" s="4"/>
      <c r="VNT135" s="4"/>
      <c r="VNU135" s="4"/>
      <c r="VNV135" s="4"/>
      <c r="VNW135" s="4"/>
      <c r="VNX135" s="4"/>
      <c r="VNY135" s="4"/>
      <c r="VNZ135" s="4"/>
      <c r="VOA135" s="4"/>
      <c r="VOB135" s="4"/>
      <c r="VOC135" s="4"/>
      <c r="VOD135" s="4"/>
      <c r="VOE135" s="4"/>
      <c r="VOF135" s="4"/>
      <c r="VOG135" s="4"/>
      <c r="VOH135" s="4"/>
      <c r="VOI135" s="4"/>
      <c r="VOJ135" s="4"/>
      <c r="VOK135" s="4"/>
      <c r="VOL135" s="4"/>
      <c r="VOM135" s="4"/>
      <c r="VON135" s="4"/>
      <c r="VOO135" s="4"/>
      <c r="VOP135" s="4"/>
      <c r="VOQ135" s="4"/>
      <c r="VOR135" s="4"/>
      <c r="VOS135" s="4"/>
      <c r="VOT135" s="4"/>
      <c r="VOU135" s="4"/>
      <c r="VOV135" s="4"/>
      <c r="VOW135" s="4"/>
      <c r="VOX135" s="4"/>
      <c r="VOY135" s="4"/>
      <c r="VOZ135" s="4"/>
      <c r="VPA135" s="4"/>
      <c r="VPB135" s="4"/>
      <c r="VPC135" s="4"/>
      <c r="VPD135" s="4"/>
      <c r="VPE135" s="4"/>
      <c r="VPF135" s="4"/>
      <c r="VPG135" s="4"/>
      <c r="VPH135" s="4"/>
      <c r="VPI135" s="4"/>
      <c r="VPJ135" s="4"/>
      <c r="VPK135" s="4"/>
      <c r="VPL135" s="4"/>
      <c r="VPM135" s="4"/>
      <c r="VPN135" s="4"/>
      <c r="VPO135" s="4"/>
      <c r="VPP135" s="4"/>
      <c r="VPQ135" s="4"/>
      <c r="VPR135" s="4"/>
      <c r="VPS135" s="4"/>
      <c r="VPT135" s="4"/>
      <c r="VPU135" s="4"/>
      <c r="VPV135" s="4"/>
      <c r="VPW135" s="4"/>
      <c r="VPX135" s="4"/>
      <c r="VPY135" s="4"/>
      <c r="VPZ135" s="4"/>
      <c r="VQG135" s="4"/>
      <c r="VQH135" s="4"/>
      <c r="VQI135" s="4"/>
      <c r="VQJ135" s="4"/>
      <c r="VQK135" s="4"/>
      <c r="VQL135" s="4"/>
      <c r="VQM135" s="4"/>
      <c r="VQN135" s="4"/>
      <c r="VQO135" s="4"/>
      <c r="VQP135" s="4"/>
      <c r="VQQ135" s="4"/>
      <c r="VQR135" s="4"/>
      <c r="VQS135" s="4"/>
      <c r="VQT135" s="4"/>
      <c r="VQU135" s="4"/>
      <c r="VQV135" s="4"/>
      <c r="VQW135" s="4"/>
      <c r="VQX135" s="4"/>
      <c r="VQY135" s="4"/>
      <c r="VQZ135" s="4"/>
      <c r="VRA135" s="4"/>
      <c r="VRB135" s="4"/>
      <c r="VRC135" s="4"/>
      <c r="VRD135" s="4"/>
      <c r="VRE135" s="4"/>
      <c r="VRF135" s="4"/>
      <c r="VRG135" s="4"/>
      <c r="VRH135" s="4"/>
      <c r="VRI135" s="4"/>
      <c r="VRJ135" s="4"/>
      <c r="VRK135" s="4"/>
      <c r="VRL135" s="4"/>
      <c r="VRM135" s="4"/>
      <c r="VRN135" s="4"/>
      <c r="VRO135" s="4"/>
      <c r="VRP135" s="4"/>
      <c r="VRQ135" s="4"/>
      <c r="VRR135" s="4"/>
      <c r="VRS135" s="4"/>
      <c r="VRT135" s="4"/>
      <c r="VRU135" s="4"/>
      <c r="VRV135" s="4"/>
      <c r="VRW135" s="4"/>
      <c r="VRX135" s="4"/>
      <c r="VRY135" s="4"/>
      <c r="VRZ135" s="4"/>
      <c r="VSA135" s="4"/>
      <c r="VSB135" s="4"/>
      <c r="VSC135" s="4"/>
      <c r="VSD135" s="4"/>
      <c r="VSE135" s="4"/>
      <c r="VSF135" s="4"/>
      <c r="VSG135" s="4"/>
      <c r="VSH135" s="4"/>
      <c r="VSI135" s="4"/>
      <c r="VSJ135" s="4"/>
      <c r="VSK135" s="4"/>
      <c r="VSL135" s="4"/>
      <c r="VSM135" s="4"/>
      <c r="VSN135" s="4"/>
      <c r="VSO135" s="4"/>
      <c r="VSP135" s="4"/>
      <c r="VSQ135" s="4"/>
      <c r="VSR135" s="4"/>
      <c r="VSS135" s="4"/>
      <c r="VST135" s="4"/>
      <c r="VSU135" s="4"/>
      <c r="VSV135" s="4"/>
      <c r="VSW135" s="4"/>
      <c r="VSX135" s="4"/>
      <c r="VSY135" s="4"/>
      <c r="VSZ135" s="4"/>
      <c r="VTA135" s="4"/>
      <c r="VTB135" s="4"/>
      <c r="VTC135" s="4"/>
      <c r="VTD135" s="4"/>
      <c r="VTE135" s="4"/>
      <c r="VTF135" s="4"/>
      <c r="VTG135" s="4"/>
      <c r="VTH135" s="4"/>
      <c r="VTI135" s="4"/>
      <c r="VTJ135" s="4"/>
      <c r="VTK135" s="4"/>
      <c r="VTL135" s="4"/>
      <c r="VTM135" s="4"/>
      <c r="VTN135" s="4"/>
      <c r="VTO135" s="4"/>
      <c r="VTP135" s="4"/>
      <c r="VTQ135" s="4"/>
      <c r="VTR135" s="4"/>
      <c r="VTS135" s="4"/>
      <c r="VTT135" s="4"/>
      <c r="VTU135" s="4"/>
      <c r="VTV135" s="4"/>
      <c r="VTW135" s="4"/>
      <c r="VTX135" s="4"/>
      <c r="VTY135" s="4"/>
      <c r="VTZ135" s="4"/>
      <c r="VUA135" s="4"/>
      <c r="VUB135" s="4"/>
      <c r="VUC135" s="4"/>
      <c r="VUD135" s="4"/>
      <c r="VUE135" s="4"/>
      <c r="VUF135" s="4"/>
      <c r="VUG135" s="4"/>
      <c r="VUH135" s="4"/>
      <c r="VUI135" s="4"/>
      <c r="VUJ135" s="4"/>
      <c r="VUK135" s="4"/>
      <c r="VUL135" s="4"/>
      <c r="VUM135" s="4"/>
      <c r="VUN135" s="4"/>
      <c r="VUO135" s="4"/>
      <c r="VUP135" s="4"/>
      <c r="VUQ135" s="4"/>
      <c r="VUR135" s="4"/>
      <c r="VUS135" s="4"/>
      <c r="VUT135" s="4"/>
      <c r="VUU135" s="4"/>
      <c r="VUV135" s="4"/>
      <c r="VUW135" s="4"/>
      <c r="VUX135" s="4"/>
      <c r="VUY135" s="4"/>
      <c r="VUZ135" s="4"/>
      <c r="VVA135" s="4"/>
      <c r="VVB135" s="4"/>
      <c r="VVC135" s="4"/>
      <c r="VVD135" s="4"/>
      <c r="VVE135" s="4"/>
      <c r="VVF135" s="4"/>
      <c r="VVG135" s="4"/>
      <c r="VVH135" s="4"/>
      <c r="VVI135" s="4"/>
      <c r="VVJ135" s="4"/>
      <c r="VVK135" s="4"/>
      <c r="VVL135" s="4"/>
      <c r="VVM135" s="4"/>
      <c r="VVN135" s="4"/>
      <c r="VVO135" s="4"/>
      <c r="VVP135" s="4"/>
      <c r="VVQ135" s="4"/>
      <c r="VVR135" s="4"/>
      <c r="VVS135" s="4"/>
      <c r="VVT135" s="4"/>
      <c r="VVU135" s="4"/>
      <c r="VVV135" s="4"/>
      <c r="VVW135" s="4"/>
      <c r="VVX135" s="4"/>
      <c r="VVY135" s="4"/>
      <c r="VVZ135" s="4"/>
      <c r="VWA135" s="4"/>
      <c r="VWB135" s="4"/>
      <c r="VWC135" s="4"/>
      <c r="VWD135" s="4"/>
      <c r="VWE135" s="4"/>
      <c r="VWF135" s="4"/>
      <c r="VWG135" s="4"/>
      <c r="VWH135" s="4"/>
      <c r="VWI135" s="4"/>
      <c r="VWJ135" s="4"/>
      <c r="VWK135" s="4"/>
      <c r="VWL135" s="4"/>
      <c r="VWM135" s="4"/>
      <c r="VWN135" s="4"/>
      <c r="VWO135" s="4"/>
      <c r="VWP135" s="4"/>
      <c r="VWQ135" s="4"/>
      <c r="VWR135" s="4"/>
      <c r="VWS135" s="4"/>
      <c r="VWT135" s="4"/>
      <c r="VWU135" s="4"/>
      <c r="VWV135" s="4"/>
      <c r="VWW135" s="4"/>
      <c r="VWX135" s="4"/>
      <c r="VWY135" s="4"/>
      <c r="VWZ135" s="4"/>
      <c r="VXA135" s="4"/>
      <c r="VXB135" s="4"/>
      <c r="VXC135" s="4"/>
      <c r="VXD135" s="4"/>
      <c r="VXE135" s="4"/>
      <c r="VXF135" s="4"/>
      <c r="VXG135" s="4"/>
      <c r="VXH135" s="4"/>
      <c r="VXI135" s="4"/>
      <c r="VXJ135" s="4"/>
      <c r="VXK135" s="4"/>
      <c r="VXL135" s="4"/>
      <c r="VXM135" s="4"/>
      <c r="VXN135" s="4"/>
      <c r="VXO135" s="4"/>
      <c r="VXP135" s="4"/>
      <c r="VXQ135" s="4"/>
      <c r="VXR135" s="4"/>
      <c r="VXS135" s="4"/>
      <c r="VXT135" s="4"/>
      <c r="VXU135" s="4"/>
      <c r="VXV135" s="4"/>
      <c r="VXW135" s="4"/>
      <c r="VXX135" s="4"/>
      <c r="VXY135" s="4"/>
      <c r="VXZ135" s="4"/>
      <c r="VYA135" s="4"/>
      <c r="VYB135" s="4"/>
      <c r="VYC135" s="4"/>
      <c r="VYD135" s="4"/>
      <c r="VYE135" s="4"/>
      <c r="VYF135" s="4"/>
      <c r="VYG135" s="4"/>
      <c r="VYH135" s="4"/>
      <c r="VYI135" s="4"/>
      <c r="VYJ135" s="4"/>
      <c r="VYK135" s="4"/>
      <c r="VYL135" s="4"/>
      <c r="VYM135" s="4"/>
      <c r="VYN135" s="4"/>
      <c r="VYO135" s="4"/>
      <c r="VYP135" s="4"/>
      <c r="VYQ135" s="4"/>
      <c r="VYR135" s="4"/>
      <c r="VYS135" s="4"/>
      <c r="VYT135" s="4"/>
      <c r="VYU135" s="4"/>
      <c r="VYV135" s="4"/>
      <c r="VYW135" s="4"/>
      <c r="VYX135" s="4"/>
      <c r="VYY135" s="4"/>
      <c r="VYZ135" s="4"/>
      <c r="VZA135" s="4"/>
      <c r="VZB135" s="4"/>
      <c r="VZC135" s="4"/>
      <c r="VZD135" s="4"/>
      <c r="VZE135" s="4"/>
      <c r="VZF135" s="4"/>
      <c r="VZG135" s="4"/>
      <c r="VZH135" s="4"/>
      <c r="VZI135" s="4"/>
      <c r="VZJ135" s="4"/>
      <c r="VZK135" s="4"/>
      <c r="VZL135" s="4"/>
      <c r="VZM135" s="4"/>
      <c r="VZN135" s="4"/>
      <c r="VZO135" s="4"/>
      <c r="VZP135" s="4"/>
      <c r="VZQ135" s="4"/>
      <c r="VZR135" s="4"/>
      <c r="VZS135" s="4"/>
      <c r="VZT135" s="4"/>
      <c r="VZU135" s="4"/>
      <c r="VZV135" s="4"/>
      <c r="WAC135" s="4"/>
      <c r="WAD135" s="4"/>
      <c r="WAE135" s="4"/>
      <c r="WAF135" s="4"/>
      <c r="WAG135" s="4"/>
      <c r="WAH135" s="4"/>
      <c r="WAI135" s="4"/>
      <c r="WAJ135" s="4"/>
      <c r="WAK135" s="4"/>
      <c r="WAL135" s="4"/>
      <c r="WAM135" s="4"/>
      <c r="WAN135" s="4"/>
      <c r="WAO135" s="4"/>
      <c r="WAP135" s="4"/>
      <c r="WAQ135" s="4"/>
      <c r="WAR135" s="4"/>
      <c r="WAS135" s="4"/>
      <c r="WAT135" s="4"/>
      <c r="WAU135" s="4"/>
      <c r="WAV135" s="4"/>
      <c r="WAW135" s="4"/>
      <c r="WAX135" s="4"/>
      <c r="WAY135" s="4"/>
      <c r="WAZ135" s="4"/>
      <c r="WBA135" s="4"/>
      <c r="WBB135" s="4"/>
      <c r="WBC135" s="4"/>
      <c r="WBD135" s="4"/>
      <c r="WBE135" s="4"/>
      <c r="WBF135" s="4"/>
      <c r="WBG135" s="4"/>
      <c r="WBH135" s="4"/>
      <c r="WBI135" s="4"/>
      <c r="WBJ135" s="4"/>
      <c r="WBK135" s="4"/>
      <c r="WBL135" s="4"/>
      <c r="WBM135" s="4"/>
      <c r="WBN135" s="4"/>
      <c r="WBO135" s="4"/>
      <c r="WBP135" s="4"/>
      <c r="WBQ135" s="4"/>
      <c r="WBR135" s="4"/>
      <c r="WBS135" s="4"/>
      <c r="WBT135" s="4"/>
      <c r="WBU135" s="4"/>
      <c r="WBV135" s="4"/>
      <c r="WBW135" s="4"/>
      <c r="WBX135" s="4"/>
      <c r="WBY135" s="4"/>
      <c r="WBZ135" s="4"/>
      <c r="WCA135" s="4"/>
      <c r="WCB135" s="4"/>
      <c r="WCC135" s="4"/>
      <c r="WCD135" s="4"/>
      <c r="WCE135" s="4"/>
      <c r="WCF135" s="4"/>
      <c r="WCG135" s="4"/>
      <c r="WCH135" s="4"/>
      <c r="WCI135" s="4"/>
      <c r="WCJ135" s="4"/>
      <c r="WCK135" s="4"/>
      <c r="WCL135" s="4"/>
      <c r="WCM135" s="4"/>
      <c r="WCN135" s="4"/>
      <c r="WCO135" s="4"/>
      <c r="WCP135" s="4"/>
      <c r="WCQ135" s="4"/>
      <c r="WCR135" s="4"/>
      <c r="WCS135" s="4"/>
      <c r="WCT135" s="4"/>
      <c r="WCU135" s="4"/>
      <c r="WCV135" s="4"/>
      <c r="WCW135" s="4"/>
      <c r="WCX135" s="4"/>
      <c r="WCY135" s="4"/>
      <c r="WCZ135" s="4"/>
      <c r="WDA135" s="4"/>
      <c r="WDB135" s="4"/>
      <c r="WDC135" s="4"/>
      <c r="WDD135" s="4"/>
      <c r="WDE135" s="4"/>
      <c r="WDF135" s="4"/>
      <c r="WDG135" s="4"/>
      <c r="WDH135" s="4"/>
      <c r="WDI135" s="4"/>
      <c r="WDJ135" s="4"/>
      <c r="WDK135" s="4"/>
      <c r="WDL135" s="4"/>
      <c r="WDM135" s="4"/>
      <c r="WDN135" s="4"/>
      <c r="WDO135" s="4"/>
      <c r="WDP135" s="4"/>
      <c r="WDQ135" s="4"/>
      <c r="WDR135" s="4"/>
      <c r="WDS135" s="4"/>
      <c r="WDT135" s="4"/>
      <c r="WDU135" s="4"/>
      <c r="WDV135" s="4"/>
      <c r="WDW135" s="4"/>
      <c r="WDX135" s="4"/>
      <c r="WDY135" s="4"/>
      <c r="WDZ135" s="4"/>
      <c r="WEA135" s="4"/>
      <c r="WEB135" s="4"/>
      <c r="WEC135" s="4"/>
      <c r="WED135" s="4"/>
      <c r="WEE135" s="4"/>
      <c r="WEF135" s="4"/>
      <c r="WEG135" s="4"/>
      <c r="WEH135" s="4"/>
      <c r="WEI135" s="4"/>
      <c r="WEJ135" s="4"/>
      <c r="WEK135" s="4"/>
      <c r="WEL135" s="4"/>
      <c r="WEM135" s="4"/>
      <c r="WEN135" s="4"/>
      <c r="WEO135" s="4"/>
      <c r="WEP135" s="4"/>
      <c r="WEQ135" s="4"/>
      <c r="WER135" s="4"/>
      <c r="WES135" s="4"/>
      <c r="WET135" s="4"/>
      <c r="WEU135" s="4"/>
      <c r="WEV135" s="4"/>
      <c r="WEW135" s="4"/>
      <c r="WEX135" s="4"/>
      <c r="WEY135" s="4"/>
      <c r="WEZ135" s="4"/>
      <c r="WFA135" s="4"/>
      <c r="WFB135" s="4"/>
      <c r="WFC135" s="4"/>
      <c r="WFD135" s="4"/>
      <c r="WFE135" s="4"/>
      <c r="WFF135" s="4"/>
      <c r="WFG135" s="4"/>
      <c r="WFH135" s="4"/>
      <c r="WFI135" s="4"/>
      <c r="WFJ135" s="4"/>
      <c r="WFK135" s="4"/>
      <c r="WFL135" s="4"/>
      <c r="WFM135" s="4"/>
      <c r="WFN135" s="4"/>
      <c r="WFO135" s="4"/>
      <c r="WFP135" s="4"/>
      <c r="WFQ135" s="4"/>
      <c r="WFR135" s="4"/>
      <c r="WFS135" s="4"/>
      <c r="WFT135" s="4"/>
      <c r="WFU135" s="4"/>
      <c r="WFV135" s="4"/>
      <c r="WFW135" s="4"/>
      <c r="WFX135" s="4"/>
      <c r="WFY135" s="4"/>
      <c r="WFZ135" s="4"/>
      <c r="WGA135" s="4"/>
      <c r="WGB135" s="4"/>
      <c r="WGC135" s="4"/>
      <c r="WGD135" s="4"/>
      <c r="WGE135" s="4"/>
      <c r="WGF135" s="4"/>
      <c r="WGG135" s="4"/>
      <c r="WGH135" s="4"/>
      <c r="WGI135" s="4"/>
      <c r="WGJ135" s="4"/>
      <c r="WGK135" s="4"/>
      <c r="WGL135" s="4"/>
      <c r="WGM135" s="4"/>
      <c r="WGN135" s="4"/>
      <c r="WGO135" s="4"/>
      <c r="WGP135" s="4"/>
      <c r="WGQ135" s="4"/>
      <c r="WGR135" s="4"/>
      <c r="WGS135" s="4"/>
      <c r="WGT135" s="4"/>
      <c r="WGU135" s="4"/>
      <c r="WGV135" s="4"/>
      <c r="WGW135" s="4"/>
      <c r="WGX135" s="4"/>
      <c r="WGY135" s="4"/>
      <c r="WGZ135" s="4"/>
      <c r="WHA135" s="4"/>
      <c r="WHB135" s="4"/>
      <c r="WHC135" s="4"/>
      <c r="WHD135" s="4"/>
      <c r="WHE135" s="4"/>
      <c r="WHF135" s="4"/>
      <c r="WHG135" s="4"/>
      <c r="WHH135" s="4"/>
      <c r="WHI135" s="4"/>
      <c r="WHJ135" s="4"/>
      <c r="WHK135" s="4"/>
      <c r="WHL135" s="4"/>
      <c r="WHM135" s="4"/>
      <c r="WHN135" s="4"/>
      <c r="WHO135" s="4"/>
      <c r="WHP135" s="4"/>
      <c r="WHQ135" s="4"/>
      <c r="WHR135" s="4"/>
      <c r="WHS135" s="4"/>
      <c r="WHT135" s="4"/>
      <c r="WHU135" s="4"/>
      <c r="WHV135" s="4"/>
      <c r="WHW135" s="4"/>
      <c r="WHX135" s="4"/>
      <c r="WHY135" s="4"/>
      <c r="WHZ135" s="4"/>
      <c r="WIA135" s="4"/>
      <c r="WIB135" s="4"/>
      <c r="WIC135" s="4"/>
      <c r="WID135" s="4"/>
      <c r="WIE135" s="4"/>
      <c r="WIF135" s="4"/>
      <c r="WIG135" s="4"/>
      <c r="WIH135" s="4"/>
      <c r="WII135" s="4"/>
      <c r="WIJ135" s="4"/>
      <c r="WIK135" s="4"/>
      <c r="WIL135" s="4"/>
      <c r="WIM135" s="4"/>
      <c r="WIN135" s="4"/>
      <c r="WIO135" s="4"/>
      <c r="WIP135" s="4"/>
      <c r="WIQ135" s="4"/>
      <c r="WIR135" s="4"/>
      <c r="WIS135" s="4"/>
      <c r="WIT135" s="4"/>
      <c r="WIU135" s="4"/>
      <c r="WIV135" s="4"/>
      <c r="WIW135" s="4"/>
      <c r="WIX135" s="4"/>
      <c r="WIY135" s="4"/>
      <c r="WIZ135" s="4"/>
      <c r="WJA135" s="4"/>
      <c r="WJB135" s="4"/>
      <c r="WJC135" s="4"/>
      <c r="WJD135" s="4"/>
      <c r="WJE135" s="4"/>
      <c r="WJF135" s="4"/>
      <c r="WJG135" s="4"/>
      <c r="WJH135" s="4"/>
      <c r="WJI135" s="4"/>
      <c r="WJJ135" s="4"/>
      <c r="WJK135" s="4"/>
      <c r="WJL135" s="4"/>
      <c r="WJM135" s="4"/>
      <c r="WJN135" s="4"/>
      <c r="WJO135" s="4"/>
      <c r="WJP135" s="4"/>
      <c r="WJQ135" s="4"/>
      <c r="WJR135" s="4"/>
      <c r="WJY135" s="4"/>
      <c r="WJZ135" s="4"/>
      <c r="WKA135" s="4"/>
      <c r="WKB135" s="4"/>
      <c r="WKC135" s="4"/>
      <c r="WKD135" s="4"/>
      <c r="WKE135" s="4"/>
      <c r="WKF135" s="4"/>
      <c r="WKG135" s="4"/>
      <c r="WKH135" s="4"/>
      <c r="WKI135" s="4"/>
      <c r="WKJ135" s="4"/>
      <c r="WKK135" s="4"/>
      <c r="WKL135" s="4"/>
      <c r="WKM135" s="4"/>
      <c r="WKN135" s="4"/>
      <c r="WKO135" s="4"/>
      <c r="WKP135" s="4"/>
      <c r="WKQ135" s="4"/>
      <c r="WKR135" s="4"/>
      <c r="WKS135" s="4"/>
      <c r="WKT135" s="4"/>
      <c r="WKU135" s="4"/>
      <c r="WKV135" s="4"/>
      <c r="WKW135" s="4"/>
      <c r="WKX135" s="4"/>
      <c r="WKY135" s="4"/>
      <c r="WKZ135" s="4"/>
      <c r="WLA135" s="4"/>
      <c r="WLB135" s="4"/>
      <c r="WLC135" s="4"/>
      <c r="WLD135" s="4"/>
      <c r="WLE135" s="4"/>
      <c r="WLF135" s="4"/>
      <c r="WLG135" s="4"/>
      <c r="WLH135" s="4"/>
      <c r="WLI135" s="4"/>
      <c r="WLJ135" s="4"/>
      <c r="WLK135" s="4"/>
      <c r="WLL135" s="4"/>
      <c r="WLM135" s="4"/>
      <c r="WLN135" s="4"/>
      <c r="WLO135" s="4"/>
      <c r="WLP135" s="4"/>
      <c r="WLQ135" s="4"/>
      <c r="WLR135" s="4"/>
      <c r="WLS135" s="4"/>
      <c r="WLT135" s="4"/>
      <c r="WLU135" s="4"/>
      <c r="WLV135" s="4"/>
      <c r="WLW135" s="4"/>
      <c r="WLX135" s="4"/>
      <c r="WLY135" s="4"/>
      <c r="WLZ135" s="4"/>
      <c r="WMA135" s="4"/>
      <c r="WMB135" s="4"/>
      <c r="WMC135" s="4"/>
      <c r="WMD135" s="4"/>
      <c r="WME135" s="4"/>
      <c r="WMF135" s="4"/>
      <c r="WMG135" s="4"/>
      <c r="WMH135" s="4"/>
      <c r="WMI135" s="4"/>
      <c r="WMJ135" s="4"/>
      <c r="WMK135" s="4"/>
      <c r="WML135" s="4"/>
      <c r="WMM135" s="4"/>
      <c r="WMN135" s="4"/>
      <c r="WMO135" s="4"/>
      <c r="WMP135" s="4"/>
      <c r="WMQ135" s="4"/>
      <c r="WMR135" s="4"/>
      <c r="WMS135" s="4"/>
      <c r="WMT135" s="4"/>
      <c r="WMU135" s="4"/>
      <c r="WMV135" s="4"/>
      <c r="WMW135" s="4"/>
      <c r="WMX135" s="4"/>
      <c r="WMY135" s="4"/>
      <c r="WMZ135" s="4"/>
      <c r="WNA135" s="4"/>
      <c r="WNB135" s="4"/>
      <c r="WNC135" s="4"/>
      <c r="WND135" s="4"/>
      <c r="WNE135" s="4"/>
      <c r="WNF135" s="4"/>
      <c r="WNG135" s="4"/>
      <c r="WNH135" s="4"/>
      <c r="WNI135" s="4"/>
      <c r="WNJ135" s="4"/>
      <c r="WNK135" s="4"/>
      <c r="WNL135" s="4"/>
      <c r="WNM135" s="4"/>
      <c r="WNN135" s="4"/>
      <c r="WNO135" s="4"/>
      <c r="WNP135" s="4"/>
      <c r="WNQ135" s="4"/>
      <c r="WNR135" s="4"/>
      <c r="WNS135" s="4"/>
      <c r="WNT135" s="4"/>
      <c r="WNU135" s="4"/>
      <c r="WNV135" s="4"/>
      <c r="WNW135" s="4"/>
      <c r="WNX135" s="4"/>
      <c r="WNY135" s="4"/>
      <c r="WNZ135" s="4"/>
      <c r="WOA135" s="4"/>
      <c r="WOB135" s="4"/>
      <c r="WOC135" s="4"/>
      <c r="WOD135" s="4"/>
      <c r="WOE135" s="4"/>
      <c r="WOF135" s="4"/>
      <c r="WOG135" s="4"/>
      <c r="WOH135" s="4"/>
      <c r="WOI135" s="4"/>
      <c r="WOJ135" s="4"/>
      <c r="WOK135" s="4"/>
      <c r="WOL135" s="4"/>
      <c r="WOM135" s="4"/>
      <c r="WON135" s="4"/>
      <c r="WOO135" s="4"/>
      <c r="WOP135" s="4"/>
      <c r="WOQ135" s="4"/>
      <c r="WOR135" s="4"/>
      <c r="WOS135" s="4"/>
      <c r="WOT135" s="4"/>
      <c r="WOU135" s="4"/>
      <c r="WOV135" s="4"/>
      <c r="WOW135" s="4"/>
      <c r="WOX135" s="4"/>
      <c r="WOY135" s="4"/>
      <c r="WOZ135" s="4"/>
      <c r="WPA135" s="4"/>
      <c r="WPB135" s="4"/>
      <c r="WPC135" s="4"/>
      <c r="WPD135" s="4"/>
      <c r="WPE135" s="4"/>
      <c r="WPF135" s="4"/>
      <c r="WPG135" s="4"/>
      <c r="WPH135" s="4"/>
      <c r="WPI135" s="4"/>
      <c r="WPJ135" s="4"/>
      <c r="WPK135" s="4"/>
      <c r="WPL135" s="4"/>
      <c r="WPM135" s="4"/>
      <c r="WPN135" s="4"/>
      <c r="WPO135" s="4"/>
      <c r="WPP135" s="4"/>
      <c r="WPQ135" s="4"/>
      <c r="WPR135" s="4"/>
      <c r="WPS135" s="4"/>
      <c r="WPT135" s="4"/>
      <c r="WPU135" s="4"/>
      <c r="WPV135" s="4"/>
      <c r="WPW135" s="4"/>
      <c r="WPX135" s="4"/>
      <c r="WPY135" s="4"/>
      <c r="WPZ135" s="4"/>
      <c r="WQA135" s="4"/>
      <c r="WQB135" s="4"/>
      <c r="WQC135" s="4"/>
      <c r="WQD135" s="4"/>
      <c r="WQE135" s="4"/>
      <c r="WQF135" s="4"/>
      <c r="WQG135" s="4"/>
      <c r="WQH135" s="4"/>
      <c r="WQI135" s="4"/>
      <c r="WQJ135" s="4"/>
      <c r="WQK135" s="4"/>
      <c r="WQL135" s="4"/>
      <c r="WQM135" s="4"/>
      <c r="WQN135" s="4"/>
      <c r="WQO135" s="4"/>
      <c r="WQP135" s="4"/>
      <c r="WQQ135" s="4"/>
      <c r="WQR135" s="4"/>
      <c r="WQS135" s="4"/>
      <c r="WQT135" s="4"/>
      <c r="WQU135" s="4"/>
      <c r="WQV135" s="4"/>
      <c r="WQW135" s="4"/>
      <c r="WQX135" s="4"/>
      <c r="WQY135" s="4"/>
      <c r="WQZ135" s="4"/>
      <c r="WRA135" s="4"/>
      <c r="WRB135" s="4"/>
      <c r="WRC135" s="4"/>
      <c r="WRD135" s="4"/>
      <c r="WRE135" s="4"/>
      <c r="WRF135" s="4"/>
      <c r="WRG135" s="4"/>
      <c r="WRH135" s="4"/>
      <c r="WRI135" s="4"/>
      <c r="WRJ135" s="4"/>
      <c r="WRK135" s="4"/>
      <c r="WRL135" s="4"/>
      <c r="WRM135" s="4"/>
      <c r="WRN135" s="4"/>
      <c r="WRO135" s="4"/>
      <c r="WRP135" s="4"/>
      <c r="WRQ135" s="4"/>
      <c r="WRR135" s="4"/>
      <c r="WRS135" s="4"/>
      <c r="WRT135" s="4"/>
      <c r="WRU135" s="4"/>
      <c r="WRV135" s="4"/>
      <c r="WRW135" s="4"/>
      <c r="WRX135" s="4"/>
      <c r="WRY135" s="4"/>
      <c r="WRZ135" s="4"/>
      <c r="WSA135" s="4"/>
      <c r="WSB135" s="4"/>
      <c r="WSC135" s="4"/>
      <c r="WSD135" s="4"/>
      <c r="WSE135" s="4"/>
      <c r="WSF135" s="4"/>
      <c r="WSG135" s="4"/>
      <c r="WSH135" s="4"/>
      <c r="WSI135" s="4"/>
      <c r="WSJ135" s="4"/>
      <c r="WSK135" s="4"/>
      <c r="WSL135" s="4"/>
      <c r="WSM135" s="4"/>
      <c r="WSN135" s="4"/>
      <c r="WSO135" s="4"/>
      <c r="WSP135" s="4"/>
      <c r="WSQ135" s="4"/>
      <c r="WSR135" s="4"/>
      <c r="WSS135" s="4"/>
      <c r="WST135" s="4"/>
      <c r="WSU135" s="4"/>
      <c r="WSV135" s="4"/>
      <c r="WSW135" s="4"/>
      <c r="WSX135" s="4"/>
      <c r="WSY135" s="4"/>
      <c r="WSZ135" s="4"/>
      <c r="WTA135" s="4"/>
      <c r="WTB135" s="4"/>
      <c r="WTC135" s="4"/>
      <c r="WTD135" s="4"/>
      <c r="WTE135" s="4"/>
      <c r="WTF135" s="4"/>
      <c r="WTG135" s="4"/>
      <c r="WTH135" s="4"/>
      <c r="WTI135" s="4"/>
      <c r="WTJ135" s="4"/>
      <c r="WTK135" s="4"/>
      <c r="WTL135" s="4"/>
      <c r="WTM135" s="4"/>
      <c r="WTN135" s="4"/>
      <c r="WTU135" s="4"/>
      <c r="WTV135" s="4"/>
      <c r="WTW135" s="4"/>
      <c r="WTX135" s="4"/>
      <c r="WTY135" s="4"/>
      <c r="WTZ135" s="4"/>
      <c r="WUA135" s="4"/>
      <c r="WUB135" s="4"/>
      <c r="WUC135" s="4"/>
      <c r="WUD135" s="4"/>
      <c r="WUE135" s="4"/>
      <c r="WUF135" s="4"/>
      <c r="WUG135" s="4"/>
      <c r="WUH135" s="4"/>
      <c r="WUI135" s="4"/>
      <c r="WUJ135" s="4"/>
      <c r="WUK135" s="4"/>
      <c r="WUL135" s="4"/>
      <c r="WUM135" s="4"/>
      <c r="WUN135" s="4"/>
      <c r="WUO135" s="4"/>
      <c r="WUP135" s="4"/>
      <c r="WUQ135" s="4"/>
      <c r="WUR135" s="4"/>
      <c r="WUS135" s="4"/>
      <c r="WUT135" s="4"/>
      <c r="WUU135" s="4"/>
      <c r="WUV135" s="4"/>
      <c r="WUW135" s="4"/>
      <c r="WUX135" s="4"/>
      <c r="WUY135" s="4"/>
      <c r="WUZ135" s="4"/>
      <c r="WVA135" s="4"/>
      <c r="WVB135" s="4"/>
      <c r="WVC135" s="4"/>
      <c r="WVD135" s="4"/>
      <c r="WVE135" s="4"/>
      <c r="WVF135" s="4"/>
      <c r="WVG135" s="4"/>
      <c r="WVH135" s="4"/>
      <c r="WVI135" s="4"/>
      <c r="WVJ135" s="4"/>
      <c r="WVK135" s="4"/>
      <c r="WVL135" s="4"/>
      <c r="WVM135" s="4"/>
      <c r="WVN135" s="4"/>
      <c r="WVO135" s="4"/>
      <c r="WVP135" s="4"/>
      <c r="WVQ135" s="4"/>
      <c r="WVR135" s="4"/>
      <c r="WVS135" s="4"/>
      <c r="WVT135" s="4"/>
      <c r="WVU135" s="4"/>
      <c r="WVV135" s="4"/>
      <c r="WVW135" s="4"/>
      <c r="WVX135" s="4"/>
      <c r="WVY135" s="4"/>
      <c r="WVZ135" s="4"/>
      <c r="WWA135" s="4"/>
      <c r="WWB135" s="4"/>
      <c r="WWC135" s="4"/>
      <c r="WWD135" s="4"/>
      <c r="WWE135" s="4"/>
      <c r="WWF135" s="4"/>
      <c r="WWG135" s="4"/>
      <c r="WWH135" s="4"/>
      <c r="WWI135" s="4"/>
      <c r="WWJ135" s="4"/>
      <c r="WWK135" s="4"/>
      <c r="WWL135" s="4"/>
      <c r="WWM135" s="4"/>
      <c r="WWN135" s="4"/>
      <c r="WWO135" s="4"/>
      <c r="WWP135" s="4"/>
      <c r="WWQ135" s="4"/>
      <c r="WWR135" s="4"/>
      <c r="WWS135" s="4"/>
      <c r="WWT135" s="4"/>
      <c r="WWU135" s="4"/>
      <c r="WWV135" s="4"/>
      <c r="WWW135" s="4"/>
      <c r="WWX135" s="4"/>
      <c r="WWY135" s="4"/>
      <c r="WWZ135" s="4"/>
      <c r="WXA135" s="4"/>
      <c r="WXB135" s="4"/>
      <c r="WXC135" s="4"/>
      <c r="WXD135" s="4"/>
      <c r="WXE135" s="4"/>
      <c r="WXF135" s="4"/>
      <c r="WXG135" s="4"/>
      <c r="WXH135" s="4"/>
      <c r="WXI135" s="4"/>
      <c r="WXJ135" s="4"/>
      <c r="WXK135" s="4"/>
      <c r="WXL135" s="4"/>
      <c r="WXM135" s="4"/>
      <c r="WXN135" s="4"/>
      <c r="WXO135" s="4"/>
      <c r="WXP135" s="4"/>
      <c r="WXQ135" s="4"/>
      <c r="WXR135" s="4"/>
      <c r="WXS135" s="4"/>
      <c r="WXT135" s="4"/>
      <c r="WXU135" s="4"/>
      <c r="WXV135" s="4"/>
      <c r="WXW135" s="4"/>
      <c r="WXX135" s="4"/>
      <c r="WXY135" s="4"/>
      <c r="WXZ135" s="4"/>
      <c r="WYA135" s="4"/>
      <c r="WYB135" s="4"/>
      <c r="WYC135" s="4"/>
      <c r="WYD135" s="4"/>
      <c r="WYE135" s="4"/>
      <c r="WYF135" s="4"/>
      <c r="WYG135" s="4"/>
      <c r="WYH135" s="4"/>
      <c r="WYI135" s="4"/>
      <c r="WYJ135" s="4"/>
      <c r="WYK135" s="4"/>
      <c r="WYL135" s="4"/>
      <c r="WYM135" s="4"/>
      <c r="WYN135" s="4"/>
      <c r="WYO135" s="4"/>
      <c r="WYP135" s="4"/>
      <c r="WYQ135" s="4"/>
      <c r="WYR135" s="4"/>
      <c r="WYS135" s="4"/>
      <c r="WYT135" s="4"/>
      <c r="WYU135" s="4"/>
      <c r="WYV135" s="4"/>
      <c r="WYW135" s="4"/>
      <c r="WYX135" s="4"/>
      <c r="WYY135" s="4"/>
      <c r="WYZ135" s="4"/>
      <c r="WZA135" s="4"/>
      <c r="WZB135" s="4"/>
      <c r="WZC135" s="4"/>
      <c r="WZD135" s="4"/>
      <c r="WZE135" s="4"/>
      <c r="WZF135" s="4"/>
      <c r="WZG135" s="4"/>
      <c r="WZH135" s="4"/>
      <c r="WZI135" s="4"/>
      <c r="WZJ135" s="4"/>
      <c r="WZK135" s="4"/>
      <c r="WZL135" s="4"/>
      <c r="WZM135" s="4"/>
      <c r="WZN135" s="4"/>
      <c r="WZO135" s="4"/>
      <c r="WZP135" s="4"/>
      <c r="WZQ135" s="4"/>
      <c r="WZR135" s="4"/>
      <c r="WZS135" s="4"/>
      <c r="WZT135" s="4"/>
      <c r="WZU135" s="4"/>
      <c r="WZV135" s="4"/>
      <c r="WZW135" s="4"/>
      <c r="WZX135" s="4"/>
      <c r="WZY135" s="4"/>
      <c r="WZZ135" s="4"/>
      <c r="XAA135" s="4"/>
      <c r="XAB135" s="4"/>
      <c r="XAC135" s="4"/>
      <c r="XAD135" s="4"/>
      <c r="XAE135" s="4"/>
      <c r="XAF135" s="4"/>
      <c r="XAG135" s="4"/>
      <c r="XAH135" s="4"/>
      <c r="XAI135" s="4"/>
      <c r="XAJ135" s="4"/>
      <c r="XAK135" s="4"/>
      <c r="XAL135" s="4"/>
      <c r="XAM135" s="4"/>
      <c r="XAN135" s="4"/>
      <c r="XAO135" s="4"/>
      <c r="XAP135" s="4"/>
      <c r="XAQ135" s="4"/>
      <c r="XAR135" s="4"/>
      <c r="XAS135" s="4"/>
      <c r="XAT135" s="4"/>
      <c r="XAU135" s="4"/>
      <c r="XAV135" s="4"/>
      <c r="XAW135" s="4"/>
      <c r="XAX135" s="4"/>
      <c r="XAY135" s="4"/>
      <c r="XAZ135" s="4"/>
      <c r="XBA135" s="4"/>
      <c r="XBB135" s="4"/>
      <c r="XBC135" s="4"/>
      <c r="XBD135" s="4"/>
      <c r="XBE135" s="4"/>
      <c r="XBF135" s="4"/>
      <c r="XBG135" s="4"/>
      <c r="XBH135" s="4"/>
      <c r="XBI135" s="4"/>
      <c r="XBJ135" s="4"/>
      <c r="XBK135" s="4"/>
      <c r="XBL135" s="4"/>
      <c r="XBM135" s="4"/>
      <c r="XBN135" s="4"/>
      <c r="XBO135" s="4"/>
      <c r="XBP135" s="4"/>
      <c r="XBQ135" s="4"/>
      <c r="XBR135" s="4"/>
      <c r="XBS135" s="4"/>
      <c r="XBT135" s="4"/>
      <c r="XBU135" s="4"/>
      <c r="XBV135" s="4"/>
      <c r="XBW135" s="4"/>
      <c r="XBX135" s="4"/>
      <c r="XBY135" s="4"/>
      <c r="XBZ135" s="4"/>
      <c r="XCA135" s="4"/>
      <c r="XCB135" s="4"/>
      <c r="XCC135" s="4"/>
      <c r="XCD135" s="4"/>
      <c r="XCE135" s="4"/>
      <c r="XCF135" s="4"/>
      <c r="XCG135" s="4"/>
      <c r="XCH135" s="4"/>
      <c r="XCI135" s="4"/>
      <c r="XCJ135" s="4"/>
      <c r="XCK135" s="4"/>
      <c r="XCL135" s="4"/>
      <c r="XCM135" s="4"/>
      <c r="XCN135" s="4"/>
      <c r="XCO135" s="4"/>
      <c r="XCP135" s="4"/>
      <c r="XCQ135" s="4"/>
      <c r="XCR135" s="4"/>
      <c r="XCS135" s="4"/>
      <c r="XCT135" s="4"/>
      <c r="XCU135" s="4"/>
      <c r="XCV135" s="4"/>
      <c r="XCW135" s="4"/>
      <c r="XCX135" s="4"/>
      <c r="XCY135" s="4"/>
      <c r="XCZ135" s="4"/>
      <c r="XDA135" s="4"/>
      <c r="XDB135" s="4"/>
      <c r="XDC135" s="4"/>
      <c r="XDD135" s="4"/>
      <c r="XDE135" s="4"/>
    </row>
    <row r="136" spans="1:16333" ht="31.5" x14ac:dyDescent="0.25">
      <c r="A136" s="82" t="s">
        <v>153</v>
      </c>
      <c r="B136" s="306">
        <v>7100000000</v>
      </c>
      <c r="C136" s="306"/>
      <c r="D136" s="85">
        <f>D137</f>
        <v>38219006.100000001</v>
      </c>
      <c r="E136" s="85">
        <f>E137</f>
        <v>31880289.210000001</v>
      </c>
      <c r="F136" s="85">
        <f>F137</f>
        <v>33155500.780000001</v>
      </c>
    </row>
    <row r="137" spans="1:16333" s="27" customFormat="1" ht="47.25" x14ac:dyDescent="0.25">
      <c r="A137" s="34" t="s">
        <v>206</v>
      </c>
      <c r="B137" s="307">
        <v>7130000000</v>
      </c>
      <c r="C137" s="307"/>
      <c r="D137" s="87">
        <f>SUM(D138:D139)</f>
        <v>38219006.100000001</v>
      </c>
      <c r="E137" s="87">
        <f>SUM(E138:E139)</f>
        <v>31880289.210000001</v>
      </c>
      <c r="F137" s="87">
        <f>SUM(F138:F139)</f>
        <v>33155500.780000001</v>
      </c>
      <c r="G137" s="80"/>
      <c r="H137" s="99"/>
      <c r="I137" s="99"/>
      <c r="J137" s="99"/>
      <c r="K137" s="99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HC137" s="81"/>
      <c r="HD137" s="81"/>
      <c r="HE137" s="81"/>
      <c r="HF137" s="81"/>
      <c r="HG137" s="81"/>
      <c r="HH137" s="81"/>
      <c r="QY137" s="81"/>
      <c r="QZ137" s="81"/>
      <c r="RA137" s="81"/>
      <c r="RB137" s="81"/>
      <c r="RC137" s="81"/>
      <c r="RD137" s="81"/>
      <c r="AAU137" s="81"/>
      <c r="AAV137" s="81"/>
      <c r="AAW137" s="81"/>
      <c r="AAX137" s="81"/>
      <c r="AAY137" s="81"/>
      <c r="AAZ137" s="81"/>
      <c r="AKQ137" s="81"/>
      <c r="AKR137" s="81"/>
      <c r="AKS137" s="81"/>
      <c r="AKT137" s="81"/>
      <c r="AKU137" s="81"/>
      <c r="AKV137" s="81"/>
      <c r="AUM137" s="81"/>
      <c r="AUN137" s="81"/>
      <c r="AUO137" s="81"/>
      <c r="AUP137" s="81"/>
      <c r="AUQ137" s="81"/>
      <c r="AUR137" s="81"/>
      <c r="BEI137" s="81"/>
      <c r="BEJ137" s="81"/>
      <c r="BEK137" s="81"/>
      <c r="BEL137" s="81"/>
      <c r="BEM137" s="81"/>
      <c r="BEN137" s="81"/>
      <c r="BOE137" s="81"/>
      <c r="BOF137" s="81"/>
      <c r="BOG137" s="81"/>
      <c r="BOH137" s="81"/>
      <c r="BOI137" s="81"/>
      <c r="BOJ137" s="81"/>
      <c r="BYA137" s="81"/>
      <c r="BYB137" s="81"/>
      <c r="BYC137" s="81"/>
      <c r="BYD137" s="81"/>
      <c r="BYE137" s="81"/>
      <c r="BYF137" s="81"/>
      <c r="CHW137" s="81"/>
      <c r="CHX137" s="81"/>
      <c r="CHY137" s="81"/>
      <c r="CHZ137" s="81"/>
      <c r="CIA137" s="81"/>
      <c r="CIB137" s="81"/>
      <c r="CRS137" s="81"/>
      <c r="CRT137" s="81"/>
      <c r="CRU137" s="81"/>
      <c r="CRV137" s="81"/>
      <c r="CRW137" s="81"/>
      <c r="CRX137" s="81"/>
      <c r="DBO137" s="81"/>
      <c r="DBP137" s="81"/>
      <c r="DBQ137" s="81"/>
      <c r="DBR137" s="81"/>
      <c r="DBS137" s="81"/>
      <c r="DBT137" s="81"/>
      <c r="DLK137" s="81"/>
      <c r="DLL137" s="81"/>
      <c r="DLM137" s="81"/>
      <c r="DLN137" s="81"/>
      <c r="DLO137" s="81"/>
      <c r="DLP137" s="81"/>
      <c r="DVG137" s="81"/>
      <c r="DVH137" s="81"/>
      <c r="DVI137" s="81"/>
      <c r="DVJ137" s="81"/>
      <c r="DVK137" s="81"/>
      <c r="DVL137" s="81"/>
      <c r="EFC137" s="81"/>
      <c r="EFD137" s="81"/>
      <c r="EFE137" s="81"/>
      <c r="EFF137" s="81"/>
      <c r="EFG137" s="81"/>
      <c r="EFH137" s="81"/>
      <c r="EOY137" s="81"/>
      <c r="EOZ137" s="81"/>
      <c r="EPA137" s="81"/>
      <c r="EPB137" s="81"/>
      <c r="EPC137" s="81"/>
      <c r="EPD137" s="81"/>
      <c r="EYU137" s="81"/>
      <c r="EYV137" s="81"/>
      <c r="EYW137" s="81"/>
      <c r="EYX137" s="81"/>
      <c r="EYY137" s="81"/>
      <c r="EYZ137" s="81"/>
      <c r="FIQ137" s="81"/>
      <c r="FIR137" s="81"/>
      <c r="FIS137" s="81"/>
      <c r="FIT137" s="81"/>
      <c r="FIU137" s="81"/>
      <c r="FIV137" s="81"/>
      <c r="FSM137" s="81"/>
      <c r="FSN137" s="81"/>
      <c r="FSO137" s="81"/>
      <c r="FSP137" s="81"/>
      <c r="FSQ137" s="81"/>
      <c r="FSR137" s="81"/>
      <c r="GCI137" s="81"/>
      <c r="GCJ137" s="81"/>
      <c r="GCK137" s="81"/>
      <c r="GCL137" s="81"/>
      <c r="GCM137" s="81"/>
      <c r="GCN137" s="81"/>
      <c r="GME137" s="81"/>
      <c r="GMF137" s="81"/>
      <c r="GMG137" s="81"/>
      <c r="GMH137" s="81"/>
      <c r="GMI137" s="81"/>
      <c r="GMJ137" s="81"/>
      <c r="GWA137" s="81"/>
      <c r="GWB137" s="81"/>
      <c r="GWC137" s="81"/>
      <c r="GWD137" s="81"/>
      <c r="GWE137" s="81"/>
      <c r="GWF137" s="81"/>
      <c r="HFW137" s="81"/>
      <c r="HFX137" s="81"/>
      <c r="HFY137" s="81"/>
      <c r="HFZ137" s="81"/>
      <c r="HGA137" s="81"/>
      <c r="HGB137" s="81"/>
      <c r="HPS137" s="81"/>
      <c r="HPT137" s="81"/>
      <c r="HPU137" s="81"/>
      <c r="HPV137" s="81"/>
      <c r="HPW137" s="81"/>
      <c r="HPX137" s="81"/>
      <c r="HZO137" s="81"/>
      <c r="HZP137" s="81"/>
      <c r="HZQ137" s="81"/>
      <c r="HZR137" s="81"/>
      <c r="HZS137" s="81"/>
      <c r="HZT137" s="81"/>
      <c r="IJK137" s="81"/>
      <c r="IJL137" s="81"/>
      <c r="IJM137" s="81"/>
      <c r="IJN137" s="81"/>
      <c r="IJO137" s="81"/>
      <c r="IJP137" s="81"/>
      <c r="ITG137" s="81"/>
      <c r="ITH137" s="81"/>
      <c r="ITI137" s="81"/>
      <c r="ITJ137" s="81"/>
      <c r="ITK137" s="81"/>
      <c r="ITL137" s="81"/>
      <c r="JDC137" s="81"/>
      <c r="JDD137" s="81"/>
      <c r="JDE137" s="81"/>
      <c r="JDF137" s="81"/>
      <c r="JDG137" s="81"/>
      <c r="JDH137" s="81"/>
      <c r="JMY137" s="81"/>
      <c r="JMZ137" s="81"/>
      <c r="JNA137" s="81"/>
      <c r="JNB137" s="81"/>
      <c r="JNC137" s="81"/>
      <c r="JND137" s="81"/>
      <c r="JWU137" s="81"/>
      <c r="JWV137" s="81"/>
      <c r="JWW137" s="81"/>
      <c r="JWX137" s="81"/>
      <c r="JWY137" s="81"/>
      <c r="JWZ137" s="81"/>
      <c r="KGQ137" s="81"/>
      <c r="KGR137" s="81"/>
      <c r="KGS137" s="81"/>
      <c r="KGT137" s="81"/>
      <c r="KGU137" s="81"/>
      <c r="KGV137" s="81"/>
      <c r="KQM137" s="81"/>
      <c r="KQN137" s="81"/>
      <c r="KQO137" s="81"/>
      <c r="KQP137" s="81"/>
      <c r="KQQ137" s="81"/>
      <c r="KQR137" s="81"/>
      <c r="LAI137" s="81"/>
      <c r="LAJ137" s="81"/>
      <c r="LAK137" s="81"/>
      <c r="LAL137" s="81"/>
      <c r="LAM137" s="81"/>
      <c r="LAN137" s="81"/>
      <c r="LKE137" s="81"/>
      <c r="LKF137" s="81"/>
      <c r="LKG137" s="81"/>
      <c r="LKH137" s="81"/>
      <c r="LKI137" s="81"/>
      <c r="LKJ137" s="81"/>
      <c r="LUA137" s="81"/>
      <c r="LUB137" s="81"/>
      <c r="LUC137" s="81"/>
      <c r="LUD137" s="81"/>
      <c r="LUE137" s="81"/>
      <c r="LUF137" s="81"/>
      <c r="MDW137" s="81"/>
      <c r="MDX137" s="81"/>
      <c r="MDY137" s="81"/>
      <c r="MDZ137" s="81"/>
      <c r="MEA137" s="81"/>
      <c r="MEB137" s="81"/>
      <c r="MNS137" s="81"/>
      <c r="MNT137" s="81"/>
      <c r="MNU137" s="81"/>
      <c r="MNV137" s="81"/>
      <c r="MNW137" s="81"/>
      <c r="MNX137" s="81"/>
      <c r="MXO137" s="81"/>
      <c r="MXP137" s="81"/>
      <c r="MXQ137" s="81"/>
      <c r="MXR137" s="81"/>
      <c r="MXS137" s="81"/>
      <c r="MXT137" s="81"/>
      <c r="NHK137" s="81"/>
      <c r="NHL137" s="81"/>
      <c r="NHM137" s="81"/>
      <c r="NHN137" s="81"/>
      <c r="NHO137" s="81"/>
      <c r="NHP137" s="81"/>
      <c r="NRG137" s="81"/>
      <c r="NRH137" s="81"/>
      <c r="NRI137" s="81"/>
      <c r="NRJ137" s="81"/>
      <c r="NRK137" s="81"/>
      <c r="NRL137" s="81"/>
      <c r="OBC137" s="81"/>
      <c r="OBD137" s="81"/>
      <c r="OBE137" s="81"/>
      <c r="OBF137" s="81"/>
      <c r="OBG137" s="81"/>
      <c r="OBH137" s="81"/>
      <c r="OKY137" s="81"/>
      <c r="OKZ137" s="81"/>
      <c r="OLA137" s="81"/>
      <c r="OLB137" s="81"/>
      <c r="OLC137" s="81"/>
      <c r="OLD137" s="81"/>
      <c r="OUU137" s="81"/>
      <c r="OUV137" s="81"/>
      <c r="OUW137" s="81"/>
      <c r="OUX137" s="81"/>
      <c r="OUY137" s="81"/>
      <c r="OUZ137" s="81"/>
      <c r="PEQ137" s="81"/>
      <c r="PER137" s="81"/>
      <c r="PES137" s="81"/>
      <c r="PET137" s="81"/>
      <c r="PEU137" s="81"/>
      <c r="PEV137" s="81"/>
      <c r="POM137" s="81"/>
      <c r="PON137" s="81"/>
      <c r="POO137" s="81"/>
      <c r="POP137" s="81"/>
      <c r="POQ137" s="81"/>
      <c r="POR137" s="81"/>
      <c r="PYI137" s="81"/>
      <c r="PYJ137" s="81"/>
      <c r="PYK137" s="81"/>
      <c r="PYL137" s="81"/>
      <c r="PYM137" s="81"/>
      <c r="PYN137" s="81"/>
      <c r="QIE137" s="81"/>
      <c r="QIF137" s="81"/>
      <c r="QIG137" s="81"/>
      <c r="QIH137" s="81"/>
      <c r="QII137" s="81"/>
      <c r="QIJ137" s="81"/>
      <c r="QSA137" s="81"/>
      <c r="QSB137" s="81"/>
      <c r="QSC137" s="81"/>
      <c r="QSD137" s="81"/>
      <c r="QSE137" s="81"/>
      <c r="QSF137" s="81"/>
      <c r="RBW137" s="81"/>
      <c r="RBX137" s="81"/>
      <c r="RBY137" s="81"/>
      <c r="RBZ137" s="81"/>
      <c r="RCA137" s="81"/>
      <c r="RCB137" s="81"/>
      <c r="RLS137" s="81"/>
      <c r="RLT137" s="81"/>
      <c r="RLU137" s="81"/>
      <c r="RLV137" s="81"/>
      <c r="RLW137" s="81"/>
      <c r="RLX137" s="81"/>
      <c r="RVO137" s="81"/>
      <c r="RVP137" s="81"/>
      <c r="RVQ137" s="81"/>
      <c r="RVR137" s="81"/>
      <c r="RVS137" s="81"/>
      <c r="RVT137" s="81"/>
      <c r="SFK137" s="81"/>
      <c r="SFL137" s="81"/>
      <c r="SFM137" s="81"/>
      <c r="SFN137" s="81"/>
      <c r="SFO137" s="81"/>
      <c r="SFP137" s="81"/>
      <c r="SPG137" s="81"/>
      <c r="SPH137" s="81"/>
      <c r="SPI137" s="81"/>
      <c r="SPJ137" s="81"/>
      <c r="SPK137" s="81"/>
      <c r="SPL137" s="81"/>
      <c r="SZC137" s="81"/>
      <c r="SZD137" s="81"/>
      <c r="SZE137" s="81"/>
      <c r="SZF137" s="81"/>
      <c r="SZG137" s="81"/>
      <c r="SZH137" s="81"/>
      <c r="TIY137" s="81"/>
      <c r="TIZ137" s="81"/>
      <c r="TJA137" s="81"/>
      <c r="TJB137" s="81"/>
      <c r="TJC137" s="81"/>
      <c r="TJD137" s="81"/>
      <c r="TSU137" s="81"/>
      <c r="TSV137" s="81"/>
      <c r="TSW137" s="81"/>
      <c r="TSX137" s="81"/>
      <c r="TSY137" s="81"/>
      <c r="TSZ137" s="81"/>
      <c r="UCQ137" s="81"/>
      <c r="UCR137" s="81"/>
      <c r="UCS137" s="81"/>
      <c r="UCT137" s="81"/>
      <c r="UCU137" s="81"/>
      <c r="UCV137" s="81"/>
      <c r="UMM137" s="81"/>
      <c r="UMN137" s="81"/>
      <c r="UMO137" s="81"/>
      <c r="UMP137" s="81"/>
      <c r="UMQ137" s="81"/>
      <c r="UMR137" s="81"/>
      <c r="UWI137" s="81"/>
      <c r="UWJ137" s="81"/>
      <c r="UWK137" s="81"/>
      <c r="UWL137" s="81"/>
      <c r="UWM137" s="81"/>
      <c r="UWN137" s="81"/>
      <c r="VGE137" s="81"/>
      <c r="VGF137" s="81"/>
      <c r="VGG137" s="81"/>
      <c r="VGH137" s="81"/>
      <c r="VGI137" s="81"/>
      <c r="VGJ137" s="81"/>
      <c r="VQA137" s="81"/>
      <c r="VQB137" s="81"/>
      <c r="VQC137" s="81"/>
      <c r="VQD137" s="81"/>
      <c r="VQE137" s="81"/>
      <c r="VQF137" s="81"/>
      <c r="VZW137" s="81"/>
      <c r="VZX137" s="81"/>
      <c r="VZY137" s="81"/>
      <c r="VZZ137" s="81"/>
      <c r="WAA137" s="81"/>
      <c r="WAB137" s="81"/>
      <c r="WJS137" s="81"/>
      <c r="WJT137" s="81"/>
      <c r="WJU137" s="81"/>
      <c r="WJV137" s="81"/>
      <c r="WJW137" s="81"/>
      <c r="WJX137" s="81"/>
      <c r="WTO137" s="81"/>
      <c r="WTP137" s="81"/>
      <c r="WTQ137" s="81"/>
      <c r="WTR137" s="81"/>
      <c r="WTS137" s="81"/>
      <c r="WTT137" s="81"/>
    </row>
    <row r="138" spans="1:16333" ht="30.75" x14ac:dyDescent="0.25">
      <c r="A138" s="32" t="s">
        <v>25</v>
      </c>
      <c r="B138" s="183">
        <v>7130000000</v>
      </c>
      <c r="C138" s="183">
        <v>200</v>
      </c>
      <c r="D138" s="218">
        <f>'Приложение 4'!F134+'Приложение 4'!F140</f>
        <v>25726740.75</v>
      </c>
      <c r="E138" s="218">
        <f>'Приложение 4'!G134+'Приложение 4'!G140</f>
        <v>31880289.210000001</v>
      </c>
      <c r="F138" s="218">
        <f>'Приложение 4'!H134+'Приложение 4'!H140</f>
        <v>33155500.780000001</v>
      </c>
      <c r="I138" s="113"/>
      <c r="J138" s="113"/>
    </row>
    <row r="139" spans="1:16333" x14ac:dyDescent="0.25">
      <c r="A139" s="37" t="s">
        <v>82</v>
      </c>
      <c r="B139" s="183">
        <v>7130000000</v>
      </c>
      <c r="C139" s="183">
        <v>500</v>
      </c>
      <c r="D139" s="218">
        <f>'Приложение 4'!F136</f>
        <v>12492265.35</v>
      </c>
      <c r="E139" s="218">
        <f>'Приложение 4'!G136</f>
        <v>0</v>
      </c>
      <c r="F139" s="218">
        <f>'Приложение 4'!H136</f>
        <v>0</v>
      </c>
      <c r="I139" s="113"/>
      <c r="J139" s="113"/>
    </row>
    <row r="140" spans="1:16333" ht="31.5" x14ac:dyDescent="0.25">
      <c r="A140" s="301" t="s">
        <v>789</v>
      </c>
      <c r="B140" s="302" t="s">
        <v>44</v>
      </c>
      <c r="C140" s="302"/>
      <c r="D140" s="85">
        <f>D141+D148</f>
        <v>247340390.55000001</v>
      </c>
      <c r="E140" s="85">
        <f>E141+E148</f>
        <v>197616834.64000002</v>
      </c>
      <c r="F140" s="85">
        <f>F141+F148</f>
        <v>197616834.50000003</v>
      </c>
    </row>
    <row r="141" spans="1:16333" ht="15.75" x14ac:dyDescent="0.25">
      <c r="A141" s="18" t="s">
        <v>42</v>
      </c>
      <c r="B141" s="123" t="s">
        <v>45</v>
      </c>
      <c r="C141" s="123"/>
      <c r="D141" s="87">
        <f>D142+D146</f>
        <v>204984777.59</v>
      </c>
      <c r="E141" s="87">
        <f>E142+E146</f>
        <v>156570701.68000001</v>
      </c>
      <c r="F141" s="87">
        <f>F142+F146</f>
        <v>156570701.54000002</v>
      </c>
      <c r="HC141" s="4"/>
      <c r="HD141" s="4"/>
      <c r="HE141" s="4"/>
      <c r="HF141" s="4"/>
      <c r="HG141" s="4"/>
      <c r="HH141" s="4"/>
      <c r="QY141" s="4"/>
      <c r="QZ141" s="4"/>
      <c r="RA141" s="4"/>
      <c r="RB141" s="4"/>
      <c r="RC141" s="4"/>
      <c r="RD141" s="4"/>
      <c r="AAU141" s="4"/>
      <c r="AAV141" s="4"/>
      <c r="AAW141" s="4"/>
      <c r="AAX141" s="4"/>
      <c r="AAY141" s="4"/>
      <c r="AAZ141" s="4"/>
      <c r="AKQ141" s="4"/>
      <c r="AKR141" s="4"/>
      <c r="AKS141" s="4"/>
      <c r="AKT141" s="4"/>
      <c r="AKU141" s="4"/>
      <c r="AKV141" s="4"/>
      <c r="AUM141" s="4"/>
      <c r="AUN141" s="4"/>
      <c r="AUO141" s="4"/>
      <c r="AUP141" s="4"/>
      <c r="AUQ141" s="4"/>
      <c r="AUR141" s="4"/>
      <c r="BEI141" s="4"/>
      <c r="BEJ141" s="4"/>
      <c r="BEK141" s="4"/>
      <c r="BEL141" s="4"/>
      <c r="BEM141" s="4"/>
      <c r="BEN141" s="4"/>
      <c r="BOE141" s="4"/>
      <c r="BOF141" s="4"/>
      <c r="BOG141" s="4"/>
      <c r="BOH141" s="4"/>
      <c r="BOI141" s="4"/>
      <c r="BOJ141" s="4"/>
      <c r="BYA141" s="4"/>
      <c r="BYB141" s="4"/>
      <c r="BYC141" s="4"/>
      <c r="BYD141" s="4"/>
      <c r="BYE141" s="4"/>
      <c r="BYF141" s="4"/>
      <c r="CHW141" s="4"/>
      <c r="CHX141" s="4"/>
      <c r="CHY141" s="4"/>
      <c r="CHZ141" s="4"/>
      <c r="CIA141" s="4"/>
      <c r="CIB141" s="4"/>
      <c r="CRS141" s="4"/>
      <c r="CRT141" s="4"/>
      <c r="CRU141" s="4"/>
      <c r="CRV141" s="4"/>
      <c r="CRW141" s="4"/>
      <c r="CRX141" s="4"/>
      <c r="DBO141" s="4"/>
      <c r="DBP141" s="4"/>
      <c r="DBQ141" s="4"/>
      <c r="DBR141" s="4"/>
      <c r="DBS141" s="4"/>
      <c r="DBT141" s="4"/>
      <c r="DLK141" s="4"/>
      <c r="DLL141" s="4"/>
      <c r="DLM141" s="4"/>
      <c r="DLN141" s="4"/>
      <c r="DLO141" s="4"/>
      <c r="DLP141" s="4"/>
      <c r="DVG141" s="4"/>
      <c r="DVH141" s="4"/>
      <c r="DVI141" s="4"/>
      <c r="DVJ141" s="4"/>
      <c r="DVK141" s="4"/>
      <c r="DVL141" s="4"/>
      <c r="EFC141" s="4"/>
      <c r="EFD141" s="4"/>
      <c r="EFE141" s="4"/>
      <c r="EFF141" s="4"/>
      <c r="EFG141" s="4"/>
      <c r="EFH141" s="4"/>
      <c r="EOY141" s="4"/>
      <c r="EOZ141" s="4"/>
      <c r="EPA141" s="4"/>
      <c r="EPB141" s="4"/>
      <c r="EPC141" s="4"/>
      <c r="EPD141" s="4"/>
      <c r="EYU141" s="4"/>
      <c r="EYV141" s="4"/>
      <c r="EYW141" s="4"/>
      <c r="EYX141" s="4"/>
      <c r="EYY141" s="4"/>
      <c r="EYZ141" s="4"/>
      <c r="FIQ141" s="4"/>
      <c r="FIR141" s="4"/>
      <c r="FIS141" s="4"/>
      <c r="FIT141" s="4"/>
      <c r="FIU141" s="4"/>
      <c r="FIV141" s="4"/>
      <c r="FSM141" s="4"/>
      <c r="FSN141" s="4"/>
      <c r="FSO141" s="4"/>
      <c r="FSP141" s="4"/>
      <c r="FSQ141" s="4"/>
      <c r="FSR141" s="4"/>
      <c r="GCI141" s="4"/>
      <c r="GCJ141" s="4"/>
      <c r="GCK141" s="4"/>
      <c r="GCL141" s="4"/>
      <c r="GCM141" s="4"/>
      <c r="GCN141" s="4"/>
      <c r="GME141" s="4"/>
      <c r="GMF141" s="4"/>
      <c r="GMG141" s="4"/>
      <c r="GMH141" s="4"/>
      <c r="GMI141" s="4"/>
      <c r="GMJ141" s="4"/>
      <c r="GWA141" s="4"/>
      <c r="GWB141" s="4"/>
      <c r="GWC141" s="4"/>
      <c r="GWD141" s="4"/>
      <c r="GWE141" s="4"/>
      <c r="GWF141" s="4"/>
      <c r="HFW141" s="4"/>
      <c r="HFX141" s="4"/>
      <c r="HFY141" s="4"/>
      <c r="HFZ141" s="4"/>
      <c r="HGA141" s="4"/>
      <c r="HGB141" s="4"/>
      <c r="HPS141" s="4"/>
      <c r="HPT141" s="4"/>
      <c r="HPU141" s="4"/>
      <c r="HPV141" s="4"/>
      <c r="HPW141" s="4"/>
      <c r="HPX141" s="4"/>
      <c r="HZO141" s="4"/>
      <c r="HZP141" s="4"/>
      <c r="HZQ141" s="4"/>
      <c r="HZR141" s="4"/>
      <c r="HZS141" s="4"/>
      <c r="HZT141" s="4"/>
      <c r="IJK141" s="4"/>
      <c r="IJL141" s="4"/>
      <c r="IJM141" s="4"/>
      <c r="IJN141" s="4"/>
      <c r="IJO141" s="4"/>
      <c r="IJP141" s="4"/>
      <c r="ITG141" s="4"/>
      <c r="ITH141" s="4"/>
      <c r="ITI141" s="4"/>
      <c r="ITJ141" s="4"/>
      <c r="ITK141" s="4"/>
      <c r="ITL141" s="4"/>
      <c r="JDC141" s="4"/>
      <c r="JDD141" s="4"/>
      <c r="JDE141" s="4"/>
      <c r="JDF141" s="4"/>
      <c r="JDG141" s="4"/>
      <c r="JDH141" s="4"/>
      <c r="JMY141" s="4"/>
      <c r="JMZ141" s="4"/>
      <c r="JNA141" s="4"/>
      <c r="JNB141" s="4"/>
      <c r="JNC141" s="4"/>
      <c r="JND141" s="4"/>
      <c r="JWU141" s="4"/>
      <c r="JWV141" s="4"/>
      <c r="JWW141" s="4"/>
      <c r="JWX141" s="4"/>
      <c r="JWY141" s="4"/>
      <c r="JWZ141" s="4"/>
      <c r="KGQ141" s="4"/>
      <c r="KGR141" s="4"/>
      <c r="KGS141" s="4"/>
      <c r="KGT141" s="4"/>
      <c r="KGU141" s="4"/>
      <c r="KGV141" s="4"/>
      <c r="KQM141" s="4"/>
      <c r="KQN141" s="4"/>
      <c r="KQO141" s="4"/>
      <c r="KQP141" s="4"/>
      <c r="KQQ141" s="4"/>
      <c r="KQR141" s="4"/>
      <c r="LAI141" s="4"/>
      <c r="LAJ141" s="4"/>
      <c r="LAK141" s="4"/>
      <c r="LAL141" s="4"/>
      <c r="LAM141" s="4"/>
      <c r="LAN141" s="4"/>
      <c r="LKE141" s="4"/>
      <c r="LKF141" s="4"/>
      <c r="LKG141" s="4"/>
      <c r="LKH141" s="4"/>
      <c r="LKI141" s="4"/>
      <c r="LKJ141" s="4"/>
      <c r="LUA141" s="4"/>
      <c r="LUB141" s="4"/>
      <c r="LUC141" s="4"/>
      <c r="LUD141" s="4"/>
      <c r="LUE141" s="4"/>
      <c r="LUF141" s="4"/>
      <c r="MDW141" s="4"/>
      <c r="MDX141" s="4"/>
      <c r="MDY141" s="4"/>
      <c r="MDZ141" s="4"/>
      <c r="MEA141" s="4"/>
      <c r="MEB141" s="4"/>
      <c r="MNS141" s="4"/>
      <c r="MNT141" s="4"/>
      <c r="MNU141" s="4"/>
      <c r="MNV141" s="4"/>
      <c r="MNW141" s="4"/>
      <c r="MNX141" s="4"/>
      <c r="MXO141" s="4"/>
      <c r="MXP141" s="4"/>
      <c r="MXQ141" s="4"/>
      <c r="MXR141" s="4"/>
      <c r="MXS141" s="4"/>
      <c r="MXT141" s="4"/>
      <c r="NHK141" s="4"/>
      <c r="NHL141" s="4"/>
      <c r="NHM141" s="4"/>
      <c r="NHN141" s="4"/>
      <c r="NHO141" s="4"/>
      <c r="NHP141" s="4"/>
      <c r="NRG141" s="4"/>
      <c r="NRH141" s="4"/>
      <c r="NRI141" s="4"/>
      <c r="NRJ141" s="4"/>
      <c r="NRK141" s="4"/>
      <c r="NRL141" s="4"/>
      <c r="OBC141" s="4"/>
      <c r="OBD141" s="4"/>
      <c r="OBE141" s="4"/>
      <c r="OBF141" s="4"/>
      <c r="OBG141" s="4"/>
      <c r="OBH141" s="4"/>
      <c r="OKY141" s="4"/>
      <c r="OKZ141" s="4"/>
      <c r="OLA141" s="4"/>
      <c r="OLB141" s="4"/>
      <c r="OLC141" s="4"/>
      <c r="OLD141" s="4"/>
      <c r="OUU141" s="4"/>
      <c r="OUV141" s="4"/>
      <c r="OUW141" s="4"/>
      <c r="OUX141" s="4"/>
      <c r="OUY141" s="4"/>
      <c r="OUZ141" s="4"/>
      <c r="PEQ141" s="4"/>
      <c r="PER141" s="4"/>
      <c r="PES141" s="4"/>
      <c r="PET141" s="4"/>
      <c r="PEU141" s="4"/>
      <c r="PEV141" s="4"/>
      <c r="POM141" s="4"/>
      <c r="PON141" s="4"/>
      <c r="POO141" s="4"/>
      <c r="POP141" s="4"/>
      <c r="POQ141" s="4"/>
      <c r="POR141" s="4"/>
      <c r="PYI141" s="4"/>
      <c r="PYJ141" s="4"/>
      <c r="PYK141" s="4"/>
      <c r="PYL141" s="4"/>
      <c r="PYM141" s="4"/>
      <c r="PYN141" s="4"/>
      <c r="QIE141" s="4"/>
      <c r="QIF141" s="4"/>
      <c r="QIG141" s="4"/>
      <c r="QIH141" s="4"/>
      <c r="QII141" s="4"/>
      <c r="QIJ141" s="4"/>
      <c r="QSA141" s="4"/>
      <c r="QSB141" s="4"/>
      <c r="QSC141" s="4"/>
      <c r="QSD141" s="4"/>
      <c r="QSE141" s="4"/>
      <c r="QSF141" s="4"/>
      <c r="RBW141" s="4"/>
      <c r="RBX141" s="4"/>
      <c r="RBY141" s="4"/>
      <c r="RBZ141" s="4"/>
      <c r="RCA141" s="4"/>
      <c r="RCB141" s="4"/>
      <c r="RLS141" s="4"/>
      <c r="RLT141" s="4"/>
      <c r="RLU141" s="4"/>
      <c r="RLV141" s="4"/>
      <c r="RLW141" s="4"/>
      <c r="RLX141" s="4"/>
      <c r="RVO141" s="4"/>
      <c r="RVP141" s="4"/>
      <c r="RVQ141" s="4"/>
      <c r="RVR141" s="4"/>
      <c r="RVS141" s="4"/>
      <c r="RVT141" s="4"/>
      <c r="SFK141" s="4"/>
      <c r="SFL141" s="4"/>
      <c r="SFM141" s="4"/>
      <c r="SFN141" s="4"/>
      <c r="SFO141" s="4"/>
      <c r="SFP141" s="4"/>
      <c r="SPG141" s="4"/>
      <c r="SPH141" s="4"/>
      <c r="SPI141" s="4"/>
      <c r="SPJ141" s="4"/>
      <c r="SPK141" s="4"/>
      <c r="SPL141" s="4"/>
      <c r="SZC141" s="4"/>
      <c r="SZD141" s="4"/>
      <c r="SZE141" s="4"/>
      <c r="SZF141" s="4"/>
      <c r="SZG141" s="4"/>
      <c r="SZH141" s="4"/>
      <c r="TIY141" s="4"/>
      <c r="TIZ141" s="4"/>
      <c r="TJA141" s="4"/>
      <c r="TJB141" s="4"/>
      <c r="TJC141" s="4"/>
      <c r="TJD141" s="4"/>
      <c r="TSU141" s="4"/>
      <c r="TSV141" s="4"/>
      <c r="TSW141" s="4"/>
      <c r="TSX141" s="4"/>
      <c r="TSY141" s="4"/>
      <c r="TSZ141" s="4"/>
      <c r="UCQ141" s="4"/>
      <c r="UCR141" s="4"/>
      <c r="UCS141" s="4"/>
      <c r="UCT141" s="4"/>
      <c r="UCU141" s="4"/>
      <c r="UCV141" s="4"/>
      <c r="UMM141" s="4"/>
      <c r="UMN141" s="4"/>
      <c r="UMO141" s="4"/>
      <c r="UMP141" s="4"/>
      <c r="UMQ141" s="4"/>
      <c r="UMR141" s="4"/>
      <c r="UWI141" s="4"/>
      <c r="UWJ141" s="4"/>
      <c r="UWK141" s="4"/>
      <c r="UWL141" s="4"/>
      <c r="UWM141" s="4"/>
      <c r="UWN141" s="4"/>
      <c r="VGE141" s="4"/>
      <c r="VGF141" s="4"/>
      <c r="VGG141" s="4"/>
      <c r="VGH141" s="4"/>
      <c r="VGI141" s="4"/>
      <c r="VGJ141" s="4"/>
      <c r="VQA141" s="4"/>
      <c r="VQB141" s="4"/>
      <c r="VQC141" s="4"/>
      <c r="VQD141" s="4"/>
      <c r="VQE141" s="4"/>
      <c r="VQF141" s="4"/>
      <c r="VZW141" s="4"/>
      <c r="VZX141" s="4"/>
      <c r="VZY141" s="4"/>
      <c r="VZZ141" s="4"/>
      <c r="WAA141" s="4"/>
      <c r="WAB141" s="4"/>
      <c r="WJS141" s="4"/>
      <c r="WJT141" s="4"/>
      <c r="WJU141" s="4"/>
      <c r="WJV141" s="4"/>
      <c r="WJW141" s="4"/>
      <c r="WJX141" s="4"/>
      <c r="WTO141" s="4"/>
      <c r="WTP141" s="4"/>
      <c r="WTQ141" s="4"/>
      <c r="WTR141" s="4"/>
      <c r="WTS141" s="4"/>
      <c r="WTT141" s="4"/>
    </row>
    <row r="142" spans="1:16333" ht="30" x14ac:dyDescent="0.25">
      <c r="A142" s="304" t="s">
        <v>207</v>
      </c>
      <c r="B142" s="125" t="s">
        <v>45</v>
      </c>
      <c r="C142" s="125"/>
      <c r="D142" s="218">
        <f>SUM(D143:D145)</f>
        <v>199258583.28999999</v>
      </c>
      <c r="E142" s="218">
        <f>SUM(E143:E145)</f>
        <v>151303201.68000001</v>
      </c>
      <c r="F142" s="218">
        <f>SUM(F143:F145)</f>
        <v>151303201.54000002</v>
      </c>
      <c r="HC142" s="4"/>
      <c r="HD142" s="4"/>
      <c r="HE142" s="4"/>
      <c r="HF142" s="4"/>
      <c r="HG142" s="4"/>
      <c r="HH142" s="4"/>
      <c r="QY142" s="4"/>
      <c r="QZ142" s="4"/>
      <c r="RA142" s="4"/>
      <c r="RB142" s="4"/>
      <c r="RC142" s="4"/>
      <c r="RD142" s="4"/>
      <c r="AAU142" s="4"/>
      <c r="AAV142" s="4"/>
      <c r="AAW142" s="4"/>
      <c r="AAX142" s="4"/>
      <c r="AAY142" s="4"/>
      <c r="AAZ142" s="4"/>
      <c r="AKQ142" s="4"/>
      <c r="AKR142" s="4"/>
      <c r="AKS142" s="4"/>
      <c r="AKT142" s="4"/>
      <c r="AKU142" s="4"/>
      <c r="AKV142" s="4"/>
      <c r="AUM142" s="4"/>
      <c r="AUN142" s="4"/>
      <c r="AUO142" s="4"/>
      <c r="AUP142" s="4"/>
      <c r="AUQ142" s="4"/>
      <c r="AUR142" s="4"/>
      <c r="BEI142" s="4"/>
      <c r="BEJ142" s="4"/>
      <c r="BEK142" s="4"/>
      <c r="BEL142" s="4"/>
      <c r="BEM142" s="4"/>
      <c r="BEN142" s="4"/>
      <c r="BOE142" s="4"/>
      <c r="BOF142" s="4"/>
      <c r="BOG142" s="4"/>
      <c r="BOH142" s="4"/>
      <c r="BOI142" s="4"/>
      <c r="BOJ142" s="4"/>
      <c r="BYA142" s="4"/>
      <c r="BYB142" s="4"/>
      <c r="BYC142" s="4"/>
      <c r="BYD142" s="4"/>
      <c r="BYE142" s="4"/>
      <c r="BYF142" s="4"/>
      <c r="CHW142" s="4"/>
      <c r="CHX142" s="4"/>
      <c r="CHY142" s="4"/>
      <c r="CHZ142" s="4"/>
      <c r="CIA142" s="4"/>
      <c r="CIB142" s="4"/>
      <c r="CRS142" s="4"/>
      <c r="CRT142" s="4"/>
      <c r="CRU142" s="4"/>
      <c r="CRV142" s="4"/>
      <c r="CRW142" s="4"/>
      <c r="CRX142" s="4"/>
      <c r="DBO142" s="4"/>
      <c r="DBP142" s="4"/>
      <c r="DBQ142" s="4"/>
      <c r="DBR142" s="4"/>
      <c r="DBS142" s="4"/>
      <c r="DBT142" s="4"/>
      <c r="DLK142" s="4"/>
      <c r="DLL142" s="4"/>
      <c r="DLM142" s="4"/>
      <c r="DLN142" s="4"/>
      <c r="DLO142" s="4"/>
      <c r="DLP142" s="4"/>
      <c r="DVG142" s="4"/>
      <c r="DVH142" s="4"/>
      <c r="DVI142" s="4"/>
      <c r="DVJ142" s="4"/>
      <c r="DVK142" s="4"/>
      <c r="DVL142" s="4"/>
      <c r="EFC142" s="4"/>
      <c r="EFD142" s="4"/>
      <c r="EFE142" s="4"/>
      <c r="EFF142" s="4"/>
      <c r="EFG142" s="4"/>
      <c r="EFH142" s="4"/>
      <c r="EOY142" s="4"/>
      <c r="EOZ142" s="4"/>
      <c r="EPA142" s="4"/>
      <c r="EPB142" s="4"/>
      <c r="EPC142" s="4"/>
      <c r="EPD142" s="4"/>
      <c r="EYU142" s="4"/>
      <c r="EYV142" s="4"/>
      <c r="EYW142" s="4"/>
      <c r="EYX142" s="4"/>
      <c r="EYY142" s="4"/>
      <c r="EYZ142" s="4"/>
      <c r="FIQ142" s="4"/>
      <c r="FIR142" s="4"/>
      <c r="FIS142" s="4"/>
      <c r="FIT142" s="4"/>
      <c r="FIU142" s="4"/>
      <c r="FIV142" s="4"/>
      <c r="FSM142" s="4"/>
      <c r="FSN142" s="4"/>
      <c r="FSO142" s="4"/>
      <c r="FSP142" s="4"/>
      <c r="FSQ142" s="4"/>
      <c r="FSR142" s="4"/>
      <c r="GCI142" s="4"/>
      <c r="GCJ142" s="4"/>
      <c r="GCK142" s="4"/>
      <c r="GCL142" s="4"/>
      <c r="GCM142" s="4"/>
      <c r="GCN142" s="4"/>
      <c r="GME142" s="4"/>
      <c r="GMF142" s="4"/>
      <c r="GMG142" s="4"/>
      <c r="GMH142" s="4"/>
      <c r="GMI142" s="4"/>
      <c r="GMJ142" s="4"/>
      <c r="GWA142" s="4"/>
      <c r="GWB142" s="4"/>
      <c r="GWC142" s="4"/>
      <c r="GWD142" s="4"/>
      <c r="GWE142" s="4"/>
      <c r="GWF142" s="4"/>
      <c r="HFW142" s="4"/>
      <c r="HFX142" s="4"/>
      <c r="HFY142" s="4"/>
      <c r="HFZ142" s="4"/>
      <c r="HGA142" s="4"/>
      <c r="HGB142" s="4"/>
      <c r="HPS142" s="4"/>
      <c r="HPT142" s="4"/>
      <c r="HPU142" s="4"/>
      <c r="HPV142" s="4"/>
      <c r="HPW142" s="4"/>
      <c r="HPX142" s="4"/>
      <c r="HZO142" s="4"/>
      <c r="HZP142" s="4"/>
      <c r="HZQ142" s="4"/>
      <c r="HZR142" s="4"/>
      <c r="HZS142" s="4"/>
      <c r="HZT142" s="4"/>
      <c r="IJK142" s="4"/>
      <c r="IJL142" s="4"/>
      <c r="IJM142" s="4"/>
      <c r="IJN142" s="4"/>
      <c r="IJO142" s="4"/>
      <c r="IJP142" s="4"/>
      <c r="ITG142" s="4"/>
      <c r="ITH142" s="4"/>
      <c r="ITI142" s="4"/>
      <c r="ITJ142" s="4"/>
      <c r="ITK142" s="4"/>
      <c r="ITL142" s="4"/>
      <c r="JDC142" s="4"/>
      <c r="JDD142" s="4"/>
      <c r="JDE142" s="4"/>
      <c r="JDF142" s="4"/>
      <c r="JDG142" s="4"/>
      <c r="JDH142" s="4"/>
      <c r="JMY142" s="4"/>
      <c r="JMZ142" s="4"/>
      <c r="JNA142" s="4"/>
      <c r="JNB142" s="4"/>
      <c r="JNC142" s="4"/>
      <c r="JND142" s="4"/>
      <c r="JWU142" s="4"/>
      <c r="JWV142" s="4"/>
      <c r="JWW142" s="4"/>
      <c r="JWX142" s="4"/>
      <c r="JWY142" s="4"/>
      <c r="JWZ142" s="4"/>
      <c r="KGQ142" s="4"/>
      <c r="KGR142" s="4"/>
      <c r="KGS142" s="4"/>
      <c r="KGT142" s="4"/>
      <c r="KGU142" s="4"/>
      <c r="KGV142" s="4"/>
      <c r="KQM142" s="4"/>
      <c r="KQN142" s="4"/>
      <c r="KQO142" s="4"/>
      <c r="KQP142" s="4"/>
      <c r="KQQ142" s="4"/>
      <c r="KQR142" s="4"/>
      <c r="LAI142" s="4"/>
      <c r="LAJ142" s="4"/>
      <c r="LAK142" s="4"/>
      <c r="LAL142" s="4"/>
      <c r="LAM142" s="4"/>
      <c r="LAN142" s="4"/>
      <c r="LKE142" s="4"/>
      <c r="LKF142" s="4"/>
      <c r="LKG142" s="4"/>
      <c r="LKH142" s="4"/>
      <c r="LKI142" s="4"/>
      <c r="LKJ142" s="4"/>
      <c r="LUA142" s="4"/>
      <c r="LUB142" s="4"/>
      <c r="LUC142" s="4"/>
      <c r="LUD142" s="4"/>
      <c r="LUE142" s="4"/>
      <c r="LUF142" s="4"/>
      <c r="MDW142" s="4"/>
      <c r="MDX142" s="4"/>
      <c r="MDY142" s="4"/>
      <c r="MDZ142" s="4"/>
      <c r="MEA142" s="4"/>
      <c r="MEB142" s="4"/>
      <c r="MNS142" s="4"/>
      <c r="MNT142" s="4"/>
      <c r="MNU142" s="4"/>
      <c r="MNV142" s="4"/>
      <c r="MNW142" s="4"/>
      <c r="MNX142" s="4"/>
      <c r="MXO142" s="4"/>
      <c r="MXP142" s="4"/>
      <c r="MXQ142" s="4"/>
      <c r="MXR142" s="4"/>
      <c r="MXS142" s="4"/>
      <c r="MXT142" s="4"/>
      <c r="NHK142" s="4"/>
      <c r="NHL142" s="4"/>
      <c r="NHM142" s="4"/>
      <c r="NHN142" s="4"/>
      <c r="NHO142" s="4"/>
      <c r="NHP142" s="4"/>
      <c r="NRG142" s="4"/>
      <c r="NRH142" s="4"/>
      <c r="NRI142" s="4"/>
      <c r="NRJ142" s="4"/>
      <c r="NRK142" s="4"/>
      <c r="NRL142" s="4"/>
      <c r="OBC142" s="4"/>
      <c r="OBD142" s="4"/>
      <c r="OBE142" s="4"/>
      <c r="OBF142" s="4"/>
      <c r="OBG142" s="4"/>
      <c r="OBH142" s="4"/>
      <c r="OKY142" s="4"/>
      <c r="OKZ142" s="4"/>
      <c r="OLA142" s="4"/>
      <c r="OLB142" s="4"/>
      <c r="OLC142" s="4"/>
      <c r="OLD142" s="4"/>
      <c r="OUU142" s="4"/>
      <c r="OUV142" s="4"/>
      <c r="OUW142" s="4"/>
      <c r="OUX142" s="4"/>
      <c r="OUY142" s="4"/>
      <c r="OUZ142" s="4"/>
      <c r="PEQ142" s="4"/>
      <c r="PER142" s="4"/>
      <c r="PES142" s="4"/>
      <c r="PET142" s="4"/>
      <c r="PEU142" s="4"/>
      <c r="PEV142" s="4"/>
      <c r="POM142" s="4"/>
      <c r="PON142" s="4"/>
      <c r="POO142" s="4"/>
      <c r="POP142" s="4"/>
      <c r="POQ142" s="4"/>
      <c r="POR142" s="4"/>
      <c r="PYI142" s="4"/>
      <c r="PYJ142" s="4"/>
      <c r="PYK142" s="4"/>
      <c r="PYL142" s="4"/>
      <c r="PYM142" s="4"/>
      <c r="PYN142" s="4"/>
      <c r="QIE142" s="4"/>
      <c r="QIF142" s="4"/>
      <c r="QIG142" s="4"/>
      <c r="QIH142" s="4"/>
      <c r="QII142" s="4"/>
      <c r="QIJ142" s="4"/>
      <c r="QSA142" s="4"/>
      <c r="QSB142" s="4"/>
      <c r="QSC142" s="4"/>
      <c r="QSD142" s="4"/>
      <c r="QSE142" s="4"/>
      <c r="QSF142" s="4"/>
      <c r="RBW142" s="4"/>
      <c r="RBX142" s="4"/>
      <c r="RBY142" s="4"/>
      <c r="RBZ142" s="4"/>
      <c r="RCA142" s="4"/>
      <c r="RCB142" s="4"/>
      <c r="RLS142" s="4"/>
      <c r="RLT142" s="4"/>
      <c r="RLU142" s="4"/>
      <c r="RLV142" s="4"/>
      <c r="RLW142" s="4"/>
      <c r="RLX142" s="4"/>
      <c r="RVO142" s="4"/>
      <c r="RVP142" s="4"/>
      <c r="RVQ142" s="4"/>
      <c r="RVR142" s="4"/>
      <c r="RVS142" s="4"/>
      <c r="RVT142" s="4"/>
      <c r="SFK142" s="4"/>
      <c r="SFL142" s="4"/>
      <c r="SFM142" s="4"/>
      <c r="SFN142" s="4"/>
      <c r="SFO142" s="4"/>
      <c r="SFP142" s="4"/>
      <c r="SPG142" s="4"/>
      <c r="SPH142" s="4"/>
      <c r="SPI142" s="4"/>
      <c r="SPJ142" s="4"/>
      <c r="SPK142" s="4"/>
      <c r="SPL142" s="4"/>
      <c r="SZC142" s="4"/>
      <c r="SZD142" s="4"/>
      <c r="SZE142" s="4"/>
      <c r="SZF142" s="4"/>
      <c r="SZG142" s="4"/>
      <c r="SZH142" s="4"/>
      <c r="TIY142" s="4"/>
      <c r="TIZ142" s="4"/>
      <c r="TJA142" s="4"/>
      <c r="TJB142" s="4"/>
      <c r="TJC142" s="4"/>
      <c r="TJD142" s="4"/>
      <c r="TSU142" s="4"/>
      <c r="TSV142" s="4"/>
      <c r="TSW142" s="4"/>
      <c r="TSX142" s="4"/>
      <c r="TSY142" s="4"/>
      <c r="TSZ142" s="4"/>
      <c r="UCQ142" s="4"/>
      <c r="UCR142" s="4"/>
      <c r="UCS142" s="4"/>
      <c r="UCT142" s="4"/>
      <c r="UCU142" s="4"/>
      <c r="UCV142" s="4"/>
      <c r="UMM142" s="4"/>
      <c r="UMN142" s="4"/>
      <c r="UMO142" s="4"/>
      <c r="UMP142" s="4"/>
      <c r="UMQ142" s="4"/>
      <c r="UMR142" s="4"/>
      <c r="UWI142" s="4"/>
      <c r="UWJ142" s="4"/>
      <c r="UWK142" s="4"/>
      <c r="UWL142" s="4"/>
      <c r="UWM142" s="4"/>
      <c r="UWN142" s="4"/>
      <c r="VGE142" s="4"/>
      <c r="VGF142" s="4"/>
      <c r="VGG142" s="4"/>
      <c r="VGH142" s="4"/>
      <c r="VGI142" s="4"/>
      <c r="VGJ142" s="4"/>
      <c r="VQA142" s="4"/>
      <c r="VQB142" s="4"/>
      <c r="VQC142" s="4"/>
      <c r="VQD142" s="4"/>
      <c r="VQE142" s="4"/>
      <c r="VQF142" s="4"/>
      <c r="VZW142" s="4"/>
      <c r="VZX142" s="4"/>
      <c r="VZY142" s="4"/>
      <c r="VZZ142" s="4"/>
      <c r="WAA142" s="4"/>
      <c r="WAB142" s="4"/>
      <c r="WJS142" s="4"/>
      <c r="WJT142" s="4"/>
      <c r="WJU142" s="4"/>
      <c r="WJV142" s="4"/>
      <c r="WJW142" s="4"/>
      <c r="WJX142" s="4"/>
      <c r="WTO142" s="4"/>
      <c r="WTP142" s="4"/>
      <c r="WTQ142" s="4"/>
      <c r="WTR142" s="4"/>
      <c r="WTS142" s="4"/>
      <c r="WTT142" s="4"/>
    </row>
    <row r="143" spans="1:16333" ht="30.75" x14ac:dyDescent="0.25">
      <c r="A143" s="22" t="s">
        <v>25</v>
      </c>
      <c r="B143" s="125" t="s">
        <v>45</v>
      </c>
      <c r="C143" s="125" t="s">
        <v>26</v>
      </c>
      <c r="D143" s="218">
        <f>'Приложение 4'!F56</f>
        <v>11514761.379999999</v>
      </c>
      <c r="E143" s="218">
        <f>'Приложение 4'!G56</f>
        <v>10987953.68</v>
      </c>
      <c r="F143" s="218">
        <f>'Приложение 4'!H56</f>
        <v>10987953.68</v>
      </c>
      <c r="HC143" s="4"/>
      <c r="HD143" s="4"/>
      <c r="HE143" s="4"/>
      <c r="HF143" s="4"/>
      <c r="HG143" s="4"/>
      <c r="HH143" s="4"/>
      <c r="QY143" s="4"/>
      <c r="QZ143" s="4"/>
      <c r="RA143" s="4"/>
      <c r="RB143" s="4"/>
      <c r="RC143" s="4"/>
      <c r="RD143" s="4"/>
      <c r="AAU143" s="4"/>
      <c r="AAV143" s="4"/>
      <c r="AAW143" s="4"/>
      <c r="AAX143" s="4"/>
      <c r="AAY143" s="4"/>
      <c r="AAZ143" s="4"/>
      <c r="AKQ143" s="4"/>
      <c r="AKR143" s="4"/>
      <c r="AKS143" s="4"/>
      <c r="AKT143" s="4"/>
      <c r="AKU143" s="4"/>
      <c r="AKV143" s="4"/>
      <c r="AUM143" s="4"/>
      <c r="AUN143" s="4"/>
      <c r="AUO143" s="4"/>
      <c r="AUP143" s="4"/>
      <c r="AUQ143" s="4"/>
      <c r="AUR143" s="4"/>
      <c r="BEI143" s="4"/>
      <c r="BEJ143" s="4"/>
      <c r="BEK143" s="4"/>
      <c r="BEL143" s="4"/>
      <c r="BEM143" s="4"/>
      <c r="BEN143" s="4"/>
      <c r="BOE143" s="4"/>
      <c r="BOF143" s="4"/>
      <c r="BOG143" s="4"/>
      <c r="BOH143" s="4"/>
      <c r="BOI143" s="4"/>
      <c r="BOJ143" s="4"/>
      <c r="BYA143" s="4"/>
      <c r="BYB143" s="4"/>
      <c r="BYC143" s="4"/>
      <c r="BYD143" s="4"/>
      <c r="BYE143" s="4"/>
      <c r="BYF143" s="4"/>
      <c r="CHW143" s="4"/>
      <c r="CHX143" s="4"/>
      <c r="CHY143" s="4"/>
      <c r="CHZ143" s="4"/>
      <c r="CIA143" s="4"/>
      <c r="CIB143" s="4"/>
      <c r="CRS143" s="4"/>
      <c r="CRT143" s="4"/>
      <c r="CRU143" s="4"/>
      <c r="CRV143" s="4"/>
      <c r="CRW143" s="4"/>
      <c r="CRX143" s="4"/>
      <c r="DBO143" s="4"/>
      <c r="DBP143" s="4"/>
      <c r="DBQ143" s="4"/>
      <c r="DBR143" s="4"/>
      <c r="DBS143" s="4"/>
      <c r="DBT143" s="4"/>
      <c r="DLK143" s="4"/>
      <c r="DLL143" s="4"/>
      <c r="DLM143" s="4"/>
      <c r="DLN143" s="4"/>
      <c r="DLO143" s="4"/>
      <c r="DLP143" s="4"/>
      <c r="DVG143" s="4"/>
      <c r="DVH143" s="4"/>
      <c r="DVI143" s="4"/>
      <c r="DVJ143" s="4"/>
      <c r="DVK143" s="4"/>
      <c r="DVL143" s="4"/>
      <c r="EFC143" s="4"/>
      <c r="EFD143" s="4"/>
      <c r="EFE143" s="4"/>
      <c r="EFF143" s="4"/>
      <c r="EFG143" s="4"/>
      <c r="EFH143" s="4"/>
      <c r="EOY143" s="4"/>
      <c r="EOZ143" s="4"/>
      <c r="EPA143" s="4"/>
      <c r="EPB143" s="4"/>
      <c r="EPC143" s="4"/>
      <c r="EPD143" s="4"/>
      <c r="EYU143" s="4"/>
      <c r="EYV143" s="4"/>
      <c r="EYW143" s="4"/>
      <c r="EYX143" s="4"/>
      <c r="EYY143" s="4"/>
      <c r="EYZ143" s="4"/>
      <c r="FIQ143" s="4"/>
      <c r="FIR143" s="4"/>
      <c r="FIS143" s="4"/>
      <c r="FIT143" s="4"/>
      <c r="FIU143" s="4"/>
      <c r="FIV143" s="4"/>
      <c r="FSM143" s="4"/>
      <c r="FSN143" s="4"/>
      <c r="FSO143" s="4"/>
      <c r="FSP143" s="4"/>
      <c r="FSQ143" s="4"/>
      <c r="FSR143" s="4"/>
      <c r="GCI143" s="4"/>
      <c r="GCJ143" s="4"/>
      <c r="GCK143" s="4"/>
      <c r="GCL143" s="4"/>
      <c r="GCM143" s="4"/>
      <c r="GCN143" s="4"/>
      <c r="GME143" s="4"/>
      <c r="GMF143" s="4"/>
      <c r="GMG143" s="4"/>
      <c r="GMH143" s="4"/>
      <c r="GMI143" s="4"/>
      <c r="GMJ143" s="4"/>
      <c r="GWA143" s="4"/>
      <c r="GWB143" s="4"/>
      <c r="GWC143" s="4"/>
      <c r="GWD143" s="4"/>
      <c r="GWE143" s="4"/>
      <c r="GWF143" s="4"/>
      <c r="HFW143" s="4"/>
      <c r="HFX143" s="4"/>
      <c r="HFY143" s="4"/>
      <c r="HFZ143" s="4"/>
      <c r="HGA143" s="4"/>
      <c r="HGB143" s="4"/>
      <c r="HPS143" s="4"/>
      <c r="HPT143" s="4"/>
      <c r="HPU143" s="4"/>
      <c r="HPV143" s="4"/>
      <c r="HPW143" s="4"/>
      <c r="HPX143" s="4"/>
      <c r="HZO143" s="4"/>
      <c r="HZP143" s="4"/>
      <c r="HZQ143" s="4"/>
      <c r="HZR143" s="4"/>
      <c r="HZS143" s="4"/>
      <c r="HZT143" s="4"/>
      <c r="IJK143" s="4"/>
      <c r="IJL143" s="4"/>
      <c r="IJM143" s="4"/>
      <c r="IJN143" s="4"/>
      <c r="IJO143" s="4"/>
      <c r="IJP143" s="4"/>
      <c r="ITG143" s="4"/>
      <c r="ITH143" s="4"/>
      <c r="ITI143" s="4"/>
      <c r="ITJ143" s="4"/>
      <c r="ITK143" s="4"/>
      <c r="ITL143" s="4"/>
      <c r="JDC143" s="4"/>
      <c r="JDD143" s="4"/>
      <c r="JDE143" s="4"/>
      <c r="JDF143" s="4"/>
      <c r="JDG143" s="4"/>
      <c r="JDH143" s="4"/>
      <c r="JMY143" s="4"/>
      <c r="JMZ143" s="4"/>
      <c r="JNA143" s="4"/>
      <c r="JNB143" s="4"/>
      <c r="JNC143" s="4"/>
      <c r="JND143" s="4"/>
      <c r="JWU143" s="4"/>
      <c r="JWV143" s="4"/>
      <c r="JWW143" s="4"/>
      <c r="JWX143" s="4"/>
      <c r="JWY143" s="4"/>
      <c r="JWZ143" s="4"/>
      <c r="KGQ143" s="4"/>
      <c r="KGR143" s="4"/>
      <c r="KGS143" s="4"/>
      <c r="KGT143" s="4"/>
      <c r="KGU143" s="4"/>
      <c r="KGV143" s="4"/>
      <c r="KQM143" s="4"/>
      <c r="KQN143" s="4"/>
      <c r="KQO143" s="4"/>
      <c r="KQP143" s="4"/>
      <c r="KQQ143" s="4"/>
      <c r="KQR143" s="4"/>
      <c r="LAI143" s="4"/>
      <c r="LAJ143" s="4"/>
      <c r="LAK143" s="4"/>
      <c r="LAL143" s="4"/>
      <c r="LAM143" s="4"/>
      <c r="LAN143" s="4"/>
      <c r="LKE143" s="4"/>
      <c r="LKF143" s="4"/>
      <c r="LKG143" s="4"/>
      <c r="LKH143" s="4"/>
      <c r="LKI143" s="4"/>
      <c r="LKJ143" s="4"/>
      <c r="LUA143" s="4"/>
      <c r="LUB143" s="4"/>
      <c r="LUC143" s="4"/>
      <c r="LUD143" s="4"/>
      <c r="LUE143" s="4"/>
      <c r="LUF143" s="4"/>
      <c r="MDW143" s="4"/>
      <c r="MDX143" s="4"/>
      <c r="MDY143" s="4"/>
      <c r="MDZ143" s="4"/>
      <c r="MEA143" s="4"/>
      <c r="MEB143" s="4"/>
      <c r="MNS143" s="4"/>
      <c r="MNT143" s="4"/>
      <c r="MNU143" s="4"/>
      <c r="MNV143" s="4"/>
      <c r="MNW143" s="4"/>
      <c r="MNX143" s="4"/>
      <c r="MXO143" s="4"/>
      <c r="MXP143" s="4"/>
      <c r="MXQ143" s="4"/>
      <c r="MXR143" s="4"/>
      <c r="MXS143" s="4"/>
      <c r="MXT143" s="4"/>
      <c r="NHK143" s="4"/>
      <c r="NHL143" s="4"/>
      <c r="NHM143" s="4"/>
      <c r="NHN143" s="4"/>
      <c r="NHO143" s="4"/>
      <c r="NHP143" s="4"/>
      <c r="NRG143" s="4"/>
      <c r="NRH143" s="4"/>
      <c r="NRI143" s="4"/>
      <c r="NRJ143" s="4"/>
      <c r="NRK143" s="4"/>
      <c r="NRL143" s="4"/>
      <c r="OBC143" s="4"/>
      <c r="OBD143" s="4"/>
      <c r="OBE143" s="4"/>
      <c r="OBF143" s="4"/>
      <c r="OBG143" s="4"/>
      <c r="OBH143" s="4"/>
      <c r="OKY143" s="4"/>
      <c r="OKZ143" s="4"/>
      <c r="OLA143" s="4"/>
      <c r="OLB143" s="4"/>
      <c r="OLC143" s="4"/>
      <c r="OLD143" s="4"/>
      <c r="OUU143" s="4"/>
      <c r="OUV143" s="4"/>
      <c r="OUW143" s="4"/>
      <c r="OUX143" s="4"/>
      <c r="OUY143" s="4"/>
      <c r="OUZ143" s="4"/>
      <c r="PEQ143" s="4"/>
      <c r="PER143" s="4"/>
      <c r="PES143" s="4"/>
      <c r="PET143" s="4"/>
      <c r="PEU143" s="4"/>
      <c r="PEV143" s="4"/>
      <c r="POM143" s="4"/>
      <c r="PON143" s="4"/>
      <c r="POO143" s="4"/>
      <c r="POP143" s="4"/>
      <c r="POQ143" s="4"/>
      <c r="POR143" s="4"/>
      <c r="PYI143" s="4"/>
      <c r="PYJ143" s="4"/>
      <c r="PYK143" s="4"/>
      <c r="PYL143" s="4"/>
      <c r="PYM143" s="4"/>
      <c r="PYN143" s="4"/>
      <c r="QIE143" s="4"/>
      <c r="QIF143" s="4"/>
      <c r="QIG143" s="4"/>
      <c r="QIH143" s="4"/>
      <c r="QII143" s="4"/>
      <c r="QIJ143" s="4"/>
      <c r="QSA143" s="4"/>
      <c r="QSB143" s="4"/>
      <c r="QSC143" s="4"/>
      <c r="QSD143" s="4"/>
      <c r="QSE143" s="4"/>
      <c r="QSF143" s="4"/>
      <c r="RBW143" s="4"/>
      <c r="RBX143" s="4"/>
      <c r="RBY143" s="4"/>
      <c r="RBZ143" s="4"/>
      <c r="RCA143" s="4"/>
      <c r="RCB143" s="4"/>
      <c r="RLS143" s="4"/>
      <c r="RLT143" s="4"/>
      <c r="RLU143" s="4"/>
      <c r="RLV143" s="4"/>
      <c r="RLW143" s="4"/>
      <c r="RLX143" s="4"/>
      <c r="RVO143" s="4"/>
      <c r="RVP143" s="4"/>
      <c r="RVQ143" s="4"/>
      <c r="RVR143" s="4"/>
      <c r="RVS143" s="4"/>
      <c r="RVT143" s="4"/>
      <c r="SFK143" s="4"/>
      <c r="SFL143" s="4"/>
      <c r="SFM143" s="4"/>
      <c r="SFN143" s="4"/>
      <c r="SFO143" s="4"/>
      <c r="SFP143" s="4"/>
      <c r="SPG143" s="4"/>
      <c r="SPH143" s="4"/>
      <c r="SPI143" s="4"/>
      <c r="SPJ143" s="4"/>
      <c r="SPK143" s="4"/>
      <c r="SPL143" s="4"/>
      <c r="SZC143" s="4"/>
      <c r="SZD143" s="4"/>
      <c r="SZE143" s="4"/>
      <c r="SZF143" s="4"/>
      <c r="SZG143" s="4"/>
      <c r="SZH143" s="4"/>
      <c r="TIY143" s="4"/>
      <c r="TIZ143" s="4"/>
      <c r="TJA143" s="4"/>
      <c r="TJB143" s="4"/>
      <c r="TJC143" s="4"/>
      <c r="TJD143" s="4"/>
      <c r="TSU143" s="4"/>
      <c r="TSV143" s="4"/>
      <c r="TSW143" s="4"/>
      <c r="TSX143" s="4"/>
      <c r="TSY143" s="4"/>
      <c r="TSZ143" s="4"/>
      <c r="UCQ143" s="4"/>
      <c r="UCR143" s="4"/>
      <c r="UCS143" s="4"/>
      <c r="UCT143" s="4"/>
      <c r="UCU143" s="4"/>
      <c r="UCV143" s="4"/>
      <c r="UMM143" s="4"/>
      <c r="UMN143" s="4"/>
      <c r="UMO143" s="4"/>
      <c r="UMP143" s="4"/>
      <c r="UMQ143" s="4"/>
      <c r="UMR143" s="4"/>
      <c r="UWI143" s="4"/>
      <c r="UWJ143" s="4"/>
      <c r="UWK143" s="4"/>
      <c r="UWL143" s="4"/>
      <c r="UWM143" s="4"/>
      <c r="UWN143" s="4"/>
      <c r="VGE143" s="4"/>
      <c r="VGF143" s="4"/>
      <c r="VGG143" s="4"/>
      <c r="VGH143" s="4"/>
      <c r="VGI143" s="4"/>
      <c r="VGJ143" s="4"/>
      <c r="VQA143" s="4"/>
      <c r="VQB143" s="4"/>
      <c r="VQC143" s="4"/>
      <c r="VQD143" s="4"/>
      <c r="VQE143" s="4"/>
      <c r="VQF143" s="4"/>
      <c r="VZW143" s="4"/>
      <c r="VZX143" s="4"/>
      <c r="VZY143" s="4"/>
      <c r="VZZ143" s="4"/>
      <c r="WAA143" s="4"/>
      <c r="WAB143" s="4"/>
      <c r="WJS143" s="4"/>
      <c r="WJT143" s="4"/>
      <c r="WJU143" s="4"/>
      <c r="WJV143" s="4"/>
      <c r="WJW143" s="4"/>
      <c r="WJX143" s="4"/>
      <c r="WTO143" s="4"/>
      <c r="WTP143" s="4"/>
      <c r="WTQ143" s="4"/>
      <c r="WTR143" s="4"/>
      <c r="WTS143" s="4"/>
      <c r="WTT143" s="4"/>
    </row>
    <row r="144" spans="1:16333" ht="30.75" x14ac:dyDescent="0.25">
      <c r="A144" s="22" t="s">
        <v>46</v>
      </c>
      <c r="B144" s="125" t="s">
        <v>45</v>
      </c>
      <c r="C144" s="125" t="s">
        <v>47</v>
      </c>
      <c r="D144" s="218">
        <f>'Приложение 4'!F57+'Приложение 4'!F168+'Приложение 4'!F192</f>
        <v>187733821.91</v>
      </c>
      <c r="E144" s="218">
        <f>'Приложение 4'!G57+'Приложение 4'!G168+'Приложение 4'!G192</f>
        <v>140305248</v>
      </c>
      <c r="F144" s="218">
        <f>'Приложение 4'!H57+'Приложение 4'!H168+'Приложение 4'!H192</f>
        <v>140305247.86000001</v>
      </c>
      <c r="HC144" s="4"/>
      <c r="HD144" s="4"/>
      <c r="HE144" s="4"/>
      <c r="HF144" s="4"/>
      <c r="HG144" s="4"/>
      <c r="HH144" s="4"/>
      <c r="QY144" s="4"/>
      <c r="QZ144" s="4"/>
      <c r="RA144" s="4"/>
      <c r="RB144" s="4"/>
      <c r="RC144" s="4"/>
      <c r="RD144" s="4"/>
      <c r="AAU144" s="4"/>
      <c r="AAV144" s="4"/>
      <c r="AAW144" s="4"/>
      <c r="AAX144" s="4"/>
      <c r="AAY144" s="4"/>
      <c r="AAZ144" s="4"/>
      <c r="AKQ144" s="4"/>
      <c r="AKR144" s="4"/>
      <c r="AKS144" s="4"/>
      <c r="AKT144" s="4"/>
      <c r="AKU144" s="4"/>
      <c r="AKV144" s="4"/>
      <c r="AUM144" s="4"/>
      <c r="AUN144" s="4"/>
      <c r="AUO144" s="4"/>
      <c r="AUP144" s="4"/>
      <c r="AUQ144" s="4"/>
      <c r="AUR144" s="4"/>
      <c r="BEI144" s="4"/>
      <c r="BEJ144" s="4"/>
      <c r="BEK144" s="4"/>
      <c r="BEL144" s="4"/>
      <c r="BEM144" s="4"/>
      <c r="BEN144" s="4"/>
      <c r="BOE144" s="4"/>
      <c r="BOF144" s="4"/>
      <c r="BOG144" s="4"/>
      <c r="BOH144" s="4"/>
      <c r="BOI144" s="4"/>
      <c r="BOJ144" s="4"/>
      <c r="BYA144" s="4"/>
      <c r="BYB144" s="4"/>
      <c r="BYC144" s="4"/>
      <c r="BYD144" s="4"/>
      <c r="BYE144" s="4"/>
      <c r="BYF144" s="4"/>
      <c r="CHW144" s="4"/>
      <c r="CHX144" s="4"/>
      <c r="CHY144" s="4"/>
      <c r="CHZ144" s="4"/>
      <c r="CIA144" s="4"/>
      <c r="CIB144" s="4"/>
      <c r="CRS144" s="4"/>
      <c r="CRT144" s="4"/>
      <c r="CRU144" s="4"/>
      <c r="CRV144" s="4"/>
      <c r="CRW144" s="4"/>
      <c r="CRX144" s="4"/>
      <c r="DBO144" s="4"/>
      <c r="DBP144" s="4"/>
      <c r="DBQ144" s="4"/>
      <c r="DBR144" s="4"/>
      <c r="DBS144" s="4"/>
      <c r="DBT144" s="4"/>
      <c r="DLK144" s="4"/>
      <c r="DLL144" s="4"/>
      <c r="DLM144" s="4"/>
      <c r="DLN144" s="4"/>
      <c r="DLO144" s="4"/>
      <c r="DLP144" s="4"/>
      <c r="DVG144" s="4"/>
      <c r="DVH144" s="4"/>
      <c r="DVI144" s="4"/>
      <c r="DVJ144" s="4"/>
      <c r="DVK144" s="4"/>
      <c r="DVL144" s="4"/>
      <c r="EFC144" s="4"/>
      <c r="EFD144" s="4"/>
      <c r="EFE144" s="4"/>
      <c r="EFF144" s="4"/>
      <c r="EFG144" s="4"/>
      <c r="EFH144" s="4"/>
      <c r="EOY144" s="4"/>
      <c r="EOZ144" s="4"/>
      <c r="EPA144" s="4"/>
      <c r="EPB144" s="4"/>
      <c r="EPC144" s="4"/>
      <c r="EPD144" s="4"/>
      <c r="EYU144" s="4"/>
      <c r="EYV144" s="4"/>
      <c r="EYW144" s="4"/>
      <c r="EYX144" s="4"/>
      <c r="EYY144" s="4"/>
      <c r="EYZ144" s="4"/>
      <c r="FIQ144" s="4"/>
      <c r="FIR144" s="4"/>
      <c r="FIS144" s="4"/>
      <c r="FIT144" s="4"/>
      <c r="FIU144" s="4"/>
      <c r="FIV144" s="4"/>
      <c r="FSM144" s="4"/>
      <c r="FSN144" s="4"/>
      <c r="FSO144" s="4"/>
      <c r="FSP144" s="4"/>
      <c r="FSQ144" s="4"/>
      <c r="FSR144" s="4"/>
      <c r="GCI144" s="4"/>
      <c r="GCJ144" s="4"/>
      <c r="GCK144" s="4"/>
      <c r="GCL144" s="4"/>
      <c r="GCM144" s="4"/>
      <c r="GCN144" s="4"/>
      <c r="GME144" s="4"/>
      <c r="GMF144" s="4"/>
      <c r="GMG144" s="4"/>
      <c r="GMH144" s="4"/>
      <c r="GMI144" s="4"/>
      <c r="GMJ144" s="4"/>
      <c r="GWA144" s="4"/>
      <c r="GWB144" s="4"/>
      <c r="GWC144" s="4"/>
      <c r="GWD144" s="4"/>
      <c r="GWE144" s="4"/>
      <c r="GWF144" s="4"/>
      <c r="HFW144" s="4"/>
      <c r="HFX144" s="4"/>
      <c r="HFY144" s="4"/>
      <c r="HFZ144" s="4"/>
      <c r="HGA144" s="4"/>
      <c r="HGB144" s="4"/>
      <c r="HPS144" s="4"/>
      <c r="HPT144" s="4"/>
      <c r="HPU144" s="4"/>
      <c r="HPV144" s="4"/>
      <c r="HPW144" s="4"/>
      <c r="HPX144" s="4"/>
      <c r="HZO144" s="4"/>
      <c r="HZP144" s="4"/>
      <c r="HZQ144" s="4"/>
      <c r="HZR144" s="4"/>
      <c r="HZS144" s="4"/>
      <c r="HZT144" s="4"/>
      <c r="IJK144" s="4"/>
      <c r="IJL144" s="4"/>
      <c r="IJM144" s="4"/>
      <c r="IJN144" s="4"/>
      <c r="IJO144" s="4"/>
      <c r="IJP144" s="4"/>
      <c r="ITG144" s="4"/>
      <c r="ITH144" s="4"/>
      <c r="ITI144" s="4"/>
      <c r="ITJ144" s="4"/>
      <c r="ITK144" s="4"/>
      <c r="ITL144" s="4"/>
      <c r="JDC144" s="4"/>
      <c r="JDD144" s="4"/>
      <c r="JDE144" s="4"/>
      <c r="JDF144" s="4"/>
      <c r="JDG144" s="4"/>
      <c r="JDH144" s="4"/>
      <c r="JMY144" s="4"/>
      <c r="JMZ144" s="4"/>
      <c r="JNA144" s="4"/>
      <c r="JNB144" s="4"/>
      <c r="JNC144" s="4"/>
      <c r="JND144" s="4"/>
      <c r="JWU144" s="4"/>
      <c r="JWV144" s="4"/>
      <c r="JWW144" s="4"/>
      <c r="JWX144" s="4"/>
      <c r="JWY144" s="4"/>
      <c r="JWZ144" s="4"/>
      <c r="KGQ144" s="4"/>
      <c r="KGR144" s="4"/>
      <c r="KGS144" s="4"/>
      <c r="KGT144" s="4"/>
      <c r="KGU144" s="4"/>
      <c r="KGV144" s="4"/>
      <c r="KQM144" s="4"/>
      <c r="KQN144" s="4"/>
      <c r="KQO144" s="4"/>
      <c r="KQP144" s="4"/>
      <c r="KQQ144" s="4"/>
      <c r="KQR144" s="4"/>
      <c r="LAI144" s="4"/>
      <c r="LAJ144" s="4"/>
      <c r="LAK144" s="4"/>
      <c r="LAL144" s="4"/>
      <c r="LAM144" s="4"/>
      <c r="LAN144" s="4"/>
      <c r="LKE144" s="4"/>
      <c r="LKF144" s="4"/>
      <c r="LKG144" s="4"/>
      <c r="LKH144" s="4"/>
      <c r="LKI144" s="4"/>
      <c r="LKJ144" s="4"/>
      <c r="LUA144" s="4"/>
      <c r="LUB144" s="4"/>
      <c r="LUC144" s="4"/>
      <c r="LUD144" s="4"/>
      <c r="LUE144" s="4"/>
      <c r="LUF144" s="4"/>
      <c r="MDW144" s="4"/>
      <c r="MDX144" s="4"/>
      <c r="MDY144" s="4"/>
      <c r="MDZ144" s="4"/>
      <c r="MEA144" s="4"/>
      <c r="MEB144" s="4"/>
      <c r="MNS144" s="4"/>
      <c r="MNT144" s="4"/>
      <c r="MNU144" s="4"/>
      <c r="MNV144" s="4"/>
      <c r="MNW144" s="4"/>
      <c r="MNX144" s="4"/>
      <c r="MXO144" s="4"/>
      <c r="MXP144" s="4"/>
      <c r="MXQ144" s="4"/>
      <c r="MXR144" s="4"/>
      <c r="MXS144" s="4"/>
      <c r="MXT144" s="4"/>
      <c r="NHK144" s="4"/>
      <c r="NHL144" s="4"/>
      <c r="NHM144" s="4"/>
      <c r="NHN144" s="4"/>
      <c r="NHO144" s="4"/>
      <c r="NHP144" s="4"/>
      <c r="NRG144" s="4"/>
      <c r="NRH144" s="4"/>
      <c r="NRI144" s="4"/>
      <c r="NRJ144" s="4"/>
      <c r="NRK144" s="4"/>
      <c r="NRL144" s="4"/>
      <c r="OBC144" s="4"/>
      <c r="OBD144" s="4"/>
      <c r="OBE144" s="4"/>
      <c r="OBF144" s="4"/>
      <c r="OBG144" s="4"/>
      <c r="OBH144" s="4"/>
      <c r="OKY144" s="4"/>
      <c r="OKZ144" s="4"/>
      <c r="OLA144" s="4"/>
      <c r="OLB144" s="4"/>
      <c r="OLC144" s="4"/>
      <c r="OLD144" s="4"/>
      <c r="OUU144" s="4"/>
      <c r="OUV144" s="4"/>
      <c r="OUW144" s="4"/>
      <c r="OUX144" s="4"/>
      <c r="OUY144" s="4"/>
      <c r="OUZ144" s="4"/>
      <c r="PEQ144" s="4"/>
      <c r="PER144" s="4"/>
      <c r="PES144" s="4"/>
      <c r="PET144" s="4"/>
      <c r="PEU144" s="4"/>
      <c r="PEV144" s="4"/>
      <c r="POM144" s="4"/>
      <c r="PON144" s="4"/>
      <c r="POO144" s="4"/>
      <c r="POP144" s="4"/>
      <c r="POQ144" s="4"/>
      <c r="POR144" s="4"/>
      <c r="PYI144" s="4"/>
      <c r="PYJ144" s="4"/>
      <c r="PYK144" s="4"/>
      <c r="PYL144" s="4"/>
      <c r="PYM144" s="4"/>
      <c r="PYN144" s="4"/>
      <c r="QIE144" s="4"/>
      <c r="QIF144" s="4"/>
      <c r="QIG144" s="4"/>
      <c r="QIH144" s="4"/>
      <c r="QII144" s="4"/>
      <c r="QIJ144" s="4"/>
      <c r="QSA144" s="4"/>
      <c r="QSB144" s="4"/>
      <c r="QSC144" s="4"/>
      <c r="QSD144" s="4"/>
      <c r="QSE144" s="4"/>
      <c r="QSF144" s="4"/>
      <c r="RBW144" s="4"/>
      <c r="RBX144" s="4"/>
      <c r="RBY144" s="4"/>
      <c r="RBZ144" s="4"/>
      <c r="RCA144" s="4"/>
      <c r="RCB144" s="4"/>
      <c r="RLS144" s="4"/>
      <c r="RLT144" s="4"/>
      <c r="RLU144" s="4"/>
      <c r="RLV144" s="4"/>
      <c r="RLW144" s="4"/>
      <c r="RLX144" s="4"/>
      <c r="RVO144" s="4"/>
      <c r="RVP144" s="4"/>
      <c r="RVQ144" s="4"/>
      <c r="RVR144" s="4"/>
      <c r="RVS144" s="4"/>
      <c r="RVT144" s="4"/>
      <c r="SFK144" s="4"/>
      <c r="SFL144" s="4"/>
      <c r="SFM144" s="4"/>
      <c r="SFN144" s="4"/>
      <c r="SFO144" s="4"/>
      <c r="SFP144" s="4"/>
      <c r="SPG144" s="4"/>
      <c r="SPH144" s="4"/>
      <c r="SPI144" s="4"/>
      <c r="SPJ144" s="4"/>
      <c r="SPK144" s="4"/>
      <c r="SPL144" s="4"/>
      <c r="SZC144" s="4"/>
      <c r="SZD144" s="4"/>
      <c r="SZE144" s="4"/>
      <c r="SZF144" s="4"/>
      <c r="SZG144" s="4"/>
      <c r="SZH144" s="4"/>
      <c r="TIY144" s="4"/>
      <c r="TIZ144" s="4"/>
      <c r="TJA144" s="4"/>
      <c r="TJB144" s="4"/>
      <c r="TJC144" s="4"/>
      <c r="TJD144" s="4"/>
      <c r="TSU144" s="4"/>
      <c r="TSV144" s="4"/>
      <c r="TSW144" s="4"/>
      <c r="TSX144" s="4"/>
      <c r="TSY144" s="4"/>
      <c r="TSZ144" s="4"/>
      <c r="UCQ144" s="4"/>
      <c r="UCR144" s="4"/>
      <c r="UCS144" s="4"/>
      <c r="UCT144" s="4"/>
      <c r="UCU144" s="4"/>
      <c r="UCV144" s="4"/>
      <c r="UMM144" s="4"/>
      <c r="UMN144" s="4"/>
      <c r="UMO144" s="4"/>
      <c r="UMP144" s="4"/>
      <c r="UMQ144" s="4"/>
      <c r="UMR144" s="4"/>
      <c r="UWI144" s="4"/>
      <c r="UWJ144" s="4"/>
      <c r="UWK144" s="4"/>
      <c r="UWL144" s="4"/>
      <c r="UWM144" s="4"/>
      <c r="UWN144" s="4"/>
      <c r="VGE144" s="4"/>
      <c r="VGF144" s="4"/>
      <c r="VGG144" s="4"/>
      <c r="VGH144" s="4"/>
      <c r="VGI144" s="4"/>
      <c r="VGJ144" s="4"/>
      <c r="VQA144" s="4"/>
      <c r="VQB144" s="4"/>
      <c r="VQC144" s="4"/>
      <c r="VQD144" s="4"/>
      <c r="VQE144" s="4"/>
      <c r="VQF144" s="4"/>
      <c r="VZW144" s="4"/>
      <c r="VZX144" s="4"/>
      <c r="VZY144" s="4"/>
      <c r="VZZ144" s="4"/>
      <c r="WAA144" s="4"/>
      <c r="WAB144" s="4"/>
      <c r="WJS144" s="4"/>
      <c r="WJT144" s="4"/>
      <c r="WJU144" s="4"/>
      <c r="WJV144" s="4"/>
      <c r="WJW144" s="4"/>
      <c r="WJX144" s="4"/>
      <c r="WTO144" s="4"/>
      <c r="WTP144" s="4"/>
      <c r="WTQ144" s="4"/>
      <c r="WTR144" s="4"/>
      <c r="WTS144" s="4"/>
      <c r="WTT144" s="4"/>
    </row>
    <row r="145" spans="1:16333" ht="15.75" x14ac:dyDescent="0.25">
      <c r="A145" s="22" t="s">
        <v>27</v>
      </c>
      <c r="B145" s="125" t="s">
        <v>45</v>
      </c>
      <c r="C145" s="125" t="s">
        <v>28</v>
      </c>
      <c r="D145" s="218">
        <f>'Приложение 4'!F58</f>
        <v>10000</v>
      </c>
      <c r="E145" s="218">
        <f>'Приложение 4'!G58</f>
        <v>10000</v>
      </c>
      <c r="F145" s="218">
        <f>'Приложение 4'!H58</f>
        <v>10000</v>
      </c>
      <c r="HC145" s="4"/>
      <c r="HD145" s="4"/>
      <c r="HE145" s="4"/>
      <c r="HF145" s="4"/>
      <c r="HG145" s="4"/>
      <c r="HH145" s="4"/>
      <c r="QY145" s="4"/>
      <c r="QZ145" s="4"/>
      <c r="RA145" s="4"/>
      <c r="RB145" s="4"/>
      <c r="RC145" s="4"/>
      <c r="RD145" s="4"/>
      <c r="AAU145" s="4"/>
      <c r="AAV145" s="4"/>
      <c r="AAW145" s="4"/>
      <c r="AAX145" s="4"/>
      <c r="AAY145" s="4"/>
      <c r="AAZ145" s="4"/>
      <c r="AKQ145" s="4"/>
      <c r="AKR145" s="4"/>
      <c r="AKS145" s="4"/>
      <c r="AKT145" s="4"/>
      <c r="AKU145" s="4"/>
      <c r="AKV145" s="4"/>
      <c r="AUM145" s="4"/>
      <c r="AUN145" s="4"/>
      <c r="AUO145" s="4"/>
      <c r="AUP145" s="4"/>
      <c r="AUQ145" s="4"/>
      <c r="AUR145" s="4"/>
      <c r="BEI145" s="4"/>
      <c r="BEJ145" s="4"/>
      <c r="BEK145" s="4"/>
      <c r="BEL145" s="4"/>
      <c r="BEM145" s="4"/>
      <c r="BEN145" s="4"/>
      <c r="BOE145" s="4"/>
      <c r="BOF145" s="4"/>
      <c r="BOG145" s="4"/>
      <c r="BOH145" s="4"/>
      <c r="BOI145" s="4"/>
      <c r="BOJ145" s="4"/>
      <c r="BYA145" s="4"/>
      <c r="BYB145" s="4"/>
      <c r="BYC145" s="4"/>
      <c r="BYD145" s="4"/>
      <c r="BYE145" s="4"/>
      <c r="BYF145" s="4"/>
      <c r="CHW145" s="4"/>
      <c r="CHX145" s="4"/>
      <c r="CHY145" s="4"/>
      <c r="CHZ145" s="4"/>
      <c r="CIA145" s="4"/>
      <c r="CIB145" s="4"/>
      <c r="CRS145" s="4"/>
      <c r="CRT145" s="4"/>
      <c r="CRU145" s="4"/>
      <c r="CRV145" s="4"/>
      <c r="CRW145" s="4"/>
      <c r="CRX145" s="4"/>
      <c r="DBO145" s="4"/>
      <c r="DBP145" s="4"/>
      <c r="DBQ145" s="4"/>
      <c r="DBR145" s="4"/>
      <c r="DBS145" s="4"/>
      <c r="DBT145" s="4"/>
      <c r="DLK145" s="4"/>
      <c r="DLL145" s="4"/>
      <c r="DLM145" s="4"/>
      <c r="DLN145" s="4"/>
      <c r="DLO145" s="4"/>
      <c r="DLP145" s="4"/>
      <c r="DVG145" s="4"/>
      <c r="DVH145" s="4"/>
      <c r="DVI145" s="4"/>
      <c r="DVJ145" s="4"/>
      <c r="DVK145" s="4"/>
      <c r="DVL145" s="4"/>
      <c r="EFC145" s="4"/>
      <c r="EFD145" s="4"/>
      <c r="EFE145" s="4"/>
      <c r="EFF145" s="4"/>
      <c r="EFG145" s="4"/>
      <c r="EFH145" s="4"/>
      <c r="EOY145" s="4"/>
      <c r="EOZ145" s="4"/>
      <c r="EPA145" s="4"/>
      <c r="EPB145" s="4"/>
      <c r="EPC145" s="4"/>
      <c r="EPD145" s="4"/>
      <c r="EYU145" s="4"/>
      <c r="EYV145" s="4"/>
      <c r="EYW145" s="4"/>
      <c r="EYX145" s="4"/>
      <c r="EYY145" s="4"/>
      <c r="EYZ145" s="4"/>
      <c r="FIQ145" s="4"/>
      <c r="FIR145" s="4"/>
      <c r="FIS145" s="4"/>
      <c r="FIT145" s="4"/>
      <c r="FIU145" s="4"/>
      <c r="FIV145" s="4"/>
      <c r="FSM145" s="4"/>
      <c r="FSN145" s="4"/>
      <c r="FSO145" s="4"/>
      <c r="FSP145" s="4"/>
      <c r="FSQ145" s="4"/>
      <c r="FSR145" s="4"/>
      <c r="GCI145" s="4"/>
      <c r="GCJ145" s="4"/>
      <c r="GCK145" s="4"/>
      <c r="GCL145" s="4"/>
      <c r="GCM145" s="4"/>
      <c r="GCN145" s="4"/>
      <c r="GME145" s="4"/>
      <c r="GMF145" s="4"/>
      <c r="GMG145" s="4"/>
      <c r="GMH145" s="4"/>
      <c r="GMI145" s="4"/>
      <c r="GMJ145" s="4"/>
      <c r="GWA145" s="4"/>
      <c r="GWB145" s="4"/>
      <c r="GWC145" s="4"/>
      <c r="GWD145" s="4"/>
      <c r="GWE145" s="4"/>
      <c r="GWF145" s="4"/>
      <c r="HFW145" s="4"/>
      <c r="HFX145" s="4"/>
      <c r="HFY145" s="4"/>
      <c r="HFZ145" s="4"/>
      <c r="HGA145" s="4"/>
      <c r="HGB145" s="4"/>
      <c r="HPS145" s="4"/>
      <c r="HPT145" s="4"/>
      <c r="HPU145" s="4"/>
      <c r="HPV145" s="4"/>
      <c r="HPW145" s="4"/>
      <c r="HPX145" s="4"/>
      <c r="HZO145" s="4"/>
      <c r="HZP145" s="4"/>
      <c r="HZQ145" s="4"/>
      <c r="HZR145" s="4"/>
      <c r="HZS145" s="4"/>
      <c r="HZT145" s="4"/>
      <c r="IJK145" s="4"/>
      <c r="IJL145" s="4"/>
      <c r="IJM145" s="4"/>
      <c r="IJN145" s="4"/>
      <c r="IJO145" s="4"/>
      <c r="IJP145" s="4"/>
      <c r="ITG145" s="4"/>
      <c r="ITH145" s="4"/>
      <c r="ITI145" s="4"/>
      <c r="ITJ145" s="4"/>
      <c r="ITK145" s="4"/>
      <c r="ITL145" s="4"/>
      <c r="JDC145" s="4"/>
      <c r="JDD145" s="4"/>
      <c r="JDE145" s="4"/>
      <c r="JDF145" s="4"/>
      <c r="JDG145" s="4"/>
      <c r="JDH145" s="4"/>
      <c r="JMY145" s="4"/>
      <c r="JMZ145" s="4"/>
      <c r="JNA145" s="4"/>
      <c r="JNB145" s="4"/>
      <c r="JNC145" s="4"/>
      <c r="JND145" s="4"/>
      <c r="JWU145" s="4"/>
      <c r="JWV145" s="4"/>
      <c r="JWW145" s="4"/>
      <c r="JWX145" s="4"/>
      <c r="JWY145" s="4"/>
      <c r="JWZ145" s="4"/>
      <c r="KGQ145" s="4"/>
      <c r="KGR145" s="4"/>
      <c r="KGS145" s="4"/>
      <c r="KGT145" s="4"/>
      <c r="KGU145" s="4"/>
      <c r="KGV145" s="4"/>
      <c r="KQM145" s="4"/>
      <c r="KQN145" s="4"/>
      <c r="KQO145" s="4"/>
      <c r="KQP145" s="4"/>
      <c r="KQQ145" s="4"/>
      <c r="KQR145" s="4"/>
      <c r="LAI145" s="4"/>
      <c r="LAJ145" s="4"/>
      <c r="LAK145" s="4"/>
      <c r="LAL145" s="4"/>
      <c r="LAM145" s="4"/>
      <c r="LAN145" s="4"/>
      <c r="LKE145" s="4"/>
      <c r="LKF145" s="4"/>
      <c r="LKG145" s="4"/>
      <c r="LKH145" s="4"/>
      <c r="LKI145" s="4"/>
      <c r="LKJ145" s="4"/>
      <c r="LUA145" s="4"/>
      <c r="LUB145" s="4"/>
      <c r="LUC145" s="4"/>
      <c r="LUD145" s="4"/>
      <c r="LUE145" s="4"/>
      <c r="LUF145" s="4"/>
      <c r="MDW145" s="4"/>
      <c r="MDX145" s="4"/>
      <c r="MDY145" s="4"/>
      <c r="MDZ145" s="4"/>
      <c r="MEA145" s="4"/>
      <c r="MEB145" s="4"/>
      <c r="MNS145" s="4"/>
      <c r="MNT145" s="4"/>
      <c r="MNU145" s="4"/>
      <c r="MNV145" s="4"/>
      <c r="MNW145" s="4"/>
      <c r="MNX145" s="4"/>
      <c r="MXO145" s="4"/>
      <c r="MXP145" s="4"/>
      <c r="MXQ145" s="4"/>
      <c r="MXR145" s="4"/>
      <c r="MXS145" s="4"/>
      <c r="MXT145" s="4"/>
      <c r="NHK145" s="4"/>
      <c r="NHL145" s="4"/>
      <c r="NHM145" s="4"/>
      <c r="NHN145" s="4"/>
      <c r="NHO145" s="4"/>
      <c r="NHP145" s="4"/>
      <c r="NRG145" s="4"/>
      <c r="NRH145" s="4"/>
      <c r="NRI145" s="4"/>
      <c r="NRJ145" s="4"/>
      <c r="NRK145" s="4"/>
      <c r="NRL145" s="4"/>
      <c r="OBC145" s="4"/>
      <c r="OBD145" s="4"/>
      <c r="OBE145" s="4"/>
      <c r="OBF145" s="4"/>
      <c r="OBG145" s="4"/>
      <c r="OBH145" s="4"/>
      <c r="OKY145" s="4"/>
      <c r="OKZ145" s="4"/>
      <c r="OLA145" s="4"/>
      <c r="OLB145" s="4"/>
      <c r="OLC145" s="4"/>
      <c r="OLD145" s="4"/>
      <c r="OUU145" s="4"/>
      <c r="OUV145" s="4"/>
      <c r="OUW145" s="4"/>
      <c r="OUX145" s="4"/>
      <c r="OUY145" s="4"/>
      <c r="OUZ145" s="4"/>
      <c r="PEQ145" s="4"/>
      <c r="PER145" s="4"/>
      <c r="PES145" s="4"/>
      <c r="PET145" s="4"/>
      <c r="PEU145" s="4"/>
      <c r="PEV145" s="4"/>
      <c r="POM145" s="4"/>
      <c r="PON145" s="4"/>
      <c r="POO145" s="4"/>
      <c r="POP145" s="4"/>
      <c r="POQ145" s="4"/>
      <c r="POR145" s="4"/>
      <c r="PYI145" s="4"/>
      <c r="PYJ145" s="4"/>
      <c r="PYK145" s="4"/>
      <c r="PYL145" s="4"/>
      <c r="PYM145" s="4"/>
      <c r="PYN145" s="4"/>
      <c r="QIE145" s="4"/>
      <c r="QIF145" s="4"/>
      <c r="QIG145" s="4"/>
      <c r="QIH145" s="4"/>
      <c r="QII145" s="4"/>
      <c r="QIJ145" s="4"/>
      <c r="QSA145" s="4"/>
      <c r="QSB145" s="4"/>
      <c r="QSC145" s="4"/>
      <c r="QSD145" s="4"/>
      <c r="QSE145" s="4"/>
      <c r="QSF145" s="4"/>
      <c r="RBW145" s="4"/>
      <c r="RBX145" s="4"/>
      <c r="RBY145" s="4"/>
      <c r="RBZ145" s="4"/>
      <c r="RCA145" s="4"/>
      <c r="RCB145" s="4"/>
      <c r="RLS145" s="4"/>
      <c r="RLT145" s="4"/>
      <c r="RLU145" s="4"/>
      <c r="RLV145" s="4"/>
      <c r="RLW145" s="4"/>
      <c r="RLX145" s="4"/>
      <c r="RVO145" s="4"/>
      <c r="RVP145" s="4"/>
      <c r="RVQ145" s="4"/>
      <c r="RVR145" s="4"/>
      <c r="RVS145" s="4"/>
      <c r="RVT145" s="4"/>
      <c r="SFK145" s="4"/>
      <c r="SFL145" s="4"/>
      <c r="SFM145" s="4"/>
      <c r="SFN145" s="4"/>
      <c r="SFO145" s="4"/>
      <c r="SFP145" s="4"/>
      <c r="SPG145" s="4"/>
      <c r="SPH145" s="4"/>
      <c r="SPI145" s="4"/>
      <c r="SPJ145" s="4"/>
      <c r="SPK145" s="4"/>
      <c r="SPL145" s="4"/>
      <c r="SZC145" s="4"/>
      <c r="SZD145" s="4"/>
      <c r="SZE145" s="4"/>
      <c r="SZF145" s="4"/>
      <c r="SZG145" s="4"/>
      <c r="SZH145" s="4"/>
      <c r="TIY145" s="4"/>
      <c r="TIZ145" s="4"/>
      <c r="TJA145" s="4"/>
      <c r="TJB145" s="4"/>
      <c r="TJC145" s="4"/>
      <c r="TJD145" s="4"/>
      <c r="TSU145" s="4"/>
      <c r="TSV145" s="4"/>
      <c r="TSW145" s="4"/>
      <c r="TSX145" s="4"/>
      <c r="TSY145" s="4"/>
      <c r="TSZ145" s="4"/>
      <c r="UCQ145" s="4"/>
      <c r="UCR145" s="4"/>
      <c r="UCS145" s="4"/>
      <c r="UCT145" s="4"/>
      <c r="UCU145" s="4"/>
      <c r="UCV145" s="4"/>
      <c r="UMM145" s="4"/>
      <c r="UMN145" s="4"/>
      <c r="UMO145" s="4"/>
      <c r="UMP145" s="4"/>
      <c r="UMQ145" s="4"/>
      <c r="UMR145" s="4"/>
      <c r="UWI145" s="4"/>
      <c r="UWJ145" s="4"/>
      <c r="UWK145" s="4"/>
      <c r="UWL145" s="4"/>
      <c r="UWM145" s="4"/>
      <c r="UWN145" s="4"/>
      <c r="VGE145" s="4"/>
      <c r="VGF145" s="4"/>
      <c r="VGG145" s="4"/>
      <c r="VGH145" s="4"/>
      <c r="VGI145" s="4"/>
      <c r="VGJ145" s="4"/>
      <c r="VQA145" s="4"/>
      <c r="VQB145" s="4"/>
      <c r="VQC145" s="4"/>
      <c r="VQD145" s="4"/>
      <c r="VQE145" s="4"/>
      <c r="VQF145" s="4"/>
      <c r="VZW145" s="4"/>
      <c r="VZX145" s="4"/>
      <c r="VZY145" s="4"/>
      <c r="VZZ145" s="4"/>
      <c r="WAA145" s="4"/>
      <c r="WAB145" s="4"/>
      <c r="WJS145" s="4"/>
      <c r="WJT145" s="4"/>
      <c r="WJU145" s="4"/>
      <c r="WJV145" s="4"/>
      <c r="WJW145" s="4"/>
      <c r="WJX145" s="4"/>
      <c r="WTO145" s="4"/>
      <c r="WTP145" s="4"/>
      <c r="WTQ145" s="4"/>
      <c r="WTR145" s="4"/>
      <c r="WTS145" s="4"/>
      <c r="WTT145" s="4"/>
    </row>
    <row r="146" spans="1:16333" ht="30" x14ac:dyDescent="0.25">
      <c r="A146" s="304" t="s">
        <v>208</v>
      </c>
      <c r="B146" s="125" t="s">
        <v>45</v>
      </c>
      <c r="C146" s="125"/>
      <c r="D146" s="218">
        <f>D147</f>
        <v>5726194.2999999998</v>
      </c>
      <c r="E146" s="218">
        <f>E147</f>
        <v>5267500</v>
      </c>
      <c r="F146" s="218">
        <f>F147</f>
        <v>5267500</v>
      </c>
      <c r="HC146" s="4"/>
      <c r="HD146" s="4"/>
      <c r="HE146" s="4"/>
      <c r="HF146" s="4"/>
      <c r="HG146" s="4"/>
      <c r="HH146" s="4"/>
      <c r="QY146" s="4"/>
      <c r="QZ146" s="4"/>
      <c r="RA146" s="4"/>
      <c r="RB146" s="4"/>
      <c r="RC146" s="4"/>
      <c r="RD146" s="4"/>
      <c r="AAU146" s="4"/>
      <c r="AAV146" s="4"/>
      <c r="AAW146" s="4"/>
      <c r="AAX146" s="4"/>
      <c r="AAY146" s="4"/>
      <c r="AAZ146" s="4"/>
      <c r="AKQ146" s="4"/>
      <c r="AKR146" s="4"/>
      <c r="AKS146" s="4"/>
      <c r="AKT146" s="4"/>
      <c r="AKU146" s="4"/>
      <c r="AKV146" s="4"/>
      <c r="AUM146" s="4"/>
      <c r="AUN146" s="4"/>
      <c r="AUO146" s="4"/>
      <c r="AUP146" s="4"/>
      <c r="AUQ146" s="4"/>
      <c r="AUR146" s="4"/>
      <c r="BEI146" s="4"/>
      <c r="BEJ146" s="4"/>
      <c r="BEK146" s="4"/>
      <c r="BEL146" s="4"/>
      <c r="BEM146" s="4"/>
      <c r="BEN146" s="4"/>
      <c r="BOE146" s="4"/>
      <c r="BOF146" s="4"/>
      <c r="BOG146" s="4"/>
      <c r="BOH146" s="4"/>
      <c r="BOI146" s="4"/>
      <c r="BOJ146" s="4"/>
      <c r="BYA146" s="4"/>
      <c r="BYB146" s="4"/>
      <c r="BYC146" s="4"/>
      <c r="BYD146" s="4"/>
      <c r="BYE146" s="4"/>
      <c r="BYF146" s="4"/>
      <c r="CHW146" s="4"/>
      <c r="CHX146" s="4"/>
      <c r="CHY146" s="4"/>
      <c r="CHZ146" s="4"/>
      <c r="CIA146" s="4"/>
      <c r="CIB146" s="4"/>
      <c r="CRS146" s="4"/>
      <c r="CRT146" s="4"/>
      <c r="CRU146" s="4"/>
      <c r="CRV146" s="4"/>
      <c r="CRW146" s="4"/>
      <c r="CRX146" s="4"/>
      <c r="DBO146" s="4"/>
      <c r="DBP146" s="4"/>
      <c r="DBQ146" s="4"/>
      <c r="DBR146" s="4"/>
      <c r="DBS146" s="4"/>
      <c r="DBT146" s="4"/>
      <c r="DLK146" s="4"/>
      <c r="DLL146" s="4"/>
      <c r="DLM146" s="4"/>
      <c r="DLN146" s="4"/>
      <c r="DLO146" s="4"/>
      <c r="DLP146" s="4"/>
      <c r="DVG146" s="4"/>
      <c r="DVH146" s="4"/>
      <c r="DVI146" s="4"/>
      <c r="DVJ146" s="4"/>
      <c r="DVK146" s="4"/>
      <c r="DVL146" s="4"/>
      <c r="EFC146" s="4"/>
      <c r="EFD146" s="4"/>
      <c r="EFE146" s="4"/>
      <c r="EFF146" s="4"/>
      <c r="EFG146" s="4"/>
      <c r="EFH146" s="4"/>
      <c r="EOY146" s="4"/>
      <c r="EOZ146" s="4"/>
      <c r="EPA146" s="4"/>
      <c r="EPB146" s="4"/>
      <c r="EPC146" s="4"/>
      <c r="EPD146" s="4"/>
      <c r="EYU146" s="4"/>
      <c r="EYV146" s="4"/>
      <c r="EYW146" s="4"/>
      <c r="EYX146" s="4"/>
      <c r="EYY146" s="4"/>
      <c r="EYZ146" s="4"/>
      <c r="FIQ146" s="4"/>
      <c r="FIR146" s="4"/>
      <c r="FIS146" s="4"/>
      <c r="FIT146" s="4"/>
      <c r="FIU146" s="4"/>
      <c r="FIV146" s="4"/>
      <c r="FSM146" s="4"/>
      <c r="FSN146" s="4"/>
      <c r="FSO146" s="4"/>
      <c r="FSP146" s="4"/>
      <c r="FSQ146" s="4"/>
      <c r="FSR146" s="4"/>
      <c r="GCI146" s="4"/>
      <c r="GCJ146" s="4"/>
      <c r="GCK146" s="4"/>
      <c r="GCL146" s="4"/>
      <c r="GCM146" s="4"/>
      <c r="GCN146" s="4"/>
      <c r="GME146" s="4"/>
      <c r="GMF146" s="4"/>
      <c r="GMG146" s="4"/>
      <c r="GMH146" s="4"/>
      <c r="GMI146" s="4"/>
      <c r="GMJ146" s="4"/>
      <c r="GWA146" s="4"/>
      <c r="GWB146" s="4"/>
      <c r="GWC146" s="4"/>
      <c r="GWD146" s="4"/>
      <c r="GWE146" s="4"/>
      <c r="GWF146" s="4"/>
      <c r="HFW146" s="4"/>
      <c r="HFX146" s="4"/>
      <c r="HFY146" s="4"/>
      <c r="HFZ146" s="4"/>
      <c r="HGA146" s="4"/>
      <c r="HGB146" s="4"/>
      <c r="HPS146" s="4"/>
      <c r="HPT146" s="4"/>
      <c r="HPU146" s="4"/>
      <c r="HPV146" s="4"/>
      <c r="HPW146" s="4"/>
      <c r="HPX146" s="4"/>
      <c r="HZO146" s="4"/>
      <c r="HZP146" s="4"/>
      <c r="HZQ146" s="4"/>
      <c r="HZR146" s="4"/>
      <c r="HZS146" s="4"/>
      <c r="HZT146" s="4"/>
      <c r="IJK146" s="4"/>
      <c r="IJL146" s="4"/>
      <c r="IJM146" s="4"/>
      <c r="IJN146" s="4"/>
      <c r="IJO146" s="4"/>
      <c r="IJP146" s="4"/>
      <c r="ITG146" s="4"/>
      <c r="ITH146" s="4"/>
      <c r="ITI146" s="4"/>
      <c r="ITJ146" s="4"/>
      <c r="ITK146" s="4"/>
      <c r="ITL146" s="4"/>
      <c r="JDC146" s="4"/>
      <c r="JDD146" s="4"/>
      <c r="JDE146" s="4"/>
      <c r="JDF146" s="4"/>
      <c r="JDG146" s="4"/>
      <c r="JDH146" s="4"/>
      <c r="JMY146" s="4"/>
      <c r="JMZ146" s="4"/>
      <c r="JNA146" s="4"/>
      <c r="JNB146" s="4"/>
      <c r="JNC146" s="4"/>
      <c r="JND146" s="4"/>
      <c r="JWU146" s="4"/>
      <c r="JWV146" s="4"/>
      <c r="JWW146" s="4"/>
      <c r="JWX146" s="4"/>
      <c r="JWY146" s="4"/>
      <c r="JWZ146" s="4"/>
      <c r="KGQ146" s="4"/>
      <c r="KGR146" s="4"/>
      <c r="KGS146" s="4"/>
      <c r="KGT146" s="4"/>
      <c r="KGU146" s="4"/>
      <c r="KGV146" s="4"/>
      <c r="KQM146" s="4"/>
      <c r="KQN146" s="4"/>
      <c r="KQO146" s="4"/>
      <c r="KQP146" s="4"/>
      <c r="KQQ146" s="4"/>
      <c r="KQR146" s="4"/>
      <c r="LAI146" s="4"/>
      <c r="LAJ146" s="4"/>
      <c r="LAK146" s="4"/>
      <c r="LAL146" s="4"/>
      <c r="LAM146" s="4"/>
      <c r="LAN146" s="4"/>
      <c r="LKE146" s="4"/>
      <c r="LKF146" s="4"/>
      <c r="LKG146" s="4"/>
      <c r="LKH146" s="4"/>
      <c r="LKI146" s="4"/>
      <c r="LKJ146" s="4"/>
      <c r="LUA146" s="4"/>
      <c r="LUB146" s="4"/>
      <c r="LUC146" s="4"/>
      <c r="LUD146" s="4"/>
      <c r="LUE146" s="4"/>
      <c r="LUF146" s="4"/>
      <c r="MDW146" s="4"/>
      <c r="MDX146" s="4"/>
      <c r="MDY146" s="4"/>
      <c r="MDZ146" s="4"/>
      <c r="MEA146" s="4"/>
      <c r="MEB146" s="4"/>
      <c r="MNS146" s="4"/>
      <c r="MNT146" s="4"/>
      <c r="MNU146" s="4"/>
      <c r="MNV146" s="4"/>
      <c r="MNW146" s="4"/>
      <c r="MNX146" s="4"/>
      <c r="MXO146" s="4"/>
      <c r="MXP146" s="4"/>
      <c r="MXQ146" s="4"/>
      <c r="MXR146" s="4"/>
      <c r="MXS146" s="4"/>
      <c r="MXT146" s="4"/>
      <c r="NHK146" s="4"/>
      <c r="NHL146" s="4"/>
      <c r="NHM146" s="4"/>
      <c r="NHN146" s="4"/>
      <c r="NHO146" s="4"/>
      <c r="NHP146" s="4"/>
      <c r="NRG146" s="4"/>
      <c r="NRH146" s="4"/>
      <c r="NRI146" s="4"/>
      <c r="NRJ146" s="4"/>
      <c r="NRK146" s="4"/>
      <c r="NRL146" s="4"/>
      <c r="OBC146" s="4"/>
      <c r="OBD146" s="4"/>
      <c r="OBE146" s="4"/>
      <c r="OBF146" s="4"/>
      <c r="OBG146" s="4"/>
      <c r="OBH146" s="4"/>
      <c r="OKY146" s="4"/>
      <c r="OKZ146" s="4"/>
      <c r="OLA146" s="4"/>
      <c r="OLB146" s="4"/>
      <c r="OLC146" s="4"/>
      <c r="OLD146" s="4"/>
      <c r="OUU146" s="4"/>
      <c r="OUV146" s="4"/>
      <c r="OUW146" s="4"/>
      <c r="OUX146" s="4"/>
      <c r="OUY146" s="4"/>
      <c r="OUZ146" s="4"/>
      <c r="PEQ146" s="4"/>
      <c r="PER146" s="4"/>
      <c r="PES146" s="4"/>
      <c r="PET146" s="4"/>
      <c r="PEU146" s="4"/>
      <c r="PEV146" s="4"/>
      <c r="POM146" s="4"/>
      <c r="PON146" s="4"/>
      <c r="POO146" s="4"/>
      <c r="POP146" s="4"/>
      <c r="POQ146" s="4"/>
      <c r="POR146" s="4"/>
      <c r="PYI146" s="4"/>
      <c r="PYJ146" s="4"/>
      <c r="PYK146" s="4"/>
      <c r="PYL146" s="4"/>
      <c r="PYM146" s="4"/>
      <c r="PYN146" s="4"/>
      <c r="QIE146" s="4"/>
      <c r="QIF146" s="4"/>
      <c r="QIG146" s="4"/>
      <c r="QIH146" s="4"/>
      <c r="QII146" s="4"/>
      <c r="QIJ146" s="4"/>
      <c r="QSA146" s="4"/>
      <c r="QSB146" s="4"/>
      <c r="QSC146" s="4"/>
      <c r="QSD146" s="4"/>
      <c r="QSE146" s="4"/>
      <c r="QSF146" s="4"/>
      <c r="RBW146" s="4"/>
      <c r="RBX146" s="4"/>
      <c r="RBY146" s="4"/>
      <c r="RBZ146" s="4"/>
      <c r="RCA146" s="4"/>
      <c r="RCB146" s="4"/>
      <c r="RLS146" s="4"/>
      <c r="RLT146" s="4"/>
      <c r="RLU146" s="4"/>
      <c r="RLV146" s="4"/>
      <c r="RLW146" s="4"/>
      <c r="RLX146" s="4"/>
      <c r="RVO146" s="4"/>
      <c r="RVP146" s="4"/>
      <c r="RVQ146" s="4"/>
      <c r="RVR146" s="4"/>
      <c r="RVS146" s="4"/>
      <c r="RVT146" s="4"/>
      <c r="SFK146" s="4"/>
      <c r="SFL146" s="4"/>
      <c r="SFM146" s="4"/>
      <c r="SFN146" s="4"/>
      <c r="SFO146" s="4"/>
      <c r="SFP146" s="4"/>
      <c r="SPG146" s="4"/>
      <c r="SPH146" s="4"/>
      <c r="SPI146" s="4"/>
      <c r="SPJ146" s="4"/>
      <c r="SPK146" s="4"/>
      <c r="SPL146" s="4"/>
      <c r="SZC146" s="4"/>
      <c r="SZD146" s="4"/>
      <c r="SZE146" s="4"/>
      <c r="SZF146" s="4"/>
      <c r="SZG146" s="4"/>
      <c r="SZH146" s="4"/>
      <c r="TIY146" s="4"/>
      <c r="TIZ146" s="4"/>
      <c r="TJA146" s="4"/>
      <c r="TJB146" s="4"/>
      <c r="TJC146" s="4"/>
      <c r="TJD146" s="4"/>
      <c r="TSU146" s="4"/>
      <c r="TSV146" s="4"/>
      <c r="TSW146" s="4"/>
      <c r="TSX146" s="4"/>
      <c r="TSY146" s="4"/>
      <c r="TSZ146" s="4"/>
      <c r="UCQ146" s="4"/>
      <c r="UCR146" s="4"/>
      <c r="UCS146" s="4"/>
      <c r="UCT146" s="4"/>
      <c r="UCU146" s="4"/>
      <c r="UCV146" s="4"/>
      <c r="UMM146" s="4"/>
      <c r="UMN146" s="4"/>
      <c r="UMO146" s="4"/>
      <c r="UMP146" s="4"/>
      <c r="UMQ146" s="4"/>
      <c r="UMR146" s="4"/>
      <c r="UWI146" s="4"/>
      <c r="UWJ146" s="4"/>
      <c r="UWK146" s="4"/>
      <c r="UWL146" s="4"/>
      <c r="UWM146" s="4"/>
      <c r="UWN146" s="4"/>
      <c r="VGE146" s="4"/>
      <c r="VGF146" s="4"/>
      <c r="VGG146" s="4"/>
      <c r="VGH146" s="4"/>
      <c r="VGI146" s="4"/>
      <c r="VGJ146" s="4"/>
      <c r="VQA146" s="4"/>
      <c r="VQB146" s="4"/>
      <c r="VQC146" s="4"/>
      <c r="VQD146" s="4"/>
      <c r="VQE146" s="4"/>
      <c r="VQF146" s="4"/>
      <c r="VZW146" s="4"/>
      <c r="VZX146" s="4"/>
      <c r="VZY146" s="4"/>
      <c r="VZZ146" s="4"/>
      <c r="WAA146" s="4"/>
      <c r="WAB146" s="4"/>
      <c r="WJS146" s="4"/>
      <c r="WJT146" s="4"/>
      <c r="WJU146" s="4"/>
      <c r="WJV146" s="4"/>
      <c r="WJW146" s="4"/>
      <c r="WJX146" s="4"/>
      <c r="WTO146" s="4"/>
      <c r="WTP146" s="4"/>
      <c r="WTQ146" s="4"/>
      <c r="WTR146" s="4"/>
      <c r="WTS146" s="4"/>
      <c r="WTT146" s="4"/>
    </row>
    <row r="147" spans="1:16333" ht="30.75" x14ac:dyDescent="0.25">
      <c r="A147" s="22" t="s">
        <v>25</v>
      </c>
      <c r="B147" s="125" t="s">
        <v>45</v>
      </c>
      <c r="C147" s="125" t="s">
        <v>26</v>
      </c>
      <c r="D147" s="218">
        <f>'Приложение 4'!F60</f>
        <v>5726194.2999999998</v>
      </c>
      <c r="E147" s="218">
        <f>'Приложение 4'!G60</f>
        <v>5267500</v>
      </c>
      <c r="F147" s="218">
        <f>'Приложение 4'!H60</f>
        <v>5267500</v>
      </c>
      <c r="I147" s="101"/>
      <c r="J147" s="101"/>
      <c r="HC147" s="4"/>
      <c r="HD147" s="4"/>
      <c r="HE147" s="4"/>
      <c r="HF147" s="4"/>
      <c r="HG147" s="4"/>
      <c r="HH147" s="4"/>
      <c r="QY147" s="4"/>
      <c r="QZ147" s="4"/>
      <c r="RA147" s="4"/>
      <c r="RB147" s="4"/>
      <c r="RC147" s="4"/>
      <c r="RD147" s="4"/>
      <c r="AAU147" s="4"/>
      <c r="AAV147" s="4"/>
      <c r="AAW147" s="4"/>
      <c r="AAX147" s="4"/>
      <c r="AAY147" s="4"/>
      <c r="AAZ147" s="4"/>
      <c r="AKQ147" s="4"/>
      <c r="AKR147" s="4"/>
      <c r="AKS147" s="4"/>
      <c r="AKT147" s="4"/>
      <c r="AKU147" s="4"/>
      <c r="AKV147" s="4"/>
      <c r="AUM147" s="4"/>
      <c r="AUN147" s="4"/>
      <c r="AUO147" s="4"/>
      <c r="AUP147" s="4"/>
      <c r="AUQ147" s="4"/>
      <c r="AUR147" s="4"/>
      <c r="BEI147" s="4"/>
      <c r="BEJ147" s="4"/>
      <c r="BEK147" s="4"/>
      <c r="BEL147" s="4"/>
      <c r="BEM147" s="4"/>
      <c r="BEN147" s="4"/>
      <c r="BOE147" s="4"/>
      <c r="BOF147" s="4"/>
      <c r="BOG147" s="4"/>
      <c r="BOH147" s="4"/>
      <c r="BOI147" s="4"/>
      <c r="BOJ147" s="4"/>
      <c r="BYA147" s="4"/>
      <c r="BYB147" s="4"/>
      <c r="BYC147" s="4"/>
      <c r="BYD147" s="4"/>
      <c r="BYE147" s="4"/>
      <c r="BYF147" s="4"/>
      <c r="CHW147" s="4"/>
      <c r="CHX147" s="4"/>
      <c r="CHY147" s="4"/>
      <c r="CHZ147" s="4"/>
      <c r="CIA147" s="4"/>
      <c r="CIB147" s="4"/>
      <c r="CRS147" s="4"/>
      <c r="CRT147" s="4"/>
      <c r="CRU147" s="4"/>
      <c r="CRV147" s="4"/>
      <c r="CRW147" s="4"/>
      <c r="CRX147" s="4"/>
      <c r="DBO147" s="4"/>
      <c r="DBP147" s="4"/>
      <c r="DBQ147" s="4"/>
      <c r="DBR147" s="4"/>
      <c r="DBS147" s="4"/>
      <c r="DBT147" s="4"/>
      <c r="DLK147" s="4"/>
      <c r="DLL147" s="4"/>
      <c r="DLM147" s="4"/>
      <c r="DLN147" s="4"/>
      <c r="DLO147" s="4"/>
      <c r="DLP147" s="4"/>
      <c r="DVG147" s="4"/>
      <c r="DVH147" s="4"/>
      <c r="DVI147" s="4"/>
      <c r="DVJ147" s="4"/>
      <c r="DVK147" s="4"/>
      <c r="DVL147" s="4"/>
      <c r="EFC147" s="4"/>
      <c r="EFD147" s="4"/>
      <c r="EFE147" s="4"/>
      <c r="EFF147" s="4"/>
      <c r="EFG147" s="4"/>
      <c r="EFH147" s="4"/>
      <c r="EOY147" s="4"/>
      <c r="EOZ147" s="4"/>
      <c r="EPA147" s="4"/>
      <c r="EPB147" s="4"/>
      <c r="EPC147" s="4"/>
      <c r="EPD147" s="4"/>
      <c r="EYU147" s="4"/>
      <c r="EYV147" s="4"/>
      <c r="EYW147" s="4"/>
      <c r="EYX147" s="4"/>
      <c r="EYY147" s="4"/>
      <c r="EYZ147" s="4"/>
      <c r="FIQ147" s="4"/>
      <c r="FIR147" s="4"/>
      <c r="FIS147" s="4"/>
      <c r="FIT147" s="4"/>
      <c r="FIU147" s="4"/>
      <c r="FIV147" s="4"/>
      <c r="FSM147" s="4"/>
      <c r="FSN147" s="4"/>
      <c r="FSO147" s="4"/>
      <c r="FSP147" s="4"/>
      <c r="FSQ147" s="4"/>
      <c r="FSR147" s="4"/>
      <c r="GCI147" s="4"/>
      <c r="GCJ147" s="4"/>
      <c r="GCK147" s="4"/>
      <c r="GCL147" s="4"/>
      <c r="GCM147" s="4"/>
      <c r="GCN147" s="4"/>
      <c r="GME147" s="4"/>
      <c r="GMF147" s="4"/>
      <c r="GMG147" s="4"/>
      <c r="GMH147" s="4"/>
      <c r="GMI147" s="4"/>
      <c r="GMJ147" s="4"/>
      <c r="GWA147" s="4"/>
      <c r="GWB147" s="4"/>
      <c r="GWC147" s="4"/>
      <c r="GWD147" s="4"/>
      <c r="GWE147" s="4"/>
      <c r="GWF147" s="4"/>
      <c r="HFW147" s="4"/>
      <c r="HFX147" s="4"/>
      <c r="HFY147" s="4"/>
      <c r="HFZ147" s="4"/>
      <c r="HGA147" s="4"/>
      <c r="HGB147" s="4"/>
      <c r="HPS147" s="4"/>
      <c r="HPT147" s="4"/>
      <c r="HPU147" s="4"/>
      <c r="HPV147" s="4"/>
      <c r="HPW147" s="4"/>
      <c r="HPX147" s="4"/>
      <c r="HZO147" s="4"/>
      <c r="HZP147" s="4"/>
      <c r="HZQ147" s="4"/>
      <c r="HZR147" s="4"/>
      <c r="HZS147" s="4"/>
      <c r="HZT147" s="4"/>
      <c r="IJK147" s="4"/>
      <c r="IJL147" s="4"/>
      <c r="IJM147" s="4"/>
      <c r="IJN147" s="4"/>
      <c r="IJO147" s="4"/>
      <c r="IJP147" s="4"/>
      <c r="ITG147" s="4"/>
      <c r="ITH147" s="4"/>
      <c r="ITI147" s="4"/>
      <c r="ITJ147" s="4"/>
      <c r="ITK147" s="4"/>
      <c r="ITL147" s="4"/>
      <c r="JDC147" s="4"/>
      <c r="JDD147" s="4"/>
      <c r="JDE147" s="4"/>
      <c r="JDF147" s="4"/>
      <c r="JDG147" s="4"/>
      <c r="JDH147" s="4"/>
      <c r="JMY147" s="4"/>
      <c r="JMZ147" s="4"/>
      <c r="JNA147" s="4"/>
      <c r="JNB147" s="4"/>
      <c r="JNC147" s="4"/>
      <c r="JND147" s="4"/>
      <c r="JWU147" s="4"/>
      <c r="JWV147" s="4"/>
      <c r="JWW147" s="4"/>
      <c r="JWX147" s="4"/>
      <c r="JWY147" s="4"/>
      <c r="JWZ147" s="4"/>
      <c r="KGQ147" s="4"/>
      <c r="KGR147" s="4"/>
      <c r="KGS147" s="4"/>
      <c r="KGT147" s="4"/>
      <c r="KGU147" s="4"/>
      <c r="KGV147" s="4"/>
      <c r="KQM147" s="4"/>
      <c r="KQN147" s="4"/>
      <c r="KQO147" s="4"/>
      <c r="KQP147" s="4"/>
      <c r="KQQ147" s="4"/>
      <c r="KQR147" s="4"/>
      <c r="LAI147" s="4"/>
      <c r="LAJ147" s="4"/>
      <c r="LAK147" s="4"/>
      <c r="LAL147" s="4"/>
      <c r="LAM147" s="4"/>
      <c r="LAN147" s="4"/>
      <c r="LKE147" s="4"/>
      <c r="LKF147" s="4"/>
      <c r="LKG147" s="4"/>
      <c r="LKH147" s="4"/>
      <c r="LKI147" s="4"/>
      <c r="LKJ147" s="4"/>
      <c r="LUA147" s="4"/>
      <c r="LUB147" s="4"/>
      <c r="LUC147" s="4"/>
      <c r="LUD147" s="4"/>
      <c r="LUE147" s="4"/>
      <c r="LUF147" s="4"/>
      <c r="MDW147" s="4"/>
      <c r="MDX147" s="4"/>
      <c r="MDY147" s="4"/>
      <c r="MDZ147" s="4"/>
      <c r="MEA147" s="4"/>
      <c r="MEB147" s="4"/>
      <c r="MNS147" s="4"/>
      <c r="MNT147" s="4"/>
      <c r="MNU147" s="4"/>
      <c r="MNV147" s="4"/>
      <c r="MNW147" s="4"/>
      <c r="MNX147" s="4"/>
      <c r="MXO147" s="4"/>
      <c r="MXP147" s="4"/>
      <c r="MXQ147" s="4"/>
      <c r="MXR147" s="4"/>
      <c r="MXS147" s="4"/>
      <c r="MXT147" s="4"/>
      <c r="NHK147" s="4"/>
      <c r="NHL147" s="4"/>
      <c r="NHM147" s="4"/>
      <c r="NHN147" s="4"/>
      <c r="NHO147" s="4"/>
      <c r="NHP147" s="4"/>
      <c r="NRG147" s="4"/>
      <c r="NRH147" s="4"/>
      <c r="NRI147" s="4"/>
      <c r="NRJ147" s="4"/>
      <c r="NRK147" s="4"/>
      <c r="NRL147" s="4"/>
      <c r="OBC147" s="4"/>
      <c r="OBD147" s="4"/>
      <c r="OBE147" s="4"/>
      <c r="OBF147" s="4"/>
      <c r="OBG147" s="4"/>
      <c r="OBH147" s="4"/>
      <c r="OKY147" s="4"/>
      <c r="OKZ147" s="4"/>
      <c r="OLA147" s="4"/>
      <c r="OLB147" s="4"/>
      <c r="OLC147" s="4"/>
      <c r="OLD147" s="4"/>
      <c r="OUU147" s="4"/>
      <c r="OUV147" s="4"/>
      <c r="OUW147" s="4"/>
      <c r="OUX147" s="4"/>
      <c r="OUY147" s="4"/>
      <c r="OUZ147" s="4"/>
      <c r="PEQ147" s="4"/>
      <c r="PER147" s="4"/>
      <c r="PES147" s="4"/>
      <c r="PET147" s="4"/>
      <c r="PEU147" s="4"/>
      <c r="PEV147" s="4"/>
      <c r="POM147" s="4"/>
      <c r="PON147" s="4"/>
      <c r="POO147" s="4"/>
      <c r="POP147" s="4"/>
      <c r="POQ147" s="4"/>
      <c r="POR147" s="4"/>
      <c r="PYI147" s="4"/>
      <c r="PYJ147" s="4"/>
      <c r="PYK147" s="4"/>
      <c r="PYL147" s="4"/>
      <c r="PYM147" s="4"/>
      <c r="PYN147" s="4"/>
      <c r="QIE147" s="4"/>
      <c r="QIF147" s="4"/>
      <c r="QIG147" s="4"/>
      <c r="QIH147" s="4"/>
      <c r="QII147" s="4"/>
      <c r="QIJ147" s="4"/>
      <c r="QSA147" s="4"/>
      <c r="QSB147" s="4"/>
      <c r="QSC147" s="4"/>
      <c r="QSD147" s="4"/>
      <c r="QSE147" s="4"/>
      <c r="QSF147" s="4"/>
      <c r="RBW147" s="4"/>
      <c r="RBX147" s="4"/>
      <c r="RBY147" s="4"/>
      <c r="RBZ147" s="4"/>
      <c r="RCA147" s="4"/>
      <c r="RCB147" s="4"/>
      <c r="RLS147" s="4"/>
      <c r="RLT147" s="4"/>
      <c r="RLU147" s="4"/>
      <c r="RLV147" s="4"/>
      <c r="RLW147" s="4"/>
      <c r="RLX147" s="4"/>
      <c r="RVO147" s="4"/>
      <c r="RVP147" s="4"/>
      <c r="RVQ147" s="4"/>
      <c r="RVR147" s="4"/>
      <c r="RVS147" s="4"/>
      <c r="RVT147" s="4"/>
      <c r="SFK147" s="4"/>
      <c r="SFL147" s="4"/>
      <c r="SFM147" s="4"/>
      <c r="SFN147" s="4"/>
      <c r="SFO147" s="4"/>
      <c r="SFP147" s="4"/>
      <c r="SPG147" s="4"/>
      <c r="SPH147" s="4"/>
      <c r="SPI147" s="4"/>
      <c r="SPJ147" s="4"/>
      <c r="SPK147" s="4"/>
      <c r="SPL147" s="4"/>
      <c r="SZC147" s="4"/>
      <c r="SZD147" s="4"/>
      <c r="SZE147" s="4"/>
      <c r="SZF147" s="4"/>
      <c r="SZG147" s="4"/>
      <c r="SZH147" s="4"/>
      <c r="TIY147" s="4"/>
      <c r="TIZ147" s="4"/>
      <c r="TJA147" s="4"/>
      <c r="TJB147" s="4"/>
      <c r="TJC147" s="4"/>
      <c r="TJD147" s="4"/>
      <c r="TSU147" s="4"/>
      <c r="TSV147" s="4"/>
      <c r="TSW147" s="4"/>
      <c r="TSX147" s="4"/>
      <c r="TSY147" s="4"/>
      <c r="TSZ147" s="4"/>
      <c r="UCQ147" s="4"/>
      <c r="UCR147" s="4"/>
      <c r="UCS147" s="4"/>
      <c r="UCT147" s="4"/>
      <c r="UCU147" s="4"/>
      <c r="UCV147" s="4"/>
      <c r="UMM147" s="4"/>
      <c r="UMN147" s="4"/>
      <c r="UMO147" s="4"/>
      <c r="UMP147" s="4"/>
      <c r="UMQ147" s="4"/>
      <c r="UMR147" s="4"/>
      <c r="UWI147" s="4"/>
      <c r="UWJ147" s="4"/>
      <c r="UWK147" s="4"/>
      <c r="UWL147" s="4"/>
      <c r="UWM147" s="4"/>
      <c r="UWN147" s="4"/>
      <c r="VGE147" s="4"/>
      <c r="VGF147" s="4"/>
      <c r="VGG147" s="4"/>
      <c r="VGH147" s="4"/>
      <c r="VGI147" s="4"/>
      <c r="VGJ147" s="4"/>
      <c r="VQA147" s="4"/>
      <c r="VQB147" s="4"/>
      <c r="VQC147" s="4"/>
      <c r="VQD147" s="4"/>
      <c r="VQE147" s="4"/>
      <c r="VQF147" s="4"/>
      <c r="VZW147" s="4"/>
      <c r="VZX147" s="4"/>
      <c r="VZY147" s="4"/>
      <c r="VZZ147" s="4"/>
      <c r="WAA147" s="4"/>
      <c r="WAB147" s="4"/>
      <c r="WJS147" s="4"/>
      <c r="WJT147" s="4"/>
      <c r="WJU147" s="4"/>
      <c r="WJV147" s="4"/>
      <c r="WJW147" s="4"/>
      <c r="WJX147" s="4"/>
      <c r="WTO147" s="4"/>
      <c r="WTP147" s="4"/>
      <c r="WTQ147" s="4"/>
      <c r="WTR147" s="4"/>
      <c r="WTS147" s="4"/>
      <c r="WTT147" s="4"/>
    </row>
    <row r="148" spans="1:16333" ht="15.75" x14ac:dyDescent="0.25">
      <c r="A148" s="18" t="s">
        <v>48</v>
      </c>
      <c r="B148" s="123" t="s">
        <v>49</v>
      </c>
      <c r="C148" s="123"/>
      <c r="D148" s="87">
        <f>SUM(D149:D151)</f>
        <v>42355612.960000001</v>
      </c>
      <c r="E148" s="87">
        <f>SUM(E149:E151)</f>
        <v>41046132.960000001</v>
      </c>
      <c r="F148" s="87">
        <f>SUM(F149:F151)</f>
        <v>41046132.960000001</v>
      </c>
    </row>
    <row r="149" spans="1:16333" ht="79.5" customHeight="1" x14ac:dyDescent="0.25">
      <c r="A149" s="22" t="s">
        <v>21</v>
      </c>
      <c r="B149" s="125" t="s">
        <v>49</v>
      </c>
      <c r="C149" s="125" t="s">
        <v>22</v>
      </c>
      <c r="D149" s="219">
        <f>'Приложение 4'!F62</f>
        <v>37635314.32</v>
      </c>
      <c r="E149" s="219">
        <f>'Приложение 4'!G62</f>
        <v>37635314.32</v>
      </c>
      <c r="F149" s="219">
        <f>'Приложение 4'!H62</f>
        <v>37635314.32</v>
      </c>
    </row>
    <row r="150" spans="1:16333" s="73" customFormat="1" ht="30.75" x14ac:dyDescent="0.25">
      <c r="A150" s="22" t="s">
        <v>25</v>
      </c>
      <c r="B150" s="125" t="s">
        <v>49</v>
      </c>
      <c r="C150" s="125" t="s">
        <v>26</v>
      </c>
      <c r="D150" s="219">
        <f>'Приложение 4'!F63+'Приложение 4'!F215</f>
        <v>4678098.6400000006</v>
      </c>
      <c r="E150" s="219">
        <f>'Приложение 4'!G63+'Приложение 4'!G215</f>
        <v>3405818.64</v>
      </c>
      <c r="F150" s="219">
        <f>'Приложение 4'!H63+'Приложение 4'!H215</f>
        <v>3405818.64</v>
      </c>
      <c r="H150" s="92"/>
      <c r="I150" s="92"/>
      <c r="J150" s="92"/>
      <c r="K150" s="92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74"/>
      <c r="HD150" s="74"/>
      <c r="HE150" s="74"/>
      <c r="HF150" s="74"/>
      <c r="HG150" s="74"/>
      <c r="HH150" s="7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74"/>
      <c r="QZ150" s="74"/>
      <c r="RA150" s="74"/>
      <c r="RB150" s="74"/>
      <c r="RC150" s="74"/>
      <c r="RD150" s="74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  <c r="SK150" s="4"/>
      <c r="SL150" s="4"/>
      <c r="SM150" s="4"/>
      <c r="SN150" s="4"/>
      <c r="SO150" s="4"/>
      <c r="SP150" s="4"/>
      <c r="SQ150" s="4"/>
      <c r="SR150" s="4"/>
      <c r="SS150" s="4"/>
      <c r="ST150" s="4"/>
      <c r="SU150" s="4"/>
      <c r="SV150" s="4"/>
      <c r="SW150" s="4"/>
      <c r="SX150" s="4"/>
      <c r="SY150" s="4"/>
      <c r="SZ150" s="4"/>
      <c r="TA150" s="4"/>
      <c r="TB150" s="4"/>
      <c r="TC150" s="4"/>
      <c r="TD150" s="4"/>
      <c r="TE150" s="4"/>
      <c r="TF150" s="4"/>
      <c r="TG150" s="4"/>
      <c r="TH150" s="4"/>
      <c r="TI150" s="4"/>
      <c r="TJ150" s="4"/>
      <c r="TK150" s="4"/>
      <c r="TL150" s="4"/>
      <c r="TM150" s="4"/>
      <c r="TN150" s="4"/>
      <c r="TO150" s="4"/>
      <c r="TP150" s="4"/>
      <c r="TQ150" s="4"/>
      <c r="TR150" s="4"/>
      <c r="TS150" s="4"/>
      <c r="TT150" s="4"/>
      <c r="TU150" s="4"/>
      <c r="TV150" s="4"/>
      <c r="TW150" s="4"/>
      <c r="TX150" s="4"/>
      <c r="TY150" s="4"/>
      <c r="TZ150" s="4"/>
      <c r="UA150" s="4"/>
      <c r="UB150" s="4"/>
      <c r="UC150" s="4"/>
      <c r="UD150" s="4"/>
      <c r="UE150" s="4"/>
      <c r="UF150" s="4"/>
      <c r="UG150" s="4"/>
      <c r="UH150" s="4"/>
      <c r="UI150" s="4"/>
      <c r="UJ150" s="4"/>
      <c r="UK150" s="4"/>
      <c r="UL150" s="4"/>
      <c r="UM150" s="4"/>
      <c r="UN150" s="4"/>
      <c r="UO150" s="4"/>
      <c r="UP150" s="4"/>
      <c r="UQ150" s="4"/>
      <c r="UR150" s="4"/>
      <c r="US150" s="4"/>
      <c r="UT150" s="4"/>
      <c r="UU150" s="4"/>
      <c r="UV150" s="4"/>
      <c r="UW150" s="4"/>
      <c r="UX150" s="4"/>
      <c r="UY150" s="4"/>
      <c r="UZ150" s="4"/>
      <c r="VA150" s="4"/>
      <c r="VB150" s="4"/>
      <c r="VC150" s="4"/>
      <c r="VD150" s="4"/>
      <c r="VE150" s="4"/>
      <c r="VF150" s="4"/>
      <c r="VG150" s="4"/>
      <c r="VH150" s="4"/>
      <c r="VI150" s="4"/>
      <c r="VJ150" s="4"/>
      <c r="VK150" s="4"/>
      <c r="VL150" s="4"/>
      <c r="VM150" s="4"/>
      <c r="VN150" s="4"/>
      <c r="VO150" s="4"/>
      <c r="VP150" s="4"/>
      <c r="VQ150" s="4"/>
      <c r="VR150" s="4"/>
      <c r="VS150" s="4"/>
      <c r="VT150" s="4"/>
      <c r="VU150" s="4"/>
      <c r="VV150" s="4"/>
      <c r="VW150" s="4"/>
      <c r="VX150" s="4"/>
      <c r="VY150" s="4"/>
      <c r="VZ150" s="4"/>
      <c r="WA150" s="4"/>
      <c r="WB150" s="4"/>
      <c r="WC150" s="4"/>
      <c r="WD150" s="4"/>
      <c r="WE150" s="4"/>
      <c r="WF150" s="4"/>
      <c r="WG150" s="4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  <c r="YM150" s="4"/>
      <c r="YN150" s="4"/>
      <c r="YO150" s="4"/>
      <c r="YP150" s="4"/>
      <c r="YQ150" s="4"/>
      <c r="YR150" s="4"/>
      <c r="YS150" s="4"/>
      <c r="YT150" s="4"/>
      <c r="YU150" s="4"/>
      <c r="YV150" s="4"/>
      <c r="YW150" s="4"/>
      <c r="YX150" s="4"/>
      <c r="YY150" s="4"/>
      <c r="YZ150" s="4"/>
      <c r="ZA150" s="4"/>
      <c r="ZB150" s="4"/>
      <c r="ZC150" s="4"/>
      <c r="ZD150" s="4"/>
      <c r="ZE150" s="4"/>
      <c r="ZF150" s="4"/>
      <c r="ZG150" s="4"/>
      <c r="ZH150" s="4"/>
      <c r="ZI150" s="4"/>
      <c r="ZJ150" s="4"/>
      <c r="ZK150" s="4"/>
      <c r="ZL150" s="4"/>
      <c r="ZM150" s="4"/>
      <c r="ZN150" s="4"/>
      <c r="ZO150" s="4"/>
      <c r="ZP150" s="4"/>
      <c r="ZQ150" s="4"/>
      <c r="ZR150" s="4"/>
      <c r="ZS150" s="4"/>
      <c r="ZT150" s="4"/>
      <c r="ZU150" s="4"/>
      <c r="ZV150" s="4"/>
      <c r="ZW150" s="4"/>
      <c r="ZX150" s="4"/>
      <c r="ZY150" s="4"/>
      <c r="ZZ150" s="4"/>
      <c r="AAA150" s="4"/>
      <c r="AAB150" s="4"/>
      <c r="AAC150" s="4"/>
      <c r="AAD150" s="4"/>
      <c r="AAE150" s="4"/>
      <c r="AAF150" s="4"/>
      <c r="AAG150" s="4"/>
      <c r="AAH150" s="4"/>
      <c r="AAI150" s="4"/>
      <c r="AAJ150" s="4"/>
      <c r="AAK150" s="4"/>
      <c r="AAL150" s="4"/>
      <c r="AAM150" s="4"/>
      <c r="AAN150" s="4"/>
      <c r="AAO150" s="4"/>
      <c r="AAP150" s="4"/>
      <c r="AAQ150" s="4"/>
      <c r="AAR150" s="4"/>
      <c r="AAS150" s="4"/>
      <c r="AAT150" s="4"/>
      <c r="AAU150" s="74"/>
      <c r="AAV150" s="74"/>
      <c r="AAW150" s="74"/>
      <c r="AAX150" s="74"/>
      <c r="AAY150" s="74"/>
      <c r="AAZ150" s="74"/>
      <c r="ABA150" s="4"/>
      <c r="ABB150" s="4"/>
      <c r="ABC150" s="4"/>
      <c r="ABD150" s="4"/>
      <c r="ABE150" s="4"/>
      <c r="ABF150" s="4"/>
      <c r="ABG150" s="4"/>
      <c r="ABH150" s="4"/>
      <c r="ABI150" s="4"/>
      <c r="ABJ150" s="4"/>
      <c r="ABK150" s="4"/>
      <c r="ABL150" s="4"/>
      <c r="ABM150" s="4"/>
      <c r="ABN150" s="4"/>
      <c r="ABO150" s="4"/>
      <c r="ABP150" s="4"/>
      <c r="ABQ150" s="4"/>
      <c r="ABR150" s="4"/>
      <c r="ABS150" s="4"/>
      <c r="ABT150" s="4"/>
      <c r="ABU150" s="4"/>
      <c r="ABV150" s="4"/>
      <c r="ABW150" s="4"/>
      <c r="ABX150" s="4"/>
      <c r="ABY150" s="4"/>
      <c r="ABZ150" s="4"/>
      <c r="ACA150" s="4"/>
      <c r="ACB150" s="4"/>
      <c r="ACC150" s="4"/>
      <c r="ACD150" s="4"/>
      <c r="ACE150" s="4"/>
      <c r="ACF150" s="4"/>
      <c r="ACG150" s="4"/>
      <c r="ACH150" s="4"/>
      <c r="ACI150" s="4"/>
      <c r="ACJ150" s="4"/>
      <c r="ACK150" s="4"/>
      <c r="ACL150" s="4"/>
      <c r="ACM150" s="4"/>
      <c r="ACN150" s="4"/>
      <c r="ACO150" s="4"/>
      <c r="ACP150" s="4"/>
      <c r="ACQ150" s="4"/>
      <c r="ACR150" s="4"/>
      <c r="ACS150" s="4"/>
      <c r="ACT150" s="4"/>
      <c r="ACU150" s="4"/>
      <c r="ACV150" s="4"/>
      <c r="ACW150" s="4"/>
      <c r="ACX150" s="4"/>
      <c r="ACY150" s="4"/>
      <c r="ACZ150" s="4"/>
      <c r="ADA150" s="4"/>
      <c r="ADB150" s="4"/>
      <c r="ADC150" s="4"/>
      <c r="ADD150" s="4"/>
      <c r="ADE150" s="4"/>
      <c r="ADF150" s="4"/>
      <c r="ADG150" s="4"/>
      <c r="ADH150" s="4"/>
      <c r="ADI150" s="4"/>
      <c r="ADJ150" s="4"/>
      <c r="ADK150" s="4"/>
      <c r="ADL150" s="4"/>
      <c r="ADM150" s="4"/>
      <c r="ADN150" s="4"/>
      <c r="ADO150" s="4"/>
      <c r="ADP150" s="4"/>
      <c r="ADQ150" s="4"/>
      <c r="ADR150" s="4"/>
      <c r="ADS150" s="4"/>
      <c r="ADT150" s="4"/>
      <c r="ADU150" s="4"/>
      <c r="ADV150" s="4"/>
      <c r="ADW150" s="4"/>
      <c r="ADX150" s="4"/>
      <c r="ADY150" s="4"/>
      <c r="ADZ150" s="4"/>
      <c r="AEA150" s="4"/>
      <c r="AEB150" s="4"/>
      <c r="AEC150" s="4"/>
      <c r="AED150" s="4"/>
      <c r="AEE150" s="4"/>
      <c r="AEF150" s="4"/>
      <c r="AEG150" s="4"/>
      <c r="AEH150" s="4"/>
      <c r="AEI150" s="4"/>
      <c r="AEJ150" s="4"/>
      <c r="AEK150" s="4"/>
      <c r="AEL150" s="4"/>
      <c r="AEM150" s="4"/>
      <c r="AEN150" s="4"/>
      <c r="AEO150" s="4"/>
      <c r="AEP150" s="4"/>
      <c r="AEQ150" s="4"/>
      <c r="AER150" s="4"/>
      <c r="AES150" s="4"/>
      <c r="AET150" s="4"/>
      <c r="AEU150" s="4"/>
      <c r="AEV150" s="4"/>
      <c r="AEW150" s="4"/>
      <c r="AEX150" s="4"/>
      <c r="AEY150" s="4"/>
      <c r="AEZ150" s="4"/>
      <c r="AFA150" s="4"/>
      <c r="AFB150" s="4"/>
      <c r="AFC150" s="4"/>
      <c r="AFD150" s="4"/>
      <c r="AFE150" s="4"/>
      <c r="AFF150" s="4"/>
      <c r="AFG150" s="4"/>
      <c r="AFH150" s="4"/>
      <c r="AFI150" s="4"/>
      <c r="AFJ150" s="4"/>
      <c r="AFK150" s="4"/>
      <c r="AFL150" s="4"/>
      <c r="AFM150" s="4"/>
      <c r="AFN150" s="4"/>
      <c r="AFO150" s="4"/>
      <c r="AFP150" s="4"/>
      <c r="AFQ150" s="4"/>
      <c r="AFR150" s="4"/>
      <c r="AFS150" s="4"/>
      <c r="AFT150" s="4"/>
      <c r="AFU150" s="4"/>
      <c r="AFV150" s="4"/>
      <c r="AFW150" s="4"/>
      <c r="AFX150" s="4"/>
      <c r="AFY150" s="4"/>
      <c r="AFZ150" s="4"/>
      <c r="AGA150" s="4"/>
      <c r="AGB150" s="4"/>
      <c r="AGC150" s="4"/>
      <c r="AGD150" s="4"/>
      <c r="AGE150" s="4"/>
      <c r="AGF150" s="4"/>
      <c r="AGG150" s="4"/>
      <c r="AGH150" s="4"/>
      <c r="AGI150" s="4"/>
      <c r="AGJ150" s="4"/>
      <c r="AGK150" s="4"/>
      <c r="AGL150" s="4"/>
      <c r="AGM150" s="4"/>
      <c r="AGN150" s="4"/>
      <c r="AGO150" s="4"/>
      <c r="AGP150" s="4"/>
      <c r="AGQ150" s="4"/>
      <c r="AGR150" s="4"/>
      <c r="AGS150" s="4"/>
      <c r="AGT150" s="4"/>
      <c r="AGU150" s="4"/>
      <c r="AGV150" s="4"/>
      <c r="AGW150" s="4"/>
      <c r="AGX150" s="4"/>
      <c r="AGY150" s="4"/>
      <c r="AGZ150" s="4"/>
      <c r="AHA150" s="4"/>
      <c r="AHB150" s="4"/>
      <c r="AHC150" s="4"/>
      <c r="AHD150" s="4"/>
      <c r="AHE150" s="4"/>
      <c r="AHF150" s="4"/>
      <c r="AHG150" s="4"/>
      <c r="AHH150" s="4"/>
      <c r="AHI150" s="4"/>
      <c r="AHJ150" s="4"/>
      <c r="AHK150" s="4"/>
      <c r="AHL150" s="4"/>
      <c r="AHM150" s="4"/>
      <c r="AHN150" s="4"/>
      <c r="AHO150" s="4"/>
      <c r="AHP150" s="4"/>
      <c r="AHQ150" s="4"/>
      <c r="AHR150" s="4"/>
      <c r="AHS150" s="4"/>
      <c r="AHT150" s="4"/>
      <c r="AHU150" s="4"/>
      <c r="AHV150" s="4"/>
      <c r="AHW150" s="4"/>
      <c r="AHX150" s="4"/>
      <c r="AHY150" s="4"/>
      <c r="AHZ150" s="4"/>
      <c r="AIA150" s="4"/>
      <c r="AIB150" s="4"/>
      <c r="AIC150" s="4"/>
      <c r="AID150" s="4"/>
      <c r="AIE150" s="4"/>
      <c r="AIF150" s="4"/>
      <c r="AIG150" s="4"/>
      <c r="AIH150" s="4"/>
      <c r="AII150" s="4"/>
      <c r="AIJ150" s="4"/>
      <c r="AIK150" s="4"/>
      <c r="AIL150" s="4"/>
      <c r="AIM150" s="4"/>
      <c r="AIN150" s="4"/>
      <c r="AIO150" s="4"/>
      <c r="AIP150" s="4"/>
      <c r="AIQ150" s="4"/>
      <c r="AIR150" s="4"/>
      <c r="AIS150" s="4"/>
      <c r="AIT150" s="4"/>
      <c r="AIU150" s="4"/>
      <c r="AIV150" s="4"/>
      <c r="AIW150" s="4"/>
      <c r="AIX150" s="4"/>
      <c r="AIY150" s="4"/>
      <c r="AIZ150" s="4"/>
      <c r="AJA150" s="4"/>
      <c r="AJB150" s="4"/>
      <c r="AJC150" s="4"/>
      <c r="AJD150" s="4"/>
      <c r="AJE150" s="4"/>
      <c r="AJF150" s="4"/>
      <c r="AJG150" s="4"/>
      <c r="AJH150" s="4"/>
      <c r="AJI150" s="4"/>
      <c r="AJJ150" s="4"/>
      <c r="AJK150" s="4"/>
      <c r="AJL150" s="4"/>
      <c r="AJM150" s="4"/>
      <c r="AJN150" s="4"/>
      <c r="AJO150" s="4"/>
      <c r="AJP150" s="4"/>
      <c r="AJQ150" s="4"/>
      <c r="AJR150" s="4"/>
      <c r="AJS150" s="4"/>
      <c r="AJT150" s="4"/>
      <c r="AJU150" s="4"/>
      <c r="AJV150" s="4"/>
      <c r="AJW150" s="4"/>
      <c r="AJX150" s="4"/>
      <c r="AJY150" s="4"/>
      <c r="AJZ150" s="4"/>
      <c r="AKA150" s="4"/>
      <c r="AKB150" s="4"/>
      <c r="AKC150" s="4"/>
      <c r="AKD150" s="4"/>
      <c r="AKE150" s="4"/>
      <c r="AKF150" s="4"/>
      <c r="AKG150" s="4"/>
      <c r="AKH150" s="4"/>
      <c r="AKI150" s="4"/>
      <c r="AKJ150" s="4"/>
      <c r="AKK150" s="4"/>
      <c r="AKL150" s="4"/>
      <c r="AKM150" s="4"/>
      <c r="AKN150" s="4"/>
      <c r="AKO150" s="4"/>
      <c r="AKP150" s="4"/>
      <c r="AKQ150" s="74"/>
      <c r="AKR150" s="74"/>
      <c r="AKS150" s="74"/>
      <c r="AKT150" s="74"/>
      <c r="AKU150" s="74"/>
      <c r="AKV150" s="74"/>
      <c r="AKW150" s="4"/>
      <c r="AKX150" s="4"/>
      <c r="AKY150" s="4"/>
      <c r="AKZ150" s="4"/>
      <c r="ALA150" s="4"/>
      <c r="ALB150" s="4"/>
      <c r="ALC150" s="4"/>
      <c r="ALD150" s="4"/>
      <c r="ALE150" s="4"/>
      <c r="ALF150" s="4"/>
      <c r="ALG150" s="4"/>
      <c r="ALH150" s="4"/>
      <c r="ALI150" s="4"/>
      <c r="ALJ150" s="4"/>
      <c r="ALK150" s="4"/>
      <c r="ALL150" s="4"/>
      <c r="ALM150" s="4"/>
      <c r="ALN150" s="4"/>
      <c r="ALO150" s="4"/>
      <c r="ALP150" s="4"/>
      <c r="ALQ150" s="4"/>
      <c r="ALR150" s="4"/>
      <c r="ALS150" s="4"/>
      <c r="ALT150" s="4"/>
      <c r="ALU150" s="4"/>
      <c r="ALV150" s="4"/>
      <c r="ALW150" s="4"/>
      <c r="ALX150" s="4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  <c r="AMK150" s="4"/>
      <c r="AML150" s="4"/>
      <c r="AMM150" s="4"/>
      <c r="AMN150" s="4"/>
      <c r="AMO150" s="4"/>
      <c r="AMP150" s="4"/>
      <c r="AMQ150" s="4"/>
      <c r="AMR150" s="4"/>
      <c r="AMS150" s="4"/>
      <c r="AMT150" s="4"/>
      <c r="AMU150" s="4"/>
      <c r="AMV150" s="4"/>
      <c r="AMW150" s="4"/>
      <c r="AMX150" s="4"/>
      <c r="AMY150" s="4"/>
      <c r="AMZ150" s="4"/>
      <c r="ANA150" s="4"/>
      <c r="ANB150" s="4"/>
      <c r="ANC150" s="4"/>
      <c r="AND150" s="4"/>
      <c r="ANE150" s="4"/>
      <c r="ANF150" s="4"/>
      <c r="ANG150" s="4"/>
      <c r="ANH150" s="4"/>
      <c r="ANI150" s="4"/>
      <c r="ANJ150" s="4"/>
      <c r="ANK150" s="4"/>
      <c r="ANL150" s="4"/>
      <c r="ANM150" s="4"/>
      <c r="ANN150" s="4"/>
      <c r="ANO150" s="4"/>
      <c r="ANP150" s="4"/>
      <c r="ANQ150" s="4"/>
      <c r="ANR150" s="4"/>
      <c r="ANS150" s="4"/>
      <c r="ANT150" s="4"/>
      <c r="ANU150" s="4"/>
      <c r="ANV150" s="4"/>
      <c r="ANW150" s="4"/>
      <c r="ANX150" s="4"/>
      <c r="ANY150" s="4"/>
      <c r="ANZ150" s="4"/>
      <c r="AOA150" s="4"/>
      <c r="AOB150" s="4"/>
      <c r="AOC150" s="4"/>
      <c r="AOD150" s="4"/>
      <c r="AOE150" s="4"/>
      <c r="AOF150" s="4"/>
      <c r="AOG150" s="4"/>
      <c r="AOH150" s="4"/>
      <c r="AOI150" s="4"/>
      <c r="AOJ150" s="4"/>
      <c r="AOK150" s="4"/>
      <c r="AOL150" s="4"/>
      <c r="AOM150" s="4"/>
      <c r="AON150" s="4"/>
      <c r="AOO150" s="4"/>
      <c r="AOP150" s="4"/>
      <c r="AOQ150" s="4"/>
      <c r="AOR150" s="4"/>
      <c r="AOS150" s="4"/>
      <c r="AOT150" s="4"/>
      <c r="AOU150" s="4"/>
      <c r="AOV150" s="4"/>
      <c r="AOW150" s="4"/>
      <c r="AOX150" s="4"/>
      <c r="AOY150" s="4"/>
      <c r="AOZ150" s="4"/>
      <c r="APA150" s="4"/>
      <c r="APB150" s="4"/>
      <c r="APC150" s="4"/>
      <c r="APD150" s="4"/>
      <c r="APE150" s="4"/>
      <c r="APF150" s="4"/>
      <c r="APG150" s="4"/>
      <c r="APH150" s="4"/>
      <c r="API150" s="4"/>
      <c r="APJ150" s="4"/>
      <c r="APK150" s="4"/>
      <c r="APL150" s="4"/>
      <c r="APM150" s="4"/>
      <c r="APN150" s="4"/>
      <c r="APO150" s="4"/>
      <c r="APP150" s="4"/>
      <c r="APQ150" s="4"/>
      <c r="APR150" s="4"/>
      <c r="APS150" s="4"/>
      <c r="APT150" s="4"/>
      <c r="APU150" s="4"/>
      <c r="APV150" s="4"/>
      <c r="APW150" s="4"/>
      <c r="APX150" s="4"/>
      <c r="APY150" s="4"/>
      <c r="APZ150" s="4"/>
      <c r="AQA150" s="4"/>
      <c r="AQB150" s="4"/>
      <c r="AQC150" s="4"/>
      <c r="AQD150" s="4"/>
      <c r="AQE150" s="4"/>
      <c r="AQF150" s="4"/>
      <c r="AQG150" s="4"/>
      <c r="AQH150" s="4"/>
      <c r="AQI150" s="4"/>
      <c r="AQJ150" s="4"/>
      <c r="AQK150" s="4"/>
      <c r="AQL150" s="4"/>
      <c r="AQM150" s="4"/>
      <c r="AQN150" s="4"/>
      <c r="AQO150" s="4"/>
      <c r="AQP150" s="4"/>
      <c r="AQQ150" s="4"/>
      <c r="AQR150" s="4"/>
      <c r="AQS150" s="4"/>
      <c r="AQT150" s="4"/>
      <c r="AQU150" s="4"/>
      <c r="AQV150" s="4"/>
      <c r="AQW150" s="4"/>
      <c r="AQX150" s="4"/>
      <c r="AQY150" s="4"/>
      <c r="AQZ150" s="4"/>
      <c r="ARA150" s="4"/>
      <c r="ARB150" s="4"/>
      <c r="ARC150" s="4"/>
      <c r="ARD150" s="4"/>
      <c r="ARE150" s="4"/>
      <c r="ARF150" s="4"/>
      <c r="ARG150" s="4"/>
      <c r="ARH150" s="4"/>
      <c r="ARI150" s="4"/>
      <c r="ARJ150" s="4"/>
      <c r="ARK150" s="4"/>
      <c r="ARL150" s="4"/>
      <c r="ARM150" s="4"/>
      <c r="ARN150" s="4"/>
      <c r="ARO150" s="4"/>
      <c r="ARP150" s="4"/>
      <c r="ARQ150" s="4"/>
      <c r="ARR150" s="4"/>
      <c r="ARS150" s="4"/>
      <c r="ART150" s="4"/>
      <c r="ARU150" s="4"/>
      <c r="ARV150" s="4"/>
      <c r="ARW150" s="4"/>
      <c r="ARX150" s="4"/>
      <c r="ARY150" s="4"/>
      <c r="ARZ150" s="4"/>
      <c r="ASA150" s="4"/>
      <c r="ASB150" s="4"/>
      <c r="ASC150" s="4"/>
      <c r="ASD150" s="4"/>
      <c r="ASE150" s="4"/>
      <c r="ASF150" s="4"/>
      <c r="ASG150" s="4"/>
      <c r="ASH150" s="4"/>
      <c r="ASI150" s="4"/>
      <c r="ASJ150" s="4"/>
      <c r="ASK150" s="4"/>
      <c r="ASL150" s="4"/>
      <c r="ASM150" s="4"/>
      <c r="ASN150" s="4"/>
      <c r="ASO150" s="4"/>
      <c r="ASP150" s="4"/>
      <c r="ASQ150" s="4"/>
      <c r="ASR150" s="4"/>
      <c r="ASS150" s="4"/>
      <c r="AST150" s="4"/>
      <c r="ASU150" s="4"/>
      <c r="ASV150" s="4"/>
      <c r="ASW150" s="4"/>
      <c r="ASX150" s="4"/>
      <c r="ASY150" s="4"/>
      <c r="ASZ150" s="4"/>
      <c r="ATA150" s="4"/>
      <c r="ATB150" s="4"/>
      <c r="ATC150" s="4"/>
      <c r="ATD150" s="4"/>
      <c r="ATE150" s="4"/>
      <c r="ATF150" s="4"/>
      <c r="ATG150" s="4"/>
      <c r="ATH150" s="4"/>
      <c r="ATI150" s="4"/>
      <c r="ATJ150" s="4"/>
      <c r="ATK150" s="4"/>
      <c r="ATL150" s="4"/>
      <c r="ATM150" s="4"/>
      <c r="ATN150" s="4"/>
      <c r="ATO150" s="4"/>
      <c r="ATP150" s="4"/>
      <c r="ATQ150" s="4"/>
      <c r="ATR150" s="4"/>
      <c r="ATS150" s="4"/>
      <c r="ATT150" s="4"/>
      <c r="ATU150" s="4"/>
      <c r="ATV150" s="4"/>
      <c r="ATW150" s="4"/>
      <c r="ATX150" s="4"/>
      <c r="ATY150" s="4"/>
      <c r="ATZ150" s="4"/>
      <c r="AUA150" s="4"/>
      <c r="AUB150" s="4"/>
      <c r="AUC150" s="4"/>
      <c r="AUD150" s="4"/>
      <c r="AUE150" s="4"/>
      <c r="AUF150" s="4"/>
      <c r="AUG150" s="4"/>
      <c r="AUH150" s="4"/>
      <c r="AUI150" s="4"/>
      <c r="AUJ150" s="4"/>
      <c r="AUK150" s="4"/>
      <c r="AUL150" s="4"/>
      <c r="AUM150" s="74"/>
      <c r="AUN150" s="74"/>
      <c r="AUO150" s="74"/>
      <c r="AUP150" s="74"/>
      <c r="AUQ150" s="74"/>
      <c r="AUR150" s="74"/>
      <c r="AUS150" s="4"/>
      <c r="AUT150" s="4"/>
      <c r="AUU150" s="4"/>
      <c r="AUV150" s="4"/>
      <c r="AUW150" s="4"/>
      <c r="AUX150" s="4"/>
      <c r="AUY150" s="4"/>
      <c r="AUZ150" s="4"/>
      <c r="AVA150" s="4"/>
      <c r="AVB150" s="4"/>
      <c r="AVC150" s="4"/>
      <c r="AVD150" s="4"/>
      <c r="AVE150" s="4"/>
      <c r="AVF150" s="4"/>
      <c r="AVG150" s="4"/>
      <c r="AVH150" s="4"/>
      <c r="AVI150" s="4"/>
      <c r="AVJ150" s="4"/>
      <c r="AVK150" s="4"/>
      <c r="AVL150" s="4"/>
      <c r="AVM150" s="4"/>
      <c r="AVN150" s="4"/>
      <c r="AVO150" s="4"/>
      <c r="AVP150" s="4"/>
      <c r="AVQ150" s="4"/>
      <c r="AVR150" s="4"/>
      <c r="AVS150" s="4"/>
      <c r="AVT150" s="4"/>
      <c r="AVU150" s="4"/>
      <c r="AVV150" s="4"/>
      <c r="AVW150" s="4"/>
      <c r="AVX150" s="4"/>
      <c r="AVY150" s="4"/>
      <c r="AVZ150" s="4"/>
      <c r="AWA150" s="4"/>
      <c r="AWB150" s="4"/>
      <c r="AWC150" s="4"/>
      <c r="AWD150" s="4"/>
      <c r="AWE150" s="4"/>
      <c r="AWF150" s="4"/>
      <c r="AWG150" s="4"/>
      <c r="AWH150" s="4"/>
      <c r="AWI150" s="4"/>
      <c r="AWJ150" s="4"/>
      <c r="AWK150" s="4"/>
      <c r="AWL150" s="4"/>
      <c r="AWM150" s="4"/>
      <c r="AWN150" s="4"/>
      <c r="AWO150" s="4"/>
      <c r="AWP150" s="4"/>
      <c r="AWQ150" s="4"/>
      <c r="AWR150" s="4"/>
      <c r="AWS150" s="4"/>
      <c r="AWT150" s="4"/>
      <c r="AWU150" s="4"/>
      <c r="AWV150" s="4"/>
      <c r="AWW150" s="4"/>
      <c r="AWX150" s="4"/>
      <c r="AWY150" s="4"/>
      <c r="AWZ150" s="4"/>
      <c r="AXA150" s="4"/>
      <c r="AXB150" s="4"/>
      <c r="AXC150" s="4"/>
      <c r="AXD150" s="4"/>
      <c r="AXE150" s="4"/>
      <c r="AXF150" s="4"/>
      <c r="AXG150" s="4"/>
      <c r="AXH150" s="4"/>
      <c r="AXI150" s="4"/>
      <c r="AXJ150" s="4"/>
      <c r="AXK150" s="4"/>
      <c r="AXL150" s="4"/>
      <c r="AXM150" s="4"/>
      <c r="AXN150" s="4"/>
      <c r="AXO150" s="4"/>
      <c r="AXP150" s="4"/>
      <c r="AXQ150" s="4"/>
      <c r="AXR150" s="4"/>
      <c r="AXS150" s="4"/>
      <c r="AXT150" s="4"/>
      <c r="AXU150" s="4"/>
      <c r="AXV150" s="4"/>
      <c r="AXW150" s="4"/>
      <c r="AXX150" s="4"/>
      <c r="AXY150" s="4"/>
      <c r="AXZ150" s="4"/>
      <c r="AYA150" s="4"/>
      <c r="AYB150" s="4"/>
      <c r="AYC150" s="4"/>
      <c r="AYD150" s="4"/>
      <c r="AYE150" s="4"/>
      <c r="AYF150" s="4"/>
      <c r="AYG150" s="4"/>
      <c r="AYH150" s="4"/>
      <c r="AYI150" s="4"/>
      <c r="AYJ150" s="4"/>
      <c r="AYK150" s="4"/>
      <c r="AYL150" s="4"/>
      <c r="AYM150" s="4"/>
      <c r="AYN150" s="4"/>
      <c r="AYO150" s="4"/>
      <c r="AYP150" s="4"/>
      <c r="AYQ150" s="4"/>
      <c r="AYR150" s="4"/>
      <c r="AYS150" s="4"/>
      <c r="AYT150" s="4"/>
      <c r="AYU150" s="4"/>
      <c r="AYV150" s="4"/>
      <c r="AYW150" s="4"/>
      <c r="AYX150" s="4"/>
      <c r="AYY150" s="4"/>
      <c r="AYZ150" s="4"/>
      <c r="AZA150" s="4"/>
      <c r="AZB150" s="4"/>
      <c r="AZC150" s="4"/>
      <c r="AZD150" s="4"/>
      <c r="AZE150" s="4"/>
      <c r="AZF150" s="4"/>
      <c r="AZG150" s="4"/>
      <c r="AZH150" s="4"/>
      <c r="AZI150" s="4"/>
      <c r="AZJ150" s="4"/>
      <c r="AZK150" s="4"/>
      <c r="AZL150" s="4"/>
      <c r="AZM150" s="4"/>
      <c r="AZN150" s="4"/>
      <c r="AZO150" s="4"/>
      <c r="AZP150" s="4"/>
      <c r="AZQ150" s="4"/>
      <c r="AZR150" s="4"/>
      <c r="AZS150" s="4"/>
      <c r="AZT150" s="4"/>
      <c r="AZU150" s="4"/>
      <c r="AZV150" s="4"/>
      <c r="AZW150" s="4"/>
      <c r="AZX150" s="4"/>
      <c r="AZY150" s="4"/>
      <c r="AZZ150" s="4"/>
      <c r="BAA150" s="4"/>
      <c r="BAB150" s="4"/>
      <c r="BAC150" s="4"/>
      <c r="BAD150" s="4"/>
      <c r="BAE150" s="4"/>
      <c r="BAF150" s="4"/>
      <c r="BAG150" s="4"/>
      <c r="BAH150" s="4"/>
      <c r="BAI150" s="4"/>
      <c r="BAJ150" s="4"/>
      <c r="BAK150" s="4"/>
      <c r="BAL150" s="4"/>
      <c r="BAM150" s="4"/>
      <c r="BAN150" s="4"/>
      <c r="BAO150" s="4"/>
      <c r="BAP150" s="4"/>
      <c r="BAQ150" s="4"/>
      <c r="BAR150" s="4"/>
      <c r="BAS150" s="4"/>
      <c r="BAT150" s="4"/>
      <c r="BAU150" s="4"/>
      <c r="BAV150" s="4"/>
      <c r="BAW150" s="4"/>
      <c r="BAX150" s="4"/>
      <c r="BAY150" s="4"/>
      <c r="BAZ150" s="4"/>
      <c r="BBA150" s="4"/>
      <c r="BBB150" s="4"/>
      <c r="BBC150" s="4"/>
      <c r="BBD150" s="4"/>
      <c r="BBE150" s="4"/>
      <c r="BBF150" s="4"/>
      <c r="BBG150" s="4"/>
      <c r="BBH150" s="4"/>
      <c r="BBI150" s="4"/>
      <c r="BBJ150" s="4"/>
      <c r="BBK150" s="4"/>
      <c r="BBL150" s="4"/>
      <c r="BBM150" s="4"/>
      <c r="BBN150" s="4"/>
      <c r="BBO150" s="4"/>
      <c r="BBP150" s="4"/>
      <c r="BBQ150" s="4"/>
      <c r="BBR150" s="4"/>
      <c r="BBS150" s="4"/>
      <c r="BBT150" s="4"/>
      <c r="BBU150" s="4"/>
      <c r="BBV150" s="4"/>
      <c r="BBW150" s="4"/>
      <c r="BBX150" s="4"/>
      <c r="BBY150" s="4"/>
      <c r="BBZ150" s="4"/>
      <c r="BCA150" s="4"/>
      <c r="BCB150" s="4"/>
      <c r="BCC150" s="4"/>
      <c r="BCD150" s="4"/>
      <c r="BCE150" s="4"/>
      <c r="BCF150" s="4"/>
      <c r="BCG150" s="4"/>
      <c r="BCH150" s="4"/>
      <c r="BCI150" s="4"/>
      <c r="BCJ150" s="4"/>
      <c r="BCK150" s="4"/>
      <c r="BCL150" s="4"/>
      <c r="BCM150" s="4"/>
      <c r="BCN150" s="4"/>
      <c r="BCO150" s="4"/>
      <c r="BCP150" s="4"/>
      <c r="BCQ150" s="4"/>
      <c r="BCR150" s="4"/>
      <c r="BCS150" s="4"/>
      <c r="BCT150" s="4"/>
      <c r="BCU150" s="4"/>
      <c r="BCV150" s="4"/>
      <c r="BCW150" s="4"/>
      <c r="BCX150" s="4"/>
      <c r="BCY150" s="4"/>
      <c r="BCZ150" s="4"/>
      <c r="BDA150" s="4"/>
      <c r="BDB150" s="4"/>
      <c r="BDC150" s="4"/>
      <c r="BDD150" s="4"/>
      <c r="BDE150" s="4"/>
      <c r="BDF150" s="4"/>
      <c r="BDG150" s="4"/>
      <c r="BDH150" s="4"/>
      <c r="BDI150" s="4"/>
      <c r="BDJ150" s="4"/>
      <c r="BDK150" s="4"/>
      <c r="BDL150" s="4"/>
      <c r="BDM150" s="4"/>
      <c r="BDN150" s="4"/>
      <c r="BDO150" s="4"/>
      <c r="BDP150" s="4"/>
      <c r="BDQ150" s="4"/>
      <c r="BDR150" s="4"/>
      <c r="BDS150" s="4"/>
      <c r="BDT150" s="4"/>
      <c r="BDU150" s="4"/>
      <c r="BDV150" s="4"/>
      <c r="BDW150" s="4"/>
      <c r="BDX150" s="4"/>
      <c r="BDY150" s="4"/>
      <c r="BDZ150" s="4"/>
      <c r="BEA150" s="4"/>
      <c r="BEB150" s="4"/>
      <c r="BEC150" s="4"/>
      <c r="BED150" s="4"/>
      <c r="BEE150" s="4"/>
      <c r="BEF150" s="4"/>
      <c r="BEG150" s="4"/>
      <c r="BEH150" s="4"/>
      <c r="BEI150" s="74"/>
      <c r="BEJ150" s="74"/>
      <c r="BEK150" s="74"/>
      <c r="BEL150" s="74"/>
      <c r="BEM150" s="74"/>
      <c r="BEN150" s="74"/>
      <c r="BEO150" s="4"/>
      <c r="BEP150" s="4"/>
      <c r="BEQ150" s="4"/>
      <c r="BER150" s="4"/>
      <c r="BES150" s="4"/>
      <c r="BET150" s="4"/>
      <c r="BEU150" s="4"/>
      <c r="BEV150" s="4"/>
      <c r="BEW150" s="4"/>
      <c r="BEX150" s="4"/>
      <c r="BEY150" s="4"/>
      <c r="BEZ150" s="4"/>
      <c r="BFA150" s="4"/>
      <c r="BFB150" s="4"/>
      <c r="BFC150" s="4"/>
      <c r="BFD150" s="4"/>
      <c r="BFE150" s="4"/>
      <c r="BFF150" s="4"/>
      <c r="BFG150" s="4"/>
      <c r="BFH150" s="4"/>
      <c r="BFI150" s="4"/>
      <c r="BFJ150" s="4"/>
      <c r="BFK150" s="4"/>
      <c r="BFL150" s="4"/>
      <c r="BFM150" s="4"/>
      <c r="BFN150" s="4"/>
      <c r="BFO150" s="4"/>
      <c r="BFP150" s="4"/>
      <c r="BFQ150" s="4"/>
      <c r="BFR150" s="4"/>
      <c r="BFS150" s="4"/>
      <c r="BFT150" s="4"/>
      <c r="BFU150" s="4"/>
      <c r="BFV150" s="4"/>
      <c r="BFW150" s="4"/>
      <c r="BFX150" s="4"/>
      <c r="BFY150" s="4"/>
      <c r="BFZ150" s="4"/>
      <c r="BGA150" s="4"/>
      <c r="BGB150" s="4"/>
      <c r="BGC150" s="4"/>
      <c r="BGD150" s="4"/>
      <c r="BGE150" s="4"/>
      <c r="BGF150" s="4"/>
      <c r="BGG150" s="4"/>
      <c r="BGH150" s="4"/>
      <c r="BGI150" s="4"/>
      <c r="BGJ150" s="4"/>
      <c r="BGK150" s="4"/>
      <c r="BGL150" s="4"/>
      <c r="BGM150" s="4"/>
      <c r="BGN150" s="4"/>
      <c r="BGO150" s="4"/>
      <c r="BGP150" s="4"/>
      <c r="BGQ150" s="4"/>
      <c r="BGR150" s="4"/>
      <c r="BGS150" s="4"/>
      <c r="BGT150" s="4"/>
      <c r="BGU150" s="4"/>
      <c r="BGV150" s="4"/>
      <c r="BGW150" s="4"/>
      <c r="BGX150" s="4"/>
      <c r="BGY150" s="4"/>
      <c r="BGZ150" s="4"/>
      <c r="BHA150" s="4"/>
      <c r="BHB150" s="4"/>
      <c r="BHC150" s="4"/>
      <c r="BHD150" s="4"/>
      <c r="BHE150" s="4"/>
      <c r="BHF150" s="4"/>
      <c r="BHG150" s="4"/>
      <c r="BHH150" s="4"/>
      <c r="BHI150" s="4"/>
      <c r="BHJ150" s="4"/>
      <c r="BHK150" s="4"/>
      <c r="BHL150" s="4"/>
      <c r="BHM150" s="4"/>
      <c r="BHN150" s="4"/>
      <c r="BHO150" s="4"/>
      <c r="BHP150" s="4"/>
      <c r="BHQ150" s="4"/>
      <c r="BHR150" s="4"/>
      <c r="BHS150" s="4"/>
      <c r="BHT150" s="4"/>
      <c r="BHU150" s="4"/>
      <c r="BHV150" s="4"/>
      <c r="BHW150" s="4"/>
      <c r="BHX150" s="4"/>
      <c r="BHY150" s="4"/>
      <c r="BHZ150" s="4"/>
      <c r="BIA150" s="4"/>
      <c r="BIB150" s="4"/>
      <c r="BIC150" s="4"/>
      <c r="BID150" s="4"/>
      <c r="BIE150" s="4"/>
      <c r="BIF150" s="4"/>
      <c r="BIG150" s="4"/>
      <c r="BIH150" s="4"/>
      <c r="BII150" s="4"/>
      <c r="BIJ150" s="4"/>
      <c r="BIK150" s="4"/>
      <c r="BIL150" s="4"/>
      <c r="BIM150" s="4"/>
      <c r="BIN150" s="4"/>
      <c r="BIO150" s="4"/>
      <c r="BIP150" s="4"/>
      <c r="BIQ150" s="4"/>
      <c r="BIR150" s="4"/>
      <c r="BIS150" s="4"/>
      <c r="BIT150" s="4"/>
      <c r="BIU150" s="4"/>
      <c r="BIV150" s="4"/>
      <c r="BIW150" s="4"/>
      <c r="BIX150" s="4"/>
      <c r="BIY150" s="4"/>
      <c r="BIZ150" s="4"/>
      <c r="BJA150" s="4"/>
      <c r="BJB150" s="4"/>
      <c r="BJC150" s="4"/>
      <c r="BJD150" s="4"/>
      <c r="BJE150" s="4"/>
      <c r="BJF150" s="4"/>
      <c r="BJG150" s="4"/>
      <c r="BJH150" s="4"/>
      <c r="BJI150" s="4"/>
      <c r="BJJ150" s="4"/>
      <c r="BJK150" s="4"/>
      <c r="BJL150" s="4"/>
      <c r="BJM150" s="4"/>
      <c r="BJN150" s="4"/>
      <c r="BJO150" s="4"/>
      <c r="BJP150" s="4"/>
      <c r="BJQ150" s="4"/>
      <c r="BJR150" s="4"/>
      <c r="BJS150" s="4"/>
      <c r="BJT150" s="4"/>
      <c r="BJU150" s="4"/>
      <c r="BJV150" s="4"/>
      <c r="BJW150" s="4"/>
      <c r="BJX150" s="4"/>
      <c r="BJY150" s="4"/>
      <c r="BJZ150" s="4"/>
      <c r="BKA150" s="4"/>
      <c r="BKB150" s="4"/>
      <c r="BKC150" s="4"/>
      <c r="BKD150" s="4"/>
      <c r="BKE150" s="4"/>
      <c r="BKF150" s="4"/>
      <c r="BKG150" s="4"/>
      <c r="BKH150" s="4"/>
      <c r="BKI150" s="4"/>
      <c r="BKJ150" s="4"/>
      <c r="BKK150" s="4"/>
      <c r="BKL150" s="4"/>
      <c r="BKM150" s="4"/>
      <c r="BKN150" s="4"/>
      <c r="BKO150" s="4"/>
      <c r="BKP150" s="4"/>
      <c r="BKQ150" s="4"/>
      <c r="BKR150" s="4"/>
      <c r="BKS150" s="4"/>
      <c r="BKT150" s="4"/>
      <c r="BKU150" s="4"/>
      <c r="BKV150" s="4"/>
      <c r="BKW150" s="4"/>
      <c r="BKX150" s="4"/>
      <c r="BKY150" s="4"/>
      <c r="BKZ150" s="4"/>
      <c r="BLA150" s="4"/>
      <c r="BLB150" s="4"/>
      <c r="BLC150" s="4"/>
      <c r="BLD150" s="4"/>
      <c r="BLE150" s="4"/>
      <c r="BLF150" s="4"/>
      <c r="BLG150" s="4"/>
      <c r="BLH150" s="4"/>
      <c r="BLI150" s="4"/>
      <c r="BLJ150" s="4"/>
      <c r="BLK150" s="4"/>
      <c r="BLL150" s="4"/>
      <c r="BLM150" s="4"/>
      <c r="BLN150" s="4"/>
      <c r="BLO150" s="4"/>
      <c r="BLP150" s="4"/>
      <c r="BLQ150" s="4"/>
      <c r="BLR150" s="4"/>
      <c r="BLS150" s="4"/>
      <c r="BLT150" s="4"/>
      <c r="BLU150" s="4"/>
      <c r="BLV150" s="4"/>
      <c r="BLW150" s="4"/>
      <c r="BLX150" s="4"/>
      <c r="BLY150" s="4"/>
      <c r="BLZ150" s="4"/>
      <c r="BMA150" s="4"/>
      <c r="BMB150" s="4"/>
      <c r="BMC150" s="4"/>
      <c r="BMD150" s="4"/>
      <c r="BME150" s="4"/>
      <c r="BMF150" s="4"/>
      <c r="BMG150" s="4"/>
      <c r="BMH150" s="4"/>
      <c r="BMI150" s="4"/>
      <c r="BMJ150" s="4"/>
      <c r="BMK150" s="4"/>
      <c r="BML150" s="4"/>
      <c r="BMM150" s="4"/>
      <c r="BMN150" s="4"/>
      <c r="BMO150" s="4"/>
      <c r="BMP150" s="4"/>
      <c r="BMQ150" s="4"/>
      <c r="BMR150" s="4"/>
      <c r="BMS150" s="4"/>
      <c r="BMT150" s="4"/>
      <c r="BMU150" s="4"/>
      <c r="BMV150" s="4"/>
      <c r="BMW150" s="4"/>
      <c r="BMX150" s="4"/>
      <c r="BMY150" s="4"/>
      <c r="BMZ150" s="4"/>
      <c r="BNA150" s="4"/>
      <c r="BNB150" s="4"/>
      <c r="BNC150" s="4"/>
      <c r="BND150" s="4"/>
      <c r="BNE150" s="4"/>
      <c r="BNF150" s="4"/>
      <c r="BNG150" s="4"/>
      <c r="BNH150" s="4"/>
      <c r="BNI150" s="4"/>
      <c r="BNJ150" s="4"/>
      <c r="BNK150" s="4"/>
      <c r="BNL150" s="4"/>
      <c r="BNM150" s="4"/>
      <c r="BNN150" s="4"/>
      <c r="BNO150" s="4"/>
      <c r="BNP150" s="4"/>
      <c r="BNQ150" s="4"/>
      <c r="BNR150" s="4"/>
      <c r="BNS150" s="4"/>
      <c r="BNT150" s="4"/>
      <c r="BNU150" s="4"/>
      <c r="BNV150" s="4"/>
      <c r="BNW150" s="4"/>
      <c r="BNX150" s="4"/>
      <c r="BNY150" s="4"/>
      <c r="BNZ150" s="4"/>
      <c r="BOA150" s="4"/>
      <c r="BOB150" s="4"/>
      <c r="BOC150" s="4"/>
      <c r="BOD150" s="4"/>
      <c r="BOE150" s="74"/>
      <c r="BOF150" s="74"/>
      <c r="BOG150" s="74"/>
      <c r="BOH150" s="74"/>
      <c r="BOI150" s="74"/>
      <c r="BOJ150" s="74"/>
      <c r="BOK150" s="4"/>
      <c r="BOL150" s="4"/>
      <c r="BOM150" s="4"/>
      <c r="BON150" s="4"/>
      <c r="BOO150" s="4"/>
      <c r="BOP150" s="4"/>
      <c r="BOQ150" s="4"/>
      <c r="BOR150" s="4"/>
      <c r="BOS150" s="4"/>
      <c r="BOT150" s="4"/>
      <c r="BOU150" s="4"/>
      <c r="BOV150" s="4"/>
      <c r="BOW150" s="4"/>
      <c r="BOX150" s="4"/>
      <c r="BOY150" s="4"/>
      <c r="BOZ150" s="4"/>
      <c r="BPA150" s="4"/>
      <c r="BPB150" s="4"/>
      <c r="BPC150" s="4"/>
      <c r="BPD150" s="4"/>
      <c r="BPE150" s="4"/>
      <c r="BPF150" s="4"/>
      <c r="BPG150" s="4"/>
      <c r="BPH150" s="4"/>
      <c r="BPI150" s="4"/>
      <c r="BPJ150" s="4"/>
      <c r="BPK150" s="4"/>
      <c r="BPL150" s="4"/>
      <c r="BPM150" s="4"/>
      <c r="BPN150" s="4"/>
      <c r="BPO150" s="4"/>
      <c r="BPP150" s="4"/>
      <c r="BPQ150" s="4"/>
      <c r="BPR150" s="4"/>
      <c r="BPS150" s="4"/>
      <c r="BPT150" s="4"/>
      <c r="BPU150" s="4"/>
      <c r="BPV150" s="4"/>
      <c r="BPW150" s="4"/>
      <c r="BPX150" s="4"/>
      <c r="BPY150" s="4"/>
      <c r="BPZ150" s="4"/>
      <c r="BQA150" s="4"/>
      <c r="BQB150" s="4"/>
      <c r="BQC150" s="4"/>
      <c r="BQD150" s="4"/>
      <c r="BQE150" s="4"/>
      <c r="BQF150" s="4"/>
      <c r="BQG150" s="4"/>
      <c r="BQH150" s="4"/>
      <c r="BQI150" s="4"/>
      <c r="BQJ150" s="4"/>
      <c r="BQK150" s="4"/>
      <c r="BQL150" s="4"/>
      <c r="BQM150" s="4"/>
      <c r="BQN150" s="4"/>
      <c r="BQO150" s="4"/>
      <c r="BQP150" s="4"/>
      <c r="BQQ150" s="4"/>
      <c r="BQR150" s="4"/>
      <c r="BQS150" s="4"/>
      <c r="BQT150" s="4"/>
      <c r="BQU150" s="4"/>
      <c r="BQV150" s="4"/>
      <c r="BQW150" s="4"/>
      <c r="BQX150" s="4"/>
      <c r="BQY150" s="4"/>
      <c r="BQZ150" s="4"/>
      <c r="BRA150" s="4"/>
      <c r="BRB150" s="4"/>
      <c r="BRC150" s="4"/>
      <c r="BRD150" s="4"/>
      <c r="BRE150" s="4"/>
      <c r="BRF150" s="4"/>
      <c r="BRG150" s="4"/>
      <c r="BRH150" s="4"/>
      <c r="BRI150" s="4"/>
      <c r="BRJ150" s="4"/>
      <c r="BRK150" s="4"/>
      <c r="BRL150" s="4"/>
      <c r="BRM150" s="4"/>
      <c r="BRN150" s="4"/>
      <c r="BRO150" s="4"/>
      <c r="BRP150" s="4"/>
      <c r="BRQ150" s="4"/>
      <c r="BRR150" s="4"/>
      <c r="BRS150" s="4"/>
      <c r="BRT150" s="4"/>
      <c r="BRU150" s="4"/>
      <c r="BRV150" s="4"/>
      <c r="BRW150" s="4"/>
      <c r="BRX150" s="4"/>
      <c r="BRY150" s="4"/>
      <c r="BRZ150" s="4"/>
      <c r="BSA150" s="4"/>
      <c r="BSB150" s="4"/>
      <c r="BSC150" s="4"/>
      <c r="BSD150" s="4"/>
      <c r="BSE150" s="4"/>
      <c r="BSF150" s="4"/>
      <c r="BSG150" s="4"/>
      <c r="BSH150" s="4"/>
      <c r="BSI150" s="4"/>
      <c r="BSJ150" s="4"/>
      <c r="BSK150" s="4"/>
      <c r="BSL150" s="4"/>
      <c r="BSM150" s="4"/>
      <c r="BSN150" s="4"/>
      <c r="BSO150" s="4"/>
      <c r="BSP150" s="4"/>
      <c r="BSQ150" s="4"/>
      <c r="BSR150" s="4"/>
      <c r="BSS150" s="4"/>
      <c r="BST150" s="4"/>
      <c r="BSU150" s="4"/>
      <c r="BSV150" s="4"/>
      <c r="BSW150" s="4"/>
      <c r="BSX150" s="4"/>
      <c r="BSY150" s="4"/>
      <c r="BSZ150" s="4"/>
      <c r="BTA150" s="4"/>
      <c r="BTB150" s="4"/>
      <c r="BTC150" s="4"/>
      <c r="BTD150" s="4"/>
      <c r="BTE150" s="4"/>
      <c r="BTF150" s="4"/>
      <c r="BTG150" s="4"/>
      <c r="BTH150" s="4"/>
      <c r="BTI150" s="4"/>
      <c r="BTJ150" s="4"/>
      <c r="BTK150" s="4"/>
      <c r="BTL150" s="4"/>
      <c r="BTM150" s="4"/>
      <c r="BTN150" s="4"/>
      <c r="BTO150" s="4"/>
      <c r="BTP150" s="4"/>
      <c r="BTQ150" s="4"/>
      <c r="BTR150" s="4"/>
      <c r="BTS150" s="4"/>
      <c r="BTT150" s="4"/>
      <c r="BTU150" s="4"/>
      <c r="BTV150" s="4"/>
      <c r="BTW150" s="4"/>
      <c r="BTX150" s="4"/>
      <c r="BTY150" s="4"/>
      <c r="BTZ150" s="4"/>
      <c r="BUA150" s="4"/>
      <c r="BUB150" s="4"/>
      <c r="BUC150" s="4"/>
      <c r="BUD150" s="4"/>
      <c r="BUE150" s="4"/>
      <c r="BUF150" s="4"/>
      <c r="BUG150" s="4"/>
      <c r="BUH150" s="4"/>
      <c r="BUI150" s="4"/>
      <c r="BUJ150" s="4"/>
      <c r="BUK150" s="4"/>
      <c r="BUL150" s="4"/>
      <c r="BUM150" s="4"/>
      <c r="BUN150" s="4"/>
      <c r="BUO150" s="4"/>
      <c r="BUP150" s="4"/>
      <c r="BUQ150" s="4"/>
      <c r="BUR150" s="4"/>
      <c r="BUS150" s="4"/>
      <c r="BUT150" s="4"/>
      <c r="BUU150" s="4"/>
      <c r="BUV150" s="4"/>
      <c r="BUW150" s="4"/>
      <c r="BUX150" s="4"/>
      <c r="BUY150" s="4"/>
      <c r="BUZ150" s="4"/>
      <c r="BVA150" s="4"/>
      <c r="BVB150" s="4"/>
      <c r="BVC150" s="4"/>
      <c r="BVD150" s="4"/>
      <c r="BVE150" s="4"/>
      <c r="BVF150" s="4"/>
      <c r="BVG150" s="4"/>
      <c r="BVH150" s="4"/>
      <c r="BVI150" s="4"/>
      <c r="BVJ150" s="4"/>
      <c r="BVK150" s="4"/>
      <c r="BVL150" s="4"/>
      <c r="BVM150" s="4"/>
      <c r="BVN150" s="4"/>
      <c r="BVO150" s="4"/>
      <c r="BVP150" s="4"/>
      <c r="BVQ150" s="4"/>
      <c r="BVR150" s="4"/>
      <c r="BVS150" s="4"/>
      <c r="BVT150" s="4"/>
      <c r="BVU150" s="4"/>
      <c r="BVV150" s="4"/>
      <c r="BVW150" s="4"/>
      <c r="BVX150" s="4"/>
      <c r="BVY150" s="4"/>
      <c r="BVZ150" s="4"/>
      <c r="BWA150" s="4"/>
      <c r="BWB150" s="4"/>
      <c r="BWC150" s="4"/>
      <c r="BWD150" s="4"/>
      <c r="BWE150" s="4"/>
      <c r="BWF150" s="4"/>
      <c r="BWG150" s="4"/>
      <c r="BWH150" s="4"/>
      <c r="BWI150" s="4"/>
      <c r="BWJ150" s="4"/>
      <c r="BWK150" s="4"/>
      <c r="BWL150" s="4"/>
      <c r="BWM150" s="4"/>
      <c r="BWN150" s="4"/>
      <c r="BWO150" s="4"/>
      <c r="BWP150" s="4"/>
      <c r="BWQ150" s="4"/>
      <c r="BWR150" s="4"/>
      <c r="BWS150" s="4"/>
      <c r="BWT150" s="4"/>
      <c r="BWU150" s="4"/>
      <c r="BWV150" s="4"/>
      <c r="BWW150" s="4"/>
      <c r="BWX150" s="4"/>
      <c r="BWY150" s="4"/>
      <c r="BWZ150" s="4"/>
      <c r="BXA150" s="4"/>
      <c r="BXB150" s="4"/>
      <c r="BXC150" s="4"/>
      <c r="BXD150" s="4"/>
      <c r="BXE150" s="4"/>
      <c r="BXF150" s="4"/>
      <c r="BXG150" s="4"/>
      <c r="BXH150" s="4"/>
      <c r="BXI150" s="4"/>
      <c r="BXJ150" s="4"/>
      <c r="BXK150" s="4"/>
      <c r="BXL150" s="4"/>
      <c r="BXM150" s="4"/>
      <c r="BXN150" s="4"/>
      <c r="BXO150" s="4"/>
      <c r="BXP150" s="4"/>
      <c r="BXQ150" s="4"/>
      <c r="BXR150" s="4"/>
      <c r="BXS150" s="4"/>
      <c r="BXT150" s="4"/>
      <c r="BXU150" s="4"/>
      <c r="BXV150" s="4"/>
      <c r="BXW150" s="4"/>
      <c r="BXX150" s="4"/>
      <c r="BXY150" s="4"/>
      <c r="BXZ150" s="4"/>
      <c r="BYA150" s="74"/>
      <c r="BYB150" s="74"/>
      <c r="BYC150" s="74"/>
      <c r="BYD150" s="74"/>
      <c r="BYE150" s="74"/>
      <c r="BYF150" s="74"/>
      <c r="BYG150" s="4"/>
      <c r="BYH150" s="4"/>
      <c r="BYI150" s="4"/>
      <c r="BYJ150" s="4"/>
      <c r="BYK150" s="4"/>
      <c r="BYL150" s="4"/>
      <c r="BYM150" s="4"/>
      <c r="BYN150" s="4"/>
      <c r="BYO150" s="4"/>
      <c r="BYP150" s="4"/>
      <c r="BYQ150" s="4"/>
      <c r="BYR150" s="4"/>
      <c r="BYS150" s="4"/>
      <c r="BYT150" s="4"/>
      <c r="BYU150" s="4"/>
      <c r="BYV150" s="4"/>
      <c r="BYW150" s="4"/>
      <c r="BYX150" s="4"/>
      <c r="BYY150" s="4"/>
      <c r="BYZ150" s="4"/>
      <c r="BZA150" s="4"/>
      <c r="BZB150" s="4"/>
      <c r="BZC150" s="4"/>
      <c r="BZD150" s="4"/>
      <c r="BZE150" s="4"/>
      <c r="BZF150" s="4"/>
      <c r="BZG150" s="4"/>
      <c r="BZH150" s="4"/>
      <c r="BZI150" s="4"/>
      <c r="BZJ150" s="4"/>
      <c r="BZK150" s="4"/>
      <c r="BZL150" s="4"/>
      <c r="BZM150" s="4"/>
      <c r="BZN150" s="4"/>
      <c r="BZO150" s="4"/>
      <c r="BZP150" s="4"/>
      <c r="BZQ150" s="4"/>
      <c r="BZR150" s="4"/>
      <c r="BZS150" s="4"/>
      <c r="BZT150" s="4"/>
      <c r="BZU150" s="4"/>
      <c r="BZV150" s="4"/>
      <c r="BZW150" s="4"/>
      <c r="BZX150" s="4"/>
      <c r="BZY150" s="4"/>
      <c r="BZZ150" s="4"/>
      <c r="CAA150" s="4"/>
      <c r="CAB150" s="4"/>
      <c r="CAC150" s="4"/>
      <c r="CAD150" s="4"/>
      <c r="CAE150" s="4"/>
      <c r="CAF150" s="4"/>
      <c r="CAG150" s="4"/>
      <c r="CAH150" s="4"/>
      <c r="CAI150" s="4"/>
      <c r="CAJ150" s="4"/>
      <c r="CAK150" s="4"/>
      <c r="CAL150" s="4"/>
      <c r="CAM150" s="4"/>
      <c r="CAN150" s="4"/>
      <c r="CAO150" s="4"/>
      <c r="CAP150" s="4"/>
      <c r="CAQ150" s="4"/>
      <c r="CAR150" s="4"/>
      <c r="CAS150" s="4"/>
      <c r="CAT150" s="4"/>
      <c r="CAU150" s="4"/>
      <c r="CAV150" s="4"/>
      <c r="CAW150" s="4"/>
      <c r="CAX150" s="4"/>
      <c r="CAY150" s="4"/>
      <c r="CAZ150" s="4"/>
      <c r="CBA150" s="4"/>
      <c r="CBB150" s="4"/>
      <c r="CBC150" s="4"/>
      <c r="CBD150" s="4"/>
      <c r="CBE150" s="4"/>
      <c r="CBF150" s="4"/>
      <c r="CBG150" s="4"/>
      <c r="CBH150" s="4"/>
      <c r="CBI150" s="4"/>
      <c r="CBJ150" s="4"/>
      <c r="CBK150" s="4"/>
      <c r="CBL150" s="4"/>
      <c r="CBM150" s="4"/>
      <c r="CBN150" s="4"/>
      <c r="CBO150" s="4"/>
      <c r="CBP150" s="4"/>
      <c r="CBQ150" s="4"/>
      <c r="CBR150" s="4"/>
      <c r="CBS150" s="4"/>
      <c r="CBT150" s="4"/>
      <c r="CBU150" s="4"/>
      <c r="CBV150" s="4"/>
      <c r="CBW150" s="4"/>
      <c r="CBX150" s="4"/>
      <c r="CBY150" s="4"/>
      <c r="CBZ150" s="4"/>
      <c r="CCA150" s="4"/>
      <c r="CCB150" s="4"/>
      <c r="CCC150" s="4"/>
      <c r="CCD150" s="4"/>
      <c r="CCE150" s="4"/>
      <c r="CCF150" s="4"/>
      <c r="CCG150" s="4"/>
      <c r="CCH150" s="4"/>
      <c r="CCI150" s="4"/>
      <c r="CCJ150" s="4"/>
      <c r="CCK150" s="4"/>
      <c r="CCL150" s="4"/>
      <c r="CCM150" s="4"/>
      <c r="CCN150" s="4"/>
      <c r="CCO150" s="4"/>
      <c r="CCP150" s="4"/>
      <c r="CCQ150" s="4"/>
      <c r="CCR150" s="4"/>
      <c r="CCS150" s="4"/>
      <c r="CCT150" s="4"/>
      <c r="CCU150" s="4"/>
      <c r="CCV150" s="4"/>
      <c r="CCW150" s="4"/>
      <c r="CCX150" s="4"/>
      <c r="CCY150" s="4"/>
      <c r="CCZ150" s="4"/>
      <c r="CDA150" s="4"/>
      <c r="CDB150" s="4"/>
      <c r="CDC150" s="4"/>
      <c r="CDD150" s="4"/>
      <c r="CDE150" s="4"/>
      <c r="CDF150" s="4"/>
      <c r="CDG150" s="4"/>
      <c r="CDH150" s="4"/>
      <c r="CDI150" s="4"/>
      <c r="CDJ150" s="4"/>
      <c r="CDK150" s="4"/>
      <c r="CDL150" s="4"/>
      <c r="CDM150" s="4"/>
      <c r="CDN150" s="4"/>
      <c r="CDO150" s="4"/>
      <c r="CDP150" s="4"/>
      <c r="CDQ150" s="4"/>
      <c r="CDR150" s="4"/>
      <c r="CDS150" s="4"/>
      <c r="CDT150" s="4"/>
      <c r="CDU150" s="4"/>
      <c r="CDV150" s="4"/>
      <c r="CDW150" s="4"/>
      <c r="CDX150" s="4"/>
      <c r="CDY150" s="4"/>
      <c r="CDZ150" s="4"/>
      <c r="CEA150" s="4"/>
      <c r="CEB150" s="4"/>
      <c r="CEC150" s="4"/>
      <c r="CED150" s="4"/>
      <c r="CEE150" s="4"/>
      <c r="CEF150" s="4"/>
      <c r="CEG150" s="4"/>
      <c r="CEH150" s="4"/>
      <c r="CEI150" s="4"/>
      <c r="CEJ150" s="4"/>
      <c r="CEK150" s="4"/>
      <c r="CEL150" s="4"/>
      <c r="CEM150" s="4"/>
      <c r="CEN150" s="4"/>
      <c r="CEO150" s="4"/>
      <c r="CEP150" s="4"/>
      <c r="CEQ150" s="4"/>
      <c r="CER150" s="4"/>
      <c r="CES150" s="4"/>
      <c r="CET150" s="4"/>
      <c r="CEU150" s="4"/>
      <c r="CEV150" s="4"/>
      <c r="CEW150" s="4"/>
      <c r="CEX150" s="4"/>
      <c r="CEY150" s="4"/>
      <c r="CEZ150" s="4"/>
      <c r="CFA150" s="4"/>
      <c r="CFB150" s="4"/>
      <c r="CFC150" s="4"/>
      <c r="CFD150" s="4"/>
      <c r="CFE150" s="4"/>
      <c r="CFF150" s="4"/>
      <c r="CFG150" s="4"/>
      <c r="CFH150" s="4"/>
      <c r="CFI150" s="4"/>
      <c r="CFJ150" s="4"/>
      <c r="CFK150" s="4"/>
      <c r="CFL150" s="4"/>
      <c r="CFM150" s="4"/>
      <c r="CFN150" s="4"/>
      <c r="CFO150" s="4"/>
      <c r="CFP150" s="4"/>
      <c r="CFQ150" s="4"/>
      <c r="CFR150" s="4"/>
      <c r="CFS150" s="4"/>
      <c r="CFT150" s="4"/>
      <c r="CFU150" s="4"/>
      <c r="CFV150" s="4"/>
      <c r="CFW150" s="4"/>
      <c r="CFX150" s="4"/>
      <c r="CFY150" s="4"/>
      <c r="CFZ150" s="4"/>
      <c r="CGA150" s="4"/>
      <c r="CGB150" s="4"/>
      <c r="CGC150" s="4"/>
      <c r="CGD150" s="4"/>
      <c r="CGE150" s="4"/>
      <c r="CGF150" s="4"/>
      <c r="CGG150" s="4"/>
      <c r="CGH150" s="4"/>
      <c r="CGI150" s="4"/>
      <c r="CGJ150" s="4"/>
      <c r="CGK150" s="4"/>
      <c r="CGL150" s="4"/>
      <c r="CGM150" s="4"/>
      <c r="CGN150" s="4"/>
      <c r="CGO150" s="4"/>
      <c r="CGP150" s="4"/>
      <c r="CGQ150" s="4"/>
      <c r="CGR150" s="4"/>
      <c r="CGS150" s="4"/>
      <c r="CGT150" s="4"/>
      <c r="CGU150" s="4"/>
      <c r="CGV150" s="4"/>
      <c r="CGW150" s="4"/>
      <c r="CGX150" s="4"/>
      <c r="CGY150" s="4"/>
      <c r="CGZ150" s="4"/>
      <c r="CHA150" s="4"/>
      <c r="CHB150" s="4"/>
      <c r="CHC150" s="4"/>
      <c r="CHD150" s="4"/>
      <c r="CHE150" s="4"/>
      <c r="CHF150" s="4"/>
      <c r="CHG150" s="4"/>
      <c r="CHH150" s="4"/>
      <c r="CHI150" s="4"/>
      <c r="CHJ150" s="4"/>
      <c r="CHK150" s="4"/>
      <c r="CHL150" s="4"/>
      <c r="CHM150" s="4"/>
      <c r="CHN150" s="4"/>
      <c r="CHO150" s="4"/>
      <c r="CHP150" s="4"/>
      <c r="CHQ150" s="4"/>
      <c r="CHR150" s="4"/>
      <c r="CHS150" s="4"/>
      <c r="CHT150" s="4"/>
      <c r="CHU150" s="4"/>
      <c r="CHV150" s="4"/>
      <c r="CHW150" s="74"/>
      <c r="CHX150" s="74"/>
      <c r="CHY150" s="74"/>
      <c r="CHZ150" s="74"/>
      <c r="CIA150" s="74"/>
      <c r="CIB150" s="74"/>
      <c r="CIC150" s="4"/>
      <c r="CID150" s="4"/>
      <c r="CIE150" s="4"/>
      <c r="CIF150" s="4"/>
      <c r="CIG150" s="4"/>
      <c r="CIH150" s="4"/>
      <c r="CII150" s="4"/>
      <c r="CIJ150" s="4"/>
      <c r="CIK150" s="4"/>
      <c r="CIL150" s="4"/>
      <c r="CIM150" s="4"/>
      <c r="CIN150" s="4"/>
      <c r="CIO150" s="4"/>
      <c r="CIP150" s="4"/>
      <c r="CIQ150" s="4"/>
      <c r="CIR150" s="4"/>
      <c r="CIS150" s="4"/>
      <c r="CIT150" s="4"/>
      <c r="CIU150" s="4"/>
      <c r="CIV150" s="4"/>
      <c r="CIW150" s="4"/>
      <c r="CIX150" s="4"/>
      <c r="CIY150" s="4"/>
      <c r="CIZ150" s="4"/>
      <c r="CJA150" s="4"/>
      <c r="CJB150" s="4"/>
      <c r="CJC150" s="4"/>
      <c r="CJD150" s="4"/>
      <c r="CJE150" s="4"/>
      <c r="CJF150" s="4"/>
      <c r="CJG150" s="4"/>
      <c r="CJH150" s="4"/>
      <c r="CJI150" s="4"/>
      <c r="CJJ150" s="4"/>
      <c r="CJK150" s="4"/>
      <c r="CJL150" s="4"/>
      <c r="CJM150" s="4"/>
      <c r="CJN150" s="4"/>
      <c r="CJO150" s="4"/>
      <c r="CJP150" s="4"/>
      <c r="CJQ150" s="4"/>
      <c r="CJR150" s="4"/>
      <c r="CJS150" s="4"/>
      <c r="CJT150" s="4"/>
      <c r="CJU150" s="4"/>
      <c r="CJV150" s="4"/>
      <c r="CJW150" s="4"/>
      <c r="CJX150" s="4"/>
      <c r="CJY150" s="4"/>
      <c r="CJZ150" s="4"/>
      <c r="CKA150" s="4"/>
      <c r="CKB150" s="4"/>
      <c r="CKC150" s="4"/>
      <c r="CKD150" s="4"/>
      <c r="CKE150" s="4"/>
      <c r="CKF150" s="4"/>
      <c r="CKG150" s="4"/>
      <c r="CKH150" s="4"/>
      <c r="CKI150" s="4"/>
      <c r="CKJ150" s="4"/>
      <c r="CKK150" s="4"/>
      <c r="CKL150" s="4"/>
      <c r="CKM150" s="4"/>
      <c r="CKN150" s="4"/>
      <c r="CKO150" s="4"/>
      <c r="CKP150" s="4"/>
      <c r="CKQ150" s="4"/>
      <c r="CKR150" s="4"/>
      <c r="CKS150" s="4"/>
      <c r="CKT150" s="4"/>
      <c r="CKU150" s="4"/>
      <c r="CKV150" s="4"/>
      <c r="CKW150" s="4"/>
      <c r="CKX150" s="4"/>
      <c r="CKY150" s="4"/>
      <c r="CKZ150" s="4"/>
      <c r="CLA150" s="4"/>
      <c r="CLB150" s="4"/>
      <c r="CLC150" s="4"/>
      <c r="CLD150" s="4"/>
      <c r="CLE150" s="4"/>
      <c r="CLF150" s="4"/>
      <c r="CLG150" s="4"/>
      <c r="CLH150" s="4"/>
      <c r="CLI150" s="4"/>
      <c r="CLJ150" s="4"/>
      <c r="CLK150" s="4"/>
      <c r="CLL150" s="4"/>
      <c r="CLM150" s="4"/>
      <c r="CLN150" s="4"/>
      <c r="CLO150" s="4"/>
      <c r="CLP150" s="4"/>
      <c r="CLQ150" s="4"/>
      <c r="CLR150" s="4"/>
      <c r="CLS150" s="4"/>
      <c r="CLT150" s="4"/>
      <c r="CLU150" s="4"/>
      <c r="CLV150" s="4"/>
      <c r="CLW150" s="4"/>
      <c r="CLX150" s="4"/>
      <c r="CLY150" s="4"/>
      <c r="CLZ150" s="4"/>
      <c r="CMA150" s="4"/>
      <c r="CMB150" s="4"/>
      <c r="CMC150" s="4"/>
      <c r="CMD150" s="4"/>
      <c r="CME150" s="4"/>
      <c r="CMF150" s="4"/>
      <c r="CMG150" s="4"/>
      <c r="CMH150" s="4"/>
      <c r="CMI150" s="4"/>
      <c r="CMJ150" s="4"/>
      <c r="CMK150" s="4"/>
      <c r="CML150" s="4"/>
      <c r="CMM150" s="4"/>
      <c r="CMN150" s="4"/>
      <c r="CMO150" s="4"/>
      <c r="CMP150" s="4"/>
      <c r="CMQ150" s="4"/>
      <c r="CMR150" s="4"/>
      <c r="CMS150" s="4"/>
      <c r="CMT150" s="4"/>
      <c r="CMU150" s="4"/>
      <c r="CMV150" s="4"/>
      <c r="CMW150" s="4"/>
      <c r="CMX150" s="4"/>
      <c r="CMY150" s="4"/>
      <c r="CMZ150" s="4"/>
      <c r="CNA150" s="4"/>
      <c r="CNB150" s="4"/>
      <c r="CNC150" s="4"/>
      <c r="CND150" s="4"/>
      <c r="CNE150" s="4"/>
      <c r="CNF150" s="4"/>
      <c r="CNG150" s="4"/>
      <c r="CNH150" s="4"/>
      <c r="CNI150" s="4"/>
      <c r="CNJ150" s="4"/>
      <c r="CNK150" s="4"/>
      <c r="CNL150" s="4"/>
      <c r="CNM150" s="4"/>
      <c r="CNN150" s="4"/>
      <c r="CNO150" s="4"/>
      <c r="CNP150" s="4"/>
      <c r="CNQ150" s="4"/>
      <c r="CNR150" s="4"/>
      <c r="CNS150" s="4"/>
      <c r="CNT150" s="4"/>
      <c r="CNU150" s="4"/>
      <c r="CNV150" s="4"/>
      <c r="CNW150" s="4"/>
      <c r="CNX150" s="4"/>
      <c r="CNY150" s="4"/>
      <c r="CNZ150" s="4"/>
      <c r="COA150" s="4"/>
      <c r="COB150" s="4"/>
      <c r="COC150" s="4"/>
      <c r="COD150" s="4"/>
      <c r="COE150" s="4"/>
      <c r="COF150" s="4"/>
      <c r="COG150" s="4"/>
      <c r="COH150" s="4"/>
      <c r="COI150" s="4"/>
      <c r="COJ150" s="4"/>
      <c r="COK150" s="4"/>
      <c r="COL150" s="4"/>
      <c r="COM150" s="4"/>
      <c r="CON150" s="4"/>
      <c r="COO150" s="4"/>
      <c r="COP150" s="4"/>
      <c r="COQ150" s="4"/>
      <c r="COR150" s="4"/>
      <c r="COS150" s="4"/>
      <c r="COT150" s="4"/>
      <c r="COU150" s="4"/>
      <c r="COV150" s="4"/>
      <c r="COW150" s="4"/>
      <c r="COX150" s="4"/>
      <c r="COY150" s="4"/>
      <c r="COZ150" s="4"/>
      <c r="CPA150" s="4"/>
      <c r="CPB150" s="4"/>
      <c r="CPC150" s="4"/>
      <c r="CPD150" s="4"/>
      <c r="CPE150" s="4"/>
      <c r="CPF150" s="4"/>
      <c r="CPG150" s="4"/>
      <c r="CPH150" s="4"/>
      <c r="CPI150" s="4"/>
      <c r="CPJ150" s="4"/>
      <c r="CPK150" s="4"/>
      <c r="CPL150" s="4"/>
      <c r="CPM150" s="4"/>
      <c r="CPN150" s="4"/>
      <c r="CPO150" s="4"/>
      <c r="CPP150" s="4"/>
      <c r="CPQ150" s="4"/>
      <c r="CPR150" s="4"/>
      <c r="CPS150" s="4"/>
      <c r="CPT150" s="4"/>
      <c r="CPU150" s="4"/>
      <c r="CPV150" s="4"/>
      <c r="CPW150" s="4"/>
      <c r="CPX150" s="4"/>
      <c r="CPY150" s="4"/>
      <c r="CPZ150" s="4"/>
      <c r="CQA150" s="4"/>
      <c r="CQB150" s="4"/>
      <c r="CQC150" s="4"/>
      <c r="CQD150" s="4"/>
      <c r="CQE150" s="4"/>
      <c r="CQF150" s="4"/>
      <c r="CQG150" s="4"/>
      <c r="CQH150" s="4"/>
      <c r="CQI150" s="4"/>
      <c r="CQJ150" s="4"/>
      <c r="CQK150" s="4"/>
      <c r="CQL150" s="4"/>
      <c r="CQM150" s="4"/>
      <c r="CQN150" s="4"/>
      <c r="CQO150" s="4"/>
      <c r="CQP150" s="4"/>
      <c r="CQQ150" s="4"/>
      <c r="CQR150" s="4"/>
      <c r="CQS150" s="4"/>
      <c r="CQT150" s="4"/>
      <c r="CQU150" s="4"/>
      <c r="CQV150" s="4"/>
      <c r="CQW150" s="4"/>
      <c r="CQX150" s="4"/>
      <c r="CQY150" s="4"/>
      <c r="CQZ150" s="4"/>
      <c r="CRA150" s="4"/>
      <c r="CRB150" s="4"/>
      <c r="CRC150" s="4"/>
      <c r="CRD150" s="4"/>
      <c r="CRE150" s="4"/>
      <c r="CRF150" s="4"/>
      <c r="CRG150" s="4"/>
      <c r="CRH150" s="4"/>
      <c r="CRI150" s="4"/>
      <c r="CRJ150" s="4"/>
      <c r="CRK150" s="4"/>
      <c r="CRL150" s="4"/>
      <c r="CRM150" s="4"/>
      <c r="CRN150" s="4"/>
      <c r="CRO150" s="4"/>
      <c r="CRP150" s="4"/>
      <c r="CRQ150" s="4"/>
      <c r="CRR150" s="4"/>
      <c r="CRS150" s="74"/>
      <c r="CRT150" s="74"/>
      <c r="CRU150" s="74"/>
      <c r="CRV150" s="74"/>
      <c r="CRW150" s="74"/>
      <c r="CRX150" s="74"/>
      <c r="CRY150" s="4"/>
      <c r="CRZ150" s="4"/>
      <c r="CSA150" s="4"/>
      <c r="CSB150" s="4"/>
      <c r="CSC150" s="4"/>
      <c r="CSD150" s="4"/>
      <c r="CSE150" s="4"/>
      <c r="CSF150" s="4"/>
      <c r="CSG150" s="4"/>
      <c r="CSH150" s="4"/>
      <c r="CSI150" s="4"/>
      <c r="CSJ150" s="4"/>
      <c r="CSK150" s="4"/>
      <c r="CSL150" s="4"/>
      <c r="CSM150" s="4"/>
      <c r="CSN150" s="4"/>
      <c r="CSO150" s="4"/>
      <c r="CSP150" s="4"/>
      <c r="CSQ150" s="4"/>
      <c r="CSR150" s="4"/>
      <c r="CSS150" s="4"/>
      <c r="CST150" s="4"/>
      <c r="CSU150" s="4"/>
      <c r="CSV150" s="4"/>
      <c r="CSW150" s="4"/>
      <c r="CSX150" s="4"/>
      <c r="CSY150" s="4"/>
      <c r="CSZ150" s="4"/>
      <c r="CTA150" s="4"/>
      <c r="CTB150" s="4"/>
      <c r="CTC150" s="4"/>
      <c r="CTD150" s="4"/>
      <c r="CTE150" s="4"/>
      <c r="CTF150" s="4"/>
      <c r="CTG150" s="4"/>
      <c r="CTH150" s="4"/>
      <c r="CTI150" s="4"/>
      <c r="CTJ150" s="4"/>
      <c r="CTK150" s="4"/>
      <c r="CTL150" s="4"/>
      <c r="CTM150" s="4"/>
      <c r="CTN150" s="4"/>
      <c r="CTO150" s="4"/>
      <c r="CTP150" s="4"/>
      <c r="CTQ150" s="4"/>
      <c r="CTR150" s="4"/>
      <c r="CTS150" s="4"/>
      <c r="CTT150" s="4"/>
      <c r="CTU150" s="4"/>
      <c r="CTV150" s="4"/>
      <c r="CTW150" s="4"/>
      <c r="CTX150" s="4"/>
      <c r="CTY150" s="4"/>
      <c r="CTZ150" s="4"/>
      <c r="CUA150" s="4"/>
      <c r="CUB150" s="4"/>
      <c r="CUC150" s="4"/>
      <c r="CUD150" s="4"/>
      <c r="CUE150" s="4"/>
      <c r="CUF150" s="4"/>
      <c r="CUG150" s="4"/>
      <c r="CUH150" s="4"/>
      <c r="CUI150" s="4"/>
      <c r="CUJ150" s="4"/>
      <c r="CUK150" s="4"/>
      <c r="CUL150" s="4"/>
      <c r="CUM150" s="4"/>
      <c r="CUN150" s="4"/>
      <c r="CUO150" s="4"/>
      <c r="CUP150" s="4"/>
      <c r="CUQ150" s="4"/>
      <c r="CUR150" s="4"/>
      <c r="CUS150" s="4"/>
      <c r="CUT150" s="4"/>
      <c r="CUU150" s="4"/>
      <c r="CUV150" s="4"/>
      <c r="CUW150" s="4"/>
      <c r="CUX150" s="4"/>
      <c r="CUY150" s="4"/>
      <c r="CUZ150" s="4"/>
      <c r="CVA150" s="4"/>
      <c r="CVB150" s="4"/>
      <c r="CVC150" s="4"/>
      <c r="CVD150" s="4"/>
      <c r="CVE150" s="4"/>
      <c r="CVF150" s="4"/>
      <c r="CVG150" s="4"/>
      <c r="CVH150" s="4"/>
      <c r="CVI150" s="4"/>
      <c r="CVJ150" s="4"/>
      <c r="CVK150" s="4"/>
      <c r="CVL150" s="4"/>
      <c r="CVM150" s="4"/>
      <c r="CVN150" s="4"/>
      <c r="CVO150" s="4"/>
      <c r="CVP150" s="4"/>
      <c r="CVQ150" s="4"/>
      <c r="CVR150" s="4"/>
      <c r="CVS150" s="4"/>
      <c r="CVT150" s="4"/>
      <c r="CVU150" s="4"/>
      <c r="CVV150" s="4"/>
      <c r="CVW150" s="4"/>
      <c r="CVX150" s="4"/>
      <c r="CVY150" s="4"/>
      <c r="CVZ150" s="4"/>
      <c r="CWA150" s="4"/>
      <c r="CWB150" s="4"/>
      <c r="CWC150" s="4"/>
      <c r="CWD150" s="4"/>
      <c r="CWE150" s="4"/>
      <c r="CWF150" s="4"/>
      <c r="CWG150" s="4"/>
      <c r="CWH150" s="4"/>
      <c r="CWI150" s="4"/>
      <c r="CWJ150" s="4"/>
      <c r="CWK150" s="4"/>
      <c r="CWL150" s="4"/>
      <c r="CWM150" s="4"/>
      <c r="CWN150" s="4"/>
      <c r="CWO150" s="4"/>
      <c r="CWP150" s="4"/>
      <c r="CWQ150" s="4"/>
      <c r="CWR150" s="4"/>
      <c r="CWS150" s="4"/>
      <c r="CWT150" s="4"/>
      <c r="CWU150" s="4"/>
      <c r="CWV150" s="4"/>
      <c r="CWW150" s="4"/>
      <c r="CWX150" s="4"/>
      <c r="CWY150" s="4"/>
      <c r="CWZ150" s="4"/>
      <c r="CXA150" s="4"/>
      <c r="CXB150" s="4"/>
      <c r="CXC150" s="4"/>
      <c r="CXD150" s="4"/>
      <c r="CXE150" s="4"/>
      <c r="CXF150" s="4"/>
      <c r="CXG150" s="4"/>
      <c r="CXH150" s="4"/>
      <c r="CXI150" s="4"/>
      <c r="CXJ150" s="4"/>
      <c r="CXK150" s="4"/>
      <c r="CXL150" s="4"/>
      <c r="CXM150" s="4"/>
      <c r="CXN150" s="4"/>
      <c r="CXO150" s="4"/>
      <c r="CXP150" s="4"/>
      <c r="CXQ150" s="4"/>
      <c r="CXR150" s="4"/>
      <c r="CXS150" s="4"/>
      <c r="CXT150" s="4"/>
      <c r="CXU150" s="4"/>
      <c r="CXV150" s="4"/>
      <c r="CXW150" s="4"/>
      <c r="CXX150" s="4"/>
      <c r="CXY150" s="4"/>
      <c r="CXZ150" s="4"/>
      <c r="CYA150" s="4"/>
      <c r="CYB150" s="4"/>
      <c r="CYC150" s="4"/>
      <c r="CYD150" s="4"/>
      <c r="CYE150" s="4"/>
      <c r="CYF150" s="4"/>
      <c r="CYG150" s="4"/>
      <c r="CYH150" s="4"/>
      <c r="CYI150" s="4"/>
      <c r="CYJ150" s="4"/>
      <c r="CYK150" s="4"/>
      <c r="CYL150" s="4"/>
      <c r="CYM150" s="4"/>
      <c r="CYN150" s="4"/>
      <c r="CYO150" s="4"/>
      <c r="CYP150" s="4"/>
      <c r="CYQ150" s="4"/>
      <c r="CYR150" s="4"/>
      <c r="CYS150" s="4"/>
      <c r="CYT150" s="4"/>
      <c r="CYU150" s="4"/>
      <c r="CYV150" s="4"/>
      <c r="CYW150" s="4"/>
      <c r="CYX150" s="4"/>
      <c r="CYY150" s="4"/>
      <c r="CYZ150" s="4"/>
      <c r="CZA150" s="4"/>
      <c r="CZB150" s="4"/>
      <c r="CZC150" s="4"/>
      <c r="CZD150" s="4"/>
      <c r="CZE150" s="4"/>
      <c r="CZF150" s="4"/>
      <c r="CZG150" s="4"/>
      <c r="CZH150" s="4"/>
      <c r="CZI150" s="4"/>
      <c r="CZJ150" s="4"/>
      <c r="CZK150" s="4"/>
      <c r="CZL150" s="4"/>
      <c r="CZM150" s="4"/>
      <c r="CZN150" s="4"/>
      <c r="CZO150" s="4"/>
      <c r="CZP150" s="4"/>
      <c r="CZQ150" s="4"/>
      <c r="CZR150" s="4"/>
      <c r="CZS150" s="4"/>
      <c r="CZT150" s="4"/>
      <c r="CZU150" s="4"/>
      <c r="CZV150" s="4"/>
      <c r="CZW150" s="4"/>
      <c r="CZX150" s="4"/>
      <c r="CZY150" s="4"/>
      <c r="CZZ150" s="4"/>
      <c r="DAA150" s="4"/>
      <c r="DAB150" s="4"/>
      <c r="DAC150" s="4"/>
      <c r="DAD150" s="4"/>
      <c r="DAE150" s="4"/>
      <c r="DAF150" s="4"/>
      <c r="DAG150" s="4"/>
      <c r="DAH150" s="4"/>
      <c r="DAI150" s="4"/>
      <c r="DAJ150" s="4"/>
      <c r="DAK150" s="4"/>
      <c r="DAL150" s="4"/>
      <c r="DAM150" s="4"/>
      <c r="DAN150" s="4"/>
      <c r="DAO150" s="4"/>
      <c r="DAP150" s="4"/>
      <c r="DAQ150" s="4"/>
      <c r="DAR150" s="4"/>
      <c r="DAS150" s="4"/>
      <c r="DAT150" s="4"/>
      <c r="DAU150" s="4"/>
      <c r="DAV150" s="4"/>
      <c r="DAW150" s="4"/>
      <c r="DAX150" s="4"/>
      <c r="DAY150" s="4"/>
      <c r="DAZ150" s="4"/>
      <c r="DBA150" s="4"/>
      <c r="DBB150" s="4"/>
      <c r="DBC150" s="4"/>
      <c r="DBD150" s="4"/>
      <c r="DBE150" s="4"/>
      <c r="DBF150" s="4"/>
      <c r="DBG150" s="4"/>
      <c r="DBH150" s="4"/>
      <c r="DBI150" s="4"/>
      <c r="DBJ150" s="4"/>
      <c r="DBK150" s="4"/>
      <c r="DBL150" s="4"/>
      <c r="DBM150" s="4"/>
      <c r="DBN150" s="4"/>
      <c r="DBO150" s="74"/>
      <c r="DBP150" s="74"/>
      <c r="DBQ150" s="74"/>
      <c r="DBR150" s="74"/>
      <c r="DBS150" s="74"/>
      <c r="DBT150" s="74"/>
      <c r="DBU150" s="4"/>
      <c r="DBV150" s="4"/>
      <c r="DBW150" s="4"/>
      <c r="DBX150" s="4"/>
      <c r="DBY150" s="4"/>
      <c r="DBZ150" s="4"/>
      <c r="DCA150" s="4"/>
      <c r="DCB150" s="4"/>
      <c r="DCC150" s="4"/>
      <c r="DCD150" s="4"/>
      <c r="DCE150" s="4"/>
      <c r="DCF150" s="4"/>
      <c r="DCG150" s="4"/>
      <c r="DCH150" s="4"/>
      <c r="DCI150" s="4"/>
      <c r="DCJ150" s="4"/>
      <c r="DCK150" s="4"/>
      <c r="DCL150" s="4"/>
      <c r="DCM150" s="4"/>
      <c r="DCN150" s="4"/>
      <c r="DCO150" s="4"/>
      <c r="DCP150" s="4"/>
      <c r="DCQ150" s="4"/>
      <c r="DCR150" s="4"/>
      <c r="DCS150" s="4"/>
      <c r="DCT150" s="4"/>
      <c r="DCU150" s="4"/>
      <c r="DCV150" s="4"/>
      <c r="DCW150" s="4"/>
      <c r="DCX150" s="4"/>
      <c r="DCY150" s="4"/>
      <c r="DCZ150" s="4"/>
      <c r="DDA150" s="4"/>
      <c r="DDB150" s="4"/>
      <c r="DDC150" s="4"/>
      <c r="DDD150" s="4"/>
      <c r="DDE150" s="4"/>
      <c r="DDF150" s="4"/>
      <c r="DDG150" s="4"/>
      <c r="DDH150" s="4"/>
      <c r="DDI150" s="4"/>
      <c r="DDJ150" s="4"/>
      <c r="DDK150" s="4"/>
      <c r="DDL150" s="4"/>
      <c r="DDM150" s="4"/>
      <c r="DDN150" s="4"/>
      <c r="DDO150" s="4"/>
      <c r="DDP150" s="4"/>
      <c r="DDQ150" s="4"/>
      <c r="DDR150" s="4"/>
      <c r="DDS150" s="4"/>
      <c r="DDT150" s="4"/>
      <c r="DDU150" s="4"/>
      <c r="DDV150" s="4"/>
      <c r="DDW150" s="4"/>
      <c r="DDX150" s="4"/>
      <c r="DDY150" s="4"/>
      <c r="DDZ150" s="4"/>
      <c r="DEA150" s="4"/>
      <c r="DEB150" s="4"/>
      <c r="DEC150" s="4"/>
      <c r="DED150" s="4"/>
      <c r="DEE150" s="4"/>
      <c r="DEF150" s="4"/>
      <c r="DEG150" s="4"/>
      <c r="DEH150" s="4"/>
      <c r="DEI150" s="4"/>
      <c r="DEJ150" s="4"/>
      <c r="DEK150" s="4"/>
      <c r="DEL150" s="4"/>
      <c r="DEM150" s="4"/>
      <c r="DEN150" s="4"/>
      <c r="DEO150" s="4"/>
      <c r="DEP150" s="4"/>
      <c r="DEQ150" s="4"/>
      <c r="DER150" s="4"/>
      <c r="DES150" s="4"/>
      <c r="DET150" s="4"/>
      <c r="DEU150" s="4"/>
      <c r="DEV150" s="4"/>
      <c r="DEW150" s="4"/>
      <c r="DEX150" s="4"/>
      <c r="DEY150" s="4"/>
      <c r="DEZ150" s="4"/>
      <c r="DFA150" s="4"/>
      <c r="DFB150" s="4"/>
      <c r="DFC150" s="4"/>
      <c r="DFD150" s="4"/>
      <c r="DFE150" s="4"/>
      <c r="DFF150" s="4"/>
      <c r="DFG150" s="4"/>
      <c r="DFH150" s="4"/>
      <c r="DFI150" s="4"/>
      <c r="DFJ150" s="4"/>
      <c r="DFK150" s="4"/>
      <c r="DFL150" s="4"/>
      <c r="DFM150" s="4"/>
      <c r="DFN150" s="4"/>
      <c r="DFO150" s="4"/>
      <c r="DFP150" s="4"/>
      <c r="DFQ150" s="4"/>
      <c r="DFR150" s="4"/>
      <c r="DFS150" s="4"/>
      <c r="DFT150" s="4"/>
      <c r="DFU150" s="4"/>
      <c r="DFV150" s="4"/>
      <c r="DFW150" s="4"/>
      <c r="DFX150" s="4"/>
      <c r="DFY150" s="4"/>
      <c r="DFZ150" s="4"/>
      <c r="DGA150" s="4"/>
      <c r="DGB150" s="4"/>
      <c r="DGC150" s="4"/>
      <c r="DGD150" s="4"/>
      <c r="DGE150" s="4"/>
      <c r="DGF150" s="4"/>
      <c r="DGG150" s="4"/>
      <c r="DGH150" s="4"/>
      <c r="DGI150" s="4"/>
      <c r="DGJ150" s="4"/>
      <c r="DGK150" s="4"/>
      <c r="DGL150" s="4"/>
      <c r="DGM150" s="4"/>
      <c r="DGN150" s="4"/>
      <c r="DGO150" s="4"/>
      <c r="DGP150" s="4"/>
      <c r="DGQ150" s="4"/>
      <c r="DGR150" s="4"/>
      <c r="DGS150" s="4"/>
      <c r="DGT150" s="4"/>
      <c r="DGU150" s="4"/>
      <c r="DGV150" s="4"/>
      <c r="DGW150" s="4"/>
      <c r="DGX150" s="4"/>
      <c r="DGY150" s="4"/>
      <c r="DGZ150" s="4"/>
      <c r="DHA150" s="4"/>
      <c r="DHB150" s="4"/>
      <c r="DHC150" s="4"/>
      <c r="DHD150" s="4"/>
      <c r="DHE150" s="4"/>
      <c r="DHF150" s="4"/>
      <c r="DHG150" s="4"/>
      <c r="DHH150" s="4"/>
      <c r="DHI150" s="4"/>
      <c r="DHJ150" s="4"/>
      <c r="DHK150" s="4"/>
      <c r="DHL150" s="4"/>
      <c r="DHM150" s="4"/>
      <c r="DHN150" s="4"/>
      <c r="DHO150" s="4"/>
      <c r="DHP150" s="4"/>
      <c r="DHQ150" s="4"/>
      <c r="DHR150" s="4"/>
      <c r="DHS150" s="4"/>
      <c r="DHT150" s="4"/>
      <c r="DHU150" s="4"/>
      <c r="DHV150" s="4"/>
      <c r="DHW150" s="4"/>
      <c r="DHX150" s="4"/>
      <c r="DHY150" s="4"/>
      <c r="DHZ150" s="4"/>
      <c r="DIA150" s="4"/>
      <c r="DIB150" s="4"/>
      <c r="DIC150" s="4"/>
      <c r="DID150" s="4"/>
      <c r="DIE150" s="4"/>
      <c r="DIF150" s="4"/>
      <c r="DIG150" s="4"/>
      <c r="DIH150" s="4"/>
      <c r="DII150" s="4"/>
      <c r="DIJ150" s="4"/>
      <c r="DIK150" s="4"/>
      <c r="DIL150" s="4"/>
      <c r="DIM150" s="4"/>
      <c r="DIN150" s="4"/>
      <c r="DIO150" s="4"/>
      <c r="DIP150" s="4"/>
      <c r="DIQ150" s="4"/>
      <c r="DIR150" s="4"/>
      <c r="DIS150" s="4"/>
      <c r="DIT150" s="4"/>
      <c r="DIU150" s="4"/>
      <c r="DIV150" s="4"/>
      <c r="DIW150" s="4"/>
      <c r="DIX150" s="4"/>
      <c r="DIY150" s="4"/>
      <c r="DIZ150" s="4"/>
      <c r="DJA150" s="4"/>
      <c r="DJB150" s="4"/>
      <c r="DJC150" s="4"/>
      <c r="DJD150" s="4"/>
      <c r="DJE150" s="4"/>
      <c r="DJF150" s="4"/>
      <c r="DJG150" s="4"/>
      <c r="DJH150" s="4"/>
      <c r="DJI150" s="4"/>
      <c r="DJJ150" s="4"/>
      <c r="DJK150" s="4"/>
      <c r="DJL150" s="4"/>
      <c r="DJM150" s="4"/>
      <c r="DJN150" s="4"/>
      <c r="DJO150" s="4"/>
      <c r="DJP150" s="4"/>
      <c r="DJQ150" s="4"/>
      <c r="DJR150" s="4"/>
      <c r="DJS150" s="4"/>
      <c r="DJT150" s="4"/>
      <c r="DJU150" s="4"/>
      <c r="DJV150" s="4"/>
      <c r="DJW150" s="4"/>
      <c r="DJX150" s="4"/>
      <c r="DJY150" s="4"/>
      <c r="DJZ150" s="4"/>
      <c r="DKA150" s="4"/>
      <c r="DKB150" s="4"/>
      <c r="DKC150" s="4"/>
      <c r="DKD150" s="4"/>
      <c r="DKE150" s="4"/>
      <c r="DKF150" s="4"/>
      <c r="DKG150" s="4"/>
      <c r="DKH150" s="4"/>
      <c r="DKI150" s="4"/>
      <c r="DKJ150" s="4"/>
      <c r="DKK150" s="4"/>
      <c r="DKL150" s="4"/>
      <c r="DKM150" s="4"/>
      <c r="DKN150" s="4"/>
      <c r="DKO150" s="4"/>
      <c r="DKP150" s="4"/>
      <c r="DKQ150" s="4"/>
      <c r="DKR150" s="4"/>
      <c r="DKS150" s="4"/>
      <c r="DKT150" s="4"/>
      <c r="DKU150" s="4"/>
      <c r="DKV150" s="4"/>
      <c r="DKW150" s="4"/>
      <c r="DKX150" s="4"/>
      <c r="DKY150" s="4"/>
      <c r="DKZ150" s="4"/>
      <c r="DLA150" s="4"/>
      <c r="DLB150" s="4"/>
      <c r="DLC150" s="4"/>
      <c r="DLD150" s="4"/>
      <c r="DLE150" s="4"/>
      <c r="DLF150" s="4"/>
      <c r="DLG150" s="4"/>
      <c r="DLH150" s="4"/>
      <c r="DLI150" s="4"/>
      <c r="DLJ150" s="4"/>
      <c r="DLK150" s="74"/>
      <c r="DLL150" s="74"/>
      <c r="DLM150" s="74"/>
      <c r="DLN150" s="74"/>
      <c r="DLO150" s="74"/>
      <c r="DLP150" s="74"/>
      <c r="DLQ150" s="4"/>
      <c r="DLR150" s="4"/>
      <c r="DLS150" s="4"/>
      <c r="DLT150" s="4"/>
      <c r="DLU150" s="4"/>
      <c r="DLV150" s="4"/>
      <c r="DLW150" s="4"/>
      <c r="DLX150" s="4"/>
      <c r="DLY150" s="4"/>
      <c r="DLZ150" s="4"/>
      <c r="DMA150" s="4"/>
      <c r="DMB150" s="4"/>
      <c r="DMC150" s="4"/>
      <c r="DMD150" s="4"/>
      <c r="DME150" s="4"/>
      <c r="DMF150" s="4"/>
      <c r="DMG150" s="4"/>
      <c r="DMH150" s="4"/>
      <c r="DMI150" s="4"/>
      <c r="DMJ150" s="4"/>
      <c r="DMK150" s="4"/>
      <c r="DML150" s="4"/>
      <c r="DMM150" s="4"/>
      <c r="DMN150" s="4"/>
      <c r="DMO150" s="4"/>
      <c r="DMP150" s="4"/>
      <c r="DMQ150" s="4"/>
      <c r="DMR150" s="4"/>
      <c r="DMS150" s="4"/>
      <c r="DMT150" s="4"/>
      <c r="DMU150" s="4"/>
      <c r="DMV150" s="4"/>
      <c r="DMW150" s="4"/>
      <c r="DMX150" s="4"/>
      <c r="DMY150" s="4"/>
      <c r="DMZ150" s="4"/>
      <c r="DNA150" s="4"/>
      <c r="DNB150" s="4"/>
      <c r="DNC150" s="4"/>
      <c r="DND150" s="4"/>
      <c r="DNE150" s="4"/>
      <c r="DNF150" s="4"/>
      <c r="DNG150" s="4"/>
      <c r="DNH150" s="4"/>
      <c r="DNI150" s="4"/>
      <c r="DNJ150" s="4"/>
      <c r="DNK150" s="4"/>
      <c r="DNL150" s="4"/>
      <c r="DNM150" s="4"/>
      <c r="DNN150" s="4"/>
      <c r="DNO150" s="4"/>
      <c r="DNP150" s="4"/>
      <c r="DNQ150" s="4"/>
      <c r="DNR150" s="4"/>
      <c r="DNS150" s="4"/>
      <c r="DNT150" s="4"/>
      <c r="DNU150" s="4"/>
      <c r="DNV150" s="4"/>
      <c r="DNW150" s="4"/>
      <c r="DNX150" s="4"/>
      <c r="DNY150" s="4"/>
      <c r="DNZ150" s="4"/>
      <c r="DOA150" s="4"/>
      <c r="DOB150" s="4"/>
      <c r="DOC150" s="4"/>
      <c r="DOD150" s="4"/>
      <c r="DOE150" s="4"/>
      <c r="DOF150" s="4"/>
      <c r="DOG150" s="4"/>
      <c r="DOH150" s="4"/>
      <c r="DOI150" s="4"/>
      <c r="DOJ150" s="4"/>
      <c r="DOK150" s="4"/>
      <c r="DOL150" s="4"/>
      <c r="DOM150" s="4"/>
      <c r="DON150" s="4"/>
      <c r="DOO150" s="4"/>
      <c r="DOP150" s="4"/>
      <c r="DOQ150" s="4"/>
      <c r="DOR150" s="4"/>
      <c r="DOS150" s="4"/>
      <c r="DOT150" s="4"/>
      <c r="DOU150" s="4"/>
      <c r="DOV150" s="4"/>
      <c r="DOW150" s="4"/>
      <c r="DOX150" s="4"/>
      <c r="DOY150" s="4"/>
      <c r="DOZ150" s="4"/>
      <c r="DPA150" s="4"/>
      <c r="DPB150" s="4"/>
      <c r="DPC150" s="4"/>
      <c r="DPD150" s="4"/>
      <c r="DPE150" s="4"/>
      <c r="DPF150" s="4"/>
      <c r="DPG150" s="4"/>
      <c r="DPH150" s="4"/>
      <c r="DPI150" s="4"/>
      <c r="DPJ150" s="4"/>
      <c r="DPK150" s="4"/>
      <c r="DPL150" s="4"/>
      <c r="DPM150" s="4"/>
      <c r="DPN150" s="4"/>
      <c r="DPO150" s="4"/>
      <c r="DPP150" s="4"/>
      <c r="DPQ150" s="4"/>
      <c r="DPR150" s="4"/>
      <c r="DPS150" s="4"/>
      <c r="DPT150" s="4"/>
      <c r="DPU150" s="4"/>
      <c r="DPV150" s="4"/>
      <c r="DPW150" s="4"/>
      <c r="DPX150" s="4"/>
      <c r="DPY150" s="4"/>
      <c r="DPZ150" s="4"/>
      <c r="DQA150" s="4"/>
      <c r="DQB150" s="4"/>
      <c r="DQC150" s="4"/>
      <c r="DQD150" s="4"/>
      <c r="DQE150" s="4"/>
      <c r="DQF150" s="4"/>
      <c r="DQG150" s="4"/>
      <c r="DQH150" s="4"/>
      <c r="DQI150" s="4"/>
      <c r="DQJ150" s="4"/>
      <c r="DQK150" s="4"/>
      <c r="DQL150" s="4"/>
      <c r="DQM150" s="4"/>
      <c r="DQN150" s="4"/>
      <c r="DQO150" s="4"/>
      <c r="DQP150" s="4"/>
      <c r="DQQ150" s="4"/>
      <c r="DQR150" s="4"/>
      <c r="DQS150" s="4"/>
      <c r="DQT150" s="4"/>
      <c r="DQU150" s="4"/>
      <c r="DQV150" s="4"/>
      <c r="DQW150" s="4"/>
      <c r="DQX150" s="4"/>
      <c r="DQY150" s="4"/>
      <c r="DQZ150" s="4"/>
      <c r="DRA150" s="4"/>
      <c r="DRB150" s="4"/>
      <c r="DRC150" s="4"/>
      <c r="DRD150" s="4"/>
      <c r="DRE150" s="4"/>
      <c r="DRF150" s="4"/>
      <c r="DRG150" s="4"/>
      <c r="DRH150" s="4"/>
      <c r="DRI150" s="4"/>
      <c r="DRJ150" s="4"/>
      <c r="DRK150" s="4"/>
      <c r="DRL150" s="4"/>
      <c r="DRM150" s="4"/>
      <c r="DRN150" s="4"/>
      <c r="DRO150" s="4"/>
      <c r="DRP150" s="4"/>
      <c r="DRQ150" s="4"/>
      <c r="DRR150" s="4"/>
      <c r="DRS150" s="4"/>
      <c r="DRT150" s="4"/>
      <c r="DRU150" s="4"/>
      <c r="DRV150" s="4"/>
      <c r="DRW150" s="4"/>
      <c r="DRX150" s="4"/>
      <c r="DRY150" s="4"/>
      <c r="DRZ150" s="4"/>
      <c r="DSA150" s="4"/>
      <c r="DSB150" s="4"/>
      <c r="DSC150" s="4"/>
      <c r="DSD150" s="4"/>
      <c r="DSE150" s="4"/>
      <c r="DSF150" s="4"/>
      <c r="DSG150" s="4"/>
      <c r="DSH150" s="4"/>
      <c r="DSI150" s="4"/>
      <c r="DSJ150" s="4"/>
      <c r="DSK150" s="4"/>
      <c r="DSL150" s="4"/>
      <c r="DSM150" s="4"/>
      <c r="DSN150" s="4"/>
      <c r="DSO150" s="4"/>
      <c r="DSP150" s="4"/>
      <c r="DSQ150" s="4"/>
      <c r="DSR150" s="4"/>
      <c r="DSS150" s="4"/>
      <c r="DST150" s="4"/>
      <c r="DSU150" s="4"/>
      <c r="DSV150" s="4"/>
      <c r="DSW150" s="4"/>
      <c r="DSX150" s="4"/>
      <c r="DSY150" s="4"/>
      <c r="DSZ150" s="4"/>
      <c r="DTA150" s="4"/>
      <c r="DTB150" s="4"/>
      <c r="DTC150" s="4"/>
      <c r="DTD150" s="4"/>
      <c r="DTE150" s="4"/>
      <c r="DTF150" s="4"/>
      <c r="DTG150" s="4"/>
      <c r="DTH150" s="4"/>
      <c r="DTI150" s="4"/>
      <c r="DTJ150" s="4"/>
      <c r="DTK150" s="4"/>
      <c r="DTL150" s="4"/>
      <c r="DTM150" s="4"/>
      <c r="DTN150" s="4"/>
      <c r="DTO150" s="4"/>
      <c r="DTP150" s="4"/>
      <c r="DTQ150" s="4"/>
      <c r="DTR150" s="4"/>
      <c r="DTS150" s="4"/>
      <c r="DTT150" s="4"/>
      <c r="DTU150" s="4"/>
      <c r="DTV150" s="4"/>
      <c r="DTW150" s="4"/>
      <c r="DTX150" s="4"/>
      <c r="DTY150" s="4"/>
      <c r="DTZ150" s="4"/>
      <c r="DUA150" s="4"/>
      <c r="DUB150" s="4"/>
      <c r="DUC150" s="4"/>
      <c r="DUD150" s="4"/>
      <c r="DUE150" s="4"/>
      <c r="DUF150" s="4"/>
      <c r="DUG150" s="4"/>
      <c r="DUH150" s="4"/>
      <c r="DUI150" s="4"/>
      <c r="DUJ150" s="4"/>
      <c r="DUK150" s="4"/>
      <c r="DUL150" s="4"/>
      <c r="DUM150" s="4"/>
      <c r="DUN150" s="4"/>
      <c r="DUO150" s="4"/>
      <c r="DUP150" s="4"/>
      <c r="DUQ150" s="4"/>
      <c r="DUR150" s="4"/>
      <c r="DUS150" s="4"/>
      <c r="DUT150" s="4"/>
      <c r="DUU150" s="4"/>
      <c r="DUV150" s="4"/>
      <c r="DUW150" s="4"/>
      <c r="DUX150" s="4"/>
      <c r="DUY150" s="4"/>
      <c r="DUZ150" s="4"/>
      <c r="DVA150" s="4"/>
      <c r="DVB150" s="4"/>
      <c r="DVC150" s="4"/>
      <c r="DVD150" s="4"/>
      <c r="DVE150" s="4"/>
      <c r="DVF150" s="4"/>
      <c r="DVG150" s="74"/>
      <c r="DVH150" s="74"/>
      <c r="DVI150" s="74"/>
      <c r="DVJ150" s="74"/>
      <c r="DVK150" s="74"/>
      <c r="DVL150" s="74"/>
      <c r="DVM150" s="4"/>
      <c r="DVN150" s="4"/>
      <c r="DVO150" s="4"/>
      <c r="DVP150" s="4"/>
      <c r="DVQ150" s="4"/>
      <c r="DVR150" s="4"/>
      <c r="DVS150" s="4"/>
      <c r="DVT150" s="4"/>
      <c r="DVU150" s="4"/>
      <c r="DVV150" s="4"/>
      <c r="DVW150" s="4"/>
      <c r="DVX150" s="4"/>
      <c r="DVY150" s="4"/>
      <c r="DVZ150" s="4"/>
      <c r="DWA150" s="4"/>
      <c r="DWB150" s="4"/>
      <c r="DWC150" s="4"/>
      <c r="DWD150" s="4"/>
      <c r="DWE150" s="4"/>
      <c r="DWF150" s="4"/>
      <c r="DWG150" s="4"/>
      <c r="DWH150" s="4"/>
      <c r="DWI150" s="4"/>
      <c r="DWJ150" s="4"/>
      <c r="DWK150" s="4"/>
      <c r="DWL150" s="4"/>
      <c r="DWM150" s="4"/>
      <c r="DWN150" s="4"/>
      <c r="DWO150" s="4"/>
      <c r="DWP150" s="4"/>
      <c r="DWQ150" s="4"/>
      <c r="DWR150" s="4"/>
      <c r="DWS150" s="4"/>
      <c r="DWT150" s="4"/>
      <c r="DWU150" s="4"/>
      <c r="DWV150" s="4"/>
      <c r="DWW150" s="4"/>
      <c r="DWX150" s="4"/>
      <c r="DWY150" s="4"/>
      <c r="DWZ150" s="4"/>
      <c r="DXA150" s="4"/>
      <c r="DXB150" s="4"/>
      <c r="DXC150" s="4"/>
      <c r="DXD150" s="4"/>
      <c r="DXE150" s="4"/>
      <c r="DXF150" s="4"/>
      <c r="DXG150" s="4"/>
      <c r="DXH150" s="4"/>
      <c r="DXI150" s="4"/>
      <c r="DXJ150" s="4"/>
      <c r="DXK150" s="4"/>
      <c r="DXL150" s="4"/>
      <c r="DXM150" s="4"/>
      <c r="DXN150" s="4"/>
      <c r="DXO150" s="4"/>
      <c r="DXP150" s="4"/>
      <c r="DXQ150" s="4"/>
      <c r="DXR150" s="4"/>
      <c r="DXS150" s="4"/>
      <c r="DXT150" s="4"/>
      <c r="DXU150" s="4"/>
      <c r="DXV150" s="4"/>
      <c r="DXW150" s="4"/>
      <c r="DXX150" s="4"/>
      <c r="DXY150" s="4"/>
      <c r="DXZ150" s="4"/>
      <c r="DYA150" s="4"/>
      <c r="DYB150" s="4"/>
      <c r="DYC150" s="4"/>
      <c r="DYD150" s="4"/>
      <c r="DYE150" s="4"/>
      <c r="DYF150" s="4"/>
      <c r="DYG150" s="4"/>
      <c r="DYH150" s="4"/>
      <c r="DYI150" s="4"/>
      <c r="DYJ150" s="4"/>
      <c r="DYK150" s="4"/>
      <c r="DYL150" s="4"/>
      <c r="DYM150" s="4"/>
      <c r="DYN150" s="4"/>
      <c r="DYO150" s="4"/>
      <c r="DYP150" s="4"/>
      <c r="DYQ150" s="4"/>
      <c r="DYR150" s="4"/>
      <c r="DYS150" s="4"/>
      <c r="DYT150" s="4"/>
      <c r="DYU150" s="4"/>
      <c r="DYV150" s="4"/>
      <c r="DYW150" s="4"/>
      <c r="DYX150" s="4"/>
      <c r="DYY150" s="4"/>
      <c r="DYZ150" s="4"/>
      <c r="DZA150" s="4"/>
      <c r="DZB150" s="4"/>
      <c r="DZC150" s="4"/>
      <c r="DZD150" s="4"/>
      <c r="DZE150" s="4"/>
      <c r="DZF150" s="4"/>
      <c r="DZG150" s="4"/>
      <c r="DZH150" s="4"/>
      <c r="DZI150" s="4"/>
      <c r="DZJ150" s="4"/>
      <c r="DZK150" s="4"/>
      <c r="DZL150" s="4"/>
      <c r="DZM150" s="4"/>
      <c r="DZN150" s="4"/>
      <c r="DZO150" s="4"/>
      <c r="DZP150" s="4"/>
      <c r="DZQ150" s="4"/>
      <c r="DZR150" s="4"/>
      <c r="DZS150" s="4"/>
      <c r="DZT150" s="4"/>
      <c r="DZU150" s="4"/>
      <c r="DZV150" s="4"/>
      <c r="DZW150" s="4"/>
      <c r="DZX150" s="4"/>
      <c r="DZY150" s="4"/>
      <c r="DZZ150" s="4"/>
      <c r="EAA150" s="4"/>
      <c r="EAB150" s="4"/>
      <c r="EAC150" s="4"/>
      <c r="EAD150" s="4"/>
      <c r="EAE150" s="4"/>
      <c r="EAF150" s="4"/>
      <c r="EAG150" s="4"/>
      <c r="EAH150" s="4"/>
      <c r="EAI150" s="4"/>
      <c r="EAJ150" s="4"/>
      <c r="EAK150" s="4"/>
      <c r="EAL150" s="4"/>
      <c r="EAM150" s="4"/>
      <c r="EAN150" s="4"/>
      <c r="EAO150" s="4"/>
      <c r="EAP150" s="4"/>
      <c r="EAQ150" s="4"/>
      <c r="EAR150" s="4"/>
      <c r="EAS150" s="4"/>
      <c r="EAT150" s="4"/>
      <c r="EAU150" s="4"/>
      <c r="EAV150" s="4"/>
      <c r="EAW150" s="4"/>
      <c r="EAX150" s="4"/>
      <c r="EAY150" s="4"/>
      <c r="EAZ150" s="4"/>
      <c r="EBA150" s="4"/>
      <c r="EBB150" s="4"/>
      <c r="EBC150" s="4"/>
      <c r="EBD150" s="4"/>
      <c r="EBE150" s="4"/>
      <c r="EBF150" s="4"/>
      <c r="EBG150" s="4"/>
      <c r="EBH150" s="4"/>
      <c r="EBI150" s="4"/>
      <c r="EBJ150" s="4"/>
      <c r="EBK150" s="4"/>
      <c r="EBL150" s="4"/>
      <c r="EBM150" s="4"/>
      <c r="EBN150" s="4"/>
      <c r="EBO150" s="4"/>
      <c r="EBP150" s="4"/>
      <c r="EBQ150" s="4"/>
      <c r="EBR150" s="4"/>
      <c r="EBS150" s="4"/>
      <c r="EBT150" s="4"/>
      <c r="EBU150" s="4"/>
      <c r="EBV150" s="4"/>
      <c r="EBW150" s="4"/>
      <c r="EBX150" s="4"/>
      <c r="EBY150" s="4"/>
      <c r="EBZ150" s="4"/>
      <c r="ECA150" s="4"/>
      <c r="ECB150" s="4"/>
      <c r="ECC150" s="4"/>
      <c r="ECD150" s="4"/>
      <c r="ECE150" s="4"/>
      <c r="ECF150" s="4"/>
      <c r="ECG150" s="4"/>
      <c r="ECH150" s="4"/>
      <c r="ECI150" s="4"/>
      <c r="ECJ150" s="4"/>
      <c r="ECK150" s="4"/>
      <c r="ECL150" s="4"/>
      <c r="ECM150" s="4"/>
      <c r="ECN150" s="4"/>
      <c r="ECO150" s="4"/>
      <c r="ECP150" s="4"/>
      <c r="ECQ150" s="4"/>
      <c r="ECR150" s="4"/>
      <c r="ECS150" s="4"/>
      <c r="ECT150" s="4"/>
      <c r="ECU150" s="4"/>
      <c r="ECV150" s="4"/>
      <c r="ECW150" s="4"/>
      <c r="ECX150" s="4"/>
      <c r="ECY150" s="4"/>
      <c r="ECZ150" s="4"/>
      <c r="EDA150" s="4"/>
      <c r="EDB150" s="4"/>
      <c r="EDC150" s="4"/>
      <c r="EDD150" s="4"/>
      <c r="EDE150" s="4"/>
      <c r="EDF150" s="4"/>
      <c r="EDG150" s="4"/>
      <c r="EDH150" s="4"/>
      <c r="EDI150" s="4"/>
      <c r="EDJ150" s="4"/>
      <c r="EDK150" s="4"/>
      <c r="EDL150" s="4"/>
      <c r="EDM150" s="4"/>
      <c r="EDN150" s="4"/>
      <c r="EDO150" s="4"/>
      <c r="EDP150" s="4"/>
      <c r="EDQ150" s="4"/>
      <c r="EDR150" s="4"/>
      <c r="EDS150" s="4"/>
      <c r="EDT150" s="4"/>
      <c r="EDU150" s="4"/>
      <c r="EDV150" s="4"/>
      <c r="EDW150" s="4"/>
      <c r="EDX150" s="4"/>
      <c r="EDY150" s="4"/>
      <c r="EDZ150" s="4"/>
      <c r="EEA150" s="4"/>
      <c r="EEB150" s="4"/>
      <c r="EEC150" s="4"/>
      <c r="EED150" s="4"/>
      <c r="EEE150" s="4"/>
      <c r="EEF150" s="4"/>
      <c r="EEG150" s="4"/>
      <c r="EEH150" s="4"/>
      <c r="EEI150" s="4"/>
      <c r="EEJ150" s="4"/>
      <c r="EEK150" s="4"/>
      <c r="EEL150" s="4"/>
      <c r="EEM150" s="4"/>
      <c r="EEN150" s="4"/>
      <c r="EEO150" s="4"/>
      <c r="EEP150" s="4"/>
      <c r="EEQ150" s="4"/>
      <c r="EER150" s="4"/>
      <c r="EES150" s="4"/>
      <c r="EET150" s="4"/>
      <c r="EEU150" s="4"/>
      <c r="EEV150" s="4"/>
      <c r="EEW150" s="4"/>
      <c r="EEX150" s="4"/>
      <c r="EEY150" s="4"/>
      <c r="EEZ150" s="4"/>
      <c r="EFA150" s="4"/>
      <c r="EFB150" s="4"/>
      <c r="EFC150" s="74"/>
      <c r="EFD150" s="74"/>
      <c r="EFE150" s="74"/>
      <c r="EFF150" s="74"/>
      <c r="EFG150" s="74"/>
      <c r="EFH150" s="74"/>
      <c r="EFI150" s="4"/>
      <c r="EFJ150" s="4"/>
      <c r="EFK150" s="4"/>
      <c r="EFL150" s="4"/>
      <c r="EFM150" s="4"/>
      <c r="EFN150" s="4"/>
      <c r="EFO150" s="4"/>
      <c r="EFP150" s="4"/>
      <c r="EFQ150" s="4"/>
      <c r="EFR150" s="4"/>
      <c r="EFS150" s="4"/>
      <c r="EFT150" s="4"/>
      <c r="EFU150" s="4"/>
      <c r="EFV150" s="4"/>
      <c r="EFW150" s="4"/>
      <c r="EFX150" s="4"/>
      <c r="EFY150" s="4"/>
      <c r="EFZ150" s="4"/>
      <c r="EGA150" s="4"/>
      <c r="EGB150" s="4"/>
      <c r="EGC150" s="4"/>
      <c r="EGD150" s="4"/>
      <c r="EGE150" s="4"/>
      <c r="EGF150" s="4"/>
      <c r="EGG150" s="4"/>
      <c r="EGH150" s="4"/>
      <c r="EGI150" s="4"/>
      <c r="EGJ150" s="4"/>
      <c r="EGK150" s="4"/>
      <c r="EGL150" s="4"/>
      <c r="EGM150" s="4"/>
      <c r="EGN150" s="4"/>
      <c r="EGO150" s="4"/>
      <c r="EGP150" s="4"/>
      <c r="EGQ150" s="4"/>
      <c r="EGR150" s="4"/>
      <c r="EGS150" s="4"/>
      <c r="EGT150" s="4"/>
      <c r="EGU150" s="4"/>
      <c r="EGV150" s="4"/>
      <c r="EGW150" s="4"/>
      <c r="EGX150" s="4"/>
      <c r="EGY150" s="4"/>
      <c r="EGZ150" s="4"/>
      <c r="EHA150" s="4"/>
      <c r="EHB150" s="4"/>
      <c r="EHC150" s="4"/>
      <c r="EHD150" s="4"/>
      <c r="EHE150" s="4"/>
      <c r="EHF150" s="4"/>
      <c r="EHG150" s="4"/>
      <c r="EHH150" s="4"/>
      <c r="EHI150" s="4"/>
      <c r="EHJ150" s="4"/>
      <c r="EHK150" s="4"/>
      <c r="EHL150" s="4"/>
      <c r="EHM150" s="4"/>
      <c r="EHN150" s="4"/>
      <c r="EHO150" s="4"/>
      <c r="EHP150" s="4"/>
      <c r="EHQ150" s="4"/>
      <c r="EHR150" s="4"/>
      <c r="EHS150" s="4"/>
      <c r="EHT150" s="4"/>
      <c r="EHU150" s="4"/>
      <c r="EHV150" s="4"/>
      <c r="EHW150" s="4"/>
      <c r="EHX150" s="4"/>
      <c r="EHY150" s="4"/>
      <c r="EHZ150" s="4"/>
      <c r="EIA150" s="4"/>
      <c r="EIB150" s="4"/>
      <c r="EIC150" s="4"/>
      <c r="EID150" s="4"/>
      <c r="EIE150" s="4"/>
      <c r="EIF150" s="4"/>
      <c r="EIG150" s="4"/>
      <c r="EIH150" s="4"/>
      <c r="EII150" s="4"/>
      <c r="EIJ150" s="4"/>
      <c r="EIK150" s="4"/>
      <c r="EIL150" s="4"/>
      <c r="EIM150" s="4"/>
      <c r="EIN150" s="4"/>
      <c r="EIO150" s="4"/>
      <c r="EIP150" s="4"/>
      <c r="EIQ150" s="4"/>
      <c r="EIR150" s="4"/>
      <c r="EIS150" s="4"/>
      <c r="EIT150" s="4"/>
      <c r="EIU150" s="4"/>
      <c r="EIV150" s="4"/>
      <c r="EIW150" s="4"/>
      <c r="EIX150" s="4"/>
      <c r="EIY150" s="4"/>
      <c r="EIZ150" s="4"/>
      <c r="EJA150" s="4"/>
      <c r="EJB150" s="4"/>
      <c r="EJC150" s="4"/>
      <c r="EJD150" s="4"/>
      <c r="EJE150" s="4"/>
      <c r="EJF150" s="4"/>
      <c r="EJG150" s="4"/>
      <c r="EJH150" s="4"/>
      <c r="EJI150" s="4"/>
      <c r="EJJ150" s="4"/>
      <c r="EJK150" s="4"/>
      <c r="EJL150" s="4"/>
      <c r="EJM150" s="4"/>
      <c r="EJN150" s="4"/>
      <c r="EJO150" s="4"/>
      <c r="EJP150" s="4"/>
      <c r="EJQ150" s="4"/>
      <c r="EJR150" s="4"/>
      <c r="EJS150" s="4"/>
      <c r="EJT150" s="4"/>
      <c r="EJU150" s="4"/>
      <c r="EJV150" s="4"/>
      <c r="EJW150" s="4"/>
      <c r="EJX150" s="4"/>
      <c r="EJY150" s="4"/>
      <c r="EJZ150" s="4"/>
      <c r="EKA150" s="4"/>
      <c r="EKB150" s="4"/>
      <c r="EKC150" s="4"/>
      <c r="EKD150" s="4"/>
      <c r="EKE150" s="4"/>
      <c r="EKF150" s="4"/>
      <c r="EKG150" s="4"/>
      <c r="EKH150" s="4"/>
      <c r="EKI150" s="4"/>
      <c r="EKJ150" s="4"/>
      <c r="EKK150" s="4"/>
      <c r="EKL150" s="4"/>
      <c r="EKM150" s="4"/>
      <c r="EKN150" s="4"/>
      <c r="EKO150" s="4"/>
      <c r="EKP150" s="4"/>
      <c r="EKQ150" s="4"/>
      <c r="EKR150" s="4"/>
      <c r="EKS150" s="4"/>
      <c r="EKT150" s="4"/>
      <c r="EKU150" s="4"/>
      <c r="EKV150" s="4"/>
      <c r="EKW150" s="4"/>
      <c r="EKX150" s="4"/>
      <c r="EKY150" s="4"/>
      <c r="EKZ150" s="4"/>
      <c r="ELA150" s="4"/>
      <c r="ELB150" s="4"/>
      <c r="ELC150" s="4"/>
      <c r="ELD150" s="4"/>
      <c r="ELE150" s="4"/>
      <c r="ELF150" s="4"/>
      <c r="ELG150" s="4"/>
      <c r="ELH150" s="4"/>
      <c r="ELI150" s="4"/>
      <c r="ELJ150" s="4"/>
      <c r="ELK150" s="4"/>
      <c r="ELL150" s="4"/>
      <c r="ELM150" s="4"/>
      <c r="ELN150" s="4"/>
      <c r="ELO150" s="4"/>
      <c r="ELP150" s="4"/>
      <c r="ELQ150" s="4"/>
      <c r="ELR150" s="4"/>
      <c r="ELS150" s="4"/>
      <c r="ELT150" s="4"/>
      <c r="ELU150" s="4"/>
      <c r="ELV150" s="4"/>
      <c r="ELW150" s="4"/>
      <c r="ELX150" s="4"/>
      <c r="ELY150" s="4"/>
      <c r="ELZ150" s="4"/>
      <c r="EMA150" s="4"/>
      <c r="EMB150" s="4"/>
      <c r="EMC150" s="4"/>
      <c r="EMD150" s="4"/>
      <c r="EME150" s="4"/>
      <c r="EMF150" s="4"/>
      <c r="EMG150" s="4"/>
      <c r="EMH150" s="4"/>
      <c r="EMI150" s="4"/>
      <c r="EMJ150" s="4"/>
      <c r="EMK150" s="4"/>
      <c r="EML150" s="4"/>
      <c r="EMM150" s="4"/>
      <c r="EMN150" s="4"/>
      <c r="EMO150" s="4"/>
      <c r="EMP150" s="4"/>
      <c r="EMQ150" s="4"/>
      <c r="EMR150" s="4"/>
      <c r="EMS150" s="4"/>
      <c r="EMT150" s="4"/>
      <c r="EMU150" s="4"/>
      <c r="EMV150" s="4"/>
      <c r="EMW150" s="4"/>
      <c r="EMX150" s="4"/>
      <c r="EMY150" s="4"/>
      <c r="EMZ150" s="4"/>
      <c r="ENA150" s="4"/>
      <c r="ENB150" s="4"/>
      <c r="ENC150" s="4"/>
      <c r="END150" s="4"/>
      <c r="ENE150" s="4"/>
      <c r="ENF150" s="4"/>
      <c r="ENG150" s="4"/>
      <c r="ENH150" s="4"/>
      <c r="ENI150" s="4"/>
      <c r="ENJ150" s="4"/>
      <c r="ENK150" s="4"/>
      <c r="ENL150" s="4"/>
      <c r="ENM150" s="4"/>
      <c r="ENN150" s="4"/>
      <c r="ENO150" s="4"/>
      <c r="ENP150" s="4"/>
      <c r="ENQ150" s="4"/>
      <c r="ENR150" s="4"/>
      <c r="ENS150" s="4"/>
      <c r="ENT150" s="4"/>
      <c r="ENU150" s="4"/>
      <c r="ENV150" s="4"/>
      <c r="ENW150" s="4"/>
      <c r="ENX150" s="4"/>
      <c r="ENY150" s="4"/>
      <c r="ENZ150" s="4"/>
      <c r="EOA150" s="4"/>
      <c r="EOB150" s="4"/>
      <c r="EOC150" s="4"/>
      <c r="EOD150" s="4"/>
      <c r="EOE150" s="4"/>
      <c r="EOF150" s="4"/>
      <c r="EOG150" s="4"/>
      <c r="EOH150" s="4"/>
      <c r="EOI150" s="4"/>
      <c r="EOJ150" s="4"/>
      <c r="EOK150" s="4"/>
      <c r="EOL150" s="4"/>
      <c r="EOM150" s="4"/>
      <c r="EON150" s="4"/>
      <c r="EOO150" s="4"/>
      <c r="EOP150" s="4"/>
      <c r="EOQ150" s="4"/>
      <c r="EOR150" s="4"/>
      <c r="EOS150" s="4"/>
      <c r="EOT150" s="4"/>
      <c r="EOU150" s="4"/>
      <c r="EOV150" s="4"/>
      <c r="EOW150" s="4"/>
      <c r="EOX150" s="4"/>
      <c r="EOY150" s="74"/>
      <c r="EOZ150" s="74"/>
      <c r="EPA150" s="74"/>
      <c r="EPB150" s="74"/>
      <c r="EPC150" s="74"/>
      <c r="EPD150" s="74"/>
      <c r="EPE150" s="4"/>
      <c r="EPF150" s="4"/>
      <c r="EPG150" s="4"/>
      <c r="EPH150" s="4"/>
      <c r="EPI150" s="4"/>
      <c r="EPJ150" s="4"/>
      <c r="EPK150" s="4"/>
      <c r="EPL150" s="4"/>
      <c r="EPM150" s="4"/>
      <c r="EPN150" s="4"/>
      <c r="EPO150" s="4"/>
      <c r="EPP150" s="4"/>
      <c r="EPQ150" s="4"/>
      <c r="EPR150" s="4"/>
      <c r="EPS150" s="4"/>
      <c r="EPT150" s="4"/>
      <c r="EPU150" s="4"/>
      <c r="EPV150" s="4"/>
      <c r="EPW150" s="4"/>
      <c r="EPX150" s="4"/>
      <c r="EPY150" s="4"/>
      <c r="EPZ150" s="4"/>
      <c r="EQA150" s="4"/>
      <c r="EQB150" s="4"/>
      <c r="EQC150" s="4"/>
      <c r="EQD150" s="4"/>
      <c r="EQE150" s="4"/>
      <c r="EQF150" s="4"/>
      <c r="EQG150" s="4"/>
      <c r="EQH150" s="4"/>
      <c r="EQI150" s="4"/>
      <c r="EQJ150" s="4"/>
      <c r="EQK150" s="4"/>
      <c r="EQL150" s="4"/>
      <c r="EQM150" s="4"/>
      <c r="EQN150" s="4"/>
      <c r="EQO150" s="4"/>
      <c r="EQP150" s="4"/>
      <c r="EQQ150" s="4"/>
      <c r="EQR150" s="4"/>
      <c r="EQS150" s="4"/>
      <c r="EQT150" s="4"/>
      <c r="EQU150" s="4"/>
      <c r="EQV150" s="4"/>
      <c r="EQW150" s="4"/>
      <c r="EQX150" s="4"/>
      <c r="EQY150" s="4"/>
      <c r="EQZ150" s="4"/>
      <c r="ERA150" s="4"/>
      <c r="ERB150" s="4"/>
      <c r="ERC150" s="4"/>
      <c r="ERD150" s="4"/>
      <c r="ERE150" s="4"/>
      <c r="ERF150" s="4"/>
      <c r="ERG150" s="4"/>
      <c r="ERH150" s="4"/>
      <c r="ERI150" s="4"/>
      <c r="ERJ150" s="4"/>
      <c r="ERK150" s="4"/>
      <c r="ERL150" s="4"/>
      <c r="ERM150" s="4"/>
      <c r="ERN150" s="4"/>
      <c r="ERO150" s="4"/>
      <c r="ERP150" s="4"/>
      <c r="ERQ150" s="4"/>
      <c r="ERR150" s="4"/>
      <c r="ERS150" s="4"/>
      <c r="ERT150" s="4"/>
      <c r="ERU150" s="4"/>
      <c r="ERV150" s="4"/>
      <c r="ERW150" s="4"/>
      <c r="ERX150" s="4"/>
      <c r="ERY150" s="4"/>
      <c r="ERZ150" s="4"/>
      <c r="ESA150" s="4"/>
      <c r="ESB150" s="4"/>
      <c r="ESC150" s="4"/>
      <c r="ESD150" s="4"/>
      <c r="ESE150" s="4"/>
      <c r="ESF150" s="4"/>
      <c r="ESG150" s="4"/>
      <c r="ESH150" s="4"/>
      <c r="ESI150" s="4"/>
      <c r="ESJ150" s="4"/>
      <c r="ESK150" s="4"/>
      <c r="ESL150" s="4"/>
      <c r="ESM150" s="4"/>
      <c r="ESN150" s="4"/>
      <c r="ESO150" s="4"/>
      <c r="ESP150" s="4"/>
      <c r="ESQ150" s="4"/>
      <c r="ESR150" s="4"/>
      <c r="ESS150" s="4"/>
      <c r="EST150" s="4"/>
      <c r="ESU150" s="4"/>
      <c r="ESV150" s="4"/>
      <c r="ESW150" s="4"/>
      <c r="ESX150" s="4"/>
      <c r="ESY150" s="4"/>
      <c r="ESZ150" s="4"/>
      <c r="ETA150" s="4"/>
      <c r="ETB150" s="4"/>
      <c r="ETC150" s="4"/>
      <c r="ETD150" s="4"/>
      <c r="ETE150" s="4"/>
      <c r="ETF150" s="4"/>
      <c r="ETG150" s="4"/>
      <c r="ETH150" s="4"/>
      <c r="ETI150" s="4"/>
      <c r="ETJ150" s="4"/>
      <c r="ETK150" s="4"/>
      <c r="ETL150" s="4"/>
      <c r="ETM150" s="4"/>
      <c r="ETN150" s="4"/>
      <c r="ETO150" s="4"/>
      <c r="ETP150" s="4"/>
      <c r="ETQ150" s="4"/>
      <c r="ETR150" s="4"/>
      <c r="ETS150" s="4"/>
      <c r="ETT150" s="4"/>
      <c r="ETU150" s="4"/>
      <c r="ETV150" s="4"/>
      <c r="ETW150" s="4"/>
      <c r="ETX150" s="4"/>
      <c r="ETY150" s="4"/>
      <c r="ETZ150" s="4"/>
      <c r="EUA150" s="4"/>
      <c r="EUB150" s="4"/>
      <c r="EUC150" s="4"/>
      <c r="EUD150" s="4"/>
      <c r="EUE150" s="4"/>
      <c r="EUF150" s="4"/>
      <c r="EUG150" s="4"/>
      <c r="EUH150" s="4"/>
      <c r="EUI150" s="4"/>
      <c r="EUJ150" s="4"/>
      <c r="EUK150" s="4"/>
      <c r="EUL150" s="4"/>
      <c r="EUM150" s="4"/>
      <c r="EUN150" s="4"/>
      <c r="EUO150" s="4"/>
      <c r="EUP150" s="4"/>
      <c r="EUQ150" s="4"/>
      <c r="EUR150" s="4"/>
      <c r="EUS150" s="4"/>
      <c r="EUT150" s="4"/>
      <c r="EUU150" s="4"/>
      <c r="EUV150" s="4"/>
      <c r="EUW150" s="4"/>
      <c r="EUX150" s="4"/>
      <c r="EUY150" s="4"/>
      <c r="EUZ150" s="4"/>
      <c r="EVA150" s="4"/>
      <c r="EVB150" s="4"/>
      <c r="EVC150" s="4"/>
      <c r="EVD150" s="4"/>
      <c r="EVE150" s="4"/>
      <c r="EVF150" s="4"/>
      <c r="EVG150" s="4"/>
      <c r="EVH150" s="4"/>
      <c r="EVI150" s="4"/>
      <c r="EVJ150" s="4"/>
      <c r="EVK150" s="4"/>
      <c r="EVL150" s="4"/>
      <c r="EVM150" s="4"/>
      <c r="EVN150" s="4"/>
      <c r="EVO150" s="4"/>
      <c r="EVP150" s="4"/>
      <c r="EVQ150" s="4"/>
      <c r="EVR150" s="4"/>
      <c r="EVS150" s="4"/>
      <c r="EVT150" s="4"/>
      <c r="EVU150" s="4"/>
      <c r="EVV150" s="4"/>
      <c r="EVW150" s="4"/>
      <c r="EVX150" s="4"/>
      <c r="EVY150" s="4"/>
      <c r="EVZ150" s="4"/>
      <c r="EWA150" s="4"/>
      <c r="EWB150" s="4"/>
      <c r="EWC150" s="4"/>
      <c r="EWD150" s="4"/>
      <c r="EWE150" s="4"/>
      <c r="EWF150" s="4"/>
      <c r="EWG150" s="4"/>
      <c r="EWH150" s="4"/>
      <c r="EWI150" s="4"/>
      <c r="EWJ150" s="4"/>
      <c r="EWK150" s="4"/>
      <c r="EWL150" s="4"/>
      <c r="EWM150" s="4"/>
      <c r="EWN150" s="4"/>
      <c r="EWO150" s="4"/>
      <c r="EWP150" s="4"/>
      <c r="EWQ150" s="4"/>
      <c r="EWR150" s="4"/>
      <c r="EWS150" s="4"/>
      <c r="EWT150" s="4"/>
      <c r="EWU150" s="4"/>
      <c r="EWV150" s="4"/>
      <c r="EWW150" s="4"/>
      <c r="EWX150" s="4"/>
      <c r="EWY150" s="4"/>
      <c r="EWZ150" s="4"/>
      <c r="EXA150" s="4"/>
      <c r="EXB150" s="4"/>
      <c r="EXC150" s="4"/>
      <c r="EXD150" s="4"/>
      <c r="EXE150" s="4"/>
      <c r="EXF150" s="4"/>
      <c r="EXG150" s="4"/>
      <c r="EXH150" s="4"/>
      <c r="EXI150" s="4"/>
      <c r="EXJ150" s="4"/>
      <c r="EXK150" s="4"/>
      <c r="EXL150" s="4"/>
      <c r="EXM150" s="4"/>
      <c r="EXN150" s="4"/>
      <c r="EXO150" s="4"/>
      <c r="EXP150" s="4"/>
      <c r="EXQ150" s="4"/>
      <c r="EXR150" s="4"/>
      <c r="EXS150" s="4"/>
      <c r="EXT150" s="4"/>
      <c r="EXU150" s="4"/>
      <c r="EXV150" s="4"/>
      <c r="EXW150" s="4"/>
      <c r="EXX150" s="4"/>
      <c r="EXY150" s="4"/>
      <c r="EXZ150" s="4"/>
      <c r="EYA150" s="4"/>
      <c r="EYB150" s="4"/>
      <c r="EYC150" s="4"/>
      <c r="EYD150" s="4"/>
      <c r="EYE150" s="4"/>
      <c r="EYF150" s="4"/>
      <c r="EYG150" s="4"/>
      <c r="EYH150" s="4"/>
      <c r="EYI150" s="4"/>
      <c r="EYJ150" s="4"/>
      <c r="EYK150" s="4"/>
      <c r="EYL150" s="4"/>
      <c r="EYM150" s="4"/>
      <c r="EYN150" s="4"/>
      <c r="EYO150" s="4"/>
      <c r="EYP150" s="4"/>
      <c r="EYQ150" s="4"/>
      <c r="EYR150" s="4"/>
      <c r="EYS150" s="4"/>
      <c r="EYT150" s="4"/>
      <c r="EYU150" s="74"/>
      <c r="EYV150" s="74"/>
      <c r="EYW150" s="74"/>
      <c r="EYX150" s="74"/>
      <c r="EYY150" s="74"/>
      <c r="EYZ150" s="74"/>
      <c r="EZA150" s="4"/>
      <c r="EZB150" s="4"/>
      <c r="EZC150" s="4"/>
      <c r="EZD150" s="4"/>
      <c r="EZE150" s="4"/>
      <c r="EZF150" s="4"/>
      <c r="EZG150" s="4"/>
      <c r="EZH150" s="4"/>
      <c r="EZI150" s="4"/>
      <c r="EZJ150" s="4"/>
      <c r="EZK150" s="4"/>
      <c r="EZL150" s="4"/>
      <c r="EZM150" s="4"/>
      <c r="EZN150" s="4"/>
      <c r="EZO150" s="4"/>
      <c r="EZP150" s="4"/>
      <c r="EZQ150" s="4"/>
      <c r="EZR150" s="4"/>
      <c r="EZS150" s="4"/>
      <c r="EZT150" s="4"/>
      <c r="EZU150" s="4"/>
      <c r="EZV150" s="4"/>
      <c r="EZW150" s="4"/>
      <c r="EZX150" s="4"/>
      <c r="EZY150" s="4"/>
      <c r="EZZ150" s="4"/>
      <c r="FAA150" s="4"/>
      <c r="FAB150" s="4"/>
      <c r="FAC150" s="4"/>
      <c r="FAD150" s="4"/>
      <c r="FAE150" s="4"/>
      <c r="FAF150" s="4"/>
      <c r="FAG150" s="4"/>
      <c r="FAH150" s="4"/>
      <c r="FAI150" s="4"/>
      <c r="FAJ150" s="4"/>
      <c r="FAK150" s="4"/>
      <c r="FAL150" s="4"/>
      <c r="FAM150" s="4"/>
      <c r="FAN150" s="4"/>
      <c r="FAO150" s="4"/>
      <c r="FAP150" s="4"/>
      <c r="FAQ150" s="4"/>
      <c r="FAR150" s="4"/>
      <c r="FAS150" s="4"/>
      <c r="FAT150" s="4"/>
      <c r="FAU150" s="4"/>
      <c r="FAV150" s="4"/>
      <c r="FAW150" s="4"/>
      <c r="FAX150" s="4"/>
      <c r="FAY150" s="4"/>
      <c r="FAZ150" s="4"/>
      <c r="FBA150" s="4"/>
      <c r="FBB150" s="4"/>
      <c r="FBC150" s="4"/>
      <c r="FBD150" s="4"/>
      <c r="FBE150" s="4"/>
      <c r="FBF150" s="4"/>
      <c r="FBG150" s="4"/>
      <c r="FBH150" s="4"/>
      <c r="FBI150" s="4"/>
      <c r="FBJ150" s="4"/>
      <c r="FBK150" s="4"/>
      <c r="FBL150" s="4"/>
      <c r="FBM150" s="4"/>
      <c r="FBN150" s="4"/>
      <c r="FBO150" s="4"/>
      <c r="FBP150" s="4"/>
      <c r="FBQ150" s="4"/>
      <c r="FBR150" s="4"/>
      <c r="FBS150" s="4"/>
      <c r="FBT150" s="4"/>
      <c r="FBU150" s="4"/>
      <c r="FBV150" s="4"/>
      <c r="FBW150" s="4"/>
      <c r="FBX150" s="4"/>
      <c r="FBY150" s="4"/>
      <c r="FBZ150" s="4"/>
      <c r="FCA150" s="4"/>
      <c r="FCB150" s="4"/>
      <c r="FCC150" s="4"/>
      <c r="FCD150" s="4"/>
      <c r="FCE150" s="4"/>
      <c r="FCF150" s="4"/>
      <c r="FCG150" s="4"/>
      <c r="FCH150" s="4"/>
      <c r="FCI150" s="4"/>
      <c r="FCJ150" s="4"/>
      <c r="FCK150" s="4"/>
      <c r="FCL150" s="4"/>
      <c r="FCM150" s="4"/>
      <c r="FCN150" s="4"/>
      <c r="FCO150" s="4"/>
      <c r="FCP150" s="4"/>
      <c r="FCQ150" s="4"/>
      <c r="FCR150" s="4"/>
      <c r="FCS150" s="4"/>
      <c r="FCT150" s="4"/>
      <c r="FCU150" s="4"/>
      <c r="FCV150" s="4"/>
      <c r="FCW150" s="4"/>
      <c r="FCX150" s="4"/>
      <c r="FCY150" s="4"/>
      <c r="FCZ150" s="4"/>
      <c r="FDA150" s="4"/>
      <c r="FDB150" s="4"/>
      <c r="FDC150" s="4"/>
      <c r="FDD150" s="4"/>
      <c r="FDE150" s="4"/>
      <c r="FDF150" s="4"/>
      <c r="FDG150" s="4"/>
      <c r="FDH150" s="4"/>
      <c r="FDI150" s="4"/>
      <c r="FDJ150" s="4"/>
      <c r="FDK150" s="4"/>
      <c r="FDL150" s="4"/>
      <c r="FDM150" s="4"/>
      <c r="FDN150" s="4"/>
      <c r="FDO150" s="4"/>
      <c r="FDP150" s="4"/>
      <c r="FDQ150" s="4"/>
      <c r="FDR150" s="4"/>
      <c r="FDS150" s="4"/>
      <c r="FDT150" s="4"/>
      <c r="FDU150" s="4"/>
      <c r="FDV150" s="4"/>
      <c r="FDW150" s="4"/>
      <c r="FDX150" s="4"/>
      <c r="FDY150" s="4"/>
      <c r="FDZ150" s="4"/>
      <c r="FEA150" s="4"/>
      <c r="FEB150" s="4"/>
      <c r="FEC150" s="4"/>
      <c r="FED150" s="4"/>
      <c r="FEE150" s="4"/>
      <c r="FEF150" s="4"/>
      <c r="FEG150" s="4"/>
      <c r="FEH150" s="4"/>
      <c r="FEI150" s="4"/>
      <c r="FEJ150" s="4"/>
      <c r="FEK150" s="4"/>
      <c r="FEL150" s="4"/>
      <c r="FEM150" s="4"/>
      <c r="FEN150" s="4"/>
      <c r="FEO150" s="4"/>
      <c r="FEP150" s="4"/>
      <c r="FEQ150" s="4"/>
      <c r="FER150" s="4"/>
      <c r="FES150" s="4"/>
      <c r="FET150" s="4"/>
      <c r="FEU150" s="4"/>
      <c r="FEV150" s="4"/>
      <c r="FEW150" s="4"/>
      <c r="FEX150" s="4"/>
      <c r="FEY150" s="4"/>
      <c r="FEZ150" s="4"/>
      <c r="FFA150" s="4"/>
      <c r="FFB150" s="4"/>
      <c r="FFC150" s="4"/>
      <c r="FFD150" s="4"/>
      <c r="FFE150" s="4"/>
      <c r="FFF150" s="4"/>
      <c r="FFG150" s="4"/>
      <c r="FFH150" s="4"/>
      <c r="FFI150" s="4"/>
      <c r="FFJ150" s="4"/>
      <c r="FFK150" s="4"/>
      <c r="FFL150" s="4"/>
      <c r="FFM150" s="4"/>
      <c r="FFN150" s="4"/>
      <c r="FFO150" s="4"/>
      <c r="FFP150" s="4"/>
      <c r="FFQ150" s="4"/>
      <c r="FFR150" s="4"/>
      <c r="FFS150" s="4"/>
      <c r="FFT150" s="4"/>
      <c r="FFU150" s="4"/>
      <c r="FFV150" s="4"/>
      <c r="FFW150" s="4"/>
      <c r="FFX150" s="4"/>
      <c r="FFY150" s="4"/>
      <c r="FFZ150" s="4"/>
      <c r="FGA150" s="4"/>
      <c r="FGB150" s="4"/>
      <c r="FGC150" s="4"/>
      <c r="FGD150" s="4"/>
      <c r="FGE150" s="4"/>
      <c r="FGF150" s="4"/>
      <c r="FGG150" s="4"/>
      <c r="FGH150" s="4"/>
      <c r="FGI150" s="4"/>
      <c r="FGJ150" s="4"/>
      <c r="FGK150" s="4"/>
      <c r="FGL150" s="4"/>
      <c r="FGM150" s="4"/>
      <c r="FGN150" s="4"/>
      <c r="FGO150" s="4"/>
      <c r="FGP150" s="4"/>
      <c r="FGQ150" s="4"/>
      <c r="FGR150" s="4"/>
      <c r="FGS150" s="4"/>
      <c r="FGT150" s="4"/>
      <c r="FGU150" s="4"/>
      <c r="FGV150" s="4"/>
      <c r="FGW150" s="4"/>
      <c r="FGX150" s="4"/>
      <c r="FGY150" s="4"/>
      <c r="FGZ150" s="4"/>
      <c r="FHA150" s="4"/>
      <c r="FHB150" s="4"/>
      <c r="FHC150" s="4"/>
      <c r="FHD150" s="4"/>
      <c r="FHE150" s="4"/>
      <c r="FHF150" s="4"/>
      <c r="FHG150" s="4"/>
      <c r="FHH150" s="4"/>
      <c r="FHI150" s="4"/>
      <c r="FHJ150" s="4"/>
      <c r="FHK150" s="4"/>
      <c r="FHL150" s="4"/>
      <c r="FHM150" s="4"/>
      <c r="FHN150" s="4"/>
      <c r="FHO150" s="4"/>
      <c r="FHP150" s="4"/>
      <c r="FHQ150" s="4"/>
      <c r="FHR150" s="4"/>
      <c r="FHS150" s="4"/>
      <c r="FHT150" s="4"/>
      <c r="FHU150" s="4"/>
      <c r="FHV150" s="4"/>
      <c r="FHW150" s="4"/>
      <c r="FHX150" s="4"/>
      <c r="FHY150" s="4"/>
      <c r="FHZ150" s="4"/>
      <c r="FIA150" s="4"/>
      <c r="FIB150" s="4"/>
      <c r="FIC150" s="4"/>
      <c r="FID150" s="4"/>
      <c r="FIE150" s="4"/>
      <c r="FIF150" s="4"/>
      <c r="FIG150" s="4"/>
      <c r="FIH150" s="4"/>
      <c r="FII150" s="4"/>
      <c r="FIJ150" s="4"/>
      <c r="FIK150" s="4"/>
      <c r="FIL150" s="4"/>
      <c r="FIM150" s="4"/>
      <c r="FIN150" s="4"/>
      <c r="FIO150" s="4"/>
      <c r="FIP150" s="4"/>
      <c r="FIQ150" s="74"/>
      <c r="FIR150" s="74"/>
      <c r="FIS150" s="74"/>
      <c r="FIT150" s="74"/>
      <c r="FIU150" s="74"/>
      <c r="FIV150" s="74"/>
      <c r="FIW150" s="4"/>
      <c r="FIX150" s="4"/>
      <c r="FIY150" s="4"/>
      <c r="FIZ150" s="4"/>
      <c r="FJA150" s="4"/>
      <c r="FJB150" s="4"/>
      <c r="FJC150" s="4"/>
      <c r="FJD150" s="4"/>
      <c r="FJE150" s="4"/>
      <c r="FJF150" s="4"/>
      <c r="FJG150" s="4"/>
      <c r="FJH150" s="4"/>
      <c r="FJI150" s="4"/>
      <c r="FJJ150" s="4"/>
      <c r="FJK150" s="4"/>
      <c r="FJL150" s="4"/>
      <c r="FJM150" s="4"/>
      <c r="FJN150" s="4"/>
      <c r="FJO150" s="4"/>
      <c r="FJP150" s="4"/>
      <c r="FJQ150" s="4"/>
      <c r="FJR150" s="4"/>
      <c r="FJS150" s="4"/>
      <c r="FJT150" s="4"/>
      <c r="FJU150" s="4"/>
      <c r="FJV150" s="4"/>
      <c r="FJW150" s="4"/>
      <c r="FJX150" s="4"/>
      <c r="FJY150" s="4"/>
      <c r="FJZ150" s="4"/>
      <c r="FKA150" s="4"/>
      <c r="FKB150" s="4"/>
      <c r="FKC150" s="4"/>
      <c r="FKD150" s="4"/>
      <c r="FKE150" s="4"/>
      <c r="FKF150" s="4"/>
      <c r="FKG150" s="4"/>
      <c r="FKH150" s="4"/>
      <c r="FKI150" s="4"/>
      <c r="FKJ150" s="4"/>
      <c r="FKK150" s="4"/>
      <c r="FKL150" s="4"/>
      <c r="FKM150" s="4"/>
      <c r="FKN150" s="4"/>
      <c r="FKO150" s="4"/>
      <c r="FKP150" s="4"/>
      <c r="FKQ150" s="4"/>
      <c r="FKR150" s="4"/>
      <c r="FKS150" s="4"/>
      <c r="FKT150" s="4"/>
      <c r="FKU150" s="4"/>
      <c r="FKV150" s="4"/>
      <c r="FKW150" s="4"/>
      <c r="FKX150" s="4"/>
      <c r="FKY150" s="4"/>
      <c r="FKZ150" s="4"/>
      <c r="FLA150" s="4"/>
      <c r="FLB150" s="4"/>
      <c r="FLC150" s="4"/>
      <c r="FLD150" s="4"/>
      <c r="FLE150" s="4"/>
      <c r="FLF150" s="4"/>
      <c r="FLG150" s="4"/>
      <c r="FLH150" s="4"/>
      <c r="FLI150" s="4"/>
      <c r="FLJ150" s="4"/>
      <c r="FLK150" s="4"/>
      <c r="FLL150" s="4"/>
      <c r="FLM150" s="4"/>
      <c r="FLN150" s="4"/>
      <c r="FLO150" s="4"/>
      <c r="FLP150" s="4"/>
      <c r="FLQ150" s="4"/>
      <c r="FLR150" s="4"/>
      <c r="FLS150" s="4"/>
      <c r="FLT150" s="4"/>
      <c r="FLU150" s="4"/>
      <c r="FLV150" s="4"/>
      <c r="FLW150" s="4"/>
      <c r="FLX150" s="4"/>
      <c r="FLY150" s="4"/>
      <c r="FLZ150" s="4"/>
      <c r="FMA150" s="4"/>
      <c r="FMB150" s="4"/>
      <c r="FMC150" s="4"/>
      <c r="FMD150" s="4"/>
      <c r="FME150" s="4"/>
      <c r="FMF150" s="4"/>
      <c r="FMG150" s="4"/>
      <c r="FMH150" s="4"/>
      <c r="FMI150" s="4"/>
      <c r="FMJ150" s="4"/>
      <c r="FMK150" s="4"/>
      <c r="FML150" s="4"/>
      <c r="FMM150" s="4"/>
      <c r="FMN150" s="4"/>
      <c r="FMO150" s="4"/>
      <c r="FMP150" s="4"/>
      <c r="FMQ150" s="4"/>
      <c r="FMR150" s="4"/>
      <c r="FMS150" s="4"/>
      <c r="FMT150" s="4"/>
      <c r="FMU150" s="4"/>
      <c r="FMV150" s="4"/>
      <c r="FMW150" s="4"/>
      <c r="FMX150" s="4"/>
      <c r="FMY150" s="4"/>
      <c r="FMZ150" s="4"/>
      <c r="FNA150" s="4"/>
      <c r="FNB150" s="4"/>
      <c r="FNC150" s="4"/>
      <c r="FND150" s="4"/>
      <c r="FNE150" s="4"/>
      <c r="FNF150" s="4"/>
      <c r="FNG150" s="4"/>
      <c r="FNH150" s="4"/>
      <c r="FNI150" s="4"/>
      <c r="FNJ150" s="4"/>
      <c r="FNK150" s="4"/>
      <c r="FNL150" s="4"/>
      <c r="FNM150" s="4"/>
      <c r="FNN150" s="4"/>
      <c r="FNO150" s="4"/>
      <c r="FNP150" s="4"/>
      <c r="FNQ150" s="4"/>
      <c r="FNR150" s="4"/>
      <c r="FNS150" s="4"/>
      <c r="FNT150" s="4"/>
      <c r="FNU150" s="4"/>
      <c r="FNV150" s="4"/>
      <c r="FNW150" s="4"/>
      <c r="FNX150" s="4"/>
      <c r="FNY150" s="4"/>
      <c r="FNZ150" s="4"/>
      <c r="FOA150" s="4"/>
      <c r="FOB150" s="4"/>
      <c r="FOC150" s="4"/>
      <c r="FOD150" s="4"/>
      <c r="FOE150" s="4"/>
      <c r="FOF150" s="4"/>
      <c r="FOG150" s="4"/>
      <c r="FOH150" s="4"/>
      <c r="FOI150" s="4"/>
      <c r="FOJ150" s="4"/>
      <c r="FOK150" s="4"/>
      <c r="FOL150" s="4"/>
      <c r="FOM150" s="4"/>
      <c r="FON150" s="4"/>
      <c r="FOO150" s="4"/>
      <c r="FOP150" s="4"/>
      <c r="FOQ150" s="4"/>
      <c r="FOR150" s="4"/>
      <c r="FOS150" s="4"/>
      <c r="FOT150" s="4"/>
      <c r="FOU150" s="4"/>
      <c r="FOV150" s="4"/>
      <c r="FOW150" s="4"/>
      <c r="FOX150" s="4"/>
      <c r="FOY150" s="4"/>
      <c r="FOZ150" s="4"/>
      <c r="FPA150" s="4"/>
      <c r="FPB150" s="4"/>
      <c r="FPC150" s="4"/>
      <c r="FPD150" s="4"/>
      <c r="FPE150" s="4"/>
      <c r="FPF150" s="4"/>
      <c r="FPG150" s="4"/>
      <c r="FPH150" s="4"/>
      <c r="FPI150" s="4"/>
      <c r="FPJ150" s="4"/>
      <c r="FPK150" s="4"/>
      <c r="FPL150" s="4"/>
      <c r="FPM150" s="4"/>
      <c r="FPN150" s="4"/>
      <c r="FPO150" s="4"/>
      <c r="FPP150" s="4"/>
      <c r="FPQ150" s="4"/>
      <c r="FPR150" s="4"/>
      <c r="FPS150" s="4"/>
      <c r="FPT150" s="4"/>
      <c r="FPU150" s="4"/>
      <c r="FPV150" s="4"/>
      <c r="FPW150" s="4"/>
      <c r="FPX150" s="4"/>
      <c r="FPY150" s="4"/>
      <c r="FPZ150" s="4"/>
      <c r="FQA150" s="4"/>
      <c r="FQB150" s="4"/>
      <c r="FQC150" s="4"/>
      <c r="FQD150" s="4"/>
      <c r="FQE150" s="4"/>
      <c r="FQF150" s="4"/>
      <c r="FQG150" s="4"/>
      <c r="FQH150" s="4"/>
      <c r="FQI150" s="4"/>
      <c r="FQJ150" s="4"/>
      <c r="FQK150" s="4"/>
      <c r="FQL150" s="4"/>
      <c r="FQM150" s="4"/>
      <c r="FQN150" s="4"/>
      <c r="FQO150" s="4"/>
      <c r="FQP150" s="4"/>
      <c r="FQQ150" s="4"/>
      <c r="FQR150" s="4"/>
      <c r="FQS150" s="4"/>
      <c r="FQT150" s="4"/>
      <c r="FQU150" s="4"/>
      <c r="FQV150" s="4"/>
      <c r="FQW150" s="4"/>
      <c r="FQX150" s="4"/>
      <c r="FQY150" s="4"/>
      <c r="FQZ150" s="4"/>
      <c r="FRA150" s="4"/>
      <c r="FRB150" s="4"/>
      <c r="FRC150" s="4"/>
      <c r="FRD150" s="4"/>
      <c r="FRE150" s="4"/>
      <c r="FRF150" s="4"/>
      <c r="FRG150" s="4"/>
      <c r="FRH150" s="4"/>
      <c r="FRI150" s="4"/>
      <c r="FRJ150" s="4"/>
      <c r="FRK150" s="4"/>
      <c r="FRL150" s="4"/>
      <c r="FRM150" s="4"/>
      <c r="FRN150" s="4"/>
      <c r="FRO150" s="4"/>
      <c r="FRP150" s="4"/>
      <c r="FRQ150" s="4"/>
      <c r="FRR150" s="4"/>
      <c r="FRS150" s="4"/>
      <c r="FRT150" s="4"/>
      <c r="FRU150" s="4"/>
      <c r="FRV150" s="4"/>
      <c r="FRW150" s="4"/>
      <c r="FRX150" s="4"/>
      <c r="FRY150" s="4"/>
      <c r="FRZ150" s="4"/>
      <c r="FSA150" s="4"/>
      <c r="FSB150" s="4"/>
      <c r="FSC150" s="4"/>
      <c r="FSD150" s="4"/>
      <c r="FSE150" s="4"/>
      <c r="FSF150" s="4"/>
      <c r="FSG150" s="4"/>
      <c r="FSH150" s="4"/>
      <c r="FSI150" s="4"/>
      <c r="FSJ150" s="4"/>
      <c r="FSK150" s="4"/>
      <c r="FSL150" s="4"/>
      <c r="FSM150" s="74"/>
      <c r="FSN150" s="74"/>
      <c r="FSO150" s="74"/>
      <c r="FSP150" s="74"/>
      <c r="FSQ150" s="74"/>
      <c r="FSR150" s="74"/>
      <c r="FSS150" s="4"/>
      <c r="FST150" s="4"/>
      <c r="FSU150" s="4"/>
      <c r="FSV150" s="4"/>
      <c r="FSW150" s="4"/>
      <c r="FSX150" s="4"/>
      <c r="FSY150" s="4"/>
      <c r="FSZ150" s="4"/>
      <c r="FTA150" s="4"/>
      <c r="FTB150" s="4"/>
      <c r="FTC150" s="4"/>
      <c r="FTD150" s="4"/>
      <c r="FTE150" s="4"/>
      <c r="FTF150" s="4"/>
      <c r="FTG150" s="4"/>
      <c r="FTH150" s="4"/>
      <c r="FTI150" s="4"/>
      <c r="FTJ150" s="4"/>
      <c r="FTK150" s="4"/>
      <c r="FTL150" s="4"/>
      <c r="FTM150" s="4"/>
      <c r="FTN150" s="4"/>
      <c r="FTO150" s="4"/>
      <c r="FTP150" s="4"/>
      <c r="FTQ150" s="4"/>
      <c r="FTR150" s="4"/>
      <c r="FTS150" s="4"/>
      <c r="FTT150" s="4"/>
      <c r="FTU150" s="4"/>
      <c r="FTV150" s="4"/>
      <c r="FTW150" s="4"/>
      <c r="FTX150" s="4"/>
      <c r="FTY150" s="4"/>
      <c r="FTZ150" s="4"/>
      <c r="FUA150" s="4"/>
      <c r="FUB150" s="4"/>
      <c r="FUC150" s="4"/>
      <c r="FUD150" s="4"/>
      <c r="FUE150" s="4"/>
      <c r="FUF150" s="4"/>
      <c r="FUG150" s="4"/>
      <c r="FUH150" s="4"/>
      <c r="FUI150" s="4"/>
      <c r="FUJ150" s="4"/>
      <c r="FUK150" s="4"/>
      <c r="FUL150" s="4"/>
      <c r="FUM150" s="4"/>
      <c r="FUN150" s="4"/>
      <c r="FUO150" s="4"/>
      <c r="FUP150" s="4"/>
      <c r="FUQ150" s="4"/>
      <c r="FUR150" s="4"/>
      <c r="FUS150" s="4"/>
      <c r="FUT150" s="4"/>
      <c r="FUU150" s="4"/>
      <c r="FUV150" s="4"/>
      <c r="FUW150" s="4"/>
      <c r="FUX150" s="4"/>
      <c r="FUY150" s="4"/>
      <c r="FUZ150" s="4"/>
      <c r="FVA150" s="4"/>
      <c r="FVB150" s="4"/>
      <c r="FVC150" s="4"/>
      <c r="FVD150" s="4"/>
      <c r="FVE150" s="4"/>
      <c r="FVF150" s="4"/>
      <c r="FVG150" s="4"/>
      <c r="FVH150" s="4"/>
      <c r="FVI150" s="4"/>
      <c r="FVJ150" s="4"/>
      <c r="FVK150" s="4"/>
      <c r="FVL150" s="4"/>
      <c r="FVM150" s="4"/>
      <c r="FVN150" s="4"/>
      <c r="FVO150" s="4"/>
      <c r="FVP150" s="4"/>
      <c r="FVQ150" s="4"/>
      <c r="FVR150" s="4"/>
      <c r="FVS150" s="4"/>
      <c r="FVT150" s="4"/>
      <c r="FVU150" s="4"/>
      <c r="FVV150" s="4"/>
      <c r="FVW150" s="4"/>
      <c r="FVX150" s="4"/>
      <c r="FVY150" s="4"/>
      <c r="FVZ150" s="4"/>
      <c r="FWA150" s="4"/>
      <c r="FWB150" s="4"/>
      <c r="FWC150" s="4"/>
      <c r="FWD150" s="4"/>
      <c r="FWE150" s="4"/>
      <c r="FWF150" s="4"/>
      <c r="FWG150" s="4"/>
      <c r="FWH150" s="4"/>
      <c r="FWI150" s="4"/>
      <c r="FWJ150" s="4"/>
      <c r="FWK150" s="4"/>
      <c r="FWL150" s="4"/>
      <c r="FWM150" s="4"/>
      <c r="FWN150" s="4"/>
      <c r="FWO150" s="4"/>
      <c r="FWP150" s="4"/>
      <c r="FWQ150" s="4"/>
      <c r="FWR150" s="4"/>
      <c r="FWS150" s="4"/>
      <c r="FWT150" s="4"/>
      <c r="FWU150" s="4"/>
      <c r="FWV150" s="4"/>
      <c r="FWW150" s="4"/>
      <c r="FWX150" s="4"/>
      <c r="FWY150" s="4"/>
      <c r="FWZ150" s="4"/>
      <c r="FXA150" s="4"/>
      <c r="FXB150" s="4"/>
      <c r="FXC150" s="4"/>
      <c r="FXD150" s="4"/>
      <c r="FXE150" s="4"/>
      <c r="FXF150" s="4"/>
      <c r="FXG150" s="4"/>
      <c r="FXH150" s="4"/>
      <c r="FXI150" s="4"/>
      <c r="FXJ150" s="4"/>
      <c r="FXK150" s="4"/>
      <c r="FXL150" s="4"/>
      <c r="FXM150" s="4"/>
      <c r="FXN150" s="4"/>
      <c r="FXO150" s="4"/>
      <c r="FXP150" s="4"/>
      <c r="FXQ150" s="4"/>
      <c r="FXR150" s="4"/>
      <c r="FXS150" s="4"/>
      <c r="FXT150" s="4"/>
      <c r="FXU150" s="4"/>
      <c r="FXV150" s="4"/>
      <c r="FXW150" s="4"/>
      <c r="FXX150" s="4"/>
      <c r="FXY150" s="4"/>
      <c r="FXZ150" s="4"/>
      <c r="FYA150" s="4"/>
      <c r="FYB150" s="4"/>
      <c r="FYC150" s="4"/>
      <c r="FYD150" s="4"/>
      <c r="FYE150" s="4"/>
      <c r="FYF150" s="4"/>
      <c r="FYG150" s="4"/>
      <c r="FYH150" s="4"/>
      <c r="FYI150" s="4"/>
      <c r="FYJ150" s="4"/>
      <c r="FYK150" s="4"/>
      <c r="FYL150" s="4"/>
      <c r="FYM150" s="4"/>
      <c r="FYN150" s="4"/>
      <c r="FYO150" s="4"/>
      <c r="FYP150" s="4"/>
      <c r="FYQ150" s="4"/>
      <c r="FYR150" s="4"/>
      <c r="FYS150" s="4"/>
      <c r="FYT150" s="4"/>
      <c r="FYU150" s="4"/>
      <c r="FYV150" s="4"/>
      <c r="FYW150" s="4"/>
      <c r="FYX150" s="4"/>
      <c r="FYY150" s="4"/>
      <c r="FYZ150" s="4"/>
      <c r="FZA150" s="4"/>
      <c r="FZB150" s="4"/>
      <c r="FZC150" s="4"/>
      <c r="FZD150" s="4"/>
      <c r="FZE150" s="4"/>
      <c r="FZF150" s="4"/>
      <c r="FZG150" s="4"/>
      <c r="FZH150" s="4"/>
      <c r="FZI150" s="4"/>
      <c r="FZJ150" s="4"/>
      <c r="FZK150" s="4"/>
      <c r="FZL150" s="4"/>
      <c r="FZM150" s="4"/>
      <c r="FZN150" s="4"/>
      <c r="FZO150" s="4"/>
      <c r="FZP150" s="4"/>
      <c r="FZQ150" s="4"/>
      <c r="FZR150" s="4"/>
      <c r="FZS150" s="4"/>
      <c r="FZT150" s="4"/>
      <c r="FZU150" s="4"/>
      <c r="FZV150" s="4"/>
      <c r="FZW150" s="4"/>
      <c r="FZX150" s="4"/>
      <c r="FZY150" s="4"/>
      <c r="FZZ150" s="4"/>
      <c r="GAA150" s="4"/>
      <c r="GAB150" s="4"/>
      <c r="GAC150" s="4"/>
      <c r="GAD150" s="4"/>
      <c r="GAE150" s="4"/>
      <c r="GAF150" s="4"/>
      <c r="GAG150" s="4"/>
      <c r="GAH150" s="4"/>
      <c r="GAI150" s="4"/>
      <c r="GAJ150" s="4"/>
      <c r="GAK150" s="4"/>
      <c r="GAL150" s="4"/>
      <c r="GAM150" s="4"/>
      <c r="GAN150" s="4"/>
      <c r="GAO150" s="4"/>
      <c r="GAP150" s="4"/>
      <c r="GAQ150" s="4"/>
      <c r="GAR150" s="4"/>
      <c r="GAS150" s="4"/>
      <c r="GAT150" s="4"/>
      <c r="GAU150" s="4"/>
      <c r="GAV150" s="4"/>
      <c r="GAW150" s="4"/>
      <c r="GAX150" s="4"/>
      <c r="GAY150" s="4"/>
      <c r="GAZ150" s="4"/>
      <c r="GBA150" s="4"/>
      <c r="GBB150" s="4"/>
      <c r="GBC150" s="4"/>
      <c r="GBD150" s="4"/>
      <c r="GBE150" s="4"/>
      <c r="GBF150" s="4"/>
      <c r="GBG150" s="4"/>
      <c r="GBH150" s="4"/>
      <c r="GBI150" s="4"/>
      <c r="GBJ150" s="4"/>
      <c r="GBK150" s="4"/>
      <c r="GBL150" s="4"/>
      <c r="GBM150" s="4"/>
      <c r="GBN150" s="4"/>
      <c r="GBO150" s="4"/>
      <c r="GBP150" s="4"/>
      <c r="GBQ150" s="4"/>
      <c r="GBR150" s="4"/>
      <c r="GBS150" s="4"/>
      <c r="GBT150" s="4"/>
      <c r="GBU150" s="4"/>
      <c r="GBV150" s="4"/>
      <c r="GBW150" s="4"/>
      <c r="GBX150" s="4"/>
      <c r="GBY150" s="4"/>
      <c r="GBZ150" s="4"/>
      <c r="GCA150" s="4"/>
      <c r="GCB150" s="4"/>
      <c r="GCC150" s="4"/>
      <c r="GCD150" s="4"/>
      <c r="GCE150" s="4"/>
      <c r="GCF150" s="4"/>
      <c r="GCG150" s="4"/>
      <c r="GCH150" s="4"/>
      <c r="GCI150" s="74"/>
      <c r="GCJ150" s="74"/>
      <c r="GCK150" s="74"/>
      <c r="GCL150" s="74"/>
      <c r="GCM150" s="74"/>
      <c r="GCN150" s="74"/>
      <c r="GCO150" s="4"/>
      <c r="GCP150" s="4"/>
      <c r="GCQ150" s="4"/>
      <c r="GCR150" s="4"/>
      <c r="GCS150" s="4"/>
      <c r="GCT150" s="4"/>
      <c r="GCU150" s="4"/>
      <c r="GCV150" s="4"/>
      <c r="GCW150" s="4"/>
      <c r="GCX150" s="4"/>
      <c r="GCY150" s="4"/>
      <c r="GCZ150" s="4"/>
      <c r="GDA150" s="4"/>
      <c r="GDB150" s="4"/>
      <c r="GDC150" s="4"/>
      <c r="GDD150" s="4"/>
      <c r="GDE150" s="4"/>
      <c r="GDF150" s="4"/>
      <c r="GDG150" s="4"/>
      <c r="GDH150" s="4"/>
      <c r="GDI150" s="4"/>
      <c r="GDJ150" s="4"/>
      <c r="GDK150" s="4"/>
      <c r="GDL150" s="4"/>
      <c r="GDM150" s="4"/>
      <c r="GDN150" s="4"/>
      <c r="GDO150" s="4"/>
      <c r="GDP150" s="4"/>
      <c r="GDQ150" s="4"/>
      <c r="GDR150" s="4"/>
      <c r="GDS150" s="4"/>
      <c r="GDT150" s="4"/>
      <c r="GDU150" s="4"/>
      <c r="GDV150" s="4"/>
      <c r="GDW150" s="4"/>
      <c r="GDX150" s="4"/>
      <c r="GDY150" s="4"/>
      <c r="GDZ150" s="4"/>
      <c r="GEA150" s="4"/>
      <c r="GEB150" s="4"/>
      <c r="GEC150" s="4"/>
      <c r="GED150" s="4"/>
      <c r="GEE150" s="4"/>
      <c r="GEF150" s="4"/>
      <c r="GEG150" s="4"/>
      <c r="GEH150" s="4"/>
      <c r="GEI150" s="4"/>
      <c r="GEJ150" s="4"/>
      <c r="GEK150" s="4"/>
      <c r="GEL150" s="4"/>
      <c r="GEM150" s="4"/>
      <c r="GEN150" s="4"/>
      <c r="GEO150" s="4"/>
      <c r="GEP150" s="4"/>
      <c r="GEQ150" s="4"/>
      <c r="GER150" s="4"/>
      <c r="GES150" s="4"/>
      <c r="GET150" s="4"/>
      <c r="GEU150" s="4"/>
      <c r="GEV150" s="4"/>
      <c r="GEW150" s="4"/>
      <c r="GEX150" s="4"/>
      <c r="GEY150" s="4"/>
      <c r="GEZ150" s="4"/>
      <c r="GFA150" s="4"/>
      <c r="GFB150" s="4"/>
      <c r="GFC150" s="4"/>
      <c r="GFD150" s="4"/>
      <c r="GFE150" s="4"/>
      <c r="GFF150" s="4"/>
      <c r="GFG150" s="4"/>
      <c r="GFH150" s="4"/>
      <c r="GFI150" s="4"/>
      <c r="GFJ150" s="4"/>
      <c r="GFK150" s="4"/>
      <c r="GFL150" s="4"/>
      <c r="GFM150" s="4"/>
      <c r="GFN150" s="4"/>
      <c r="GFO150" s="4"/>
      <c r="GFP150" s="4"/>
      <c r="GFQ150" s="4"/>
      <c r="GFR150" s="4"/>
      <c r="GFS150" s="4"/>
      <c r="GFT150" s="4"/>
      <c r="GFU150" s="4"/>
      <c r="GFV150" s="4"/>
      <c r="GFW150" s="4"/>
      <c r="GFX150" s="4"/>
      <c r="GFY150" s="4"/>
      <c r="GFZ150" s="4"/>
      <c r="GGA150" s="4"/>
      <c r="GGB150" s="4"/>
      <c r="GGC150" s="4"/>
      <c r="GGD150" s="4"/>
      <c r="GGE150" s="4"/>
      <c r="GGF150" s="4"/>
      <c r="GGG150" s="4"/>
      <c r="GGH150" s="4"/>
      <c r="GGI150" s="4"/>
      <c r="GGJ150" s="4"/>
      <c r="GGK150" s="4"/>
      <c r="GGL150" s="4"/>
      <c r="GGM150" s="4"/>
      <c r="GGN150" s="4"/>
      <c r="GGO150" s="4"/>
      <c r="GGP150" s="4"/>
      <c r="GGQ150" s="4"/>
      <c r="GGR150" s="4"/>
      <c r="GGS150" s="4"/>
      <c r="GGT150" s="4"/>
      <c r="GGU150" s="4"/>
      <c r="GGV150" s="4"/>
      <c r="GGW150" s="4"/>
      <c r="GGX150" s="4"/>
      <c r="GGY150" s="4"/>
      <c r="GGZ150" s="4"/>
      <c r="GHA150" s="4"/>
      <c r="GHB150" s="4"/>
      <c r="GHC150" s="4"/>
      <c r="GHD150" s="4"/>
      <c r="GHE150" s="4"/>
      <c r="GHF150" s="4"/>
      <c r="GHG150" s="4"/>
      <c r="GHH150" s="4"/>
      <c r="GHI150" s="4"/>
      <c r="GHJ150" s="4"/>
      <c r="GHK150" s="4"/>
      <c r="GHL150" s="4"/>
      <c r="GHM150" s="4"/>
      <c r="GHN150" s="4"/>
      <c r="GHO150" s="4"/>
      <c r="GHP150" s="4"/>
      <c r="GHQ150" s="4"/>
      <c r="GHR150" s="4"/>
      <c r="GHS150" s="4"/>
      <c r="GHT150" s="4"/>
      <c r="GHU150" s="4"/>
      <c r="GHV150" s="4"/>
      <c r="GHW150" s="4"/>
      <c r="GHX150" s="4"/>
      <c r="GHY150" s="4"/>
      <c r="GHZ150" s="4"/>
      <c r="GIA150" s="4"/>
      <c r="GIB150" s="4"/>
      <c r="GIC150" s="4"/>
      <c r="GID150" s="4"/>
      <c r="GIE150" s="4"/>
      <c r="GIF150" s="4"/>
      <c r="GIG150" s="4"/>
      <c r="GIH150" s="4"/>
      <c r="GII150" s="4"/>
      <c r="GIJ150" s="4"/>
      <c r="GIK150" s="4"/>
      <c r="GIL150" s="4"/>
      <c r="GIM150" s="4"/>
      <c r="GIN150" s="4"/>
      <c r="GIO150" s="4"/>
      <c r="GIP150" s="4"/>
      <c r="GIQ150" s="4"/>
      <c r="GIR150" s="4"/>
      <c r="GIS150" s="4"/>
      <c r="GIT150" s="4"/>
      <c r="GIU150" s="4"/>
      <c r="GIV150" s="4"/>
      <c r="GIW150" s="4"/>
      <c r="GIX150" s="4"/>
      <c r="GIY150" s="4"/>
      <c r="GIZ150" s="4"/>
      <c r="GJA150" s="4"/>
      <c r="GJB150" s="4"/>
      <c r="GJC150" s="4"/>
      <c r="GJD150" s="4"/>
      <c r="GJE150" s="4"/>
      <c r="GJF150" s="4"/>
      <c r="GJG150" s="4"/>
      <c r="GJH150" s="4"/>
      <c r="GJI150" s="4"/>
      <c r="GJJ150" s="4"/>
      <c r="GJK150" s="4"/>
      <c r="GJL150" s="4"/>
      <c r="GJM150" s="4"/>
      <c r="GJN150" s="4"/>
      <c r="GJO150" s="4"/>
      <c r="GJP150" s="4"/>
      <c r="GJQ150" s="4"/>
      <c r="GJR150" s="4"/>
      <c r="GJS150" s="4"/>
      <c r="GJT150" s="4"/>
      <c r="GJU150" s="4"/>
      <c r="GJV150" s="4"/>
      <c r="GJW150" s="4"/>
      <c r="GJX150" s="4"/>
      <c r="GJY150" s="4"/>
      <c r="GJZ150" s="4"/>
      <c r="GKA150" s="4"/>
      <c r="GKB150" s="4"/>
      <c r="GKC150" s="4"/>
      <c r="GKD150" s="4"/>
      <c r="GKE150" s="4"/>
      <c r="GKF150" s="4"/>
      <c r="GKG150" s="4"/>
      <c r="GKH150" s="4"/>
      <c r="GKI150" s="4"/>
      <c r="GKJ150" s="4"/>
      <c r="GKK150" s="4"/>
      <c r="GKL150" s="4"/>
      <c r="GKM150" s="4"/>
      <c r="GKN150" s="4"/>
      <c r="GKO150" s="4"/>
      <c r="GKP150" s="4"/>
      <c r="GKQ150" s="4"/>
      <c r="GKR150" s="4"/>
      <c r="GKS150" s="4"/>
      <c r="GKT150" s="4"/>
      <c r="GKU150" s="4"/>
      <c r="GKV150" s="4"/>
      <c r="GKW150" s="4"/>
      <c r="GKX150" s="4"/>
      <c r="GKY150" s="4"/>
      <c r="GKZ150" s="4"/>
      <c r="GLA150" s="4"/>
      <c r="GLB150" s="4"/>
      <c r="GLC150" s="4"/>
      <c r="GLD150" s="4"/>
      <c r="GLE150" s="4"/>
      <c r="GLF150" s="4"/>
      <c r="GLG150" s="4"/>
      <c r="GLH150" s="4"/>
      <c r="GLI150" s="4"/>
      <c r="GLJ150" s="4"/>
      <c r="GLK150" s="4"/>
      <c r="GLL150" s="4"/>
      <c r="GLM150" s="4"/>
      <c r="GLN150" s="4"/>
      <c r="GLO150" s="4"/>
      <c r="GLP150" s="4"/>
      <c r="GLQ150" s="4"/>
      <c r="GLR150" s="4"/>
      <c r="GLS150" s="4"/>
      <c r="GLT150" s="4"/>
      <c r="GLU150" s="4"/>
      <c r="GLV150" s="4"/>
      <c r="GLW150" s="4"/>
      <c r="GLX150" s="4"/>
      <c r="GLY150" s="4"/>
      <c r="GLZ150" s="4"/>
      <c r="GMA150" s="4"/>
      <c r="GMB150" s="4"/>
      <c r="GMC150" s="4"/>
      <c r="GMD150" s="4"/>
      <c r="GME150" s="74"/>
      <c r="GMF150" s="74"/>
      <c r="GMG150" s="74"/>
      <c r="GMH150" s="74"/>
      <c r="GMI150" s="74"/>
      <c r="GMJ150" s="74"/>
      <c r="GMK150" s="4"/>
      <c r="GML150" s="4"/>
      <c r="GMM150" s="4"/>
      <c r="GMN150" s="4"/>
      <c r="GMO150" s="4"/>
      <c r="GMP150" s="4"/>
      <c r="GMQ150" s="4"/>
      <c r="GMR150" s="4"/>
      <c r="GMS150" s="4"/>
      <c r="GMT150" s="4"/>
      <c r="GMU150" s="4"/>
      <c r="GMV150" s="4"/>
      <c r="GMW150" s="4"/>
      <c r="GMX150" s="4"/>
      <c r="GMY150" s="4"/>
      <c r="GMZ150" s="4"/>
      <c r="GNA150" s="4"/>
      <c r="GNB150" s="4"/>
      <c r="GNC150" s="4"/>
      <c r="GND150" s="4"/>
      <c r="GNE150" s="4"/>
      <c r="GNF150" s="4"/>
      <c r="GNG150" s="4"/>
      <c r="GNH150" s="4"/>
      <c r="GNI150" s="4"/>
      <c r="GNJ150" s="4"/>
      <c r="GNK150" s="4"/>
      <c r="GNL150" s="4"/>
      <c r="GNM150" s="4"/>
      <c r="GNN150" s="4"/>
      <c r="GNO150" s="4"/>
      <c r="GNP150" s="4"/>
      <c r="GNQ150" s="4"/>
      <c r="GNR150" s="4"/>
      <c r="GNS150" s="4"/>
      <c r="GNT150" s="4"/>
      <c r="GNU150" s="4"/>
      <c r="GNV150" s="4"/>
      <c r="GNW150" s="4"/>
      <c r="GNX150" s="4"/>
      <c r="GNY150" s="4"/>
      <c r="GNZ150" s="4"/>
      <c r="GOA150" s="4"/>
      <c r="GOB150" s="4"/>
      <c r="GOC150" s="4"/>
      <c r="GOD150" s="4"/>
      <c r="GOE150" s="4"/>
      <c r="GOF150" s="4"/>
      <c r="GOG150" s="4"/>
      <c r="GOH150" s="4"/>
      <c r="GOI150" s="4"/>
      <c r="GOJ150" s="4"/>
      <c r="GOK150" s="4"/>
      <c r="GOL150" s="4"/>
      <c r="GOM150" s="4"/>
      <c r="GON150" s="4"/>
      <c r="GOO150" s="4"/>
      <c r="GOP150" s="4"/>
      <c r="GOQ150" s="4"/>
      <c r="GOR150" s="4"/>
      <c r="GOS150" s="4"/>
      <c r="GOT150" s="4"/>
      <c r="GOU150" s="4"/>
      <c r="GOV150" s="4"/>
      <c r="GOW150" s="4"/>
      <c r="GOX150" s="4"/>
      <c r="GOY150" s="4"/>
      <c r="GOZ150" s="4"/>
      <c r="GPA150" s="4"/>
      <c r="GPB150" s="4"/>
      <c r="GPC150" s="4"/>
      <c r="GPD150" s="4"/>
      <c r="GPE150" s="4"/>
      <c r="GPF150" s="4"/>
      <c r="GPG150" s="4"/>
      <c r="GPH150" s="4"/>
      <c r="GPI150" s="4"/>
      <c r="GPJ150" s="4"/>
      <c r="GPK150" s="4"/>
      <c r="GPL150" s="4"/>
      <c r="GPM150" s="4"/>
      <c r="GPN150" s="4"/>
      <c r="GPO150" s="4"/>
      <c r="GPP150" s="4"/>
      <c r="GPQ150" s="4"/>
      <c r="GPR150" s="4"/>
      <c r="GPS150" s="4"/>
      <c r="GPT150" s="4"/>
      <c r="GPU150" s="4"/>
      <c r="GPV150" s="4"/>
      <c r="GPW150" s="4"/>
      <c r="GPX150" s="4"/>
      <c r="GPY150" s="4"/>
      <c r="GPZ150" s="4"/>
      <c r="GQA150" s="4"/>
      <c r="GQB150" s="4"/>
      <c r="GQC150" s="4"/>
      <c r="GQD150" s="4"/>
      <c r="GQE150" s="4"/>
      <c r="GQF150" s="4"/>
      <c r="GQG150" s="4"/>
      <c r="GQH150" s="4"/>
      <c r="GQI150" s="4"/>
      <c r="GQJ150" s="4"/>
      <c r="GQK150" s="4"/>
      <c r="GQL150" s="4"/>
      <c r="GQM150" s="4"/>
      <c r="GQN150" s="4"/>
      <c r="GQO150" s="4"/>
      <c r="GQP150" s="4"/>
      <c r="GQQ150" s="4"/>
      <c r="GQR150" s="4"/>
      <c r="GQS150" s="4"/>
      <c r="GQT150" s="4"/>
      <c r="GQU150" s="4"/>
      <c r="GQV150" s="4"/>
      <c r="GQW150" s="4"/>
      <c r="GQX150" s="4"/>
      <c r="GQY150" s="4"/>
      <c r="GQZ150" s="4"/>
      <c r="GRA150" s="4"/>
      <c r="GRB150" s="4"/>
      <c r="GRC150" s="4"/>
      <c r="GRD150" s="4"/>
      <c r="GRE150" s="4"/>
      <c r="GRF150" s="4"/>
      <c r="GRG150" s="4"/>
      <c r="GRH150" s="4"/>
      <c r="GRI150" s="4"/>
      <c r="GRJ150" s="4"/>
      <c r="GRK150" s="4"/>
      <c r="GRL150" s="4"/>
      <c r="GRM150" s="4"/>
      <c r="GRN150" s="4"/>
      <c r="GRO150" s="4"/>
      <c r="GRP150" s="4"/>
      <c r="GRQ150" s="4"/>
      <c r="GRR150" s="4"/>
      <c r="GRS150" s="4"/>
      <c r="GRT150" s="4"/>
      <c r="GRU150" s="4"/>
      <c r="GRV150" s="4"/>
      <c r="GRW150" s="4"/>
      <c r="GRX150" s="4"/>
      <c r="GRY150" s="4"/>
      <c r="GRZ150" s="4"/>
      <c r="GSA150" s="4"/>
      <c r="GSB150" s="4"/>
      <c r="GSC150" s="4"/>
      <c r="GSD150" s="4"/>
      <c r="GSE150" s="4"/>
      <c r="GSF150" s="4"/>
      <c r="GSG150" s="4"/>
      <c r="GSH150" s="4"/>
      <c r="GSI150" s="4"/>
      <c r="GSJ150" s="4"/>
      <c r="GSK150" s="4"/>
      <c r="GSL150" s="4"/>
      <c r="GSM150" s="4"/>
      <c r="GSN150" s="4"/>
      <c r="GSO150" s="4"/>
      <c r="GSP150" s="4"/>
      <c r="GSQ150" s="4"/>
      <c r="GSR150" s="4"/>
      <c r="GSS150" s="4"/>
      <c r="GST150" s="4"/>
      <c r="GSU150" s="4"/>
      <c r="GSV150" s="4"/>
      <c r="GSW150" s="4"/>
      <c r="GSX150" s="4"/>
      <c r="GSY150" s="4"/>
      <c r="GSZ150" s="4"/>
      <c r="GTA150" s="4"/>
      <c r="GTB150" s="4"/>
      <c r="GTC150" s="4"/>
      <c r="GTD150" s="4"/>
      <c r="GTE150" s="4"/>
      <c r="GTF150" s="4"/>
      <c r="GTG150" s="4"/>
      <c r="GTH150" s="4"/>
      <c r="GTI150" s="4"/>
      <c r="GTJ150" s="4"/>
      <c r="GTK150" s="4"/>
      <c r="GTL150" s="4"/>
      <c r="GTM150" s="4"/>
      <c r="GTN150" s="4"/>
      <c r="GTO150" s="4"/>
      <c r="GTP150" s="4"/>
      <c r="GTQ150" s="4"/>
      <c r="GTR150" s="4"/>
      <c r="GTS150" s="4"/>
      <c r="GTT150" s="4"/>
      <c r="GTU150" s="4"/>
      <c r="GTV150" s="4"/>
      <c r="GTW150" s="4"/>
      <c r="GTX150" s="4"/>
      <c r="GTY150" s="4"/>
      <c r="GTZ150" s="4"/>
      <c r="GUA150" s="4"/>
      <c r="GUB150" s="4"/>
      <c r="GUC150" s="4"/>
      <c r="GUD150" s="4"/>
      <c r="GUE150" s="4"/>
      <c r="GUF150" s="4"/>
      <c r="GUG150" s="4"/>
      <c r="GUH150" s="4"/>
      <c r="GUI150" s="4"/>
      <c r="GUJ150" s="4"/>
      <c r="GUK150" s="4"/>
      <c r="GUL150" s="4"/>
      <c r="GUM150" s="4"/>
      <c r="GUN150" s="4"/>
      <c r="GUO150" s="4"/>
      <c r="GUP150" s="4"/>
      <c r="GUQ150" s="4"/>
      <c r="GUR150" s="4"/>
      <c r="GUS150" s="4"/>
      <c r="GUT150" s="4"/>
      <c r="GUU150" s="4"/>
      <c r="GUV150" s="4"/>
      <c r="GUW150" s="4"/>
      <c r="GUX150" s="4"/>
      <c r="GUY150" s="4"/>
      <c r="GUZ150" s="4"/>
      <c r="GVA150" s="4"/>
      <c r="GVB150" s="4"/>
      <c r="GVC150" s="4"/>
      <c r="GVD150" s="4"/>
      <c r="GVE150" s="4"/>
      <c r="GVF150" s="4"/>
      <c r="GVG150" s="4"/>
      <c r="GVH150" s="4"/>
      <c r="GVI150" s="4"/>
      <c r="GVJ150" s="4"/>
      <c r="GVK150" s="4"/>
      <c r="GVL150" s="4"/>
      <c r="GVM150" s="4"/>
      <c r="GVN150" s="4"/>
      <c r="GVO150" s="4"/>
      <c r="GVP150" s="4"/>
      <c r="GVQ150" s="4"/>
      <c r="GVR150" s="4"/>
      <c r="GVS150" s="4"/>
      <c r="GVT150" s="4"/>
      <c r="GVU150" s="4"/>
      <c r="GVV150" s="4"/>
      <c r="GVW150" s="4"/>
      <c r="GVX150" s="4"/>
      <c r="GVY150" s="4"/>
      <c r="GVZ150" s="4"/>
      <c r="GWA150" s="74"/>
      <c r="GWB150" s="74"/>
      <c r="GWC150" s="74"/>
      <c r="GWD150" s="74"/>
      <c r="GWE150" s="74"/>
      <c r="GWF150" s="74"/>
      <c r="GWG150" s="4"/>
      <c r="GWH150" s="4"/>
      <c r="GWI150" s="4"/>
      <c r="GWJ150" s="4"/>
      <c r="GWK150" s="4"/>
      <c r="GWL150" s="4"/>
      <c r="GWM150" s="4"/>
      <c r="GWN150" s="4"/>
      <c r="GWO150" s="4"/>
      <c r="GWP150" s="4"/>
      <c r="GWQ150" s="4"/>
      <c r="GWR150" s="4"/>
      <c r="GWS150" s="4"/>
      <c r="GWT150" s="4"/>
      <c r="GWU150" s="4"/>
      <c r="GWV150" s="4"/>
      <c r="GWW150" s="4"/>
      <c r="GWX150" s="4"/>
      <c r="GWY150" s="4"/>
      <c r="GWZ150" s="4"/>
      <c r="GXA150" s="4"/>
      <c r="GXB150" s="4"/>
      <c r="GXC150" s="4"/>
      <c r="GXD150" s="4"/>
      <c r="GXE150" s="4"/>
      <c r="GXF150" s="4"/>
      <c r="GXG150" s="4"/>
      <c r="GXH150" s="4"/>
      <c r="GXI150" s="4"/>
      <c r="GXJ150" s="4"/>
      <c r="GXK150" s="4"/>
      <c r="GXL150" s="4"/>
      <c r="GXM150" s="4"/>
      <c r="GXN150" s="4"/>
      <c r="GXO150" s="4"/>
      <c r="GXP150" s="4"/>
      <c r="GXQ150" s="4"/>
      <c r="GXR150" s="4"/>
      <c r="GXS150" s="4"/>
      <c r="GXT150" s="4"/>
      <c r="GXU150" s="4"/>
      <c r="GXV150" s="4"/>
      <c r="GXW150" s="4"/>
      <c r="GXX150" s="4"/>
      <c r="GXY150" s="4"/>
      <c r="GXZ150" s="4"/>
      <c r="GYA150" s="4"/>
      <c r="GYB150" s="4"/>
      <c r="GYC150" s="4"/>
      <c r="GYD150" s="4"/>
      <c r="GYE150" s="4"/>
      <c r="GYF150" s="4"/>
      <c r="GYG150" s="4"/>
      <c r="GYH150" s="4"/>
      <c r="GYI150" s="4"/>
      <c r="GYJ150" s="4"/>
      <c r="GYK150" s="4"/>
      <c r="GYL150" s="4"/>
      <c r="GYM150" s="4"/>
      <c r="GYN150" s="4"/>
      <c r="GYO150" s="4"/>
      <c r="GYP150" s="4"/>
      <c r="GYQ150" s="4"/>
      <c r="GYR150" s="4"/>
      <c r="GYS150" s="4"/>
      <c r="GYT150" s="4"/>
      <c r="GYU150" s="4"/>
      <c r="GYV150" s="4"/>
      <c r="GYW150" s="4"/>
      <c r="GYX150" s="4"/>
      <c r="GYY150" s="4"/>
      <c r="GYZ150" s="4"/>
      <c r="GZA150" s="4"/>
      <c r="GZB150" s="4"/>
      <c r="GZC150" s="4"/>
      <c r="GZD150" s="4"/>
      <c r="GZE150" s="4"/>
      <c r="GZF150" s="4"/>
      <c r="GZG150" s="4"/>
      <c r="GZH150" s="4"/>
      <c r="GZI150" s="4"/>
      <c r="GZJ150" s="4"/>
      <c r="GZK150" s="4"/>
      <c r="GZL150" s="4"/>
      <c r="GZM150" s="4"/>
      <c r="GZN150" s="4"/>
      <c r="GZO150" s="4"/>
      <c r="GZP150" s="4"/>
      <c r="GZQ150" s="4"/>
      <c r="GZR150" s="4"/>
      <c r="GZS150" s="4"/>
      <c r="GZT150" s="4"/>
      <c r="GZU150" s="4"/>
      <c r="GZV150" s="4"/>
      <c r="GZW150" s="4"/>
      <c r="GZX150" s="4"/>
      <c r="GZY150" s="4"/>
      <c r="GZZ150" s="4"/>
      <c r="HAA150" s="4"/>
      <c r="HAB150" s="4"/>
      <c r="HAC150" s="4"/>
      <c r="HAD150" s="4"/>
      <c r="HAE150" s="4"/>
      <c r="HAF150" s="4"/>
      <c r="HAG150" s="4"/>
      <c r="HAH150" s="4"/>
      <c r="HAI150" s="4"/>
      <c r="HAJ150" s="4"/>
      <c r="HAK150" s="4"/>
      <c r="HAL150" s="4"/>
      <c r="HAM150" s="4"/>
      <c r="HAN150" s="4"/>
      <c r="HAO150" s="4"/>
      <c r="HAP150" s="4"/>
      <c r="HAQ150" s="4"/>
      <c r="HAR150" s="4"/>
      <c r="HAS150" s="4"/>
      <c r="HAT150" s="4"/>
      <c r="HAU150" s="4"/>
      <c r="HAV150" s="4"/>
      <c r="HAW150" s="4"/>
      <c r="HAX150" s="4"/>
      <c r="HAY150" s="4"/>
      <c r="HAZ150" s="4"/>
      <c r="HBA150" s="4"/>
      <c r="HBB150" s="4"/>
      <c r="HBC150" s="4"/>
      <c r="HBD150" s="4"/>
      <c r="HBE150" s="4"/>
      <c r="HBF150" s="4"/>
      <c r="HBG150" s="4"/>
      <c r="HBH150" s="4"/>
      <c r="HBI150" s="4"/>
      <c r="HBJ150" s="4"/>
      <c r="HBK150" s="4"/>
      <c r="HBL150" s="4"/>
      <c r="HBM150" s="4"/>
      <c r="HBN150" s="4"/>
      <c r="HBO150" s="4"/>
      <c r="HBP150" s="4"/>
      <c r="HBQ150" s="4"/>
      <c r="HBR150" s="4"/>
      <c r="HBS150" s="4"/>
      <c r="HBT150" s="4"/>
      <c r="HBU150" s="4"/>
      <c r="HBV150" s="4"/>
      <c r="HBW150" s="4"/>
      <c r="HBX150" s="4"/>
      <c r="HBY150" s="4"/>
      <c r="HBZ150" s="4"/>
      <c r="HCA150" s="4"/>
      <c r="HCB150" s="4"/>
      <c r="HCC150" s="4"/>
      <c r="HCD150" s="4"/>
      <c r="HCE150" s="4"/>
      <c r="HCF150" s="4"/>
      <c r="HCG150" s="4"/>
      <c r="HCH150" s="4"/>
      <c r="HCI150" s="4"/>
      <c r="HCJ150" s="4"/>
      <c r="HCK150" s="4"/>
      <c r="HCL150" s="4"/>
      <c r="HCM150" s="4"/>
      <c r="HCN150" s="4"/>
      <c r="HCO150" s="4"/>
      <c r="HCP150" s="4"/>
      <c r="HCQ150" s="4"/>
      <c r="HCR150" s="4"/>
      <c r="HCS150" s="4"/>
      <c r="HCT150" s="4"/>
      <c r="HCU150" s="4"/>
      <c r="HCV150" s="4"/>
      <c r="HCW150" s="4"/>
      <c r="HCX150" s="4"/>
      <c r="HCY150" s="4"/>
      <c r="HCZ150" s="4"/>
      <c r="HDA150" s="4"/>
      <c r="HDB150" s="4"/>
      <c r="HDC150" s="4"/>
      <c r="HDD150" s="4"/>
      <c r="HDE150" s="4"/>
      <c r="HDF150" s="4"/>
      <c r="HDG150" s="4"/>
      <c r="HDH150" s="4"/>
      <c r="HDI150" s="4"/>
      <c r="HDJ150" s="4"/>
      <c r="HDK150" s="4"/>
      <c r="HDL150" s="4"/>
      <c r="HDM150" s="4"/>
      <c r="HDN150" s="4"/>
      <c r="HDO150" s="4"/>
      <c r="HDP150" s="4"/>
      <c r="HDQ150" s="4"/>
      <c r="HDR150" s="4"/>
      <c r="HDS150" s="4"/>
      <c r="HDT150" s="4"/>
      <c r="HDU150" s="4"/>
      <c r="HDV150" s="4"/>
      <c r="HDW150" s="4"/>
      <c r="HDX150" s="4"/>
      <c r="HDY150" s="4"/>
      <c r="HDZ150" s="4"/>
      <c r="HEA150" s="4"/>
      <c r="HEB150" s="4"/>
      <c r="HEC150" s="4"/>
      <c r="HED150" s="4"/>
      <c r="HEE150" s="4"/>
      <c r="HEF150" s="4"/>
      <c r="HEG150" s="4"/>
      <c r="HEH150" s="4"/>
      <c r="HEI150" s="4"/>
      <c r="HEJ150" s="4"/>
      <c r="HEK150" s="4"/>
      <c r="HEL150" s="4"/>
      <c r="HEM150" s="4"/>
      <c r="HEN150" s="4"/>
      <c r="HEO150" s="4"/>
      <c r="HEP150" s="4"/>
      <c r="HEQ150" s="4"/>
      <c r="HER150" s="4"/>
      <c r="HES150" s="4"/>
      <c r="HET150" s="4"/>
      <c r="HEU150" s="4"/>
      <c r="HEV150" s="4"/>
      <c r="HEW150" s="4"/>
      <c r="HEX150" s="4"/>
      <c r="HEY150" s="4"/>
      <c r="HEZ150" s="4"/>
      <c r="HFA150" s="4"/>
      <c r="HFB150" s="4"/>
      <c r="HFC150" s="4"/>
      <c r="HFD150" s="4"/>
      <c r="HFE150" s="4"/>
      <c r="HFF150" s="4"/>
      <c r="HFG150" s="4"/>
      <c r="HFH150" s="4"/>
      <c r="HFI150" s="4"/>
      <c r="HFJ150" s="4"/>
      <c r="HFK150" s="4"/>
      <c r="HFL150" s="4"/>
      <c r="HFM150" s="4"/>
      <c r="HFN150" s="4"/>
      <c r="HFO150" s="4"/>
      <c r="HFP150" s="4"/>
      <c r="HFQ150" s="4"/>
      <c r="HFR150" s="4"/>
      <c r="HFS150" s="4"/>
      <c r="HFT150" s="4"/>
      <c r="HFU150" s="4"/>
      <c r="HFV150" s="4"/>
      <c r="HFW150" s="74"/>
      <c r="HFX150" s="74"/>
      <c r="HFY150" s="74"/>
      <c r="HFZ150" s="74"/>
      <c r="HGA150" s="74"/>
      <c r="HGB150" s="74"/>
      <c r="HGC150" s="4"/>
      <c r="HGD150" s="4"/>
      <c r="HGE150" s="4"/>
      <c r="HGF150" s="4"/>
      <c r="HGG150" s="4"/>
      <c r="HGH150" s="4"/>
      <c r="HGI150" s="4"/>
      <c r="HGJ150" s="4"/>
      <c r="HGK150" s="4"/>
      <c r="HGL150" s="4"/>
      <c r="HGM150" s="4"/>
      <c r="HGN150" s="4"/>
      <c r="HGO150" s="4"/>
      <c r="HGP150" s="4"/>
      <c r="HGQ150" s="4"/>
      <c r="HGR150" s="4"/>
      <c r="HGS150" s="4"/>
      <c r="HGT150" s="4"/>
      <c r="HGU150" s="4"/>
      <c r="HGV150" s="4"/>
      <c r="HGW150" s="4"/>
      <c r="HGX150" s="4"/>
      <c r="HGY150" s="4"/>
      <c r="HGZ150" s="4"/>
      <c r="HHA150" s="4"/>
      <c r="HHB150" s="4"/>
      <c r="HHC150" s="4"/>
      <c r="HHD150" s="4"/>
      <c r="HHE150" s="4"/>
      <c r="HHF150" s="4"/>
      <c r="HHG150" s="4"/>
      <c r="HHH150" s="4"/>
      <c r="HHI150" s="4"/>
      <c r="HHJ150" s="4"/>
      <c r="HHK150" s="4"/>
      <c r="HHL150" s="4"/>
      <c r="HHM150" s="4"/>
      <c r="HHN150" s="4"/>
      <c r="HHO150" s="4"/>
      <c r="HHP150" s="4"/>
      <c r="HHQ150" s="4"/>
      <c r="HHR150" s="4"/>
      <c r="HHS150" s="4"/>
      <c r="HHT150" s="4"/>
      <c r="HHU150" s="4"/>
      <c r="HHV150" s="4"/>
      <c r="HHW150" s="4"/>
      <c r="HHX150" s="4"/>
      <c r="HHY150" s="4"/>
      <c r="HHZ150" s="4"/>
      <c r="HIA150" s="4"/>
      <c r="HIB150" s="4"/>
      <c r="HIC150" s="4"/>
      <c r="HID150" s="4"/>
      <c r="HIE150" s="4"/>
      <c r="HIF150" s="4"/>
      <c r="HIG150" s="4"/>
      <c r="HIH150" s="4"/>
      <c r="HII150" s="4"/>
      <c r="HIJ150" s="4"/>
      <c r="HIK150" s="4"/>
      <c r="HIL150" s="4"/>
      <c r="HIM150" s="4"/>
      <c r="HIN150" s="4"/>
      <c r="HIO150" s="4"/>
      <c r="HIP150" s="4"/>
      <c r="HIQ150" s="4"/>
      <c r="HIR150" s="4"/>
      <c r="HIS150" s="4"/>
      <c r="HIT150" s="4"/>
      <c r="HIU150" s="4"/>
      <c r="HIV150" s="4"/>
      <c r="HIW150" s="4"/>
      <c r="HIX150" s="4"/>
      <c r="HIY150" s="4"/>
      <c r="HIZ150" s="4"/>
      <c r="HJA150" s="4"/>
      <c r="HJB150" s="4"/>
      <c r="HJC150" s="4"/>
      <c r="HJD150" s="4"/>
      <c r="HJE150" s="4"/>
      <c r="HJF150" s="4"/>
      <c r="HJG150" s="4"/>
      <c r="HJH150" s="4"/>
      <c r="HJI150" s="4"/>
      <c r="HJJ150" s="4"/>
      <c r="HJK150" s="4"/>
      <c r="HJL150" s="4"/>
      <c r="HJM150" s="4"/>
      <c r="HJN150" s="4"/>
      <c r="HJO150" s="4"/>
      <c r="HJP150" s="4"/>
      <c r="HJQ150" s="4"/>
      <c r="HJR150" s="4"/>
      <c r="HJS150" s="4"/>
      <c r="HJT150" s="4"/>
      <c r="HJU150" s="4"/>
      <c r="HJV150" s="4"/>
      <c r="HJW150" s="4"/>
      <c r="HJX150" s="4"/>
      <c r="HJY150" s="4"/>
      <c r="HJZ150" s="4"/>
      <c r="HKA150" s="4"/>
      <c r="HKB150" s="4"/>
      <c r="HKC150" s="4"/>
      <c r="HKD150" s="4"/>
      <c r="HKE150" s="4"/>
      <c r="HKF150" s="4"/>
      <c r="HKG150" s="4"/>
      <c r="HKH150" s="4"/>
      <c r="HKI150" s="4"/>
      <c r="HKJ150" s="4"/>
      <c r="HKK150" s="4"/>
      <c r="HKL150" s="4"/>
      <c r="HKM150" s="4"/>
      <c r="HKN150" s="4"/>
      <c r="HKO150" s="4"/>
      <c r="HKP150" s="4"/>
      <c r="HKQ150" s="4"/>
      <c r="HKR150" s="4"/>
      <c r="HKS150" s="4"/>
      <c r="HKT150" s="4"/>
      <c r="HKU150" s="4"/>
      <c r="HKV150" s="4"/>
      <c r="HKW150" s="4"/>
      <c r="HKX150" s="4"/>
      <c r="HKY150" s="4"/>
      <c r="HKZ150" s="4"/>
      <c r="HLA150" s="4"/>
      <c r="HLB150" s="4"/>
      <c r="HLC150" s="4"/>
      <c r="HLD150" s="4"/>
      <c r="HLE150" s="4"/>
      <c r="HLF150" s="4"/>
      <c r="HLG150" s="4"/>
      <c r="HLH150" s="4"/>
      <c r="HLI150" s="4"/>
      <c r="HLJ150" s="4"/>
      <c r="HLK150" s="4"/>
      <c r="HLL150" s="4"/>
      <c r="HLM150" s="4"/>
      <c r="HLN150" s="4"/>
      <c r="HLO150" s="4"/>
      <c r="HLP150" s="4"/>
      <c r="HLQ150" s="4"/>
      <c r="HLR150" s="4"/>
      <c r="HLS150" s="4"/>
      <c r="HLT150" s="4"/>
      <c r="HLU150" s="4"/>
      <c r="HLV150" s="4"/>
      <c r="HLW150" s="4"/>
      <c r="HLX150" s="4"/>
      <c r="HLY150" s="4"/>
      <c r="HLZ150" s="4"/>
      <c r="HMA150" s="4"/>
      <c r="HMB150" s="4"/>
      <c r="HMC150" s="4"/>
      <c r="HMD150" s="4"/>
      <c r="HME150" s="4"/>
      <c r="HMF150" s="4"/>
      <c r="HMG150" s="4"/>
      <c r="HMH150" s="4"/>
      <c r="HMI150" s="4"/>
      <c r="HMJ150" s="4"/>
      <c r="HMK150" s="4"/>
      <c r="HML150" s="4"/>
      <c r="HMM150" s="4"/>
      <c r="HMN150" s="4"/>
      <c r="HMO150" s="4"/>
      <c r="HMP150" s="4"/>
      <c r="HMQ150" s="4"/>
      <c r="HMR150" s="4"/>
      <c r="HMS150" s="4"/>
      <c r="HMT150" s="4"/>
      <c r="HMU150" s="4"/>
      <c r="HMV150" s="4"/>
      <c r="HMW150" s="4"/>
      <c r="HMX150" s="4"/>
      <c r="HMY150" s="4"/>
      <c r="HMZ150" s="4"/>
      <c r="HNA150" s="4"/>
      <c r="HNB150" s="4"/>
      <c r="HNC150" s="4"/>
      <c r="HND150" s="4"/>
      <c r="HNE150" s="4"/>
      <c r="HNF150" s="4"/>
      <c r="HNG150" s="4"/>
      <c r="HNH150" s="4"/>
      <c r="HNI150" s="4"/>
      <c r="HNJ150" s="4"/>
      <c r="HNK150" s="4"/>
      <c r="HNL150" s="4"/>
      <c r="HNM150" s="4"/>
      <c r="HNN150" s="4"/>
      <c r="HNO150" s="4"/>
      <c r="HNP150" s="4"/>
      <c r="HNQ150" s="4"/>
      <c r="HNR150" s="4"/>
      <c r="HNS150" s="4"/>
      <c r="HNT150" s="4"/>
      <c r="HNU150" s="4"/>
      <c r="HNV150" s="4"/>
      <c r="HNW150" s="4"/>
      <c r="HNX150" s="4"/>
      <c r="HNY150" s="4"/>
      <c r="HNZ150" s="4"/>
      <c r="HOA150" s="4"/>
      <c r="HOB150" s="4"/>
      <c r="HOC150" s="4"/>
      <c r="HOD150" s="4"/>
      <c r="HOE150" s="4"/>
      <c r="HOF150" s="4"/>
      <c r="HOG150" s="4"/>
      <c r="HOH150" s="4"/>
      <c r="HOI150" s="4"/>
      <c r="HOJ150" s="4"/>
      <c r="HOK150" s="4"/>
      <c r="HOL150" s="4"/>
      <c r="HOM150" s="4"/>
      <c r="HON150" s="4"/>
      <c r="HOO150" s="4"/>
      <c r="HOP150" s="4"/>
      <c r="HOQ150" s="4"/>
      <c r="HOR150" s="4"/>
      <c r="HOS150" s="4"/>
      <c r="HOT150" s="4"/>
      <c r="HOU150" s="4"/>
      <c r="HOV150" s="4"/>
      <c r="HOW150" s="4"/>
      <c r="HOX150" s="4"/>
      <c r="HOY150" s="4"/>
      <c r="HOZ150" s="4"/>
      <c r="HPA150" s="4"/>
      <c r="HPB150" s="4"/>
      <c r="HPC150" s="4"/>
      <c r="HPD150" s="4"/>
      <c r="HPE150" s="4"/>
      <c r="HPF150" s="4"/>
      <c r="HPG150" s="4"/>
      <c r="HPH150" s="4"/>
      <c r="HPI150" s="4"/>
      <c r="HPJ150" s="4"/>
      <c r="HPK150" s="4"/>
      <c r="HPL150" s="4"/>
      <c r="HPM150" s="4"/>
      <c r="HPN150" s="4"/>
      <c r="HPO150" s="4"/>
      <c r="HPP150" s="4"/>
      <c r="HPQ150" s="4"/>
      <c r="HPR150" s="4"/>
      <c r="HPS150" s="74"/>
      <c r="HPT150" s="74"/>
      <c r="HPU150" s="74"/>
      <c r="HPV150" s="74"/>
      <c r="HPW150" s="74"/>
      <c r="HPX150" s="74"/>
      <c r="HPY150" s="4"/>
      <c r="HPZ150" s="4"/>
      <c r="HQA150" s="4"/>
      <c r="HQB150" s="4"/>
      <c r="HQC150" s="4"/>
      <c r="HQD150" s="4"/>
      <c r="HQE150" s="4"/>
      <c r="HQF150" s="4"/>
      <c r="HQG150" s="4"/>
      <c r="HQH150" s="4"/>
      <c r="HQI150" s="4"/>
      <c r="HQJ150" s="4"/>
      <c r="HQK150" s="4"/>
      <c r="HQL150" s="4"/>
      <c r="HQM150" s="4"/>
      <c r="HQN150" s="4"/>
      <c r="HQO150" s="4"/>
      <c r="HQP150" s="4"/>
      <c r="HQQ150" s="4"/>
      <c r="HQR150" s="4"/>
      <c r="HQS150" s="4"/>
      <c r="HQT150" s="4"/>
      <c r="HQU150" s="4"/>
      <c r="HQV150" s="4"/>
      <c r="HQW150" s="4"/>
      <c r="HQX150" s="4"/>
      <c r="HQY150" s="4"/>
      <c r="HQZ150" s="4"/>
      <c r="HRA150" s="4"/>
      <c r="HRB150" s="4"/>
      <c r="HRC150" s="4"/>
      <c r="HRD150" s="4"/>
      <c r="HRE150" s="4"/>
      <c r="HRF150" s="4"/>
      <c r="HRG150" s="4"/>
      <c r="HRH150" s="4"/>
      <c r="HRI150" s="4"/>
      <c r="HRJ150" s="4"/>
      <c r="HRK150" s="4"/>
      <c r="HRL150" s="4"/>
      <c r="HRM150" s="4"/>
      <c r="HRN150" s="4"/>
      <c r="HRO150" s="4"/>
      <c r="HRP150" s="4"/>
      <c r="HRQ150" s="4"/>
      <c r="HRR150" s="4"/>
      <c r="HRS150" s="4"/>
      <c r="HRT150" s="4"/>
      <c r="HRU150" s="4"/>
      <c r="HRV150" s="4"/>
      <c r="HRW150" s="4"/>
      <c r="HRX150" s="4"/>
      <c r="HRY150" s="4"/>
      <c r="HRZ150" s="4"/>
      <c r="HSA150" s="4"/>
      <c r="HSB150" s="4"/>
      <c r="HSC150" s="4"/>
      <c r="HSD150" s="4"/>
      <c r="HSE150" s="4"/>
      <c r="HSF150" s="4"/>
      <c r="HSG150" s="4"/>
      <c r="HSH150" s="4"/>
      <c r="HSI150" s="4"/>
      <c r="HSJ150" s="4"/>
      <c r="HSK150" s="4"/>
      <c r="HSL150" s="4"/>
      <c r="HSM150" s="4"/>
      <c r="HSN150" s="4"/>
      <c r="HSO150" s="4"/>
      <c r="HSP150" s="4"/>
      <c r="HSQ150" s="4"/>
      <c r="HSR150" s="4"/>
      <c r="HSS150" s="4"/>
      <c r="HST150" s="4"/>
      <c r="HSU150" s="4"/>
      <c r="HSV150" s="4"/>
      <c r="HSW150" s="4"/>
      <c r="HSX150" s="4"/>
      <c r="HSY150" s="4"/>
      <c r="HSZ150" s="4"/>
      <c r="HTA150" s="4"/>
      <c r="HTB150" s="4"/>
      <c r="HTC150" s="4"/>
      <c r="HTD150" s="4"/>
      <c r="HTE150" s="4"/>
      <c r="HTF150" s="4"/>
      <c r="HTG150" s="4"/>
      <c r="HTH150" s="4"/>
      <c r="HTI150" s="4"/>
      <c r="HTJ150" s="4"/>
      <c r="HTK150" s="4"/>
      <c r="HTL150" s="4"/>
      <c r="HTM150" s="4"/>
      <c r="HTN150" s="4"/>
      <c r="HTO150" s="4"/>
      <c r="HTP150" s="4"/>
      <c r="HTQ150" s="4"/>
      <c r="HTR150" s="4"/>
      <c r="HTS150" s="4"/>
      <c r="HTT150" s="4"/>
      <c r="HTU150" s="4"/>
      <c r="HTV150" s="4"/>
      <c r="HTW150" s="4"/>
      <c r="HTX150" s="4"/>
      <c r="HTY150" s="4"/>
      <c r="HTZ150" s="4"/>
      <c r="HUA150" s="4"/>
      <c r="HUB150" s="4"/>
      <c r="HUC150" s="4"/>
      <c r="HUD150" s="4"/>
      <c r="HUE150" s="4"/>
      <c r="HUF150" s="4"/>
      <c r="HUG150" s="4"/>
      <c r="HUH150" s="4"/>
      <c r="HUI150" s="4"/>
      <c r="HUJ150" s="4"/>
      <c r="HUK150" s="4"/>
      <c r="HUL150" s="4"/>
      <c r="HUM150" s="4"/>
      <c r="HUN150" s="4"/>
      <c r="HUO150" s="4"/>
      <c r="HUP150" s="4"/>
      <c r="HUQ150" s="4"/>
      <c r="HUR150" s="4"/>
      <c r="HUS150" s="4"/>
      <c r="HUT150" s="4"/>
      <c r="HUU150" s="4"/>
      <c r="HUV150" s="4"/>
      <c r="HUW150" s="4"/>
      <c r="HUX150" s="4"/>
      <c r="HUY150" s="4"/>
      <c r="HUZ150" s="4"/>
      <c r="HVA150" s="4"/>
      <c r="HVB150" s="4"/>
      <c r="HVC150" s="4"/>
      <c r="HVD150" s="4"/>
      <c r="HVE150" s="4"/>
      <c r="HVF150" s="4"/>
      <c r="HVG150" s="4"/>
      <c r="HVH150" s="4"/>
      <c r="HVI150" s="4"/>
      <c r="HVJ150" s="4"/>
      <c r="HVK150" s="4"/>
      <c r="HVL150" s="4"/>
      <c r="HVM150" s="4"/>
      <c r="HVN150" s="4"/>
      <c r="HVO150" s="4"/>
      <c r="HVP150" s="4"/>
      <c r="HVQ150" s="4"/>
      <c r="HVR150" s="4"/>
      <c r="HVS150" s="4"/>
      <c r="HVT150" s="4"/>
      <c r="HVU150" s="4"/>
      <c r="HVV150" s="4"/>
      <c r="HVW150" s="4"/>
      <c r="HVX150" s="4"/>
      <c r="HVY150" s="4"/>
      <c r="HVZ150" s="4"/>
      <c r="HWA150" s="4"/>
      <c r="HWB150" s="4"/>
      <c r="HWC150" s="4"/>
      <c r="HWD150" s="4"/>
      <c r="HWE150" s="4"/>
      <c r="HWF150" s="4"/>
      <c r="HWG150" s="4"/>
      <c r="HWH150" s="4"/>
      <c r="HWI150" s="4"/>
      <c r="HWJ150" s="4"/>
      <c r="HWK150" s="4"/>
      <c r="HWL150" s="4"/>
      <c r="HWM150" s="4"/>
      <c r="HWN150" s="4"/>
      <c r="HWO150" s="4"/>
      <c r="HWP150" s="4"/>
      <c r="HWQ150" s="4"/>
      <c r="HWR150" s="4"/>
      <c r="HWS150" s="4"/>
      <c r="HWT150" s="4"/>
      <c r="HWU150" s="4"/>
      <c r="HWV150" s="4"/>
      <c r="HWW150" s="4"/>
      <c r="HWX150" s="4"/>
      <c r="HWY150" s="4"/>
      <c r="HWZ150" s="4"/>
      <c r="HXA150" s="4"/>
      <c r="HXB150" s="4"/>
      <c r="HXC150" s="4"/>
      <c r="HXD150" s="4"/>
      <c r="HXE150" s="4"/>
      <c r="HXF150" s="4"/>
      <c r="HXG150" s="4"/>
      <c r="HXH150" s="4"/>
      <c r="HXI150" s="4"/>
      <c r="HXJ150" s="4"/>
      <c r="HXK150" s="4"/>
      <c r="HXL150" s="4"/>
      <c r="HXM150" s="4"/>
      <c r="HXN150" s="4"/>
      <c r="HXO150" s="4"/>
      <c r="HXP150" s="4"/>
      <c r="HXQ150" s="4"/>
      <c r="HXR150" s="4"/>
      <c r="HXS150" s="4"/>
      <c r="HXT150" s="4"/>
      <c r="HXU150" s="4"/>
      <c r="HXV150" s="4"/>
      <c r="HXW150" s="4"/>
      <c r="HXX150" s="4"/>
      <c r="HXY150" s="4"/>
      <c r="HXZ150" s="4"/>
      <c r="HYA150" s="4"/>
      <c r="HYB150" s="4"/>
      <c r="HYC150" s="4"/>
      <c r="HYD150" s="4"/>
      <c r="HYE150" s="4"/>
      <c r="HYF150" s="4"/>
      <c r="HYG150" s="4"/>
      <c r="HYH150" s="4"/>
      <c r="HYI150" s="4"/>
      <c r="HYJ150" s="4"/>
      <c r="HYK150" s="4"/>
      <c r="HYL150" s="4"/>
      <c r="HYM150" s="4"/>
      <c r="HYN150" s="4"/>
      <c r="HYO150" s="4"/>
      <c r="HYP150" s="4"/>
      <c r="HYQ150" s="4"/>
      <c r="HYR150" s="4"/>
      <c r="HYS150" s="4"/>
      <c r="HYT150" s="4"/>
      <c r="HYU150" s="4"/>
      <c r="HYV150" s="4"/>
      <c r="HYW150" s="4"/>
      <c r="HYX150" s="4"/>
      <c r="HYY150" s="4"/>
      <c r="HYZ150" s="4"/>
      <c r="HZA150" s="4"/>
      <c r="HZB150" s="4"/>
      <c r="HZC150" s="4"/>
      <c r="HZD150" s="4"/>
      <c r="HZE150" s="4"/>
      <c r="HZF150" s="4"/>
      <c r="HZG150" s="4"/>
      <c r="HZH150" s="4"/>
      <c r="HZI150" s="4"/>
      <c r="HZJ150" s="4"/>
      <c r="HZK150" s="4"/>
      <c r="HZL150" s="4"/>
      <c r="HZM150" s="4"/>
      <c r="HZN150" s="4"/>
      <c r="HZO150" s="74"/>
      <c r="HZP150" s="74"/>
      <c r="HZQ150" s="74"/>
      <c r="HZR150" s="74"/>
      <c r="HZS150" s="74"/>
      <c r="HZT150" s="74"/>
      <c r="HZU150" s="4"/>
      <c r="HZV150" s="4"/>
      <c r="HZW150" s="4"/>
      <c r="HZX150" s="4"/>
      <c r="HZY150" s="4"/>
      <c r="HZZ150" s="4"/>
      <c r="IAA150" s="4"/>
      <c r="IAB150" s="4"/>
      <c r="IAC150" s="4"/>
      <c r="IAD150" s="4"/>
      <c r="IAE150" s="4"/>
      <c r="IAF150" s="4"/>
      <c r="IAG150" s="4"/>
      <c r="IAH150" s="4"/>
      <c r="IAI150" s="4"/>
      <c r="IAJ150" s="4"/>
      <c r="IAK150" s="4"/>
      <c r="IAL150" s="4"/>
      <c r="IAM150" s="4"/>
      <c r="IAN150" s="4"/>
      <c r="IAO150" s="4"/>
      <c r="IAP150" s="4"/>
      <c r="IAQ150" s="4"/>
      <c r="IAR150" s="4"/>
      <c r="IAS150" s="4"/>
      <c r="IAT150" s="4"/>
      <c r="IAU150" s="4"/>
      <c r="IAV150" s="4"/>
      <c r="IAW150" s="4"/>
      <c r="IAX150" s="4"/>
      <c r="IAY150" s="4"/>
      <c r="IAZ150" s="4"/>
      <c r="IBA150" s="4"/>
      <c r="IBB150" s="4"/>
      <c r="IBC150" s="4"/>
      <c r="IBD150" s="4"/>
      <c r="IBE150" s="4"/>
      <c r="IBF150" s="4"/>
      <c r="IBG150" s="4"/>
      <c r="IBH150" s="4"/>
      <c r="IBI150" s="4"/>
      <c r="IBJ150" s="4"/>
      <c r="IBK150" s="4"/>
      <c r="IBL150" s="4"/>
      <c r="IBM150" s="4"/>
      <c r="IBN150" s="4"/>
      <c r="IBO150" s="4"/>
      <c r="IBP150" s="4"/>
      <c r="IBQ150" s="4"/>
      <c r="IBR150" s="4"/>
      <c r="IBS150" s="4"/>
      <c r="IBT150" s="4"/>
      <c r="IBU150" s="4"/>
      <c r="IBV150" s="4"/>
      <c r="IBW150" s="4"/>
      <c r="IBX150" s="4"/>
      <c r="IBY150" s="4"/>
      <c r="IBZ150" s="4"/>
      <c r="ICA150" s="4"/>
      <c r="ICB150" s="4"/>
      <c r="ICC150" s="4"/>
      <c r="ICD150" s="4"/>
      <c r="ICE150" s="4"/>
      <c r="ICF150" s="4"/>
      <c r="ICG150" s="4"/>
      <c r="ICH150" s="4"/>
      <c r="ICI150" s="4"/>
      <c r="ICJ150" s="4"/>
      <c r="ICK150" s="4"/>
      <c r="ICL150" s="4"/>
      <c r="ICM150" s="4"/>
      <c r="ICN150" s="4"/>
      <c r="ICO150" s="4"/>
      <c r="ICP150" s="4"/>
      <c r="ICQ150" s="4"/>
      <c r="ICR150" s="4"/>
      <c r="ICS150" s="4"/>
      <c r="ICT150" s="4"/>
      <c r="ICU150" s="4"/>
      <c r="ICV150" s="4"/>
      <c r="ICW150" s="4"/>
      <c r="ICX150" s="4"/>
      <c r="ICY150" s="4"/>
      <c r="ICZ150" s="4"/>
      <c r="IDA150" s="4"/>
      <c r="IDB150" s="4"/>
      <c r="IDC150" s="4"/>
      <c r="IDD150" s="4"/>
      <c r="IDE150" s="4"/>
      <c r="IDF150" s="4"/>
      <c r="IDG150" s="4"/>
      <c r="IDH150" s="4"/>
      <c r="IDI150" s="4"/>
      <c r="IDJ150" s="4"/>
      <c r="IDK150" s="4"/>
      <c r="IDL150" s="4"/>
      <c r="IDM150" s="4"/>
      <c r="IDN150" s="4"/>
      <c r="IDO150" s="4"/>
      <c r="IDP150" s="4"/>
      <c r="IDQ150" s="4"/>
      <c r="IDR150" s="4"/>
      <c r="IDS150" s="4"/>
      <c r="IDT150" s="4"/>
      <c r="IDU150" s="4"/>
      <c r="IDV150" s="4"/>
      <c r="IDW150" s="4"/>
      <c r="IDX150" s="4"/>
      <c r="IDY150" s="4"/>
      <c r="IDZ150" s="4"/>
      <c r="IEA150" s="4"/>
      <c r="IEB150" s="4"/>
      <c r="IEC150" s="4"/>
      <c r="IED150" s="4"/>
      <c r="IEE150" s="4"/>
      <c r="IEF150" s="4"/>
      <c r="IEG150" s="4"/>
      <c r="IEH150" s="4"/>
      <c r="IEI150" s="4"/>
      <c r="IEJ150" s="4"/>
      <c r="IEK150" s="4"/>
      <c r="IEL150" s="4"/>
      <c r="IEM150" s="4"/>
      <c r="IEN150" s="4"/>
      <c r="IEO150" s="4"/>
      <c r="IEP150" s="4"/>
      <c r="IEQ150" s="4"/>
      <c r="IER150" s="4"/>
      <c r="IES150" s="4"/>
      <c r="IET150" s="4"/>
      <c r="IEU150" s="4"/>
      <c r="IEV150" s="4"/>
      <c r="IEW150" s="4"/>
      <c r="IEX150" s="4"/>
      <c r="IEY150" s="4"/>
      <c r="IEZ150" s="4"/>
      <c r="IFA150" s="4"/>
      <c r="IFB150" s="4"/>
      <c r="IFC150" s="4"/>
      <c r="IFD150" s="4"/>
      <c r="IFE150" s="4"/>
      <c r="IFF150" s="4"/>
      <c r="IFG150" s="4"/>
      <c r="IFH150" s="4"/>
      <c r="IFI150" s="4"/>
      <c r="IFJ150" s="4"/>
      <c r="IFK150" s="4"/>
      <c r="IFL150" s="4"/>
      <c r="IFM150" s="4"/>
      <c r="IFN150" s="4"/>
      <c r="IFO150" s="4"/>
      <c r="IFP150" s="4"/>
      <c r="IFQ150" s="4"/>
      <c r="IFR150" s="4"/>
      <c r="IFS150" s="4"/>
      <c r="IFT150" s="4"/>
      <c r="IFU150" s="4"/>
      <c r="IFV150" s="4"/>
      <c r="IFW150" s="4"/>
      <c r="IFX150" s="4"/>
      <c r="IFY150" s="4"/>
      <c r="IFZ150" s="4"/>
      <c r="IGA150" s="4"/>
      <c r="IGB150" s="4"/>
      <c r="IGC150" s="4"/>
      <c r="IGD150" s="4"/>
      <c r="IGE150" s="4"/>
      <c r="IGF150" s="4"/>
      <c r="IGG150" s="4"/>
      <c r="IGH150" s="4"/>
      <c r="IGI150" s="4"/>
      <c r="IGJ150" s="4"/>
      <c r="IGK150" s="4"/>
      <c r="IGL150" s="4"/>
      <c r="IGM150" s="4"/>
      <c r="IGN150" s="4"/>
      <c r="IGO150" s="4"/>
      <c r="IGP150" s="4"/>
      <c r="IGQ150" s="4"/>
      <c r="IGR150" s="4"/>
      <c r="IGS150" s="4"/>
      <c r="IGT150" s="4"/>
      <c r="IGU150" s="4"/>
      <c r="IGV150" s="4"/>
      <c r="IGW150" s="4"/>
      <c r="IGX150" s="4"/>
      <c r="IGY150" s="4"/>
      <c r="IGZ150" s="4"/>
      <c r="IHA150" s="4"/>
      <c r="IHB150" s="4"/>
      <c r="IHC150" s="4"/>
      <c r="IHD150" s="4"/>
      <c r="IHE150" s="4"/>
      <c r="IHF150" s="4"/>
      <c r="IHG150" s="4"/>
      <c r="IHH150" s="4"/>
      <c r="IHI150" s="4"/>
      <c r="IHJ150" s="4"/>
      <c r="IHK150" s="4"/>
      <c r="IHL150" s="4"/>
      <c r="IHM150" s="4"/>
      <c r="IHN150" s="4"/>
      <c r="IHO150" s="4"/>
      <c r="IHP150" s="4"/>
      <c r="IHQ150" s="4"/>
      <c r="IHR150" s="4"/>
      <c r="IHS150" s="4"/>
      <c r="IHT150" s="4"/>
      <c r="IHU150" s="4"/>
      <c r="IHV150" s="4"/>
      <c r="IHW150" s="4"/>
      <c r="IHX150" s="4"/>
      <c r="IHY150" s="4"/>
      <c r="IHZ150" s="4"/>
      <c r="IIA150" s="4"/>
      <c r="IIB150" s="4"/>
      <c r="IIC150" s="4"/>
      <c r="IID150" s="4"/>
      <c r="IIE150" s="4"/>
      <c r="IIF150" s="4"/>
      <c r="IIG150" s="4"/>
      <c r="IIH150" s="4"/>
      <c r="III150" s="4"/>
      <c r="IIJ150" s="4"/>
      <c r="IIK150" s="4"/>
      <c r="IIL150" s="4"/>
      <c r="IIM150" s="4"/>
      <c r="IIN150" s="4"/>
      <c r="IIO150" s="4"/>
      <c r="IIP150" s="4"/>
      <c r="IIQ150" s="4"/>
      <c r="IIR150" s="4"/>
      <c r="IIS150" s="4"/>
      <c r="IIT150" s="4"/>
      <c r="IIU150" s="4"/>
      <c r="IIV150" s="4"/>
      <c r="IIW150" s="4"/>
      <c r="IIX150" s="4"/>
      <c r="IIY150" s="4"/>
      <c r="IIZ150" s="4"/>
      <c r="IJA150" s="4"/>
      <c r="IJB150" s="4"/>
      <c r="IJC150" s="4"/>
      <c r="IJD150" s="4"/>
      <c r="IJE150" s="4"/>
      <c r="IJF150" s="4"/>
      <c r="IJG150" s="4"/>
      <c r="IJH150" s="4"/>
      <c r="IJI150" s="4"/>
      <c r="IJJ150" s="4"/>
      <c r="IJK150" s="74"/>
      <c r="IJL150" s="74"/>
      <c r="IJM150" s="74"/>
      <c r="IJN150" s="74"/>
      <c r="IJO150" s="74"/>
      <c r="IJP150" s="74"/>
      <c r="IJQ150" s="4"/>
      <c r="IJR150" s="4"/>
      <c r="IJS150" s="4"/>
      <c r="IJT150" s="4"/>
      <c r="IJU150" s="4"/>
      <c r="IJV150" s="4"/>
      <c r="IJW150" s="4"/>
      <c r="IJX150" s="4"/>
      <c r="IJY150" s="4"/>
      <c r="IJZ150" s="4"/>
      <c r="IKA150" s="4"/>
      <c r="IKB150" s="4"/>
      <c r="IKC150" s="4"/>
      <c r="IKD150" s="4"/>
      <c r="IKE150" s="4"/>
      <c r="IKF150" s="4"/>
      <c r="IKG150" s="4"/>
      <c r="IKH150" s="4"/>
      <c r="IKI150" s="4"/>
      <c r="IKJ150" s="4"/>
      <c r="IKK150" s="4"/>
      <c r="IKL150" s="4"/>
      <c r="IKM150" s="4"/>
      <c r="IKN150" s="4"/>
      <c r="IKO150" s="4"/>
      <c r="IKP150" s="4"/>
      <c r="IKQ150" s="4"/>
      <c r="IKR150" s="4"/>
      <c r="IKS150" s="4"/>
      <c r="IKT150" s="4"/>
      <c r="IKU150" s="4"/>
      <c r="IKV150" s="4"/>
      <c r="IKW150" s="4"/>
      <c r="IKX150" s="4"/>
      <c r="IKY150" s="4"/>
      <c r="IKZ150" s="4"/>
      <c r="ILA150" s="4"/>
      <c r="ILB150" s="4"/>
      <c r="ILC150" s="4"/>
      <c r="ILD150" s="4"/>
      <c r="ILE150" s="4"/>
      <c r="ILF150" s="4"/>
      <c r="ILG150" s="4"/>
      <c r="ILH150" s="4"/>
      <c r="ILI150" s="4"/>
      <c r="ILJ150" s="4"/>
      <c r="ILK150" s="4"/>
      <c r="ILL150" s="4"/>
      <c r="ILM150" s="4"/>
      <c r="ILN150" s="4"/>
      <c r="ILO150" s="4"/>
      <c r="ILP150" s="4"/>
      <c r="ILQ150" s="4"/>
      <c r="ILR150" s="4"/>
      <c r="ILS150" s="4"/>
      <c r="ILT150" s="4"/>
      <c r="ILU150" s="4"/>
      <c r="ILV150" s="4"/>
      <c r="ILW150" s="4"/>
      <c r="ILX150" s="4"/>
      <c r="ILY150" s="4"/>
      <c r="ILZ150" s="4"/>
      <c r="IMA150" s="4"/>
      <c r="IMB150" s="4"/>
      <c r="IMC150" s="4"/>
      <c r="IMD150" s="4"/>
      <c r="IME150" s="4"/>
      <c r="IMF150" s="4"/>
      <c r="IMG150" s="4"/>
      <c r="IMH150" s="4"/>
      <c r="IMI150" s="4"/>
      <c r="IMJ150" s="4"/>
      <c r="IMK150" s="4"/>
      <c r="IML150" s="4"/>
      <c r="IMM150" s="4"/>
      <c r="IMN150" s="4"/>
      <c r="IMO150" s="4"/>
      <c r="IMP150" s="4"/>
      <c r="IMQ150" s="4"/>
      <c r="IMR150" s="4"/>
      <c r="IMS150" s="4"/>
      <c r="IMT150" s="4"/>
      <c r="IMU150" s="4"/>
      <c r="IMV150" s="4"/>
      <c r="IMW150" s="4"/>
      <c r="IMX150" s="4"/>
      <c r="IMY150" s="4"/>
      <c r="IMZ150" s="4"/>
      <c r="INA150" s="4"/>
      <c r="INB150" s="4"/>
      <c r="INC150" s="4"/>
      <c r="IND150" s="4"/>
      <c r="INE150" s="4"/>
      <c r="INF150" s="4"/>
      <c r="ING150" s="4"/>
      <c r="INH150" s="4"/>
      <c r="INI150" s="4"/>
      <c r="INJ150" s="4"/>
      <c r="INK150" s="4"/>
      <c r="INL150" s="4"/>
      <c r="INM150" s="4"/>
      <c r="INN150" s="4"/>
      <c r="INO150" s="4"/>
      <c r="INP150" s="4"/>
      <c r="INQ150" s="4"/>
      <c r="INR150" s="4"/>
      <c r="INS150" s="4"/>
      <c r="INT150" s="4"/>
      <c r="INU150" s="4"/>
      <c r="INV150" s="4"/>
      <c r="INW150" s="4"/>
      <c r="INX150" s="4"/>
      <c r="INY150" s="4"/>
      <c r="INZ150" s="4"/>
      <c r="IOA150" s="4"/>
      <c r="IOB150" s="4"/>
      <c r="IOC150" s="4"/>
      <c r="IOD150" s="4"/>
      <c r="IOE150" s="4"/>
      <c r="IOF150" s="4"/>
      <c r="IOG150" s="4"/>
      <c r="IOH150" s="4"/>
      <c r="IOI150" s="4"/>
      <c r="IOJ150" s="4"/>
      <c r="IOK150" s="4"/>
      <c r="IOL150" s="4"/>
      <c r="IOM150" s="4"/>
      <c r="ION150" s="4"/>
      <c r="IOO150" s="4"/>
      <c r="IOP150" s="4"/>
      <c r="IOQ150" s="4"/>
      <c r="IOR150" s="4"/>
      <c r="IOS150" s="4"/>
      <c r="IOT150" s="4"/>
      <c r="IOU150" s="4"/>
      <c r="IOV150" s="4"/>
      <c r="IOW150" s="4"/>
      <c r="IOX150" s="4"/>
      <c r="IOY150" s="4"/>
      <c r="IOZ150" s="4"/>
      <c r="IPA150" s="4"/>
      <c r="IPB150" s="4"/>
      <c r="IPC150" s="4"/>
      <c r="IPD150" s="4"/>
      <c r="IPE150" s="4"/>
      <c r="IPF150" s="4"/>
      <c r="IPG150" s="4"/>
      <c r="IPH150" s="4"/>
      <c r="IPI150" s="4"/>
      <c r="IPJ150" s="4"/>
      <c r="IPK150" s="4"/>
      <c r="IPL150" s="4"/>
      <c r="IPM150" s="4"/>
      <c r="IPN150" s="4"/>
      <c r="IPO150" s="4"/>
      <c r="IPP150" s="4"/>
      <c r="IPQ150" s="4"/>
      <c r="IPR150" s="4"/>
      <c r="IPS150" s="4"/>
      <c r="IPT150" s="4"/>
      <c r="IPU150" s="4"/>
      <c r="IPV150" s="4"/>
      <c r="IPW150" s="4"/>
      <c r="IPX150" s="4"/>
      <c r="IPY150" s="4"/>
      <c r="IPZ150" s="4"/>
      <c r="IQA150" s="4"/>
      <c r="IQB150" s="4"/>
      <c r="IQC150" s="4"/>
      <c r="IQD150" s="4"/>
      <c r="IQE150" s="4"/>
      <c r="IQF150" s="4"/>
      <c r="IQG150" s="4"/>
      <c r="IQH150" s="4"/>
      <c r="IQI150" s="4"/>
      <c r="IQJ150" s="4"/>
      <c r="IQK150" s="4"/>
      <c r="IQL150" s="4"/>
      <c r="IQM150" s="4"/>
      <c r="IQN150" s="4"/>
      <c r="IQO150" s="4"/>
      <c r="IQP150" s="4"/>
      <c r="IQQ150" s="4"/>
      <c r="IQR150" s="4"/>
      <c r="IQS150" s="4"/>
      <c r="IQT150" s="4"/>
      <c r="IQU150" s="4"/>
      <c r="IQV150" s="4"/>
      <c r="IQW150" s="4"/>
      <c r="IQX150" s="4"/>
      <c r="IQY150" s="4"/>
      <c r="IQZ150" s="4"/>
      <c r="IRA150" s="4"/>
      <c r="IRB150" s="4"/>
      <c r="IRC150" s="4"/>
      <c r="IRD150" s="4"/>
      <c r="IRE150" s="4"/>
      <c r="IRF150" s="4"/>
      <c r="IRG150" s="4"/>
      <c r="IRH150" s="4"/>
      <c r="IRI150" s="4"/>
      <c r="IRJ150" s="4"/>
      <c r="IRK150" s="4"/>
      <c r="IRL150" s="4"/>
      <c r="IRM150" s="4"/>
      <c r="IRN150" s="4"/>
      <c r="IRO150" s="4"/>
      <c r="IRP150" s="4"/>
      <c r="IRQ150" s="4"/>
      <c r="IRR150" s="4"/>
      <c r="IRS150" s="4"/>
      <c r="IRT150" s="4"/>
      <c r="IRU150" s="4"/>
      <c r="IRV150" s="4"/>
      <c r="IRW150" s="4"/>
      <c r="IRX150" s="4"/>
      <c r="IRY150" s="4"/>
      <c r="IRZ150" s="4"/>
      <c r="ISA150" s="4"/>
      <c r="ISB150" s="4"/>
      <c r="ISC150" s="4"/>
      <c r="ISD150" s="4"/>
      <c r="ISE150" s="4"/>
      <c r="ISF150" s="4"/>
      <c r="ISG150" s="4"/>
      <c r="ISH150" s="4"/>
      <c r="ISI150" s="4"/>
      <c r="ISJ150" s="4"/>
      <c r="ISK150" s="4"/>
      <c r="ISL150" s="4"/>
      <c r="ISM150" s="4"/>
      <c r="ISN150" s="4"/>
      <c r="ISO150" s="4"/>
      <c r="ISP150" s="4"/>
      <c r="ISQ150" s="4"/>
      <c r="ISR150" s="4"/>
      <c r="ISS150" s="4"/>
      <c r="IST150" s="4"/>
      <c r="ISU150" s="4"/>
      <c r="ISV150" s="4"/>
      <c r="ISW150" s="4"/>
      <c r="ISX150" s="4"/>
      <c r="ISY150" s="4"/>
      <c r="ISZ150" s="4"/>
      <c r="ITA150" s="4"/>
      <c r="ITB150" s="4"/>
      <c r="ITC150" s="4"/>
      <c r="ITD150" s="4"/>
      <c r="ITE150" s="4"/>
      <c r="ITF150" s="4"/>
      <c r="ITG150" s="74"/>
      <c r="ITH150" s="74"/>
      <c r="ITI150" s="74"/>
      <c r="ITJ150" s="74"/>
      <c r="ITK150" s="74"/>
      <c r="ITL150" s="74"/>
      <c r="ITM150" s="4"/>
      <c r="ITN150" s="4"/>
      <c r="ITO150" s="4"/>
      <c r="ITP150" s="4"/>
      <c r="ITQ150" s="4"/>
      <c r="ITR150" s="4"/>
      <c r="ITS150" s="4"/>
      <c r="ITT150" s="4"/>
      <c r="ITU150" s="4"/>
      <c r="ITV150" s="4"/>
      <c r="ITW150" s="4"/>
      <c r="ITX150" s="4"/>
      <c r="ITY150" s="4"/>
      <c r="ITZ150" s="4"/>
      <c r="IUA150" s="4"/>
      <c r="IUB150" s="4"/>
      <c r="IUC150" s="4"/>
      <c r="IUD150" s="4"/>
      <c r="IUE150" s="4"/>
      <c r="IUF150" s="4"/>
      <c r="IUG150" s="4"/>
      <c r="IUH150" s="4"/>
      <c r="IUI150" s="4"/>
      <c r="IUJ150" s="4"/>
      <c r="IUK150" s="4"/>
      <c r="IUL150" s="4"/>
      <c r="IUM150" s="4"/>
      <c r="IUN150" s="4"/>
      <c r="IUO150" s="4"/>
      <c r="IUP150" s="4"/>
      <c r="IUQ150" s="4"/>
      <c r="IUR150" s="4"/>
      <c r="IUS150" s="4"/>
      <c r="IUT150" s="4"/>
      <c r="IUU150" s="4"/>
      <c r="IUV150" s="4"/>
      <c r="IUW150" s="4"/>
      <c r="IUX150" s="4"/>
      <c r="IUY150" s="4"/>
      <c r="IUZ150" s="4"/>
      <c r="IVA150" s="4"/>
      <c r="IVB150" s="4"/>
      <c r="IVC150" s="4"/>
      <c r="IVD150" s="4"/>
      <c r="IVE150" s="4"/>
      <c r="IVF150" s="4"/>
      <c r="IVG150" s="4"/>
      <c r="IVH150" s="4"/>
      <c r="IVI150" s="4"/>
      <c r="IVJ150" s="4"/>
      <c r="IVK150" s="4"/>
      <c r="IVL150" s="4"/>
      <c r="IVM150" s="4"/>
      <c r="IVN150" s="4"/>
      <c r="IVO150" s="4"/>
      <c r="IVP150" s="4"/>
      <c r="IVQ150" s="4"/>
      <c r="IVR150" s="4"/>
      <c r="IVS150" s="4"/>
      <c r="IVT150" s="4"/>
      <c r="IVU150" s="4"/>
      <c r="IVV150" s="4"/>
      <c r="IVW150" s="4"/>
      <c r="IVX150" s="4"/>
      <c r="IVY150" s="4"/>
      <c r="IVZ150" s="4"/>
      <c r="IWA150" s="4"/>
      <c r="IWB150" s="4"/>
      <c r="IWC150" s="4"/>
      <c r="IWD150" s="4"/>
      <c r="IWE150" s="4"/>
      <c r="IWF150" s="4"/>
      <c r="IWG150" s="4"/>
      <c r="IWH150" s="4"/>
      <c r="IWI150" s="4"/>
      <c r="IWJ150" s="4"/>
      <c r="IWK150" s="4"/>
      <c r="IWL150" s="4"/>
      <c r="IWM150" s="4"/>
      <c r="IWN150" s="4"/>
      <c r="IWO150" s="4"/>
      <c r="IWP150" s="4"/>
      <c r="IWQ150" s="4"/>
      <c r="IWR150" s="4"/>
      <c r="IWS150" s="4"/>
      <c r="IWT150" s="4"/>
      <c r="IWU150" s="4"/>
      <c r="IWV150" s="4"/>
      <c r="IWW150" s="4"/>
      <c r="IWX150" s="4"/>
      <c r="IWY150" s="4"/>
      <c r="IWZ150" s="4"/>
      <c r="IXA150" s="4"/>
      <c r="IXB150" s="4"/>
      <c r="IXC150" s="4"/>
      <c r="IXD150" s="4"/>
      <c r="IXE150" s="4"/>
      <c r="IXF150" s="4"/>
      <c r="IXG150" s="4"/>
      <c r="IXH150" s="4"/>
      <c r="IXI150" s="4"/>
      <c r="IXJ150" s="4"/>
      <c r="IXK150" s="4"/>
      <c r="IXL150" s="4"/>
      <c r="IXM150" s="4"/>
      <c r="IXN150" s="4"/>
      <c r="IXO150" s="4"/>
      <c r="IXP150" s="4"/>
      <c r="IXQ150" s="4"/>
      <c r="IXR150" s="4"/>
      <c r="IXS150" s="4"/>
      <c r="IXT150" s="4"/>
      <c r="IXU150" s="4"/>
      <c r="IXV150" s="4"/>
      <c r="IXW150" s="4"/>
      <c r="IXX150" s="4"/>
      <c r="IXY150" s="4"/>
      <c r="IXZ150" s="4"/>
      <c r="IYA150" s="4"/>
      <c r="IYB150" s="4"/>
      <c r="IYC150" s="4"/>
      <c r="IYD150" s="4"/>
      <c r="IYE150" s="4"/>
      <c r="IYF150" s="4"/>
      <c r="IYG150" s="4"/>
      <c r="IYH150" s="4"/>
      <c r="IYI150" s="4"/>
      <c r="IYJ150" s="4"/>
      <c r="IYK150" s="4"/>
      <c r="IYL150" s="4"/>
      <c r="IYM150" s="4"/>
      <c r="IYN150" s="4"/>
      <c r="IYO150" s="4"/>
      <c r="IYP150" s="4"/>
      <c r="IYQ150" s="4"/>
      <c r="IYR150" s="4"/>
      <c r="IYS150" s="4"/>
      <c r="IYT150" s="4"/>
      <c r="IYU150" s="4"/>
      <c r="IYV150" s="4"/>
      <c r="IYW150" s="4"/>
      <c r="IYX150" s="4"/>
      <c r="IYY150" s="4"/>
      <c r="IYZ150" s="4"/>
      <c r="IZA150" s="4"/>
      <c r="IZB150" s="4"/>
      <c r="IZC150" s="4"/>
      <c r="IZD150" s="4"/>
      <c r="IZE150" s="4"/>
      <c r="IZF150" s="4"/>
      <c r="IZG150" s="4"/>
      <c r="IZH150" s="4"/>
      <c r="IZI150" s="4"/>
      <c r="IZJ150" s="4"/>
      <c r="IZK150" s="4"/>
      <c r="IZL150" s="4"/>
      <c r="IZM150" s="4"/>
      <c r="IZN150" s="4"/>
      <c r="IZO150" s="4"/>
      <c r="IZP150" s="4"/>
      <c r="IZQ150" s="4"/>
      <c r="IZR150" s="4"/>
      <c r="IZS150" s="4"/>
      <c r="IZT150" s="4"/>
      <c r="IZU150" s="4"/>
      <c r="IZV150" s="4"/>
      <c r="IZW150" s="4"/>
      <c r="IZX150" s="4"/>
      <c r="IZY150" s="4"/>
      <c r="IZZ150" s="4"/>
      <c r="JAA150" s="4"/>
      <c r="JAB150" s="4"/>
      <c r="JAC150" s="4"/>
      <c r="JAD150" s="4"/>
      <c r="JAE150" s="4"/>
      <c r="JAF150" s="4"/>
      <c r="JAG150" s="4"/>
      <c r="JAH150" s="4"/>
      <c r="JAI150" s="4"/>
      <c r="JAJ150" s="4"/>
      <c r="JAK150" s="4"/>
      <c r="JAL150" s="4"/>
      <c r="JAM150" s="4"/>
      <c r="JAN150" s="4"/>
      <c r="JAO150" s="4"/>
      <c r="JAP150" s="4"/>
      <c r="JAQ150" s="4"/>
      <c r="JAR150" s="4"/>
      <c r="JAS150" s="4"/>
      <c r="JAT150" s="4"/>
      <c r="JAU150" s="4"/>
      <c r="JAV150" s="4"/>
      <c r="JAW150" s="4"/>
      <c r="JAX150" s="4"/>
      <c r="JAY150" s="4"/>
      <c r="JAZ150" s="4"/>
      <c r="JBA150" s="4"/>
      <c r="JBB150" s="4"/>
      <c r="JBC150" s="4"/>
      <c r="JBD150" s="4"/>
      <c r="JBE150" s="4"/>
      <c r="JBF150" s="4"/>
      <c r="JBG150" s="4"/>
      <c r="JBH150" s="4"/>
      <c r="JBI150" s="4"/>
      <c r="JBJ150" s="4"/>
      <c r="JBK150" s="4"/>
      <c r="JBL150" s="4"/>
      <c r="JBM150" s="4"/>
      <c r="JBN150" s="4"/>
      <c r="JBO150" s="4"/>
      <c r="JBP150" s="4"/>
      <c r="JBQ150" s="4"/>
      <c r="JBR150" s="4"/>
      <c r="JBS150" s="4"/>
      <c r="JBT150" s="4"/>
      <c r="JBU150" s="4"/>
      <c r="JBV150" s="4"/>
      <c r="JBW150" s="4"/>
      <c r="JBX150" s="4"/>
      <c r="JBY150" s="4"/>
      <c r="JBZ150" s="4"/>
      <c r="JCA150" s="4"/>
      <c r="JCB150" s="4"/>
      <c r="JCC150" s="4"/>
      <c r="JCD150" s="4"/>
      <c r="JCE150" s="4"/>
      <c r="JCF150" s="4"/>
      <c r="JCG150" s="4"/>
      <c r="JCH150" s="4"/>
      <c r="JCI150" s="4"/>
      <c r="JCJ150" s="4"/>
      <c r="JCK150" s="4"/>
      <c r="JCL150" s="4"/>
      <c r="JCM150" s="4"/>
      <c r="JCN150" s="4"/>
      <c r="JCO150" s="4"/>
      <c r="JCP150" s="4"/>
      <c r="JCQ150" s="4"/>
      <c r="JCR150" s="4"/>
      <c r="JCS150" s="4"/>
      <c r="JCT150" s="4"/>
      <c r="JCU150" s="4"/>
      <c r="JCV150" s="4"/>
      <c r="JCW150" s="4"/>
      <c r="JCX150" s="4"/>
      <c r="JCY150" s="4"/>
      <c r="JCZ150" s="4"/>
      <c r="JDA150" s="4"/>
      <c r="JDB150" s="4"/>
      <c r="JDC150" s="74"/>
      <c r="JDD150" s="74"/>
      <c r="JDE150" s="74"/>
      <c r="JDF150" s="74"/>
      <c r="JDG150" s="74"/>
      <c r="JDH150" s="74"/>
      <c r="JDI150" s="4"/>
      <c r="JDJ150" s="4"/>
      <c r="JDK150" s="4"/>
      <c r="JDL150" s="4"/>
      <c r="JDM150" s="4"/>
      <c r="JDN150" s="4"/>
      <c r="JDO150" s="4"/>
      <c r="JDP150" s="4"/>
      <c r="JDQ150" s="4"/>
      <c r="JDR150" s="4"/>
      <c r="JDS150" s="4"/>
      <c r="JDT150" s="4"/>
      <c r="JDU150" s="4"/>
      <c r="JDV150" s="4"/>
      <c r="JDW150" s="4"/>
      <c r="JDX150" s="4"/>
      <c r="JDY150" s="4"/>
      <c r="JDZ150" s="4"/>
      <c r="JEA150" s="4"/>
      <c r="JEB150" s="4"/>
      <c r="JEC150" s="4"/>
      <c r="JED150" s="4"/>
      <c r="JEE150" s="4"/>
      <c r="JEF150" s="4"/>
      <c r="JEG150" s="4"/>
      <c r="JEH150" s="4"/>
      <c r="JEI150" s="4"/>
      <c r="JEJ150" s="4"/>
      <c r="JEK150" s="4"/>
      <c r="JEL150" s="4"/>
      <c r="JEM150" s="4"/>
      <c r="JEN150" s="4"/>
      <c r="JEO150" s="4"/>
      <c r="JEP150" s="4"/>
      <c r="JEQ150" s="4"/>
      <c r="JER150" s="4"/>
      <c r="JES150" s="4"/>
      <c r="JET150" s="4"/>
      <c r="JEU150" s="4"/>
      <c r="JEV150" s="4"/>
      <c r="JEW150" s="4"/>
      <c r="JEX150" s="4"/>
      <c r="JEY150" s="4"/>
      <c r="JEZ150" s="4"/>
      <c r="JFA150" s="4"/>
      <c r="JFB150" s="4"/>
      <c r="JFC150" s="4"/>
      <c r="JFD150" s="4"/>
      <c r="JFE150" s="4"/>
      <c r="JFF150" s="4"/>
      <c r="JFG150" s="4"/>
      <c r="JFH150" s="4"/>
      <c r="JFI150" s="4"/>
      <c r="JFJ150" s="4"/>
      <c r="JFK150" s="4"/>
      <c r="JFL150" s="4"/>
      <c r="JFM150" s="4"/>
      <c r="JFN150" s="4"/>
      <c r="JFO150" s="4"/>
      <c r="JFP150" s="4"/>
      <c r="JFQ150" s="4"/>
      <c r="JFR150" s="4"/>
      <c r="JFS150" s="4"/>
      <c r="JFT150" s="4"/>
      <c r="JFU150" s="4"/>
      <c r="JFV150" s="4"/>
      <c r="JFW150" s="4"/>
      <c r="JFX150" s="4"/>
      <c r="JFY150" s="4"/>
      <c r="JFZ150" s="4"/>
      <c r="JGA150" s="4"/>
      <c r="JGB150" s="4"/>
      <c r="JGC150" s="4"/>
      <c r="JGD150" s="4"/>
      <c r="JGE150" s="4"/>
      <c r="JGF150" s="4"/>
      <c r="JGG150" s="4"/>
      <c r="JGH150" s="4"/>
      <c r="JGI150" s="4"/>
      <c r="JGJ150" s="4"/>
      <c r="JGK150" s="4"/>
      <c r="JGL150" s="4"/>
      <c r="JGM150" s="4"/>
      <c r="JGN150" s="4"/>
      <c r="JGO150" s="4"/>
      <c r="JGP150" s="4"/>
      <c r="JGQ150" s="4"/>
      <c r="JGR150" s="4"/>
      <c r="JGS150" s="4"/>
      <c r="JGT150" s="4"/>
      <c r="JGU150" s="4"/>
      <c r="JGV150" s="4"/>
      <c r="JGW150" s="4"/>
      <c r="JGX150" s="4"/>
      <c r="JGY150" s="4"/>
      <c r="JGZ150" s="4"/>
      <c r="JHA150" s="4"/>
      <c r="JHB150" s="4"/>
      <c r="JHC150" s="4"/>
      <c r="JHD150" s="4"/>
      <c r="JHE150" s="4"/>
      <c r="JHF150" s="4"/>
      <c r="JHG150" s="4"/>
      <c r="JHH150" s="4"/>
      <c r="JHI150" s="4"/>
      <c r="JHJ150" s="4"/>
      <c r="JHK150" s="4"/>
      <c r="JHL150" s="4"/>
      <c r="JHM150" s="4"/>
      <c r="JHN150" s="4"/>
      <c r="JHO150" s="4"/>
      <c r="JHP150" s="4"/>
      <c r="JHQ150" s="4"/>
      <c r="JHR150" s="4"/>
      <c r="JHS150" s="4"/>
      <c r="JHT150" s="4"/>
      <c r="JHU150" s="4"/>
      <c r="JHV150" s="4"/>
      <c r="JHW150" s="4"/>
      <c r="JHX150" s="4"/>
      <c r="JHY150" s="4"/>
      <c r="JHZ150" s="4"/>
      <c r="JIA150" s="4"/>
      <c r="JIB150" s="4"/>
      <c r="JIC150" s="4"/>
      <c r="JID150" s="4"/>
      <c r="JIE150" s="4"/>
      <c r="JIF150" s="4"/>
      <c r="JIG150" s="4"/>
      <c r="JIH150" s="4"/>
      <c r="JII150" s="4"/>
      <c r="JIJ150" s="4"/>
      <c r="JIK150" s="4"/>
      <c r="JIL150" s="4"/>
      <c r="JIM150" s="4"/>
      <c r="JIN150" s="4"/>
      <c r="JIO150" s="4"/>
      <c r="JIP150" s="4"/>
      <c r="JIQ150" s="4"/>
      <c r="JIR150" s="4"/>
      <c r="JIS150" s="4"/>
      <c r="JIT150" s="4"/>
      <c r="JIU150" s="4"/>
      <c r="JIV150" s="4"/>
      <c r="JIW150" s="4"/>
      <c r="JIX150" s="4"/>
      <c r="JIY150" s="4"/>
      <c r="JIZ150" s="4"/>
      <c r="JJA150" s="4"/>
      <c r="JJB150" s="4"/>
      <c r="JJC150" s="4"/>
      <c r="JJD150" s="4"/>
      <c r="JJE150" s="4"/>
      <c r="JJF150" s="4"/>
      <c r="JJG150" s="4"/>
      <c r="JJH150" s="4"/>
      <c r="JJI150" s="4"/>
      <c r="JJJ150" s="4"/>
      <c r="JJK150" s="4"/>
      <c r="JJL150" s="4"/>
      <c r="JJM150" s="4"/>
      <c r="JJN150" s="4"/>
      <c r="JJO150" s="4"/>
      <c r="JJP150" s="4"/>
      <c r="JJQ150" s="4"/>
      <c r="JJR150" s="4"/>
      <c r="JJS150" s="4"/>
      <c r="JJT150" s="4"/>
      <c r="JJU150" s="4"/>
      <c r="JJV150" s="4"/>
      <c r="JJW150" s="4"/>
      <c r="JJX150" s="4"/>
      <c r="JJY150" s="4"/>
      <c r="JJZ150" s="4"/>
      <c r="JKA150" s="4"/>
      <c r="JKB150" s="4"/>
      <c r="JKC150" s="4"/>
      <c r="JKD150" s="4"/>
      <c r="JKE150" s="4"/>
      <c r="JKF150" s="4"/>
      <c r="JKG150" s="4"/>
      <c r="JKH150" s="4"/>
      <c r="JKI150" s="4"/>
      <c r="JKJ150" s="4"/>
      <c r="JKK150" s="4"/>
      <c r="JKL150" s="4"/>
      <c r="JKM150" s="4"/>
      <c r="JKN150" s="4"/>
      <c r="JKO150" s="4"/>
      <c r="JKP150" s="4"/>
      <c r="JKQ150" s="4"/>
      <c r="JKR150" s="4"/>
      <c r="JKS150" s="4"/>
      <c r="JKT150" s="4"/>
      <c r="JKU150" s="4"/>
      <c r="JKV150" s="4"/>
      <c r="JKW150" s="4"/>
      <c r="JKX150" s="4"/>
      <c r="JKY150" s="4"/>
      <c r="JKZ150" s="4"/>
      <c r="JLA150" s="4"/>
      <c r="JLB150" s="4"/>
      <c r="JLC150" s="4"/>
      <c r="JLD150" s="4"/>
      <c r="JLE150" s="4"/>
      <c r="JLF150" s="4"/>
      <c r="JLG150" s="4"/>
      <c r="JLH150" s="4"/>
      <c r="JLI150" s="4"/>
      <c r="JLJ150" s="4"/>
      <c r="JLK150" s="4"/>
      <c r="JLL150" s="4"/>
      <c r="JLM150" s="4"/>
      <c r="JLN150" s="4"/>
      <c r="JLO150" s="4"/>
      <c r="JLP150" s="4"/>
      <c r="JLQ150" s="4"/>
      <c r="JLR150" s="4"/>
      <c r="JLS150" s="4"/>
      <c r="JLT150" s="4"/>
      <c r="JLU150" s="4"/>
      <c r="JLV150" s="4"/>
      <c r="JLW150" s="4"/>
      <c r="JLX150" s="4"/>
      <c r="JLY150" s="4"/>
      <c r="JLZ150" s="4"/>
      <c r="JMA150" s="4"/>
      <c r="JMB150" s="4"/>
      <c r="JMC150" s="4"/>
      <c r="JMD150" s="4"/>
      <c r="JME150" s="4"/>
      <c r="JMF150" s="4"/>
      <c r="JMG150" s="4"/>
      <c r="JMH150" s="4"/>
      <c r="JMI150" s="4"/>
      <c r="JMJ150" s="4"/>
      <c r="JMK150" s="4"/>
      <c r="JML150" s="4"/>
      <c r="JMM150" s="4"/>
      <c r="JMN150" s="4"/>
      <c r="JMO150" s="4"/>
      <c r="JMP150" s="4"/>
      <c r="JMQ150" s="4"/>
      <c r="JMR150" s="4"/>
      <c r="JMS150" s="4"/>
      <c r="JMT150" s="4"/>
      <c r="JMU150" s="4"/>
      <c r="JMV150" s="4"/>
      <c r="JMW150" s="4"/>
      <c r="JMX150" s="4"/>
      <c r="JMY150" s="74"/>
      <c r="JMZ150" s="74"/>
      <c r="JNA150" s="74"/>
      <c r="JNB150" s="74"/>
      <c r="JNC150" s="74"/>
      <c r="JND150" s="74"/>
      <c r="JNE150" s="4"/>
      <c r="JNF150" s="4"/>
      <c r="JNG150" s="4"/>
      <c r="JNH150" s="4"/>
      <c r="JNI150" s="4"/>
      <c r="JNJ150" s="4"/>
      <c r="JNK150" s="4"/>
      <c r="JNL150" s="4"/>
      <c r="JNM150" s="4"/>
      <c r="JNN150" s="4"/>
      <c r="JNO150" s="4"/>
      <c r="JNP150" s="4"/>
      <c r="JNQ150" s="4"/>
      <c r="JNR150" s="4"/>
      <c r="JNS150" s="4"/>
      <c r="JNT150" s="4"/>
      <c r="JNU150" s="4"/>
      <c r="JNV150" s="4"/>
      <c r="JNW150" s="4"/>
      <c r="JNX150" s="4"/>
      <c r="JNY150" s="4"/>
      <c r="JNZ150" s="4"/>
      <c r="JOA150" s="4"/>
      <c r="JOB150" s="4"/>
      <c r="JOC150" s="4"/>
      <c r="JOD150" s="4"/>
      <c r="JOE150" s="4"/>
      <c r="JOF150" s="4"/>
      <c r="JOG150" s="4"/>
      <c r="JOH150" s="4"/>
      <c r="JOI150" s="4"/>
      <c r="JOJ150" s="4"/>
      <c r="JOK150" s="4"/>
      <c r="JOL150" s="4"/>
      <c r="JOM150" s="4"/>
      <c r="JON150" s="4"/>
      <c r="JOO150" s="4"/>
      <c r="JOP150" s="4"/>
      <c r="JOQ150" s="4"/>
      <c r="JOR150" s="4"/>
      <c r="JOS150" s="4"/>
      <c r="JOT150" s="4"/>
      <c r="JOU150" s="4"/>
      <c r="JOV150" s="4"/>
      <c r="JOW150" s="4"/>
      <c r="JOX150" s="4"/>
      <c r="JOY150" s="4"/>
      <c r="JOZ150" s="4"/>
      <c r="JPA150" s="4"/>
      <c r="JPB150" s="4"/>
      <c r="JPC150" s="4"/>
      <c r="JPD150" s="4"/>
      <c r="JPE150" s="4"/>
      <c r="JPF150" s="4"/>
      <c r="JPG150" s="4"/>
      <c r="JPH150" s="4"/>
      <c r="JPI150" s="4"/>
      <c r="JPJ150" s="4"/>
      <c r="JPK150" s="4"/>
      <c r="JPL150" s="4"/>
      <c r="JPM150" s="4"/>
      <c r="JPN150" s="4"/>
      <c r="JPO150" s="4"/>
      <c r="JPP150" s="4"/>
      <c r="JPQ150" s="4"/>
      <c r="JPR150" s="4"/>
      <c r="JPS150" s="4"/>
      <c r="JPT150" s="4"/>
      <c r="JPU150" s="4"/>
      <c r="JPV150" s="4"/>
      <c r="JPW150" s="4"/>
      <c r="JPX150" s="4"/>
      <c r="JPY150" s="4"/>
      <c r="JPZ150" s="4"/>
      <c r="JQA150" s="4"/>
      <c r="JQB150" s="4"/>
      <c r="JQC150" s="4"/>
      <c r="JQD150" s="4"/>
      <c r="JQE150" s="4"/>
      <c r="JQF150" s="4"/>
      <c r="JQG150" s="4"/>
      <c r="JQH150" s="4"/>
      <c r="JQI150" s="4"/>
      <c r="JQJ150" s="4"/>
      <c r="JQK150" s="4"/>
      <c r="JQL150" s="4"/>
      <c r="JQM150" s="4"/>
      <c r="JQN150" s="4"/>
      <c r="JQO150" s="4"/>
      <c r="JQP150" s="4"/>
      <c r="JQQ150" s="4"/>
      <c r="JQR150" s="4"/>
      <c r="JQS150" s="4"/>
      <c r="JQT150" s="4"/>
      <c r="JQU150" s="4"/>
      <c r="JQV150" s="4"/>
      <c r="JQW150" s="4"/>
      <c r="JQX150" s="4"/>
      <c r="JQY150" s="4"/>
      <c r="JQZ150" s="4"/>
      <c r="JRA150" s="4"/>
      <c r="JRB150" s="4"/>
      <c r="JRC150" s="4"/>
      <c r="JRD150" s="4"/>
      <c r="JRE150" s="4"/>
      <c r="JRF150" s="4"/>
      <c r="JRG150" s="4"/>
      <c r="JRH150" s="4"/>
      <c r="JRI150" s="4"/>
      <c r="JRJ150" s="4"/>
      <c r="JRK150" s="4"/>
      <c r="JRL150" s="4"/>
      <c r="JRM150" s="4"/>
      <c r="JRN150" s="4"/>
      <c r="JRO150" s="4"/>
      <c r="JRP150" s="4"/>
      <c r="JRQ150" s="4"/>
      <c r="JRR150" s="4"/>
      <c r="JRS150" s="4"/>
      <c r="JRT150" s="4"/>
      <c r="JRU150" s="4"/>
      <c r="JRV150" s="4"/>
      <c r="JRW150" s="4"/>
      <c r="JRX150" s="4"/>
      <c r="JRY150" s="4"/>
      <c r="JRZ150" s="4"/>
      <c r="JSA150" s="4"/>
      <c r="JSB150" s="4"/>
      <c r="JSC150" s="4"/>
      <c r="JSD150" s="4"/>
      <c r="JSE150" s="4"/>
      <c r="JSF150" s="4"/>
      <c r="JSG150" s="4"/>
      <c r="JSH150" s="4"/>
      <c r="JSI150" s="4"/>
      <c r="JSJ150" s="4"/>
      <c r="JSK150" s="4"/>
      <c r="JSL150" s="4"/>
      <c r="JSM150" s="4"/>
      <c r="JSN150" s="4"/>
      <c r="JSO150" s="4"/>
      <c r="JSP150" s="4"/>
      <c r="JSQ150" s="4"/>
      <c r="JSR150" s="4"/>
      <c r="JSS150" s="4"/>
      <c r="JST150" s="4"/>
      <c r="JSU150" s="4"/>
      <c r="JSV150" s="4"/>
      <c r="JSW150" s="4"/>
      <c r="JSX150" s="4"/>
      <c r="JSY150" s="4"/>
      <c r="JSZ150" s="4"/>
      <c r="JTA150" s="4"/>
      <c r="JTB150" s="4"/>
      <c r="JTC150" s="4"/>
      <c r="JTD150" s="4"/>
      <c r="JTE150" s="4"/>
      <c r="JTF150" s="4"/>
      <c r="JTG150" s="4"/>
      <c r="JTH150" s="4"/>
      <c r="JTI150" s="4"/>
      <c r="JTJ150" s="4"/>
      <c r="JTK150" s="4"/>
      <c r="JTL150" s="4"/>
      <c r="JTM150" s="4"/>
      <c r="JTN150" s="4"/>
      <c r="JTO150" s="4"/>
      <c r="JTP150" s="4"/>
      <c r="JTQ150" s="4"/>
      <c r="JTR150" s="4"/>
      <c r="JTS150" s="4"/>
      <c r="JTT150" s="4"/>
      <c r="JTU150" s="4"/>
      <c r="JTV150" s="4"/>
      <c r="JTW150" s="4"/>
      <c r="JTX150" s="4"/>
      <c r="JTY150" s="4"/>
      <c r="JTZ150" s="4"/>
      <c r="JUA150" s="4"/>
      <c r="JUB150" s="4"/>
      <c r="JUC150" s="4"/>
      <c r="JUD150" s="4"/>
      <c r="JUE150" s="4"/>
      <c r="JUF150" s="4"/>
      <c r="JUG150" s="4"/>
      <c r="JUH150" s="4"/>
      <c r="JUI150" s="4"/>
      <c r="JUJ150" s="4"/>
      <c r="JUK150" s="4"/>
      <c r="JUL150" s="4"/>
      <c r="JUM150" s="4"/>
      <c r="JUN150" s="4"/>
      <c r="JUO150" s="4"/>
      <c r="JUP150" s="4"/>
      <c r="JUQ150" s="4"/>
      <c r="JUR150" s="4"/>
      <c r="JUS150" s="4"/>
      <c r="JUT150" s="4"/>
      <c r="JUU150" s="4"/>
      <c r="JUV150" s="4"/>
      <c r="JUW150" s="4"/>
      <c r="JUX150" s="4"/>
      <c r="JUY150" s="4"/>
      <c r="JUZ150" s="4"/>
      <c r="JVA150" s="4"/>
      <c r="JVB150" s="4"/>
      <c r="JVC150" s="4"/>
      <c r="JVD150" s="4"/>
      <c r="JVE150" s="4"/>
      <c r="JVF150" s="4"/>
      <c r="JVG150" s="4"/>
      <c r="JVH150" s="4"/>
      <c r="JVI150" s="4"/>
      <c r="JVJ150" s="4"/>
      <c r="JVK150" s="4"/>
      <c r="JVL150" s="4"/>
      <c r="JVM150" s="4"/>
      <c r="JVN150" s="4"/>
      <c r="JVO150" s="4"/>
      <c r="JVP150" s="4"/>
      <c r="JVQ150" s="4"/>
      <c r="JVR150" s="4"/>
      <c r="JVS150" s="4"/>
      <c r="JVT150" s="4"/>
      <c r="JVU150" s="4"/>
      <c r="JVV150" s="4"/>
      <c r="JVW150" s="4"/>
      <c r="JVX150" s="4"/>
      <c r="JVY150" s="4"/>
      <c r="JVZ150" s="4"/>
      <c r="JWA150" s="4"/>
      <c r="JWB150" s="4"/>
      <c r="JWC150" s="4"/>
      <c r="JWD150" s="4"/>
      <c r="JWE150" s="4"/>
      <c r="JWF150" s="4"/>
      <c r="JWG150" s="4"/>
      <c r="JWH150" s="4"/>
      <c r="JWI150" s="4"/>
      <c r="JWJ150" s="4"/>
      <c r="JWK150" s="4"/>
      <c r="JWL150" s="4"/>
      <c r="JWM150" s="4"/>
      <c r="JWN150" s="4"/>
      <c r="JWO150" s="4"/>
      <c r="JWP150" s="4"/>
      <c r="JWQ150" s="4"/>
      <c r="JWR150" s="4"/>
      <c r="JWS150" s="4"/>
      <c r="JWT150" s="4"/>
      <c r="JWU150" s="74"/>
      <c r="JWV150" s="74"/>
      <c r="JWW150" s="74"/>
      <c r="JWX150" s="74"/>
      <c r="JWY150" s="74"/>
      <c r="JWZ150" s="74"/>
      <c r="JXA150" s="4"/>
      <c r="JXB150" s="4"/>
      <c r="JXC150" s="4"/>
      <c r="JXD150" s="4"/>
      <c r="JXE150" s="4"/>
      <c r="JXF150" s="4"/>
      <c r="JXG150" s="4"/>
      <c r="JXH150" s="4"/>
      <c r="JXI150" s="4"/>
      <c r="JXJ150" s="4"/>
      <c r="JXK150" s="4"/>
      <c r="JXL150" s="4"/>
      <c r="JXM150" s="4"/>
      <c r="JXN150" s="4"/>
      <c r="JXO150" s="4"/>
      <c r="JXP150" s="4"/>
      <c r="JXQ150" s="4"/>
      <c r="JXR150" s="4"/>
      <c r="JXS150" s="4"/>
      <c r="JXT150" s="4"/>
      <c r="JXU150" s="4"/>
      <c r="JXV150" s="4"/>
      <c r="JXW150" s="4"/>
      <c r="JXX150" s="4"/>
      <c r="JXY150" s="4"/>
      <c r="JXZ150" s="4"/>
      <c r="JYA150" s="4"/>
      <c r="JYB150" s="4"/>
      <c r="JYC150" s="4"/>
      <c r="JYD150" s="4"/>
      <c r="JYE150" s="4"/>
      <c r="JYF150" s="4"/>
      <c r="JYG150" s="4"/>
      <c r="JYH150" s="4"/>
      <c r="JYI150" s="4"/>
      <c r="JYJ150" s="4"/>
      <c r="JYK150" s="4"/>
      <c r="JYL150" s="4"/>
      <c r="JYM150" s="4"/>
      <c r="JYN150" s="4"/>
      <c r="JYO150" s="4"/>
      <c r="JYP150" s="4"/>
      <c r="JYQ150" s="4"/>
      <c r="JYR150" s="4"/>
      <c r="JYS150" s="4"/>
      <c r="JYT150" s="4"/>
      <c r="JYU150" s="4"/>
      <c r="JYV150" s="4"/>
      <c r="JYW150" s="4"/>
      <c r="JYX150" s="4"/>
      <c r="JYY150" s="4"/>
      <c r="JYZ150" s="4"/>
      <c r="JZA150" s="4"/>
      <c r="JZB150" s="4"/>
      <c r="JZC150" s="4"/>
      <c r="JZD150" s="4"/>
      <c r="JZE150" s="4"/>
      <c r="JZF150" s="4"/>
      <c r="JZG150" s="4"/>
      <c r="JZH150" s="4"/>
      <c r="JZI150" s="4"/>
      <c r="JZJ150" s="4"/>
      <c r="JZK150" s="4"/>
      <c r="JZL150" s="4"/>
      <c r="JZM150" s="4"/>
      <c r="JZN150" s="4"/>
      <c r="JZO150" s="4"/>
      <c r="JZP150" s="4"/>
      <c r="JZQ150" s="4"/>
      <c r="JZR150" s="4"/>
      <c r="JZS150" s="4"/>
      <c r="JZT150" s="4"/>
      <c r="JZU150" s="4"/>
      <c r="JZV150" s="4"/>
      <c r="JZW150" s="4"/>
      <c r="JZX150" s="4"/>
      <c r="JZY150" s="4"/>
      <c r="JZZ150" s="4"/>
      <c r="KAA150" s="4"/>
      <c r="KAB150" s="4"/>
      <c r="KAC150" s="4"/>
      <c r="KAD150" s="4"/>
      <c r="KAE150" s="4"/>
      <c r="KAF150" s="4"/>
      <c r="KAG150" s="4"/>
      <c r="KAH150" s="4"/>
      <c r="KAI150" s="4"/>
      <c r="KAJ150" s="4"/>
      <c r="KAK150" s="4"/>
      <c r="KAL150" s="4"/>
      <c r="KAM150" s="4"/>
      <c r="KAN150" s="4"/>
      <c r="KAO150" s="4"/>
      <c r="KAP150" s="4"/>
      <c r="KAQ150" s="4"/>
      <c r="KAR150" s="4"/>
      <c r="KAS150" s="4"/>
      <c r="KAT150" s="4"/>
      <c r="KAU150" s="4"/>
      <c r="KAV150" s="4"/>
      <c r="KAW150" s="4"/>
      <c r="KAX150" s="4"/>
      <c r="KAY150" s="4"/>
      <c r="KAZ150" s="4"/>
      <c r="KBA150" s="4"/>
      <c r="KBB150" s="4"/>
      <c r="KBC150" s="4"/>
      <c r="KBD150" s="4"/>
      <c r="KBE150" s="4"/>
      <c r="KBF150" s="4"/>
      <c r="KBG150" s="4"/>
      <c r="KBH150" s="4"/>
      <c r="KBI150" s="4"/>
      <c r="KBJ150" s="4"/>
      <c r="KBK150" s="4"/>
      <c r="KBL150" s="4"/>
      <c r="KBM150" s="4"/>
      <c r="KBN150" s="4"/>
      <c r="KBO150" s="4"/>
      <c r="KBP150" s="4"/>
      <c r="KBQ150" s="4"/>
      <c r="KBR150" s="4"/>
      <c r="KBS150" s="4"/>
      <c r="KBT150" s="4"/>
      <c r="KBU150" s="4"/>
      <c r="KBV150" s="4"/>
      <c r="KBW150" s="4"/>
      <c r="KBX150" s="4"/>
      <c r="KBY150" s="4"/>
      <c r="KBZ150" s="4"/>
      <c r="KCA150" s="4"/>
      <c r="KCB150" s="4"/>
      <c r="KCC150" s="4"/>
      <c r="KCD150" s="4"/>
      <c r="KCE150" s="4"/>
      <c r="KCF150" s="4"/>
      <c r="KCG150" s="4"/>
      <c r="KCH150" s="4"/>
      <c r="KCI150" s="4"/>
      <c r="KCJ150" s="4"/>
      <c r="KCK150" s="4"/>
      <c r="KCL150" s="4"/>
      <c r="KCM150" s="4"/>
      <c r="KCN150" s="4"/>
      <c r="KCO150" s="4"/>
      <c r="KCP150" s="4"/>
      <c r="KCQ150" s="4"/>
      <c r="KCR150" s="4"/>
      <c r="KCS150" s="4"/>
      <c r="KCT150" s="4"/>
      <c r="KCU150" s="4"/>
      <c r="KCV150" s="4"/>
      <c r="KCW150" s="4"/>
      <c r="KCX150" s="4"/>
      <c r="KCY150" s="4"/>
      <c r="KCZ150" s="4"/>
      <c r="KDA150" s="4"/>
      <c r="KDB150" s="4"/>
      <c r="KDC150" s="4"/>
      <c r="KDD150" s="4"/>
      <c r="KDE150" s="4"/>
      <c r="KDF150" s="4"/>
      <c r="KDG150" s="4"/>
      <c r="KDH150" s="4"/>
      <c r="KDI150" s="4"/>
      <c r="KDJ150" s="4"/>
      <c r="KDK150" s="4"/>
      <c r="KDL150" s="4"/>
      <c r="KDM150" s="4"/>
      <c r="KDN150" s="4"/>
      <c r="KDO150" s="4"/>
      <c r="KDP150" s="4"/>
      <c r="KDQ150" s="4"/>
      <c r="KDR150" s="4"/>
      <c r="KDS150" s="4"/>
      <c r="KDT150" s="4"/>
      <c r="KDU150" s="4"/>
      <c r="KDV150" s="4"/>
      <c r="KDW150" s="4"/>
      <c r="KDX150" s="4"/>
      <c r="KDY150" s="4"/>
      <c r="KDZ150" s="4"/>
      <c r="KEA150" s="4"/>
      <c r="KEB150" s="4"/>
      <c r="KEC150" s="4"/>
      <c r="KED150" s="4"/>
      <c r="KEE150" s="4"/>
      <c r="KEF150" s="4"/>
      <c r="KEG150" s="4"/>
      <c r="KEH150" s="4"/>
      <c r="KEI150" s="4"/>
      <c r="KEJ150" s="4"/>
      <c r="KEK150" s="4"/>
      <c r="KEL150" s="4"/>
      <c r="KEM150" s="4"/>
      <c r="KEN150" s="4"/>
      <c r="KEO150" s="4"/>
      <c r="KEP150" s="4"/>
      <c r="KEQ150" s="4"/>
      <c r="KER150" s="4"/>
      <c r="KES150" s="4"/>
      <c r="KET150" s="4"/>
      <c r="KEU150" s="4"/>
      <c r="KEV150" s="4"/>
      <c r="KEW150" s="4"/>
      <c r="KEX150" s="4"/>
      <c r="KEY150" s="4"/>
      <c r="KEZ150" s="4"/>
      <c r="KFA150" s="4"/>
      <c r="KFB150" s="4"/>
      <c r="KFC150" s="4"/>
      <c r="KFD150" s="4"/>
      <c r="KFE150" s="4"/>
      <c r="KFF150" s="4"/>
      <c r="KFG150" s="4"/>
      <c r="KFH150" s="4"/>
      <c r="KFI150" s="4"/>
      <c r="KFJ150" s="4"/>
      <c r="KFK150" s="4"/>
      <c r="KFL150" s="4"/>
      <c r="KFM150" s="4"/>
      <c r="KFN150" s="4"/>
      <c r="KFO150" s="4"/>
      <c r="KFP150" s="4"/>
      <c r="KFQ150" s="4"/>
      <c r="KFR150" s="4"/>
      <c r="KFS150" s="4"/>
      <c r="KFT150" s="4"/>
      <c r="KFU150" s="4"/>
      <c r="KFV150" s="4"/>
      <c r="KFW150" s="4"/>
      <c r="KFX150" s="4"/>
      <c r="KFY150" s="4"/>
      <c r="KFZ150" s="4"/>
      <c r="KGA150" s="4"/>
      <c r="KGB150" s="4"/>
      <c r="KGC150" s="4"/>
      <c r="KGD150" s="4"/>
      <c r="KGE150" s="4"/>
      <c r="KGF150" s="4"/>
      <c r="KGG150" s="4"/>
      <c r="KGH150" s="4"/>
      <c r="KGI150" s="4"/>
      <c r="KGJ150" s="4"/>
      <c r="KGK150" s="4"/>
      <c r="KGL150" s="4"/>
      <c r="KGM150" s="4"/>
      <c r="KGN150" s="4"/>
      <c r="KGO150" s="4"/>
      <c r="KGP150" s="4"/>
      <c r="KGQ150" s="74"/>
      <c r="KGR150" s="74"/>
      <c r="KGS150" s="74"/>
      <c r="KGT150" s="74"/>
      <c r="KGU150" s="74"/>
      <c r="KGV150" s="74"/>
      <c r="KGW150" s="4"/>
      <c r="KGX150" s="4"/>
      <c r="KGY150" s="4"/>
      <c r="KGZ150" s="4"/>
      <c r="KHA150" s="4"/>
      <c r="KHB150" s="4"/>
      <c r="KHC150" s="4"/>
      <c r="KHD150" s="4"/>
      <c r="KHE150" s="4"/>
      <c r="KHF150" s="4"/>
      <c r="KHG150" s="4"/>
      <c r="KHH150" s="4"/>
      <c r="KHI150" s="4"/>
      <c r="KHJ150" s="4"/>
      <c r="KHK150" s="4"/>
      <c r="KHL150" s="4"/>
      <c r="KHM150" s="4"/>
      <c r="KHN150" s="4"/>
      <c r="KHO150" s="4"/>
      <c r="KHP150" s="4"/>
      <c r="KHQ150" s="4"/>
      <c r="KHR150" s="4"/>
      <c r="KHS150" s="4"/>
      <c r="KHT150" s="4"/>
      <c r="KHU150" s="4"/>
      <c r="KHV150" s="4"/>
      <c r="KHW150" s="4"/>
      <c r="KHX150" s="4"/>
      <c r="KHY150" s="4"/>
      <c r="KHZ150" s="4"/>
      <c r="KIA150" s="4"/>
      <c r="KIB150" s="4"/>
      <c r="KIC150" s="4"/>
      <c r="KID150" s="4"/>
      <c r="KIE150" s="4"/>
      <c r="KIF150" s="4"/>
      <c r="KIG150" s="4"/>
      <c r="KIH150" s="4"/>
      <c r="KII150" s="4"/>
      <c r="KIJ150" s="4"/>
      <c r="KIK150" s="4"/>
      <c r="KIL150" s="4"/>
      <c r="KIM150" s="4"/>
      <c r="KIN150" s="4"/>
      <c r="KIO150" s="4"/>
      <c r="KIP150" s="4"/>
      <c r="KIQ150" s="4"/>
      <c r="KIR150" s="4"/>
      <c r="KIS150" s="4"/>
      <c r="KIT150" s="4"/>
      <c r="KIU150" s="4"/>
      <c r="KIV150" s="4"/>
      <c r="KIW150" s="4"/>
      <c r="KIX150" s="4"/>
      <c r="KIY150" s="4"/>
      <c r="KIZ150" s="4"/>
      <c r="KJA150" s="4"/>
      <c r="KJB150" s="4"/>
      <c r="KJC150" s="4"/>
      <c r="KJD150" s="4"/>
      <c r="KJE150" s="4"/>
      <c r="KJF150" s="4"/>
      <c r="KJG150" s="4"/>
      <c r="KJH150" s="4"/>
      <c r="KJI150" s="4"/>
      <c r="KJJ150" s="4"/>
      <c r="KJK150" s="4"/>
      <c r="KJL150" s="4"/>
      <c r="KJM150" s="4"/>
      <c r="KJN150" s="4"/>
      <c r="KJO150" s="4"/>
      <c r="KJP150" s="4"/>
      <c r="KJQ150" s="4"/>
      <c r="KJR150" s="4"/>
      <c r="KJS150" s="4"/>
      <c r="KJT150" s="4"/>
      <c r="KJU150" s="4"/>
      <c r="KJV150" s="4"/>
      <c r="KJW150" s="4"/>
      <c r="KJX150" s="4"/>
      <c r="KJY150" s="4"/>
      <c r="KJZ150" s="4"/>
      <c r="KKA150" s="4"/>
      <c r="KKB150" s="4"/>
      <c r="KKC150" s="4"/>
      <c r="KKD150" s="4"/>
      <c r="KKE150" s="4"/>
      <c r="KKF150" s="4"/>
      <c r="KKG150" s="4"/>
      <c r="KKH150" s="4"/>
      <c r="KKI150" s="4"/>
      <c r="KKJ150" s="4"/>
      <c r="KKK150" s="4"/>
      <c r="KKL150" s="4"/>
      <c r="KKM150" s="4"/>
      <c r="KKN150" s="4"/>
      <c r="KKO150" s="4"/>
      <c r="KKP150" s="4"/>
      <c r="KKQ150" s="4"/>
      <c r="KKR150" s="4"/>
      <c r="KKS150" s="4"/>
      <c r="KKT150" s="4"/>
      <c r="KKU150" s="4"/>
      <c r="KKV150" s="4"/>
      <c r="KKW150" s="4"/>
      <c r="KKX150" s="4"/>
      <c r="KKY150" s="4"/>
      <c r="KKZ150" s="4"/>
      <c r="KLA150" s="4"/>
      <c r="KLB150" s="4"/>
      <c r="KLC150" s="4"/>
      <c r="KLD150" s="4"/>
      <c r="KLE150" s="4"/>
      <c r="KLF150" s="4"/>
      <c r="KLG150" s="4"/>
      <c r="KLH150" s="4"/>
      <c r="KLI150" s="4"/>
      <c r="KLJ150" s="4"/>
      <c r="KLK150" s="4"/>
      <c r="KLL150" s="4"/>
      <c r="KLM150" s="4"/>
      <c r="KLN150" s="4"/>
      <c r="KLO150" s="4"/>
      <c r="KLP150" s="4"/>
      <c r="KLQ150" s="4"/>
      <c r="KLR150" s="4"/>
      <c r="KLS150" s="4"/>
      <c r="KLT150" s="4"/>
      <c r="KLU150" s="4"/>
      <c r="KLV150" s="4"/>
      <c r="KLW150" s="4"/>
      <c r="KLX150" s="4"/>
      <c r="KLY150" s="4"/>
      <c r="KLZ150" s="4"/>
      <c r="KMA150" s="4"/>
      <c r="KMB150" s="4"/>
      <c r="KMC150" s="4"/>
      <c r="KMD150" s="4"/>
      <c r="KME150" s="4"/>
      <c r="KMF150" s="4"/>
      <c r="KMG150" s="4"/>
      <c r="KMH150" s="4"/>
      <c r="KMI150" s="4"/>
      <c r="KMJ150" s="4"/>
      <c r="KMK150" s="4"/>
      <c r="KML150" s="4"/>
      <c r="KMM150" s="4"/>
      <c r="KMN150" s="4"/>
      <c r="KMO150" s="4"/>
      <c r="KMP150" s="4"/>
      <c r="KMQ150" s="4"/>
      <c r="KMR150" s="4"/>
      <c r="KMS150" s="4"/>
      <c r="KMT150" s="4"/>
      <c r="KMU150" s="4"/>
      <c r="KMV150" s="4"/>
      <c r="KMW150" s="4"/>
      <c r="KMX150" s="4"/>
      <c r="KMY150" s="4"/>
      <c r="KMZ150" s="4"/>
      <c r="KNA150" s="4"/>
      <c r="KNB150" s="4"/>
      <c r="KNC150" s="4"/>
      <c r="KND150" s="4"/>
      <c r="KNE150" s="4"/>
      <c r="KNF150" s="4"/>
      <c r="KNG150" s="4"/>
      <c r="KNH150" s="4"/>
      <c r="KNI150" s="4"/>
      <c r="KNJ150" s="4"/>
      <c r="KNK150" s="4"/>
      <c r="KNL150" s="4"/>
      <c r="KNM150" s="4"/>
      <c r="KNN150" s="4"/>
      <c r="KNO150" s="4"/>
      <c r="KNP150" s="4"/>
      <c r="KNQ150" s="4"/>
      <c r="KNR150" s="4"/>
      <c r="KNS150" s="4"/>
      <c r="KNT150" s="4"/>
      <c r="KNU150" s="4"/>
      <c r="KNV150" s="4"/>
      <c r="KNW150" s="4"/>
      <c r="KNX150" s="4"/>
      <c r="KNY150" s="4"/>
      <c r="KNZ150" s="4"/>
      <c r="KOA150" s="4"/>
      <c r="KOB150" s="4"/>
      <c r="KOC150" s="4"/>
      <c r="KOD150" s="4"/>
      <c r="KOE150" s="4"/>
      <c r="KOF150" s="4"/>
      <c r="KOG150" s="4"/>
      <c r="KOH150" s="4"/>
      <c r="KOI150" s="4"/>
      <c r="KOJ150" s="4"/>
      <c r="KOK150" s="4"/>
      <c r="KOL150" s="4"/>
      <c r="KOM150" s="4"/>
      <c r="KON150" s="4"/>
      <c r="KOO150" s="4"/>
      <c r="KOP150" s="4"/>
      <c r="KOQ150" s="4"/>
      <c r="KOR150" s="4"/>
      <c r="KOS150" s="4"/>
      <c r="KOT150" s="4"/>
      <c r="KOU150" s="4"/>
      <c r="KOV150" s="4"/>
      <c r="KOW150" s="4"/>
      <c r="KOX150" s="4"/>
      <c r="KOY150" s="4"/>
      <c r="KOZ150" s="4"/>
      <c r="KPA150" s="4"/>
      <c r="KPB150" s="4"/>
      <c r="KPC150" s="4"/>
      <c r="KPD150" s="4"/>
      <c r="KPE150" s="4"/>
      <c r="KPF150" s="4"/>
      <c r="KPG150" s="4"/>
      <c r="KPH150" s="4"/>
      <c r="KPI150" s="4"/>
      <c r="KPJ150" s="4"/>
      <c r="KPK150" s="4"/>
      <c r="KPL150" s="4"/>
      <c r="KPM150" s="4"/>
      <c r="KPN150" s="4"/>
      <c r="KPO150" s="4"/>
      <c r="KPP150" s="4"/>
      <c r="KPQ150" s="4"/>
      <c r="KPR150" s="4"/>
      <c r="KPS150" s="4"/>
      <c r="KPT150" s="4"/>
      <c r="KPU150" s="4"/>
      <c r="KPV150" s="4"/>
      <c r="KPW150" s="4"/>
      <c r="KPX150" s="4"/>
      <c r="KPY150" s="4"/>
      <c r="KPZ150" s="4"/>
      <c r="KQA150" s="4"/>
      <c r="KQB150" s="4"/>
      <c r="KQC150" s="4"/>
      <c r="KQD150" s="4"/>
      <c r="KQE150" s="4"/>
      <c r="KQF150" s="4"/>
      <c r="KQG150" s="4"/>
      <c r="KQH150" s="4"/>
      <c r="KQI150" s="4"/>
      <c r="KQJ150" s="4"/>
      <c r="KQK150" s="4"/>
      <c r="KQL150" s="4"/>
      <c r="KQM150" s="74"/>
      <c r="KQN150" s="74"/>
      <c r="KQO150" s="74"/>
      <c r="KQP150" s="74"/>
      <c r="KQQ150" s="74"/>
      <c r="KQR150" s="74"/>
      <c r="KQS150" s="4"/>
      <c r="KQT150" s="4"/>
      <c r="KQU150" s="4"/>
      <c r="KQV150" s="4"/>
      <c r="KQW150" s="4"/>
      <c r="KQX150" s="4"/>
      <c r="KQY150" s="4"/>
      <c r="KQZ150" s="4"/>
      <c r="KRA150" s="4"/>
      <c r="KRB150" s="4"/>
      <c r="KRC150" s="4"/>
      <c r="KRD150" s="4"/>
      <c r="KRE150" s="4"/>
      <c r="KRF150" s="4"/>
      <c r="KRG150" s="4"/>
      <c r="KRH150" s="4"/>
      <c r="KRI150" s="4"/>
      <c r="KRJ150" s="4"/>
      <c r="KRK150" s="4"/>
      <c r="KRL150" s="4"/>
      <c r="KRM150" s="4"/>
      <c r="KRN150" s="4"/>
      <c r="KRO150" s="4"/>
      <c r="KRP150" s="4"/>
      <c r="KRQ150" s="4"/>
      <c r="KRR150" s="4"/>
      <c r="KRS150" s="4"/>
      <c r="KRT150" s="4"/>
      <c r="KRU150" s="4"/>
      <c r="KRV150" s="4"/>
      <c r="KRW150" s="4"/>
      <c r="KRX150" s="4"/>
      <c r="KRY150" s="4"/>
      <c r="KRZ150" s="4"/>
      <c r="KSA150" s="4"/>
      <c r="KSB150" s="4"/>
      <c r="KSC150" s="4"/>
      <c r="KSD150" s="4"/>
      <c r="KSE150" s="4"/>
      <c r="KSF150" s="4"/>
      <c r="KSG150" s="4"/>
      <c r="KSH150" s="4"/>
      <c r="KSI150" s="4"/>
      <c r="KSJ150" s="4"/>
      <c r="KSK150" s="4"/>
      <c r="KSL150" s="4"/>
      <c r="KSM150" s="4"/>
      <c r="KSN150" s="4"/>
      <c r="KSO150" s="4"/>
      <c r="KSP150" s="4"/>
      <c r="KSQ150" s="4"/>
      <c r="KSR150" s="4"/>
      <c r="KSS150" s="4"/>
      <c r="KST150" s="4"/>
      <c r="KSU150" s="4"/>
      <c r="KSV150" s="4"/>
      <c r="KSW150" s="4"/>
      <c r="KSX150" s="4"/>
      <c r="KSY150" s="4"/>
      <c r="KSZ150" s="4"/>
      <c r="KTA150" s="4"/>
      <c r="KTB150" s="4"/>
      <c r="KTC150" s="4"/>
      <c r="KTD150" s="4"/>
      <c r="KTE150" s="4"/>
      <c r="KTF150" s="4"/>
      <c r="KTG150" s="4"/>
      <c r="KTH150" s="4"/>
      <c r="KTI150" s="4"/>
      <c r="KTJ150" s="4"/>
      <c r="KTK150" s="4"/>
      <c r="KTL150" s="4"/>
      <c r="KTM150" s="4"/>
      <c r="KTN150" s="4"/>
      <c r="KTO150" s="4"/>
      <c r="KTP150" s="4"/>
      <c r="KTQ150" s="4"/>
      <c r="KTR150" s="4"/>
      <c r="KTS150" s="4"/>
      <c r="KTT150" s="4"/>
      <c r="KTU150" s="4"/>
      <c r="KTV150" s="4"/>
      <c r="KTW150" s="4"/>
      <c r="KTX150" s="4"/>
      <c r="KTY150" s="4"/>
      <c r="KTZ150" s="4"/>
      <c r="KUA150" s="4"/>
      <c r="KUB150" s="4"/>
      <c r="KUC150" s="4"/>
      <c r="KUD150" s="4"/>
      <c r="KUE150" s="4"/>
      <c r="KUF150" s="4"/>
      <c r="KUG150" s="4"/>
      <c r="KUH150" s="4"/>
      <c r="KUI150" s="4"/>
      <c r="KUJ150" s="4"/>
      <c r="KUK150" s="4"/>
      <c r="KUL150" s="4"/>
      <c r="KUM150" s="4"/>
      <c r="KUN150" s="4"/>
      <c r="KUO150" s="4"/>
      <c r="KUP150" s="4"/>
      <c r="KUQ150" s="4"/>
      <c r="KUR150" s="4"/>
      <c r="KUS150" s="4"/>
      <c r="KUT150" s="4"/>
      <c r="KUU150" s="4"/>
      <c r="KUV150" s="4"/>
      <c r="KUW150" s="4"/>
      <c r="KUX150" s="4"/>
      <c r="KUY150" s="4"/>
      <c r="KUZ150" s="4"/>
      <c r="KVA150" s="4"/>
      <c r="KVB150" s="4"/>
      <c r="KVC150" s="4"/>
      <c r="KVD150" s="4"/>
      <c r="KVE150" s="4"/>
      <c r="KVF150" s="4"/>
      <c r="KVG150" s="4"/>
      <c r="KVH150" s="4"/>
      <c r="KVI150" s="4"/>
      <c r="KVJ150" s="4"/>
      <c r="KVK150" s="4"/>
      <c r="KVL150" s="4"/>
      <c r="KVM150" s="4"/>
      <c r="KVN150" s="4"/>
      <c r="KVO150" s="4"/>
      <c r="KVP150" s="4"/>
      <c r="KVQ150" s="4"/>
      <c r="KVR150" s="4"/>
      <c r="KVS150" s="4"/>
      <c r="KVT150" s="4"/>
      <c r="KVU150" s="4"/>
      <c r="KVV150" s="4"/>
      <c r="KVW150" s="4"/>
      <c r="KVX150" s="4"/>
      <c r="KVY150" s="4"/>
      <c r="KVZ150" s="4"/>
      <c r="KWA150" s="4"/>
      <c r="KWB150" s="4"/>
      <c r="KWC150" s="4"/>
      <c r="KWD150" s="4"/>
      <c r="KWE150" s="4"/>
      <c r="KWF150" s="4"/>
      <c r="KWG150" s="4"/>
      <c r="KWH150" s="4"/>
      <c r="KWI150" s="4"/>
      <c r="KWJ150" s="4"/>
      <c r="KWK150" s="4"/>
      <c r="KWL150" s="4"/>
      <c r="KWM150" s="4"/>
      <c r="KWN150" s="4"/>
      <c r="KWO150" s="4"/>
      <c r="KWP150" s="4"/>
      <c r="KWQ150" s="4"/>
      <c r="KWR150" s="4"/>
      <c r="KWS150" s="4"/>
      <c r="KWT150" s="4"/>
      <c r="KWU150" s="4"/>
      <c r="KWV150" s="4"/>
      <c r="KWW150" s="4"/>
      <c r="KWX150" s="4"/>
      <c r="KWY150" s="4"/>
      <c r="KWZ150" s="4"/>
      <c r="KXA150" s="4"/>
      <c r="KXB150" s="4"/>
      <c r="KXC150" s="4"/>
      <c r="KXD150" s="4"/>
      <c r="KXE150" s="4"/>
      <c r="KXF150" s="4"/>
      <c r="KXG150" s="4"/>
      <c r="KXH150" s="4"/>
      <c r="KXI150" s="4"/>
      <c r="KXJ150" s="4"/>
      <c r="KXK150" s="4"/>
      <c r="KXL150" s="4"/>
      <c r="KXM150" s="4"/>
      <c r="KXN150" s="4"/>
      <c r="KXO150" s="4"/>
      <c r="KXP150" s="4"/>
      <c r="KXQ150" s="4"/>
      <c r="KXR150" s="4"/>
      <c r="KXS150" s="4"/>
      <c r="KXT150" s="4"/>
      <c r="KXU150" s="4"/>
      <c r="KXV150" s="4"/>
      <c r="KXW150" s="4"/>
      <c r="KXX150" s="4"/>
      <c r="KXY150" s="4"/>
      <c r="KXZ150" s="4"/>
      <c r="KYA150" s="4"/>
      <c r="KYB150" s="4"/>
      <c r="KYC150" s="4"/>
      <c r="KYD150" s="4"/>
      <c r="KYE150" s="4"/>
      <c r="KYF150" s="4"/>
      <c r="KYG150" s="4"/>
      <c r="KYH150" s="4"/>
      <c r="KYI150" s="4"/>
      <c r="KYJ150" s="4"/>
      <c r="KYK150" s="4"/>
      <c r="KYL150" s="4"/>
      <c r="KYM150" s="4"/>
      <c r="KYN150" s="4"/>
      <c r="KYO150" s="4"/>
      <c r="KYP150" s="4"/>
      <c r="KYQ150" s="4"/>
      <c r="KYR150" s="4"/>
      <c r="KYS150" s="4"/>
      <c r="KYT150" s="4"/>
      <c r="KYU150" s="4"/>
      <c r="KYV150" s="4"/>
      <c r="KYW150" s="4"/>
      <c r="KYX150" s="4"/>
      <c r="KYY150" s="4"/>
      <c r="KYZ150" s="4"/>
      <c r="KZA150" s="4"/>
      <c r="KZB150" s="4"/>
      <c r="KZC150" s="4"/>
      <c r="KZD150" s="4"/>
      <c r="KZE150" s="4"/>
      <c r="KZF150" s="4"/>
      <c r="KZG150" s="4"/>
      <c r="KZH150" s="4"/>
      <c r="KZI150" s="4"/>
      <c r="KZJ150" s="4"/>
      <c r="KZK150" s="4"/>
      <c r="KZL150" s="4"/>
      <c r="KZM150" s="4"/>
      <c r="KZN150" s="4"/>
      <c r="KZO150" s="4"/>
      <c r="KZP150" s="4"/>
      <c r="KZQ150" s="4"/>
      <c r="KZR150" s="4"/>
      <c r="KZS150" s="4"/>
      <c r="KZT150" s="4"/>
      <c r="KZU150" s="4"/>
      <c r="KZV150" s="4"/>
      <c r="KZW150" s="4"/>
      <c r="KZX150" s="4"/>
      <c r="KZY150" s="4"/>
      <c r="KZZ150" s="4"/>
      <c r="LAA150" s="4"/>
      <c r="LAB150" s="4"/>
      <c r="LAC150" s="4"/>
      <c r="LAD150" s="4"/>
      <c r="LAE150" s="4"/>
      <c r="LAF150" s="4"/>
      <c r="LAG150" s="4"/>
      <c r="LAH150" s="4"/>
      <c r="LAI150" s="74"/>
      <c r="LAJ150" s="74"/>
      <c r="LAK150" s="74"/>
      <c r="LAL150" s="74"/>
      <c r="LAM150" s="74"/>
      <c r="LAN150" s="74"/>
      <c r="LAO150" s="4"/>
      <c r="LAP150" s="4"/>
      <c r="LAQ150" s="4"/>
      <c r="LAR150" s="4"/>
      <c r="LAS150" s="4"/>
      <c r="LAT150" s="4"/>
      <c r="LAU150" s="4"/>
      <c r="LAV150" s="4"/>
      <c r="LAW150" s="4"/>
      <c r="LAX150" s="4"/>
      <c r="LAY150" s="4"/>
      <c r="LAZ150" s="4"/>
      <c r="LBA150" s="4"/>
      <c r="LBB150" s="4"/>
      <c r="LBC150" s="4"/>
      <c r="LBD150" s="4"/>
      <c r="LBE150" s="4"/>
      <c r="LBF150" s="4"/>
      <c r="LBG150" s="4"/>
      <c r="LBH150" s="4"/>
      <c r="LBI150" s="4"/>
      <c r="LBJ150" s="4"/>
      <c r="LBK150" s="4"/>
      <c r="LBL150" s="4"/>
      <c r="LBM150" s="4"/>
      <c r="LBN150" s="4"/>
      <c r="LBO150" s="4"/>
      <c r="LBP150" s="4"/>
      <c r="LBQ150" s="4"/>
      <c r="LBR150" s="4"/>
      <c r="LBS150" s="4"/>
      <c r="LBT150" s="4"/>
      <c r="LBU150" s="4"/>
      <c r="LBV150" s="4"/>
      <c r="LBW150" s="4"/>
      <c r="LBX150" s="4"/>
      <c r="LBY150" s="4"/>
      <c r="LBZ150" s="4"/>
      <c r="LCA150" s="4"/>
      <c r="LCB150" s="4"/>
      <c r="LCC150" s="4"/>
      <c r="LCD150" s="4"/>
      <c r="LCE150" s="4"/>
      <c r="LCF150" s="4"/>
      <c r="LCG150" s="4"/>
      <c r="LCH150" s="4"/>
      <c r="LCI150" s="4"/>
      <c r="LCJ150" s="4"/>
      <c r="LCK150" s="4"/>
      <c r="LCL150" s="4"/>
      <c r="LCM150" s="4"/>
      <c r="LCN150" s="4"/>
      <c r="LCO150" s="4"/>
      <c r="LCP150" s="4"/>
      <c r="LCQ150" s="4"/>
      <c r="LCR150" s="4"/>
      <c r="LCS150" s="4"/>
      <c r="LCT150" s="4"/>
      <c r="LCU150" s="4"/>
      <c r="LCV150" s="4"/>
      <c r="LCW150" s="4"/>
      <c r="LCX150" s="4"/>
      <c r="LCY150" s="4"/>
      <c r="LCZ150" s="4"/>
      <c r="LDA150" s="4"/>
      <c r="LDB150" s="4"/>
      <c r="LDC150" s="4"/>
      <c r="LDD150" s="4"/>
      <c r="LDE150" s="4"/>
      <c r="LDF150" s="4"/>
      <c r="LDG150" s="4"/>
      <c r="LDH150" s="4"/>
      <c r="LDI150" s="4"/>
      <c r="LDJ150" s="4"/>
      <c r="LDK150" s="4"/>
      <c r="LDL150" s="4"/>
      <c r="LDM150" s="4"/>
      <c r="LDN150" s="4"/>
      <c r="LDO150" s="4"/>
      <c r="LDP150" s="4"/>
      <c r="LDQ150" s="4"/>
      <c r="LDR150" s="4"/>
      <c r="LDS150" s="4"/>
      <c r="LDT150" s="4"/>
      <c r="LDU150" s="4"/>
      <c r="LDV150" s="4"/>
      <c r="LDW150" s="4"/>
      <c r="LDX150" s="4"/>
      <c r="LDY150" s="4"/>
      <c r="LDZ150" s="4"/>
      <c r="LEA150" s="4"/>
      <c r="LEB150" s="4"/>
      <c r="LEC150" s="4"/>
      <c r="LED150" s="4"/>
      <c r="LEE150" s="4"/>
      <c r="LEF150" s="4"/>
      <c r="LEG150" s="4"/>
      <c r="LEH150" s="4"/>
      <c r="LEI150" s="4"/>
      <c r="LEJ150" s="4"/>
      <c r="LEK150" s="4"/>
      <c r="LEL150" s="4"/>
      <c r="LEM150" s="4"/>
      <c r="LEN150" s="4"/>
      <c r="LEO150" s="4"/>
      <c r="LEP150" s="4"/>
      <c r="LEQ150" s="4"/>
      <c r="LER150" s="4"/>
      <c r="LES150" s="4"/>
      <c r="LET150" s="4"/>
      <c r="LEU150" s="4"/>
      <c r="LEV150" s="4"/>
      <c r="LEW150" s="4"/>
      <c r="LEX150" s="4"/>
      <c r="LEY150" s="4"/>
      <c r="LEZ150" s="4"/>
      <c r="LFA150" s="4"/>
      <c r="LFB150" s="4"/>
      <c r="LFC150" s="4"/>
      <c r="LFD150" s="4"/>
      <c r="LFE150" s="4"/>
      <c r="LFF150" s="4"/>
      <c r="LFG150" s="4"/>
      <c r="LFH150" s="4"/>
      <c r="LFI150" s="4"/>
      <c r="LFJ150" s="4"/>
      <c r="LFK150" s="4"/>
      <c r="LFL150" s="4"/>
      <c r="LFM150" s="4"/>
      <c r="LFN150" s="4"/>
      <c r="LFO150" s="4"/>
      <c r="LFP150" s="4"/>
      <c r="LFQ150" s="4"/>
      <c r="LFR150" s="4"/>
      <c r="LFS150" s="4"/>
      <c r="LFT150" s="4"/>
      <c r="LFU150" s="4"/>
      <c r="LFV150" s="4"/>
      <c r="LFW150" s="4"/>
      <c r="LFX150" s="4"/>
      <c r="LFY150" s="4"/>
      <c r="LFZ150" s="4"/>
      <c r="LGA150" s="4"/>
      <c r="LGB150" s="4"/>
      <c r="LGC150" s="4"/>
      <c r="LGD150" s="4"/>
      <c r="LGE150" s="4"/>
      <c r="LGF150" s="4"/>
      <c r="LGG150" s="4"/>
      <c r="LGH150" s="4"/>
      <c r="LGI150" s="4"/>
      <c r="LGJ150" s="4"/>
      <c r="LGK150" s="4"/>
      <c r="LGL150" s="4"/>
      <c r="LGM150" s="4"/>
      <c r="LGN150" s="4"/>
      <c r="LGO150" s="4"/>
      <c r="LGP150" s="4"/>
      <c r="LGQ150" s="4"/>
      <c r="LGR150" s="4"/>
      <c r="LGS150" s="4"/>
      <c r="LGT150" s="4"/>
      <c r="LGU150" s="4"/>
      <c r="LGV150" s="4"/>
      <c r="LGW150" s="4"/>
      <c r="LGX150" s="4"/>
      <c r="LGY150" s="4"/>
      <c r="LGZ150" s="4"/>
      <c r="LHA150" s="4"/>
      <c r="LHB150" s="4"/>
      <c r="LHC150" s="4"/>
      <c r="LHD150" s="4"/>
      <c r="LHE150" s="4"/>
      <c r="LHF150" s="4"/>
      <c r="LHG150" s="4"/>
      <c r="LHH150" s="4"/>
      <c r="LHI150" s="4"/>
      <c r="LHJ150" s="4"/>
      <c r="LHK150" s="4"/>
      <c r="LHL150" s="4"/>
      <c r="LHM150" s="4"/>
      <c r="LHN150" s="4"/>
      <c r="LHO150" s="4"/>
      <c r="LHP150" s="4"/>
      <c r="LHQ150" s="4"/>
      <c r="LHR150" s="4"/>
      <c r="LHS150" s="4"/>
      <c r="LHT150" s="4"/>
      <c r="LHU150" s="4"/>
      <c r="LHV150" s="4"/>
      <c r="LHW150" s="4"/>
      <c r="LHX150" s="4"/>
      <c r="LHY150" s="4"/>
      <c r="LHZ150" s="4"/>
      <c r="LIA150" s="4"/>
      <c r="LIB150" s="4"/>
      <c r="LIC150" s="4"/>
      <c r="LID150" s="4"/>
      <c r="LIE150" s="4"/>
      <c r="LIF150" s="4"/>
      <c r="LIG150" s="4"/>
      <c r="LIH150" s="4"/>
      <c r="LII150" s="4"/>
      <c r="LIJ150" s="4"/>
      <c r="LIK150" s="4"/>
      <c r="LIL150" s="4"/>
      <c r="LIM150" s="4"/>
      <c r="LIN150" s="4"/>
      <c r="LIO150" s="4"/>
      <c r="LIP150" s="4"/>
      <c r="LIQ150" s="4"/>
      <c r="LIR150" s="4"/>
      <c r="LIS150" s="4"/>
      <c r="LIT150" s="4"/>
      <c r="LIU150" s="4"/>
      <c r="LIV150" s="4"/>
      <c r="LIW150" s="4"/>
      <c r="LIX150" s="4"/>
      <c r="LIY150" s="4"/>
      <c r="LIZ150" s="4"/>
      <c r="LJA150" s="4"/>
      <c r="LJB150" s="4"/>
      <c r="LJC150" s="4"/>
      <c r="LJD150" s="4"/>
      <c r="LJE150" s="4"/>
      <c r="LJF150" s="4"/>
      <c r="LJG150" s="4"/>
      <c r="LJH150" s="4"/>
      <c r="LJI150" s="4"/>
      <c r="LJJ150" s="4"/>
      <c r="LJK150" s="4"/>
      <c r="LJL150" s="4"/>
      <c r="LJM150" s="4"/>
      <c r="LJN150" s="4"/>
      <c r="LJO150" s="4"/>
      <c r="LJP150" s="4"/>
      <c r="LJQ150" s="4"/>
      <c r="LJR150" s="4"/>
      <c r="LJS150" s="4"/>
      <c r="LJT150" s="4"/>
      <c r="LJU150" s="4"/>
      <c r="LJV150" s="4"/>
      <c r="LJW150" s="4"/>
      <c r="LJX150" s="4"/>
      <c r="LJY150" s="4"/>
      <c r="LJZ150" s="4"/>
      <c r="LKA150" s="4"/>
      <c r="LKB150" s="4"/>
      <c r="LKC150" s="4"/>
      <c r="LKD150" s="4"/>
      <c r="LKE150" s="74"/>
      <c r="LKF150" s="74"/>
      <c r="LKG150" s="74"/>
      <c r="LKH150" s="74"/>
      <c r="LKI150" s="74"/>
      <c r="LKJ150" s="74"/>
      <c r="LKK150" s="4"/>
      <c r="LKL150" s="4"/>
      <c r="LKM150" s="4"/>
      <c r="LKN150" s="4"/>
      <c r="LKO150" s="4"/>
      <c r="LKP150" s="4"/>
      <c r="LKQ150" s="4"/>
      <c r="LKR150" s="4"/>
      <c r="LKS150" s="4"/>
      <c r="LKT150" s="4"/>
      <c r="LKU150" s="4"/>
      <c r="LKV150" s="4"/>
      <c r="LKW150" s="4"/>
      <c r="LKX150" s="4"/>
      <c r="LKY150" s="4"/>
      <c r="LKZ150" s="4"/>
      <c r="LLA150" s="4"/>
      <c r="LLB150" s="4"/>
      <c r="LLC150" s="4"/>
      <c r="LLD150" s="4"/>
      <c r="LLE150" s="4"/>
      <c r="LLF150" s="4"/>
      <c r="LLG150" s="4"/>
      <c r="LLH150" s="4"/>
      <c r="LLI150" s="4"/>
      <c r="LLJ150" s="4"/>
      <c r="LLK150" s="4"/>
      <c r="LLL150" s="4"/>
      <c r="LLM150" s="4"/>
      <c r="LLN150" s="4"/>
      <c r="LLO150" s="4"/>
      <c r="LLP150" s="4"/>
      <c r="LLQ150" s="4"/>
      <c r="LLR150" s="4"/>
      <c r="LLS150" s="4"/>
      <c r="LLT150" s="4"/>
      <c r="LLU150" s="4"/>
      <c r="LLV150" s="4"/>
      <c r="LLW150" s="4"/>
      <c r="LLX150" s="4"/>
      <c r="LLY150" s="4"/>
      <c r="LLZ150" s="4"/>
      <c r="LMA150" s="4"/>
      <c r="LMB150" s="4"/>
      <c r="LMC150" s="4"/>
      <c r="LMD150" s="4"/>
      <c r="LME150" s="4"/>
      <c r="LMF150" s="4"/>
      <c r="LMG150" s="4"/>
      <c r="LMH150" s="4"/>
      <c r="LMI150" s="4"/>
      <c r="LMJ150" s="4"/>
      <c r="LMK150" s="4"/>
      <c r="LML150" s="4"/>
      <c r="LMM150" s="4"/>
      <c r="LMN150" s="4"/>
      <c r="LMO150" s="4"/>
      <c r="LMP150" s="4"/>
      <c r="LMQ150" s="4"/>
      <c r="LMR150" s="4"/>
      <c r="LMS150" s="4"/>
      <c r="LMT150" s="4"/>
      <c r="LMU150" s="4"/>
      <c r="LMV150" s="4"/>
      <c r="LMW150" s="4"/>
      <c r="LMX150" s="4"/>
      <c r="LMY150" s="4"/>
      <c r="LMZ150" s="4"/>
      <c r="LNA150" s="4"/>
      <c r="LNB150" s="4"/>
      <c r="LNC150" s="4"/>
      <c r="LND150" s="4"/>
      <c r="LNE150" s="4"/>
      <c r="LNF150" s="4"/>
      <c r="LNG150" s="4"/>
      <c r="LNH150" s="4"/>
      <c r="LNI150" s="4"/>
      <c r="LNJ150" s="4"/>
      <c r="LNK150" s="4"/>
      <c r="LNL150" s="4"/>
      <c r="LNM150" s="4"/>
      <c r="LNN150" s="4"/>
      <c r="LNO150" s="4"/>
      <c r="LNP150" s="4"/>
      <c r="LNQ150" s="4"/>
      <c r="LNR150" s="4"/>
      <c r="LNS150" s="4"/>
      <c r="LNT150" s="4"/>
      <c r="LNU150" s="4"/>
      <c r="LNV150" s="4"/>
      <c r="LNW150" s="4"/>
      <c r="LNX150" s="4"/>
      <c r="LNY150" s="4"/>
      <c r="LNZ150" s="4"/>
      <c r="LOA150" s="4"/>
      <c r="LOB150" s="4"/>
      <c r="LOC150" s="4"/>
      <c r="LOD150" s="4"/>
      <c r="LOE150" s="4"/>
      <c r="LOF150" s="4"/>
      <c r="LOG150" s="4"/>
      <c r="LOH150" s="4"/>
      <c r="LOI150" s="4"/>
      <c r="LOJ150" s="4"/>
      <c r="LOK150" s="4"/>
      <c r="LOL150" s="4"/>
      <c r="LOM150" s="4"/>
      <c r="LON150" s="4"/>
      <c r="LOO150" s="4"/>
      <c r="LOP150" s="4"/>
      <c r="LOQ150" s="4"/>
      <c r="LOR150" s="4"/>
      <c r="LOS150" s="4"/>
      <c r="LOT150" s="4"/>
      <c r="LOU150" s="4"/>
      <c r="LOV150" s="4"/>
      <c r="LOW150" s="4"/>
      <c r="LOX150" s="4"/>
      <c r="LOY150" s="4"/>
      <c r="LOZ150" s="4"/>
      <c r="LPA150" s="4"/>
      <c r="LPB150" s="4"/>
      <c r="LPC150" s="4"/>
      <c r="LPD150" s="4"/>
      <c r="LPE150" s="4"/>
      <c r="LPF150" s="4"/>
      <c r="LPG150" s="4"/>
      <c r="LPH150" s="4"/>
      <c r="LPI150" s="4"/>
      <c r="LPJ150" s="4"/>
      <c r="LPK150" s="4"/>
      <c r="LPL150" s="4"/>
      <c r="LPM150" s="4"/>
      <c r="LPN150" s="4"/>
      <c r="LPO150" s="4"/>
      <c r="LPP150" s="4"/>
      <c r="LPQ150" s="4"/>
      <c r="LPR150" s="4"/>
      <c r="LPS150" s="4"/>
      <c r="LPT150" s="4"/>
      <c r="LPU150" s="4"/>
      <c r="LPV150" s="4"/>
      <c r="LPW150" s="4"/>
      <c r="LPX150" s="4"/>
      <c r="LPY150" s="4"/>
      <c r="LPZ150" s="4"/>
      <c r="LQA150" s="4"/>
      <c r="LQB150" s="4"/>
      <c r="LQC150" s="4"/>
      <c r="LQD150" s="4"/>
      <c r="LQE150" s="4"/>
      <c r="LQF150" s="4"/>
      <c r="LQG150" s="4"/>
      <c r="LQH150" s="4"/>
      <c r="LQI150" s="4"/>
      <c r="LQJ150" s="4"/>
      <c r="LQK150" s="4"/>
      <c r="LQL150" s="4"/>
      <c r="LQM150" s="4"/>
      <c r="LQN150" s="4"/>
      <c r="LQO150" s="4"/>
      <c r="LQP150" s="4"/>
      <c r="LQQ150" s="4"/>
      <c r="LQR150" s="4"/>
      <c r="LQS150" s="4"/>
      <c r="LQT150" s="4"/>
      <c r="LQU150" s="4"/>
      <c r="LQV150" s="4"/>
      <c r="LQW150" s="4"/>
      <c r="LQX150" s="4"/>
      <c r="LQY150" s="4"/>
      <c r="LQZ150" s="4"/>
      <c r="LRA150" s="4"/>
      <c r="LRB150" s="4"/>
      <c r="LRC150" s="4"/>
      <c r="LRD150" s="4"/>
      <c r="LRE150" s="4"/>
      <c r="LRF150" s="4"/>
      <c r="LRG150" s="4"/>
      <c r="LRH150" s="4"/>
      <c r="LRI150" s="4"/>
      <c r="LRJ150" s="4"/>
      <c r="LRK150" s="4"/>
      <c r="LRL150" s="4"/>
      <c r="LRM150" s="4"/>
      <c r="LRN150" s="4"/>
      <c r="LRO150" s="4"/>
      <c r="LRP150" s="4"/>
      <c r="LRQ150" s="4"/>
      <c r="LRR150" s="4"/>
      <c r="LRS150" s="4"/>
      <c r="LRT150" s="4"/>
      <c r="LRU150" s="4"/>
      <c r="LRV150" s="4"/>
      <c r="LRW150" s="4"/>
      <c r="LRX150" s="4"/>
      <c r="LRY150" s="4"/>
      <c r="LRZ150" s="4"/>
      <c r="LSA150" s="4"/>
      <c r="LSB150" s="4"/>
      <c r="LSC150" s="4"/>
      <c r="LSD150" s="4"/>
      <c r="LSE150" s="4"/>
      <c r="LSF150" s="4"/>
      <c r="LSG150" s="4"/>
      <c r="LSH150" s="4"/>
      <c r="LSI150" s="4"/>
      <c r="LSJ150" s="4"/>
      <c r="LSK150" s="4"/>
      <c r="LSL150" s="4"/>
      <c r="LSM150" s="4"/>
      <c r="LSN150" s="4"/>
      <c r="LSO150" s="4"/>
      <c r="LSP150" s="4"/>
      <c r="LSQ150" s="4"/>
      <c r="LSR150" s="4"/>
      <c r="LSS150" s="4"/>
      <c r="LST150" s="4"/>
      <c r="LSU150" s="4"/>
      <c r="LSV150" s="4"/>
      <c r="LSW150" s="4"/>
      <c r="LSX150" s="4"/>
      <c r="LSY150" s="4"/>
      <c r="LSZ150" s="4"/>
      <c r="LTA150" s="4"/>
      <c r="LTB150" s="4"/>
      <c r="LTC150" s="4"/>
      <c r="LTD150" s="4"/>
      <c r="LTE150" s="4"/>
      <c r="LTF150" s="4"/>
      <c r="LTG150" s="4"/>
      <c r="LTH150" s="4"/>
      <c r="LTI150" s="4"/>
      <c r="LTJ150" s="4"/>
      <c r="LTK150" s="4"/>
      <c r="LTL150" s="4"/>
      <c r="LTM150" s="4"/>
      <c r="LTN150" s="4"/>
      <c r="LTO150" s="4"/>
      <c r="LTP150" s="4"/>
      <c r="LTQ150" s="4"/>
      <c r="LTR150" s="4"/>
      <c r="LTS150" s="4"/>
      <c r="LTT150" s="4"/>
      <c r="LTU150" s="4"/>
      <c r="LTV150" s="4"/>
      <c r="LTW150" s="4"/>
      <c r="LTX150" s="4"/>
      <c r="LTY150" s="4"/>
      <c r="LTZ150" s="4"/>
      <c r="LUA150" s="74"/>
      <c r="LUB150" s="74"/>
      <c r="LUC150" s="74"/>
      <c r="LUD150" s="74"/>
      <c r="LUE150" s="74"/>
      <c r="LUF150" s="74"/>
      <c r="LUG150" s="4"/>
      <c r="LUH150" s="4"/>
      <c r="LUI150" s="4"/>
      <c r="LUJ150" s="4"/>
      <c r="LUK150" s="4"/>
      <c r="LUL150" s="4"/>
      <c r="LUM150" s="4"/>
      <c r="LUN150" s="4"/>
      <c r="LUO150" s="4"/>
      <c r="LUP150" s="4"/>
      <c r="LUQ150" s="4"/>
      <c r="LUR150" s="4"/>
      <c r="LUS150" s="4"/>
      <c r="LUT150" s="4"/>
      <c r="LUU150" s="4"/>
      <c r="LUV150" s="4"/>
      <c r="LUW150" s="4"/>
      <c r="LUX150" s="4"/>
      <c r="LUY150" s="4"/>
      <c r="LUZ150" s="4"/>
      <c r="LVA150" s="4"/>
      <c r="LVB150" s="4"/>
      <c r="LVC150" s="4"/>
      <c r="LVD150" s="4"/>
      <c r="LVE150" s="4"/>
      <c r="LVF150" s="4"/>
      <c r="LVG150" s="4"/>
      <c r="LVH150" s="4"/>
      <c r="LVI150" s="4"/>
      <c r="LVJ150" s="4"/>
      <c r="LVK150" s="4"/>
      <c r="LVL150" s="4"/>
      <c r="LVM150" s="4"/>
      <c r="LVN150" s="4"/>
      <c r="LVO150" s="4"/>
      <c r="LVP150" s="4"/>
      <c r="LVQ150" s="4"/>
      <c r="LVR150" s="4"/>
      <c r="LVS150" s="4"/>
      <c r="LVT150" s="4"/>
      <c r="LVU150" s="4"/>
      <c r="LVV150" s="4"/>
      <c r="LVW150" s="4"/>
      <c r="LVX150" s="4"/>
      <c r="LVY150" s="4"/>
      <c r="LVZ150" s="4"/>
      <c r="LWA150" s="4"/>
      <c r="LWB150" s="4"/>
      <c r="LWC150" s="4"/>
      <c r="LWD150" s="4"/>
      <c r="LWE150" s="4"/>
      <c r="LWF150" s="4"/>
      <c r="LWG150" s="4"/>
      <c r="LWH150" s="4"/>
      <c r="LWI150" s="4"/>
      <c r="LWJ150" s="4"/>
      <c r="LWK150" s="4"/>
      <c r="LWL150" s="4"/>
      <c r="LWM150" s="4"/>
      <c r="LWN150" s="4"/>
      <c r="LWO150" s="4"/>
      <c r="LWP150" s="4"/>
      <c r="LWQ150" s="4"/>
      <c r="LWR150" s="4"/>
      <c r="LWS150" s="4"/>
      <c r="LWT150" s="4"/>
      <c r="LWU150" s="4"/>
      <c r="LWV150" s="4"/>
      <c r="LWW150" s="4"/>
      <c r="LWX150" s="4"/>
      <c r="LWY150" s="4"/>
      <c r="LWZ150" s="4"/>
      <c r="LXA150" s="4"/>
      <c r="LXB150" s="4"/>
      <c r="LXC150" s="4"/>
      <c r="LXD150" s="4"/>
      <c r="LXE150" s="4"/>
      <c r="LXF150" s="4"/>
      <c r="LXG150" s="4"/>
      <c r="LXH150" s="4"/>
      <c r="LXI150" s="4"/>
      <c r="LXJ150" s="4"/>
      <c r="LXK150" s="4"/>
      <c r="LXL150" s="4"/>
      <c r="LXM150" s="4"/>
      <c r="LXN150" s="4"/>
      <c r="LXO150" s="4"/>
      <c r="LXP150" s="4"/>
      <c r="LXQ150" s="4"/>
      <c r="LXR150" s="4"/>
      <c r="LXS150" s="4"/>
      <c r="LXT150" s="4"/>
      <c r="LXU150" s="4"/>
      <c r="LXV150" s="4"/>
      <c r="LXW150" s="4"/>
      <c r="LXX150" s="4"/>
      <c r="LXY150" s="4"/>
      <c r="LXZ150" s="4"/>
      <c r="LYA150" s="4"/>
      <c r="LYB150" s="4"/>
      <c r="LYC150" s="4"/>
      <c r="LYD150" s="4"/>
      <c r="LYE150" s="4"/>
      <c r="LYF150" s="4"/>
      <c r="LYG150" s="4"/>
      <c r="LYH150" s="4"/>
      <c r="LYI150" s="4"/>
      <c r="LYJ150" s="4"/>
      <c r="LYK150" s="4"/>
      <c r="LYL150" s="4"/>
      <c r="LYM150" s="4"/>
      <c r="LYN150" s="4"/>
      <c r="LYO150" s="4"/>
      <c r="LYP150" s="4"/>
      <c r="LYQ150" s="4"/>
      <c r="LYR150" s="4"/>
      <c r="LYS150" s="4"/>
      <c r="LYT150" s="4"/>
      <c r="LYU150" s="4"/>
      <c r="LYV150" s="4"/>
      <c r="LYW150" s="4"/>
      <c r="LYX150" s="4"/>
      <c r="LYY150" s="4"/>
      <c r="LYZ150" s="4"/>
      <c r="LZA150" s="4"/>
      <c r="LZB150" s="4"/>
      <c r="LZC150" s="4"/>
      <c r="LZD150" s="4"/>
      <c r="LZE150" s="4"/>
      <c r="LZF150" s="4"/>
      <c r="LZG150" s="4"/>
      <c r="LZH150" s="4"/>
      <c r="LZI150" s="4"/>
      <c r="LZJ150" s="4"/>
      <c r="LZK150" s="4"/>
      <c r="LZL150" s="4"/>
      <c r="LZM150" s="4"/>
      <c r="LZN150" s="4"/>
      <c r="LZO150" s="4"/>
      <c r="LZP150" s="4"/>
      <c r="LZQ150" s="4"/>
      <c r="LZR150" s="4"/>
      <c r="LZS150" s="4"/>
      <c r="LZT150" s="4"/>
      <c r="LZU150" s="4"/>
      <c r="LZV150" s="4"/>
      <c r="LZW150" s="4"/>
      <c r="LZX150" s="4"/>
      <c r="LZY150" s="4"/>
      <c r="LZZ150" s="4"/>
      <c r="MAA150" s="4"/>
      <c r="MAB150" s="4"/>
      <c r="MAC150" s="4"/>
      <c r="MAD150" s="4"/>
      <c r="MAE150" s="4"/>
      <c r="MAF150" s="4"/>
      <c r="MAG150" s="4"/>
      <c r="MAH150" s="4"/>
      <c r="MAI150" s="4"/>
      <c r="MAJ150" s="4"/>
      <c r="MAK150" s="4"/>
      <c r="MAL150" s="4"/>
      <c r="MAM150" s="4"/>
      <c r="MAN150" s="4"/>
      <c r="MAO150" s="4"/>
      <c r="MAP150" s="4"/>
      <c r="MAQ150" s="4"/>
      <c r="MAR150" s="4"/>
      <c r="MAS150" s="4"/>
      <c r="MAT150" s="4"/>
      <c r="MAU150" s="4"/>
      <c r="MAV150" s="4"/>
      <c r="MAW150" s="4"/>
      <c r="MAX150" s="4"/>
      <c r="MAY150" s="4"/>
      <c r="MAZ150" s="4"/>
      <c r="MBA150" s="4"/>
      <c r="MBB150" s="4"/>
      <c r="MBC150" s="4"/>
      <c r="MBD150" s="4"/>
      <c r="MBE150" s="4"/>
      <c r="MBF150" s="4"/>
      <c r="MBG150" s="4"/>
      <c r="MBH150" s="4"/>
      <c r="MBI150" s="4"/>
      <c r="MBJ150" s="4"/>
      <c r="MBK150" s="4"/>
      <c r="MBL150" s="4"/>
      <c r="MBM150" s="4"/>
      <c r="MBN150" s="4"/>
      <c r="MBO150" s="4"/>
      <c r="MBP150" s="4"/>
      <c r="MBQ150" s="4"/>
      <c r="MBR150" s="4"/>
      <c r="MBS150" s="4"/>
      <c r="MBT150" s="4"/>
      <c r="MBU150" s="4"/>
      <c r="MBV150" s="4"/>
      <c r="MBW150" s="4"/>
      <c r="MBX150" s="4"/>
      <c r="MBY150" s="4"/>
      <c r="MBZ150" s="4"/>
      <c r="MCA150" s="4"/>
      <c r="MCB150" s="4"/>
      <c r="MCC150" s="4"/>
      <c r="MCD150" s="4"/>
      <c r="MCE150" s="4"/>
      <c r="MCF150" s="4"/>
      <c r="MCG150" s="4"/>
      <c r="MCH150" s="4"/>
      <c r="MCI150" s="4"/>
      <c r="MCJ150" s="4"/>
      <c r="MCK150" s="4"/>
      <c r="MCL150" s="4"/>
      <c r="MCM150" s="4"/>
      <c r="MCN150" s="4"/>
      <c r="MCO150" s="4"/>
      <c r="MCP150" s="4"/>
      <c r="MCQ150" s="4"/>
      <c r="MCR150" s="4"/>
      <c r="MCS150" s="4"/>
      <c r="MCT150" s="4"/>
      <c r="MCU150" s="4"/>
      <c r="MCV150" s="4"/>
      <c r="MCW150" s="4"/>
      <c r="MCX150" s="4"/>
      <c r="MCY150" s="4"/>
      <c r="MCZ150" s="4"/>
      <c r="MDA150" s="4"/>
      <c r="MDB150" s="4"/>
      <c r="MDC150" s="4"/>
      <c r="MDD150" s="4"/>
      <c r="MDE150" s="4"/>
      <c r="MDF150" s="4"/>
      <c r="MDG150" s="4"/>
      <c r="MDH150" s="4"/>
      <c r="MDI150" s="4"/>
      <c r="MDJ150" s="4"/>
      <c r="MDK150" s="4"/>
      <c r="MDL150" s="4"/>
      <c r="MDM150" s="4"/>
      <c r="MDN150" s="4"/>
      <c r="MDO150" s="4"/>
      <c r="MDP150" s="4"/>
      <c r="MDQ150" s="4"/>
      <c r="MDR150" s="4"/>
      <c r="MDS150" s="4"/>
      <c r="MDT150" s="4"/>
      <c r="MDU150" s="4"/>
      <c r="MDV150" s="4"/>
      <c r="MDW150" s="74"/>
      <c r="MDX150" s="74"/>
      <c r="MDY150" s="74"/>
      <c r="MDZ150" s="74"/>
      <c r="MEA150" s="74"/>
      <c r="MEB150" s="74"/>
      <c r="MEC150" s="4"/>
      <c r="MED150" s="4"/>
      <c r="MEE150" s="4"/>
      <c r="MEF150" s="4"/>
      <c r="MEG150" s="4"/>
      <c r="MEH150" s="4"/>
      <c r="MEI150" s="4"/>
      <c r="MEJ150" s="4"/>
      <c r="MEK150" s="4"/>
      <c r="MEL150" s="4"/>
      <c r="MEM150" s="4"/>
      <c r="MEN150" s="4"/>
      <c r="MEO150" s="4"/>
      <c r="MEP150" s="4"/>
      <c r="MEQ150" s="4"/>
      <c r="MER150" s="4"/>
      <c r="MES150" s="4"/>
      <c r="MET150" s="4"/>
      <c r="MEU150" s="4"/>
      <c r="MEV150" s="4"/>
      <c r="MEW150" s="4"/>
      <c r="MEX150" s="4"/>
      <c r="MEY150" s="4"/>
      <c r="MEZ150" s="4"/>
      <c r="MFA150" s="4"/>
      <c r="MFB150" s="4"/>
      <c r="MFC150" s="4"/>
      <c r="MFD150" s="4"/>
      <c r="MFE150" s="4"/>
      <c r="MFF150" s="4"/>
      <c r="MFG150" s="4"/>
      <c r="MFH150" s="4"/>
      <c r="MFI150" s="4"/>
      <c r="MFJ150" s="4"/>
      <c r="MFK150" s="4"/>
      <c r="MFL150" s="4"/>
      <c r="MFM150" s="4"/>
      <c r="MFN150" s="4"/>
      <c r="MFO150" s="4"/>
      <c r="MFP150" s="4"/>
      <c r="MFQ150" s="4"/>
      <c r="MFR150" s="4"/>
      <c r="MFS150" s="4"/>
      <c r="MFT150" s="4"/>
      <c r="MFU150" s="4"/>
      <c r="MFV150" s="4"/>
      <c r="MFW150" s="4"/>
      <c r="MFX150" s="4"/>
      <c r="MFY150" s="4"/>
      <c r="MFZ150" s="4"/>
      <c r="MGA150" s="4"/>
      <c r="MGB150" s="4"/>
      <c r="MGC150" s="4"/>
      <c r="MGD150" s="4"/>
      <c r="MGE150" s="4"/>
      <c r="MGF150" s="4"/>
      <c r="MGG150" s="4"/>
      <c r="MGH150" s="4"/>
      <c r="MGI150" s="4"/>
      <c r="MGJ150" s="4"/>
      <c r="MGK150" s="4"/>
      <c r="MGL150" s="4"/>
      <c r="MGM150" s="4"/>
      <c r="MGN150" s="4"/>
      <c r="MGO150" s="4"/>
      <c r="MGP150" s="4"/>
      <c r="MGQ150" s="4"/>
      <c r="MGR150" s="4"/>
      <c r="MGS150" s="4"/>
      <c r="MGT150" s="4"/>
      <c r="MGU150" s="4"/>
      <c r="MGV150" s="4"/>
      <c r="MGW150" s="4"/>
      <c r="MGX150" s="4"/>
      <c r="MGY150" s="4"/>
      <c r="MGZ150" s="4"/>
      <c r="MHA150" s="4"/>
      <c r="MHB150" s="4"/>
      <c r="MHC150" s="4"/>
      <c r="MHD150" s="4"/>
      <c r="MHE150" s="4"/>
      <c r="MHF150" s="4"/>
      <c r="MHG150" s="4"/>
      <c r="MHH150" s="4"/>
      <c r="MHI150" s="4"/>
      <c r="MHJ150" s="4"/>
      <c r="MHK150" s="4"/>
      <c r="MHL150" s="4"/>
      <c r="MHM150" s="4"/>
      <c r="MHN150" s="4"/>
      <c r="MHO150" s="4"/>
      <c r="MHP150" s="4"/>
      <c r="MHQ150" s="4"/>
      <c r="MHR150" s="4"/>
      <c r="MHS150" s="4"/>
      <c r="MHT150" s="4"/>
      <c r="MHU150" s="4"/>
      <c r="MHV150" s="4"/>
      <c r="MHW150" s="4"/>
      <c r="MHX150" s="4"/>
      <c r="MHY150" s="4"/>
      <c r="MHZ150" s="4"/>
      <c r="MIA150" s="4"/>
      <c r="MIB150" s="4"/>
      <c r="MIC150" s="4"/>
      <c r="MID150" s="4"/>
      <c r="MIE150" s="4"/>
      <c r="MIF150" s="4"/>
      <c r="MIG150" s="4"/>
      <c r="MIH150" s="4"/>
      <c r="MII150" s="4"/>
      <c r="MIJ150" s="4"/>
      <c r="MIK150" s="4"/>
      <c r="MIL150" s="4"/>
      <c r="MIM150" s="4"/>
      <c r="MIN150" s="4"/>
      <c r="MIO150" s="4"/>
      <c r="MIP150" s="4"/>
      <c r="MIQ150" s="4"/>
      <c r="MIR150" s="4"/>
      <c r="MIS150" s="4"/>
      <c r="MIT150" s="4"/>
      <c r="MIU150" s="4"/>
      <c r="MIV150" s="4"/>
      <c r="MIW150" s="4"/>
      <c r="MIX150" s="4"/>
      <c r="MIY150" s="4"/>
      <c r="MIZ150" s="4"/>
      <c r="MJA150" s="4"/>
      <c r="MJB150" s="4"/>
      <c r="MJC150" s="4"/>
      <c r="MJD150" s="4"/>
      <c r="MJE150" s="4"/>
      <c r="MJF150" s="4"/>
      <c r="MJG150" s="4"/>
      <c r="MJH150" s="4"/>
      <c r="MJI150" s="4"/>
      <c r="MJJ150" s="4"/>
      <c r="MJK150" s="4"/>
      <c r="MJL150" s="4"/>
      <c r="MJM150" s="4"/>
      <c r="MJN150" s="4"/>
      <c r="MJO150" s="4"/>
      <c r="MJP150" s="4"/>
      <c r="MJQ150" s="4"/>
      <c r="MJR150" s="4"/>
      <c r="MJS150" s="4"/>
      <c r="MJT150" s="4"/>
      <c r="MJU150" s="4"/>
      <c r="MJV150" s="4"/>
      <c r="MJW150" s="4"/>
      <c r="MJX150" s="4"/>
      <c r="MJY150" s="4"/>
      <c r="MJZ150" s="4"/>
      <c r="MKA150" s="4"/>
      <c r="MKB150" s="4"/>
      <c r="MKC150" s="4"/>
      <c r="MKD150" s="4"/>
      <c r="MKE150" s="4"/>
      <c r="MKF150" s="4"/>
      <c r="MKG150" s="4"/>
      <c r="MKH150" s="4"/>
      <c r="MKI150" s="4"/>
      <c r="MKJ150" s="4"/>
      <c r="MKK150" s="4"/>
      <c r="MKL150" s="4"/>
      <c r="MKM150" s="4"/>
      <c r="MKN150" s="4"/>
      <c r="MKO150" s="4"/>
      <c r="MKP150" s="4"/>
      <c r="MKQ150" s="4"/>
      <c r="MKR150" s="4"/>
      <c r="MKS150" s="4"/>
      <c r="MKT150" s="4"/>
      <c r="MKU150" s="4"/>
      <c r="MKV150" s="4"/>
      <c r="MKW150" s="4"/>
      <c r="MKX150" s="4"/>
      <c r="MKY150" s="4"/>
      <c r="MKZ150" s="4"/>
      <c r="MLA150" s="4"/>
      <c r="MLB150" s="4"/>
      <c r="MLC150" s="4"/>
      <c r="MLD150" s="4"/>
      <c r="MLE150" s="4"/>
      <c r="MLF150" s="4"/>
      <c r="MLG150" s="4"/>
      <c r="MLH150" s="4"/>
      <c r="MLI150" s="4"/>
      <c r="MLJ150" s="4"/>
      <c r="MLK150" s="4"/>
      <c r="MLL150" s="4"/>
      <c r="MLM150" s="4"/>
      <c r="MLN150" s="4"/>
      <c r="MLO150" s="4"/>
      <c r="MLP150" s="4"/>
      <c r="MLQ150" s="4"/>
      <c r="MLR150" s="4"/>
      <c r="MLS150" s="4"/>
      <c r="MLT150" s="4"/>
      <c r="MLU150" s="4"/>
      <c r="MLV150" s="4"/>
      <c r="MLW150" s="4"/>
      <c r="MLX150" s="4"/>
      <c r="MLY150" s="4"/>
      <c r="MLZ150" s="4"/>
      <c r="MMA150" s="4"/>
      <c r="MMB150" s="4"/>
      <c r="MMC150" s="4"/>
      <c r="MMD150" s="4"/>
      <c r="MME150" s="4"/>
      <c r="MMF150" s="4"/>
      <c r="MMG150" s="4"/>
      <c r="MMH150" s="4"/>
      <c r="MMI150" s="4"/>
      <c r="MMJ150" s="4"/>
      <c r="MMK150" s="4"/>
      <c r="MML150" s="4"/>
      <c r="MMM150" s="4"/>
      <c r="MMN150" s="4"/>
      <c r="MMO150" s="4"/>
      <c r="MMP150" s="4"/>
      <c r="MMQ150" s="4"/>
      <c r="MMR150" s="4"/>
      <c r="MMS150" s="4"/>
      <c r="MMT150" s="4"/>
      <c r="MMU150" s="4"/>
      <c r="MMV150" s="4"/>
      <c r="MMW150" s="4"/>
      <c r="MMX150" s="4"/>
      <c r="MMY150" s="4"/>
      <c r="MMZ150" s="4"/>
      <c r="MNA150" s="4"/>
      <c r="MNB150" s="4"/>
      <c r="MNC150" s="4"/>
      <c r="MND150" s="4"/>
      <c r="MNE150" s="4"/>
      <c r="MNF150" s="4"/>
      <c r="MNG150" s="4"/>
      <c r="MNH150" s="4"/>
      <c r="MNI150" s="4"/>
      <c r="MNJ150" s="4"/>
      <c r="MNK150" s="4"/>
      <c r="MNL150" s="4"/>
      <c r="MNM150" s="4"/>
      <c r="MNN150" s="4"/>
      <c r="MNO150" s="4"/>
      <c r="MNP150" s="4"/>
      <c r="MNQ150" s="4"/>
      <c r="MNR150" s="4"/>
      <c r="MNS150" s="74"/>
      <c r="MNT150" s="74"/>
      <c r="MNU150" s="74"/>
      <c r="MNV150" s="74"/>
      <c r="MNW150" s="74"/>
      <c r="MNX150" s="74"/>
      <c r="MNY150" s="4"/>
      <c r="MNZ150" s="4"/>
      <c r="MOA150" s="4"/>
      <c r="MOB150" s="4"/>
      <c r="MOC150" s="4"/>
      <c r="MOD150" s="4"/>
      <c r="MOE150" s="4"/>
      <c r="MOF150" s="4"/>
      <c r="MOG150" s="4"/>
      <c r="MOH150" s="4"/>
      <c r="MOI150" s="4"/>
      <c r="MOJ150" s="4"/>
      <c r="MOK150" s="4"/>
      <c r="MOL150" s="4"/>
      <c r="MOM150" s="4"/>
      <c r="MON150" s="4"/>
      <c r="MOO150" s="4"/>
      <c r="MOP150" s="4"/>
      <c r="MOQ150" s="4"/>
      <c r="MOR150" s="4"/>
      <c r="MOS150" s="4"/>
      <c r="MOT150" s="4"/>
      <c r="MOU150" s="4"/>
      <c r="MOV150" s="4"/>
      <c r="MOW150" s="4"/>
      <c r="MOX150" s="4"/>
      <c r="MOY150" s="4"/>
      <c r="MOZ150" s="4"/>
      <c r="MPA150" s="4"/>
      <c r="MPB150" s="4"/>
      <c r="MPC150" s="4"/>
      <c r="MPD150" s="4"/>
      <c r="MPE150" s="4"/>
      <c r="MPF150" s="4"/>
      <c r="MPG150" s="4"/>
      <c r="MPH150" s="4"/>
      <c r="MPI150" s="4"/>
      <c r="MPJ150" s="4"/>
      <c r="MPK150" s="4"/>
      <c r="MPL150" s="4"/>
      <c r="MPM150" s="4"/>
      <c r="MPN150" s="4"/>
      <c r="MPO150" s="4"/>
      <c r="MPP150" s="4"/>
      <c r="MPQ150" s="4"/>
      <c r="MPR150" s="4"/>
      <c r="MPS150" s="4"/>
      <c r="MPT150" s="4"/>
      <c r="MPU150" s="4"/>
      <c r="MPV150" s="4"/>
      <c r="MPW150" s="4"/>
      <c r="MPX150" s="4"/>
      <c r="MPY150" s="4"/>
      <c r="MPZ150" s="4"/>
      <c r="MQA150" s="4"/>
      <c r="MQB150" s="4"/>
      <c r="MQC150" s="4"/>
      <c r="MQD150" s="4"/>
      <c r="MQE150" s="4"/>
      <c r="MQF150" s="4"/>
      <c r="MQG150" s="4"/>
      <c r="MQH150" s="4"/>
      <c r="MQI150" s="4"/>
      <c r="MQJ150" s="4"/>
      <c r="MQK150" s="4"/>
      <c r="MQL150" s="4"/>
      <c r="MQM150" s="4"/>
      <c r="MQN150" s="4"/>
      <c r="MQO150" s="4"/>
      <c r="MQP150" s="4"/>
      <c r="MQQ150" s="4"/>
      <c r="MQR150" s="4"/>
      <c r="MQS150" s="4"/>
      <c r="MQT150" s="4"/>
      <c r="MQU150" s="4"/>
      <c r="MQV150" s="4"/>
      <c r="MQW150" s="4"/>
      <c r="MQX150" s="4"/>
      <c r="MQY150" s="4"/>
      <c r="MQZ150" s="4"/>
      <c r="MRA150" s="4"/>
      <c r="MRB150" s="4"/>
      <c r="MRC150" s="4"/>
      <c r="MRD150" s="4"/>
      <c r="MRE150" s="4"/>
      <c r="MRF150" s="4"/>
      <c r="MRG150" s="4"/>
      <c r="MRH150" s="4"/>
      <c r="MRI150" s="4"/>
      <c r="MRJ150" s="4"/>
      <c r="MRK150" s="4"/>
      <c r="MRL150" s="4"/>
      <c r="MRM150" s="4"/>
      <c r="MRN150" s="4"/>
      <c r="MRO150" s="4"/>
      <c r="MRP150" s="4"/>
      <c r="MRQ150" s="4"/>
      <c r="MRR150" s="4"/>
      <c r="MRS150" s="4"/>
      <c r="MRT150" s="4"/>
      <c r="MRU150" s="4"/>
      <c r="MRV150" s="4"/>
      <c r="MRW150" s="4"/>
      <c r="MRX150" s="4"/>
      <c r="MRY150" s="4"/>
      <c r="MRZ150" s="4"/>
      <c r="MSA150" s="4"/>
      <c r="MSB150" s="4"/>
      <c r="MSC150" s="4"/>
      <c r="MSD150" s="4"/>
      <c r="MSE150" s="4"/>
      <c r="MSF150" s="4"/>
      <c r="MSG150" s="4"/>
      <c r="MSH150" s="4"/>
      <c r="MSI150" s="4"/>
      <c r="MSJ150" s="4"/>
      <c r="MSK150" s="4"/>
      <c r="MSL150" s="4"/>
      <c r="MSM150" s="4"/>
      <c r="MSN150" s="4"/>
      <c r="MSO150" s="4"/>
      <c r="MSP150" s="4"/>
      <c r="MSQ150" s="4"/>
      <c r="MSR150" s="4"/>
      <c r="MSS150" s="4"/>
      <c r="MST150" s="4"/>
      <c r="MSU150" s="4"/>
      <c r="MSV150" s="4"/>
      <c r="MSW150" s="4"/>
      <c r="MSX150" s="4"/>
      <c r="MSY150" s="4"/>
      <c r="MSZ150" s="4"/>
      <c r="MTA150" s="4"/>
      <c r="MTB150" s="4"/>
      <c r="MTC150" s="4"/>
      <c r="MTD150" s="4"/>
      <c r="MTE150" s="4"/>
      <c r="MTF150" s="4"/>
      <c r="MTG150" s="4"/>
      <c r="MTH150" s="4"/>
      <c r="MTI150" s="4"/>
      <c r="MTJ150" s="4"/>
      <c r="MTK150" s="4"/>
      <c r="MTL150" s="4"/>
      <c r="MTM150" s="4"/>
      <c r="MTN150" s="4"/>
      <c r="MTO150" s="4"/>
      <c r="MTP150" s="4"/>
      <c r="MTQ150" s="4"/>
      <c r="MTR150" s="4"/>
      <c r="MTS150" s="4"/>
      <c r="MTT150" s="4"/>
      <c r="MTU150" s="4"/>
      <c r="MTV150" s="4"/>
      <c r="MTW150" s="4"/>
      <c r="MTX150" s="4"/>
      <c r="MTY150" s="4"/>
      <c r="MTZ150" s="4"/>
      <c r="MUA150" s="4"/>
      <c r="MUB150" s="4"/>
      <c r="MUC150" s="4"/>
      <c r="MUD150" s="4"/>
      <c r="MUE150" s="4"/>
      <c r="MUF150" s="4"/>
      <c r="MUG150" s="4"/>
      <c r="MUH150" s="4"/>
      <c r="MUI150" s="4"/>
      <c r="MUJ150" s="4"/>
      <c r="MUK150" s="4"/>
      <c r="MUL150" s="4"/>
      <c r="MUM150" s="4"/>
      <c r="MUN150" s="4"/>
      <c r="MUO150" s="4"/>
      <c r="MUP150" s="4"/>
      <c r="MUQ150" s="4"/>
      <c r="MUR150" s="4"/>
      <c r="MUS150" s="4"/>
      <c r="MUT150" s="4"/>
      <c r="MUU150" s="4"/>
      <c r="MUV150" s="4"/>
      <c r="MUW150" s="4"/>
      <c r="MUX150" s="4"/>
      <c r="MUY150" s="4"/>
      <c r="MUZ150" s="4"/>
      <c r="MVA150" s="4"/>
      <c r="MVB150" s="4"/>
      <c r="MVC150" s="4"/>
      <c r="MVD150" s="4"/>
      <c r="MVE150" s="4"/>
      <c r="MVF150" s="4"/>
      <c r="MVG150" s="4"/>
      <c r="MVH150" s="4"/>
      <c r="MVI150" s="4"/>
      <c r="MVJ150" s="4"/>
      <c r="MVK150" s="4"/>
      <c r="MVL150" s="4"/>
      <c r="MVM150" s="4"/>
      <c r="MVN150" s="4"/>
      <c r="MVO150" s="4"/>
      <c r="MVP150" s="4"/>
      <c r="MVQ150" s="4"/>
      <c r="MVR150" s="4"/>
      <c r="MVS150" s="4"/>
      <c r="MVT150" s="4"/>
      <c r="MVU150" s="4"/>
      <c r="MVV150" s="4"/>
      <c r="MVW150" s="4"/>
      <c r="MVX150" s="4"/>
      <c r="MVY150" s="4"/>
      <c r="MVZ150" s="4"/>
      <c r="MWA150" s="4"/>
      <c r="MWB150" s="4"/>
      <c r="MWC150" s="4"/>
      <c r="MWD150" s="4"/>
      <c r="MWE150" s="4"/>
      <c r="MWF150" s="4"/>
      <c r="MWG150" s="4"/>
      <c r="MWH150" s="4"/>
      <c r="MWI150" s="4"/>
      <c r="MWJ150" s="4"/>
      <c r="MWK150" s="4"/>
      <c r="MWL150" s="4"/>
      <c r="MWM150" s="4"/>
      <c r="MWN150" s="4"/>
      <c r="MWO150" s="4"/>
      <c r="MWP150" s="4"/>
      <c r="MWQ150" s="4"/>
      <c r="MWR150" s="4"/>
      <c r="MWS150" s="4"/>
      <c r="MWT150" s="4"/>
      <c r="MWU150" s="4"/>
      <c r="MWV150" s="4"/>
      <c r="MWW150" s="4"/>
      <c r="MWX150" s="4"/>
      <c r="MWY150" s="4"/>
      <c r="MWZ150" s="4"/>
      <c r="MXA150" s="4"/>
      <c r="MXB150" s="4"/>
      <c r="MXC150" s="4"/>
      <c r="MXD150" s="4"/>
      <c r="MXE150" s="4"/>
      <c r="MXF150" s="4"/>
      <c r="MXG150" s="4"/>
      <c r="MXH150" s="4"/>
      <c r="MXI150" s="4"/>
      <c r="MXJ150" s="4"/>
      <c r="MXK150" s="4"/>
      <c r="MXL150" s="4"/>
      <c r="MXM150" s="4"/>
      <c r="MXN150" s="4"/>
      <c r="MXO150" s="74"/>
      <c r="MXP150" s="74"/>
      <c r="MXQ150" s="74"/>
      <c r="MXR150" s="74"/>
      <c r="MXS150" s="74"/>
      <c r="MXT150" s="74"/>
      <c r="MXU150" s="4"/>
      <c r="MXV150" s="4"/>
      <c r="MXW150" s="4"/>
      <c r="MXX150" s="4"/>
      <c r="MXY150" s="4"/>
      <c r="MXZ150" s="4"/>
      <c r="MYA150" s="4"/>
      <c r="MYB150" s="4"/>
      <c r="MYC150" s="4"/>
      <c r="MYD150" s="4"/>
      <c r="MYE150" s="4"/>
      <c r="MYF150" s="4"/>
      <c r="MYG150" s="4"/>
      <c r="MYH150" s="4"/>
      <c r="MYI150" s="4"/>
      <c r="MYJ150" s="4"/>
      <c r="MYK150" s="4"/>
      <c r="MYL150" s="4"/>
      <c r="MYM150" s="4"/>
      <c r="MYN150" s="4"/>
      <c r="MYO150" s="4"/>
      <c r="MYP150" s="4"/>
      <c r="MYQ150" s="4"/>
      <c r="MYR150" s="4"/>
      <c r="MYS150" s="4"/>
      <c r="MYT150" s="4"/>
      <c r="MYU150" s="4"/>
      <c r="MYV150" s="4"/>
      <c r="MYW150" s="4"/>
      <c r="MYX150" s="4"/>
      <c r="MYY150" s="4"/>
      <c r="MYZ150" s="4"/>
      <c r="MZA150" s="4"/>
      <c r="MZB150" s="4"/>
      <c r="MZC150" s="4"/>
      <c r="MZD150" s="4"/>
      <c r="MZE150" s="4"/>
      <c r="MZF150" s="4"/>
      <c r="MZG150" s="4"/>
      <c r="MZH150" s="4"/>
      <c r="MZI150" s="4"/>
      <c r="MZJ150" s="4"/>
      <c r="MZK150" s="4"/>
      <c r="MZL150" s="4"/>
      <c r="MZM150" s="4"/>
      <c r="MZN150" s="4"/>
      <c r="MZO150" s="4"/>
      <c r="MZP150" s="4"/>
      <c r="MZQ150" s="4"/>
      <c r="MZR150" s="4"/>
      <c r="MZS150" s="4"/>
      <c r="MZT150" s="4"/>
      <c r="MZU150" s="4"/>
      <c r="MZV150" s="4"/>
      <c r="MZW150" s="4"/>
      <c r="MZX150" s="4"/>
      <c r="MZY150" s="4"/>
      <c r="MZZ150" s="4"/>
      <c r="NAA150" s="4"/>
      <c r="NAB150" s="4"/>
      <c r="NAC150" s="4"/>
      <c r="NAD150" s="4"/>
      <c r="NAE150" s="4"/>
      <c r="NAF150" s="4"/>
      <c r="NAG150" s="4"/>
      <c r="NAH150" s="4"/>
      <c r="NAI150" s="4"/>
      <c r="NAJ150" s="4"/>
      <c r="NAK150" s="4"/>
      <c r="NAL150" s="4"/>
      <c r="NAM150" s="4"/>
      <c r="NAN150" s="4"/>
      <c r="NAO150" s="4"/>
      <c r="NAP150" s="4"/>
      <c r="NAQ150" s="4"/>
      <c r="NAR150" s="4"/>
      <c r="NAS150" s="4"/>
      <c r="NAT150" s="4"/>
      <c r="NAU150" s="4"/>
      <c r="NAV150" s="4"/>
      <c r="NAW150" s="4"/>
      <c r="NAX150" s="4"/>
      <c r="NAY150" s="4"/>
      <c r="NAZ150" s="4"/>
      <c r="NBA150" s="4"/>
      <c r="NBB150" s="4"/>
      <c r="NBC150" s="4"/>
      <c r="NBD150" s="4"/>
      <c r="NBE150" s="4"/>
      <c r="NBF150" s="4"/>
      <c r="NBG150" s="4"/>
      <c r="NBH150" s="4"/>
      <c r="NBI150" s="4"/>
      <c r="NBJ150" s="4"/>
      <c r="NBK150" s="4"/>
      <c r="NBL150" s="4"/>
      <c r="NBM150" s="4"/>
      <c r="NBN150" s="4"/>
      <c r="NBO150" s="4"/>
      <c r="NBP150" s="4"/>
      <c r="NBQ150" s="4"/>
      <c r="NBR150" s="4"/>
      <c r="NBS150" s="4"/>
      <c r="NBT150" s="4"/>
      <c r="NBU150" s="4"/>
      <c r="NBV150" s="4"/>
      <c r="NBW150" s="4"/>
      <c r="NBX150" s="4"/>
      <c r="NBY150" s="4"/>
      <c r="NBZ150" s="4"/>
      <c r="NCA150" s="4"/>
      <c r="NCB150" s="4"/>
      <c r="NCC150" s="4"/>
      <c r="NCD150" s="4"/>
      <c r="NCE150" s="4"/>
      <c r="NCF150" s="4"/>
      <c r="NCG150" s="4"/>
      <c r="NCH150" s="4"/>
      <c r="NCI150" s="4"/>
      <c r="NCJ150" s="4"/>
      <c r="NCK150" s="4"/>
      <c r="NCL150" s="4"/>
      <c r="NCM150" s="4"/>
      <c r="NCN150" s="4"/>
      <c r="NCO150" s="4"/>
      <c r="NCP150" s="4"/>
      <c r="NCQ150" s="4"/>
      <c r="NCR150" s="4"/>
      <c r="NCS150" s="4"/>
      <c r="NCT150" s="4"/>
      <c r="NCU150" s="4"/>
      <c r="NCV150" s="4"/>
      <c r="NCW150" s="4"/>
      <c r="NCX150" s="4"/>
      <c r="NCY150" s="4"/>
      <c r="NCZ150" s="4"/>
      <c r="NDA150" s="4"/>
      <c r="NDB150" s="4"/>
      <c r="NDC150" s="4"/>
      <c r="NDD150" s="4"/>
      <c r="NDE150" s="4"/>
      <c r="NDF150" s="4"/>
      <c r="NDG150" s="4"/>
      <c r="NDH150" s="4"/>
      <c r="NDI150" s="4"/>
      <c r="NDJ150" s="4"/>
      <c r="NDK150" s="4"/>
      <c r="NDL150" s="4"/>
      <c r="NDM150" s="4"/>
      <c r="NDN150" s="4"/>
      <c r="NDO150" s="4"/>
      <c r="NDP150" s="4"/>
      <c r="NDQ150" s="4"/>
      <c r="NDR150" s="4"/>
      <c r="NDS150" s="4"/>
      <c r="NDT150" s="4"/>
      <c r="NDU150" s="4"/>
      <c r="NDV150" s="4"/>
      <c r="NDW150" s="4"/>
      <c r="NDX150" s="4"/>
      <c r="NDY150" s="4"/>
      <c r="NDZ150" s="4"/>
      <c r="NEA150" s="4"/>
      <c r="NEB150" s="4"/>
      <c r="NEC150" s="4"/>
      <c r="NED150" s="4"/>
      <c r="NEE150" s="4"/>
      <c r="NEF150" s="4"/>
      <c r="NEG150" s="4"/>
      <c r="NEH150" s="4"/>
      <c r="NEI150" s="4"/>
      <c r="NEJ150" s="4"/>
      <c r="NEK150" s="4"/>
      <c r="NEL150" s="4"/>
      <c r="NEM150" s="4"/>
      <c r="NEN150" s="4"/>
      <c r="NEO150" s="4"/>
      <c r="NEP150" s="4"/>
      <c r="NEQ150" s="4"/>
      <c r="NER150" s="4"/>
      <c r="NES150" s="4"/>
      <c r="NET150" s="4"/>
      <c r="NEU150" s="4"/>
      <c r="NEV150" s="4"/>
      <c r="NEW150" s="4"/>
      <c r="NEX150" s="4"/>
      <c r="NEY150" s="4"/>
      <c r="NEZ150" s="4"/>
      <c r="NFA150" s="4"/>
      <c r="NFB150" s="4"/>
      <c r="NFC150" s="4"/>
      <c r="NFD150" s="4"/>
      <c r="NFE150" s="4"/>
      <c r="NFF150" s="4"/>
      <c r="NFG150" s="4"/>
      <c r="NFH150" s="4"/>
      <c r="NFI150" s="4"/>
      <c r="NFJ150" s="4"/>
      <c r="NFK150" s="4"/>
      <c r="NFL150" s="4"/>
      <c r="NFM150" s="4"/>
      <c r="NFN150" s="4"/>
      <c r="NFO150" s="4"/>
      <c r="NFP150" s="4"/>
      <c r="NFQ150" s="4"/>
      <c r="NFR150" s="4"/>
      <c r="NFS150" s="4"/>
      <c r="NFT150" s="4"/>
      <c r="NFU150" s="4"/>
      <c r="NFV150" s="4"/>
      <c r="NFW150" s="4"/>
      <c r="NFX150" s="4"/>
      <c r="NFY150" s="4"/>
      <c r="NFZ150" s="4"/>
      <c r="NGA150" s="4"/>
      <c r="NGB150" s="4"/>
      <c r="NGC150" s="4"/>
      <c r="NGD150" s="4"/>
      <c r="NGE150" s="4"/>
      <c r="NGF150" s="4"/>
      <c r="NGG150" s="4"/>
      <c r="NGH150" s="4"/>
      <c r="NGI150" s="4"/>
      <c r="NGJ150" s="4"/>
      <c r="NGK150" s="4"/>
      <c r="NGL150" s="4"/>
      <c r="NGM150" s="4"/>
      <c r="NGN150" s="4"/>
      <c r="NGO150" s="4"/>
      <c r="NGP150" s="4"/>
      <c r="NGQ150" s="4"/>
      <c r="NGR150" s="4"/>
      <c r="NGS150" s="4"/>
      <c r="NGT150" s="4"/>
      <c r="NGU150" s="4"/>
      <c r="NGV150" s="4"/>
      <c r="NGW150" s="4"/>
      <c r="NGX150" s="4"/>
      <c r="NGY150" s="4"/>
      <c r="NGZ150" s="4"/>
      <c r="NHA150" s="4"/>
      <c r="NHB150" s="4"/>
      <c r="NHC150" s="4"/>
      <c r="NHD150" s="4"/>
      <c r="NHE150" s="4"/>
      <c r="NHF150" s="4"/>
      <c r="NHG150" s="4"/>
      <c r="NHH150" s="4"/>
      <c r="NHI150" s="4"/>
      <c r="NHJ150" s="4"/>
      <c r="NHK150" s="74"/>
      <c r="NHL150" s="74"/>
      <c r="NHM150" s="74"/>
      <c r="NHN150" s="74"/>
      <c r="NHO150" s="74"/>
      <c r="NHP150" s="74"/>
      <c r="NHQ150" s="4"/>
      <c r="NHR150" s="4"/>
      <c r="NHS150" s="4"/>
      <c r="NHT150" s="4"/>
      <c r="NHU150" s="4"/>
      <c r="NHV150" s="4"/>
      <c r="NHW150" s="4"/>
      <c r="NHX150" s="4"/>
      <c r="NHY150" s="4"/>
      <c r="NHZ150" s="4"/>
      <c r="NIA150" s="4"/>
      <c r="NIB150" s="4"/>
      <c r="NIC150" s="4"/>
      <c r="NID150" s="4"/>
      <c r="NIE150" s="4"/>
      <c r="NIF150" s="4"/>
      <c r="NIG150" s="4"/>
      <c r="NIH150" s="4"/>
      <c r="NII150" s="4"/>
      <c r="NIJ150" s="4"/>
      <c r="NIK150" s="4"/>
      <c r="NIL150" s="4"/>
      <c r="NIM150" s="4"/>
      <c r="NIN150" s="4"/>
      <c r="NIO150" s="4"/>
      <c r="NIP150" s="4"/>
      <c r="NIQ150" s="4"/>
      <c r="NIR150" s="4"/>
      <c r="NIS150" s="4"/>
      <c r="NIT150" s="4"/>
      <c r="NIU150" s="4"/>
      <c r="NIV150" s="4"/>
      <c r="NIW150" s="4"/>
      <c r="NIX150" s="4"/>
      <c r="NIY150" s="4"/>
      <c r="NIZ150" s="4"/>
      <c r="NJA150" s="4"/>
      <c r="NJB150" s="4"/>
      <c r="NJC150" s="4"/>
      <c r="NJD150" s="4"/>
      <c r="NJE150" s="4"/>
      <c r="NJF150" s="4"/>
      <c r="NJG150" s="4"/>
      <c r="NJH150" s="4"/>
      <c r="NJI150" s="4"/>
      <c r="NJJ150" s="4"/>
      <c r="NJK150" s="4"/>
      <c r="NJL150" s="4"/>
      <c r="NJM150" s="4"/>
      <c r="NJN150" s="4"/>
      <c r="NJO150" s="4"/>
      <c r="NJP150" s="4"/>
      <c r="NJQ150" s="4"/>
      <c r="NJR150" s="4"/>
      <c r="NJS150" s="4"/>
      <c r="NJT150" s="4"/>
      <c r="NJU150" s="4"/>
      <c r="NJV150" s="4"/>
      <c r="NJW150" s="4"/>
      <c r="NJX150" s="4"/>
      <c r="NJY150" s="4"/>
      <c r="NJZ150" s="4"/>
      <c r="NKA150" s="4"/>
      <c r="NKB150" s="4"/>
      <c r="NKC150" s="4"/>
      <c r="NKD150" s="4"/>
      <c r="NKE150" s="4"/>
      <c r="NKF150" s="4"/>
      <c r="NKG150" s="4"/>
      <c r="NKH150" s="4"/>
      <c r="NKI150" s="4"/>
      <c r="NKJ150" s="4"/>
      <c r="NKK150" s="4"/>
      <c r="NKL150" s="4"/>
      <c r="NKM150" s="4"/>
      <c r="NKN150" s="4"/>
      <c r="NKO150" s="4"/>
      <c r="NKP150" s="4"/>
      <c r="NKQ150" s="4"/>
      <c r="NKR150" s="4"/>
      <c r="NKS150" s="4"/>
      <c r="NKT150" s="4"/>
      <c r="NKU150" s="4"/>
      <c r="NKV150" s="4"/>
      <c r="NKW150" s="4"/>
      <c r="NKX150" s="4"/>
      <c r="NKY150" s="4"/>
      <c r="NKZ150" s="4"/>
      <c r="NLA150" s="4"/>
      <c r="NLB150" s="4"/>
      <c r="NLC150" s="4"/>
      <c r="NLD150" s="4"/>
      <c r="NLE150" s="4"/>
      <c r="NLF150" s="4"/>
      <c r="NLG150" s="4"/>
      <c r="NLH150" s="4"/>
      <c r="NLI150" s="4"/>
      <c r="NLJ150" s="4"/>
      <c r="NLK150" s="4"/>
      <c r="NLL150" s="4"/>
      <c r="NLM150" s="4"/>
      <c r="NLN150" s="4"/>
      <c r="NLO150" s="4"/>
      <c r="NLP150" s="4"/>
      <c r="NLQ150" s="4"/>
      <c r="NLR150" s="4"/>
      <c r="NLS150" s="4"/>
      <c r="NLT150" s="4"/>
      <c r="NLU150" s="4"/>
      <c r="NLV150" s="4"/>
      <c r="NLW150" s="4"/>
      <c r="NLX150" s="4"/>
      <c r="NLY150" s="4"/>
      <c r="NLZ150" s="4"/>
      <c r="NMA150" s="4"/>
      <c r="NMB150" s="4"/>
      <c r="NMC150" s="4"/>
      <c r="NMD150" s="4"/>
      <c r="NME150" s="4"/>
      <c r="NMF150" s="4"/>
      <c r="NMG150" s="4"/>
      <c r="NMH150" s="4"/>
      <c r="NMI150" s="4"/>
      <c r="NMJ150" s="4"/>
      <c r="NMK150" s="4"/>
      <c r="NML150" s="4"/>
      <c r="NMM150" s="4"/>
      <c r="NMN150" s="4"/>
      <c r="NMO150" s="4"/>
      <c r="NMP150" s="4"/>
      <c r="NMQ150" s="4"/>
      <c r="NMR150" s="4"/>
      <c r="NMS150" s="4"/>
      <c r="NMT150" s="4"/>
      <c r="NMU150" s="4"/>
      <c r="NMV150" s="4"/>
      <c r="NMW150" s="4"/>
      <c r="NMX150" s="4"/>
      <c r="NMY150" s="4"/>
      <c r="NMZ150" s="4"/>
      <c r="NNA150" s="4"/>
      <c r="NNB150" s="4"/>
      <c r="NNC150" s="4"/>
      <c r="NND150" s="4"/>
      <c r="NNE150" s="4"/>
      <c r="NNF150" s="4"/>
      <c r="NNG150" s="4"/>
      <c r="NNH150" s="4"/>
      <c r="NNI150" s="4"/>
      <c r="NNJ150" s="4"/>
      <c r="NNK150" s="4"/>
      <c r="NNL150" s="4"/>
      <c r="NNM150" s="4"/>
      <c r="NNN150" s="4"/>
      <c r="NNO150" s="4"/>
      <c r="NNP150" s="4"/>
      <c r="NNQ150" s="4"/>
      <c r="NNR150" s="4"/>
      <c r="NNS150" s="4"/>
      <c r="NNT150" s="4"/>
      <c r="NNU150" s="4"/>
      <c r="NNV150" s="4"/>
      <c r="NNW150" s="4"/>
      <c r="NNX150" s="4"/>
      <c r="NNY150" s="4"/>
      <c r="NNZ150" s="4"/>
      <c r="NOA150" s="4"/>
      <c r="NOB150" s="4"/>
      <c r="NOC150" s="4"/>
      <c r="NOD150" s="4"/>
      <c r="NOE150" s="4"/>
      <c r="NOF150" s="4"/>
      <c r="NOG150" s="4"/>
      <c r="NOH150" s="4"/>
      <c r="NOI150" s="4"/>
      <c r="NOJ150" s="4"/>
      <c r="NOK150" s="4"/>
      <c r="NOL150" s="4"/>
      <c r="NOM150" s="4"/>
      <c r="NON150" s="4"/>
      <c r="NOO150" s="4"/>
      <c r="NOP150" s="4"/>
      <c r="NOQ150" s="4"/>
      <c r="NOR150" s="4"/>
      <c r="NOS150" s="4"/>
      <c r="NOT150" s="4"/>
      <c r="NOU150" s="4"/>
      <c r="NOV150" s="4"/>
      <c r="NOW150" s="4"/>
      <c r="NOX150" s="4"/>
      <c r="NOY150" s="4"/>
      <c r="NOZ150" s="4"/>
      <c r="NPA150" s="4"/>
      <c r="NPB150" s="4"/>
      <c r="NPC150" s="4"/>
      <c r="NPD150" s="4"/>
      <c r="NPE150" s="4"/>
      <c r="NPF150" s="4"/>
      <c r="NPG150" s="4"/>
      <c r="NPH150" s="4"/>
      <c r="NPI150" s="4"/>
      <c r="NPJ150" s="4"/>
      <c r="NPK150" s="4"/>
      <c r="NPL150" s="4"/>
      <c r="NPM150" s="4"/>
      <c r="NPN150" s="4"/>
      <c r="NPO150" s="4"/>
      <c r="NPP150" s="4"/>
      <c r="NPQ150" s="4"/>
      <c r="NPR150" s="4"/>
      <c r="NPS150" s="4"/>
      <c r="NPT150" s="4"/>
      <c r="NPU150" s="4"/>
      <c r="NPV150" s="4"/>
      <c r="NPW150" s="4"/>
      <c r="NPX150" s="4"/>
      <c r="NPY150" s="4"/>
      <c r="NPZ150" s="4"/>
      <c r="NQA150" s="4"/>
      <c r="NQB150" s="4"/>
      <c r="NQC150" s="4"/>
      <c r="NQD150" s="4"/>
      <c r="NQE150" s="4"/>
      <c r="NQF150" s="4"/>
      <c r="NQG150" s="4"/>
      <c r="NQH150" s="4"/>
      <c r="NQI150" s="4"/>
      <c r="NQJ150" s="4"/>
      <c r="NQK150" s="4"/>
      <c r="NQL150" s="4"/>
      <c r="NQM150" s="4"/>
      <c r="NQN150" s="4"/>
      <c r="NQO150" s="4"/>
      <c r="NQP150" s="4"/>
      <c r="NQQ150" s="4"/>
      <c r="NQR150" s="4"/>
      <c r="NQS150" s="4"/>
      <c r="NQT150" s="4"/>
      <c r="NQU150" s="4"/>
      <c r="NQV150" s="4"/>
      <c r="NQW150" s="4"/>
      <c r="NQX150" s="4"/>
      <c r="NQY150" s="4"/>
      <c r="NQZ150" s="4"/>
      <c r="NRA150" s="4"/>
      <c r="NRB150" s="4"/>
      <c r="NRC150" s="4"/>
      <c r="NRD150" s="4"/>
      <c r="NRE150" s="4"/>
      <c r="NRF150" s="4"/>
      <c r="NRG150" s="74"/>
      <c r="NRH150" s="74"/>
      <c r="NRI150" s="74"/>
      <c r="NRJ150" s="74"/>
      <c r="NRK150" s="74"/>
      <c r="NRL150" s="74"/>
      <c r="NRM150" s="4"/>
      <c r="NRN150" s="4"/>
      <c r="NRO150" s="4"/>
      <c r="NRP150" s="4"/>
      <c r="NRQ150" s="4"/>
      <c r="NRR150" s="4"/>
      <c r="NRS150" s="4"/>
      <c r="NRT150" s="4"/>
      <c r="NRU150" s="4"/>
      <c r="NRV150" s="4"/>
      <c r="NRW150" s="4"/>
      <c r="NRX150" s="4"/>
      <c r="NRY150" s="4"/>
      <c r="NRZ150" s="4"/>
      <c r="NSA150" s="4"/>
      <c r="NSB150" s="4"/>
      <c r="NSC150" s="4"/>
      <c r="NSD150" s="4"/>
      <c r="NSE150" s="4"/>
      <c r="NSF150" s="4"/>
      <c r="NSG150" s="4"/>
      <c r="NSH150" s="4"/>
      <c r="NSI150" s="4"/>
      <c r="NSJ150" s="4"/>
      <c r="NSK150" s="4"/>
      <c r="NSL150" s="4"/>
      <c r="NSM150" s="4"/>
      <c r="NSN150" s="4"/>
      <c r="NSO150" s="4"/>
      <c r="NSP150" s="4"/>
      <c r="NSQ150" s="4"/>
      <c r="NSR150" s="4"/>
      <c r="NSS150" s="4"/>
      <c r="NST150" s="4"/>
      <c r="NSU150" s="4"/>
      <c r="NSV150" s="4"/>
      <c r="NSW150" s="4"/>
      <c r="NSX150" s="4"/>
      <c r="NSY150" s="4"/>
      <c r="NSZ150" s="4"/>
      <c r="NTA150" s="4"/>
      <c r="NTB150" s="4"/>
      <c r="NTC150" s="4"/>
      <c r="NTD150" s="4"/>
      <c r="NTE150" s="4"/>
      <c r="NTF150" s="4"/>
      <c r="NTG150" s="4"/>
      <c r="NTH150" s="4"/>
      <c r="NTI150" s="4"/>
      <c r="NTJ150" s="4"/>
      <c r="NTK150" s="4"/>
      <c r="NTL150" s="4"/>
      <c r="NTM150" s="4"/>
      <c r="NTN150" s="4"/>
      <c r="NTO150" s="4"/>
      <c r="NTP150" s="4"/>
      <c r="NTQ150" s="4"/>
      <c r="NTR150" s="4"/>
      <c r="NTS150" s="4"/>
      <c r="NTT150" s="4"/>
      <c r="NTU150" s="4"/>
      <c r="NTV150" s="4"/>
      <c r="NTW150" s="4"/>
      <c r="NTX150" s="4"/>
      <c r="NTY150" s="4"/>
      <c r="NTZ150" s="4"/>
      <c r="NUA150" s="4"/>
      <c r="NUB150" s="4"/>
      <c r="NUC150" s="4"/>
      <c r="NUD150" s="4"/>
      <c r="NUE150" s="4"/>
      <c r="NUF150" s="4"/>
      <c r="NUG150" s="4"/>
      <c r="NUH150" s="4"/>
      <c r="NUI150" s="4"/>
      <c r="NUJ150" s="4"/>
      <c r="NUK150" s="4"/>
      <c r="NUL150" s="4"/>
      <c r="NUM150" s="4"/>
      <c r="NUN150" s="4"/>
      <c r="NUO150" s="4"/>
      <c r="NUP150" s="4"/>
      <c r="NUQ150" s="4"/>
      <c r="NUR150" s="4"/>
      <c r="NUS150" s="4"/>
      <c r="NUT150" s="4"/>
      <c r="NUU150" s="4"/>
      <c r="NUV150" s="4"/>
      <c r="NUW150" s="4"/>
      <c r="NUX150" s="4"/>
      <c r="NUY150" s="4"/>
      <c r="NUZ150" s="4"/>
      <c r="NVA150" s="4"/>
      <c r="NVB150" s="4"/>
      <c r="NVC150" s="4"/>
      <c r="NVD150" s="4"/>
      <c r="NVE150" s="4"/>
      <c r="NVF150" s="4"/>
      <c r="NVG150" s="4"/>
      <c r="NVH150" s="4"/>
      <c r="NVI150" s="4"/>
      <c r="NVJ150" s="4"/>
      <c r="NVK150" s="4"/>
      <c r="NVL150" s="4"/>
      <c r="NVM150" s="4"/>
      <c r="NVN150" s="4"/>
      <c r="NVO150" s="4"/>
      <c r="NVP150" s="4"/>
      <c r="NVQ150" s="4"/>
      <c r="NVR150" s="4"/>
      <c r="NVS150" s="4"/>
      <c r="NVT150" s="4"/>
      <c r="NVU150" s="4"/>
      <c r="NVV150" s="4"/>
      <c r="NVW150" s="4"/>
      <c r="NVX150" s="4"/>
      <c r="NVY150" s="4"/>
      <c r="NVZ150" s="4"/>
      <c r="NWA150" s="4"/>
      <c r="NWB150" s="4"/>
      <c r="NWC150" s="4"/>
      <c r="NWD150" s="4"/>
      <c r="NWE150" s="4"/>
      <c r="NWF150" s="4"/>
      <c r="NWG150" s="4"/>
      <c r="NWH150" s="4"/>
      <c r="NWI150" s="4"/>
      <c r="NWJ150" s="4"/>
      <c r="NWK150" s="4"/>
      <c r="NWL150" s="4"/>
      <c r="NWM150" s="4"/>
      <c r="NWN150" s="4"/>
      <c r="NWO150" s="4"/>
      <c r="NWP150" s="4"/>
      <c r="NWQ150" s="4"/>
      <c r="NWR150" s="4"/>
      <c r="NWS150" s="4"/>
      <c r="NWT150" s="4"/>
      <c r="NWU150" s="4"/>
      <c r="NWV150" s="4"/>
      <c r="NWW150" s="4"/>
      <c r="NWX150" s="4"/>
      <c r="NWY150" s="4"/>
      <c r="NWZ150" s="4"/>
      <c r="NXA150" s="4"/>
      <c r="NXB150" s="4"/>
      <c r="NXC150" s="4"/>
      <c r="NXD150" s="4"/>
      <c r="NXE150" s="4"/>
      <c r="NXF150" s="4"/>
      <c r="NXG150" s="4"/>
      <c r="NXH150" s="4"/>
      <c r="NXI150" s="4"/>
      <c r="NXJ150" s="4"/>
      <c r="NXK150" s="4"/>
      <c r="NXL150" s="4"/>
      <c r="NXM150" s="4"/>
      <c r="NXN150" s="4"/>
      <c r="NXO150" s="4"/>
      <c r="NXP150" s="4"/>
      <c r="NXQ150" s="4"/>
      <c r="NXR150" s="4"/>
      <c r="NXS150" s="4"/>
      <c r="NXT150" s="4"/>
      <c r="NXU150" s="4"/>
      <c r="NXV150" s="4"/>
      <c r="NXW150" s="4"/>
      <c r="NXX150" s="4"/>
      <c r="NXY150" s="4"/>
      <c r="NXZ150" s="4"/>
      <c r="NYA150" s="4"/>
      <c r="NYB150" s="4"/>
      <c r="NYC150" s="4"/>
      <c r="NYD150" s="4"/>
      <c r="NYE150" s="4"/>
      <c r="NYF150" s="4"/>
      <c r="NYG150" s="4"/>
      <c r="NYH150" s="4"/>
      <c r="NYI150" s="4"/>
      <c r="NYJ150" s="4"/>
      <c r="NYK150" s="4"/>
      <c r="NYL150" s="4"/>
      <c r="NYM150" s="4"/>
      <c r="NYN150" s="4"/>
      <c r="NYO150" s="4"/>
      <c r="NYP150" s="4"/>
      <c r="NYQ150" s="4"/>
      <c r="NYR150" s="4"/>
      <c r="NYS150" s="4"/>
      <c r="NYT150" s="4"/>
      <c r="NYU150" s="4"/>
      <c r="NYV150" s="4"/>
      <c r="NYW150" s="4"/>
      <c r="NYX150" s="4"/>
      <c r="NYY150" s="4"/>
      <c r="NYZ150" s="4"/>
      <c r="NZA150" s="4"/>
      <c r="NZB150" s="4"/>
      <c r="NZC150" s="4"/>
      <c r="NZD150" s="4"/>
      <c r="NZE150" s="4"/>
      <c r="NZF150" s="4"/>
      <c r="NZG150" s="4"/>
      <c r="NZH150" s="4"/>
      <c r="NZI150" s="4"/>
      <c r="NZJ150" s="4"/>
      <c r="NZK150" s="4"/>
      <c r="NZL150" s="4"/>
      <c r="NZM150" s="4"/>
      <c r="NZN150" s="4"/>
      <c r="NZO150" s="4"/>
      <c r="NZP150" s="4"/>
      <c r="NZQ150" s="4"/>
      <c r="NZR150" s="4"/>
      <c r="NZS150" s="4"/>
      <c r="NZT150" s="4"/>
      <c r="NZU150" s="4"/>
      <c r="NZV150" s="4"/>
      <c r="NZW150" s="4"/>
      <c r="NZX150" s="4"/>
      <c r="NZY150" s="4"/>
      <c r="NZZ150" s="4"/>
      <c r="OAA150" s="4"/>
      <c r="OAB150" s="4"/>
      <c r="OAC150" s="4"/>
      <c r="OAD150" s="4"/>
      <c r="OAE150" s="4"/>
      <c r="OAF150" s="4"/>
      <c r="OAG150" s="4"/>
      <c r="OAH150" s="4"/>
      <c r="OAI150" s="4"/>
      <c r="OAJ150" s="4"/>
      <c r="OAK150" s="4"/>
      <c r="OAL150" s="4"/>
      <c r="OAM150" s="4"/>
      <c r="OAN150" s="4"/>
      <c r="OAO150" s="4"/>
      <c r="OAP150" s="4"/>
      <c r="OAQ150" s="4"/>
      <c r="OAR150" s="4"/>
      <c r="OAS150" s="4"/>
      <c r="OAT150" s="4"/>
      <c r="OAU150" s="4"/>
      <c r="OAV150" s="4"/>
      <c r="OAW150" s="4"/>
      <c r="OAX150" s="4"/>
      <c r="OAY150" s="4"/>
      <c r="OAZ150" s="4"/>
      <c r="OBA150" s="4"/>
      <c r="OBB150" s="4"/>
      <c r="OBC150" s="74"/>
      <c r="OBD150" s="74"/>
      <c r="OBE150" s="74"/>
      <c r="OBF150" s="74"/>
      <c r="OBG150" s="74"/>
      <c r="OBH150" s="74"/>
      <c r="OBI150" s="4"/>
      <c r="OBJ150" s="4"/>
      <c r="OBK150" s="4"/>
      <c r="OBL150" s="4"/>
      <c r="OBM150" s="4"/>
      <c r="OBN150" s="4"/>
      <c r="OBO150" s="4"/>
      <c r="OBP150" s="4"/>
      <c r="OBQ150" s="4"/>
      <c r="OBR150" s="4"/>
      <c r="OBS150" s="4"/>
      <c r="OBT150" s="4"/>
      <c r="OBU150" s="4"/>
      <c r="OBV150" s="4"/>
      <c r="OBW150" s="4"/>
      <c r="OBX150" s="4"/>
      <c r="OBY150" s="4"/>
      <c r="OBZ150" s="4"/>
      <c r="OCA150" s="4"/>
      <c r="OCB150" s="4"/>
      <c r="OCC150" s="4"/>
      <c r="OCD150" s="4"/>
      <c r="OCE150" s="4"/>
      <c r="OCF150" s="4"/>
      <c r="OCG150" s="4"/>
      <c r="OCH150" s="4"/>
      <c r="OCI150" s="4"/>
      <c r="OCJ150" s="4"/>
      <c r="OCK150" s="4"/>
      <c r="OCL150" s="4"/>
      <c r="OCM150" s="4"/>
      <c r="OCN150" s="4"/>
      <c r="OCO150" s="4"/>
      <c r="OCP150" s="4"/>
      <c r="OCQ150" s="4"/>
      <c r="OCR150" s="4"/>
      <c r="OCS150" s="4"/>
      <c r="OCT150" s="4"/>
      <c r="OCU150" s="4"/>
      <c r="OCV150" s="4"/>
      <c r="OCW150" s="4"/>
      <c r="OCX150" s="4"/>
      <c r="OCY150" s="4"/>
      <c r="OCZ150" s="4"/>
      <c r="ODA150" s="4"/>
      <c r="ODB150" s="4"/>
      <c r="ODC150" s="4"/>
      <c r="ODD150" s="4"/>
      <c r="ODE150" s="4"/>
      <c r="ODF150" s="4"/>
      <c r="ODG150" s="4"/>
      <c r="ODH150" s="4"/>
      <c r="ODI150" s="4"/>
      <c r="ODJ150" s="4"/>
      <c r="ODK150" s="4"/>
      <c r="ODL150" s="4"/>
      <c r="ODM150" s="4"/>
      <c r="ODN150" s="4"/>
      <c r="ODO150" s="4"/>
      <c r="ODP150" s="4"/>
      <c r="ODQ150" s="4"/>
      <c r="ODR150" s="4"/>
      <c r="ODS150" s="4"/>
      <c r="ODT150" s="4"/>
      <c r="ODU150" s="4"/>
      <c r="ODV150" s="4"/>
      <c r="ODW150" s="4"/>
      <c r="ODX150" s="4"/>
      <c r="ODY150" s="4"/>
      <c r="ODZ150" s="4"/>
      <c r="OEA150" s="4"/>
      <c r="OEB150" s="4"/>
      <c r="OEC150" s="4"/>
      <c r="OED150" s="4"/>
      <c r="OEE150" s="4"/>
      <c r="OEF150" s="4"/>
      <c r="OEG150" s="4"/>
      <c r="OEH150" s="4"/>
      <c r="OEI150" s="4"/>
      <c r="OEJ150" s="4"/>
      <c r="OEK150" s="4"/>
      <c r="OEL150" s="4"/>
      <c r="OEM150" s="4"/>
      <c r="OEN150" s="4"/>
      <c r="OEO150" s="4"/>
      <c r="OEP150" s="4"/>
      <c r="OEQ150" s="4"/>
      <c r="OER150" s="4"/>
      <c r="OES150" s="4"/>
      <c r="OET150" s="4"/>
      <c r="OEU150" s="4"/>
      <c r="OEV150" s="4"/>
      <c r="OEW150" s="4"/>
      <c r="OEX150" s="4"/>
      <c r="OEY150" s="4"/>
      <c r="OEZ150" s="4"/>
      <c r="OFA150" s="4"/>
      <c r="OFB150" s="4"/>
      <c r="OFC150" s="4"/>
      <c r="OFD150" s="4"/>
      <c r="OFE150" s="4"/>
      <c r="OFF150" s="4"/>
      <c r="OFG150" s="4"/>
      <c r="OFH150" s="4"/>
      <c r="OFI150" s="4"/>
      <c r="OFJ150" s="4"/>
      <c r="OFK150" s="4"/>
      <c r="OFL150" s="4"/>
      <c r="OFM150" s="4"/>
      <c r="OFN150" s="4"/>
      <c r="OFO150" s="4"/>
      <c r="OFP150" s="4"/>
      <c r="OFQ150" s="4"/>
      <c r="OFR150" s="4"/>
      <c r="OFS150" s="4"/>
      <c r="OFT150" s="4"/>
      <c r="OFU150" s="4"/>
      <c r="OFV150" s="4"/>
      <c r="OFW150" s="4"/>
      <c r="OFX150" s="4"/>
      <c r="OFY150" s="4"/>
      <c r="OFZ150" s="4"/>
      <c r="OGA150" s="4"/>
      <c r="OGB150" s="4"/>
      <c r="OGC150" s="4"/>
      <c r="OGD150" s="4"/>
      <c r="OGE150" s="4"/>
      <c r="OGF150" s="4"/>
      <c r="OGG150" s="4"/>
      <c r="OGH150" s="4"/>
      <c r="OGI150" s="4"/>
      <c r="OGJ150" s="4"/>
      <c r="OGK150" s="4"/>
      <c r="OGL150" s="4"/>
      <c r="OGM150" s="4"/>
      <c r="OGN150" s="4"/>
      <c r="OGO150" s="4"/>
      <c r="OGP150" s="4"/>
      <c r="OGQ150" s="4"/>
      <c r="OGR150" s="4"/>
      <c r="OGS150" s="4"/>
      <c r="OGT150" s="4"/>
      <c r="OGU150" s="4"/>
      <c r="OGV150" s="4"/>
      <c r="OGW150" s="4"/>
      <c r="OGX150" s="4"/>
      <c r="OGY150" s="4"/>
      <c r="OGZ150" s="4"/>
      <c r="OHA150" s="4"/>
      <c r="OHB150" s="4"/>
      <c r="OHC150" s="4"/>
      <c r="OHD150" s="4"/>
      <c r="OHE150" s="4"/>
      <c r="OHF150" s="4"/>
      <c r="OHG150" s="4"/>
      <c r="OHH150" s="4"/>
      <c r="OHI150" s="4"/>
      <c r="OHJ150" s="4"/>
      <c r="OHK150" s="4"/>
      <c r="OHL150" s="4"/>
      <c r="OHM150" s="4"/>
      <c r="OHN150" s="4"/>
      <c r="OHO150" s="4"/>
      <c r="OHP150" s="4"/>
      <c r="OHQ150" s="4"/>
      <c r="OHR150" s="4"/>
      <c r="OHS150" s="4"/>
      <c r="OHT150" s="4"/>
      <c r="OHU150" s="4"/>
      <c r="OHV150" s="4"/>
      <c r="OHW150" s="4"/>
      <c r="OHX150" s="4"/>
      <c r="OHY150" s="4"/>
      <c r="OHZ150" s="4"/>
      <c r="OIA150" s="4"/>
      <c r="OIB150" s="4"/>
      <c r="OIC150" s="4"/>
      <c r="OID150" s="4"/>
      <c r="OIE150" s="4"/>
      <c r="OIF150" s="4"/>
      <c r="OIG150" s="4"/>
      <c r="OIH150" s="4"/>
      <c r="OII150" s="4"/>
      <c r="OIJ150" s="4"/>
      <c r="OIK150" s="4"/>
      <c r="OIL150" s="4"/>
      <c r="OIM150" s="4"/>
      <c r="OIN150" s="4"/>
      <c r="OIO150" s="4"/>
      <c r="OIP150" s="4"/>
      <c r="OIQ150" s="4"/>
      <c r="OIR150" s="4"/>
      <c r="OIS150" s="4"/>
      <c r="OIT150" s="4"/>
      <c r="OIU150" s="4"/>
      <c r="OIV150" s="4"/>
      <c r="OIW150" s="4"/>
      <c r="OIX150" s="4"/>
      <c r="OIY150" s="4"/>
      <c r="OIZ150" s="4"/>
      <c r="OJA150" s="4"/>
      <c r="OJB150" s="4"/>
      <c r="OJC150" s="4"/>
      <c r="OJD150" s="4"/>
      <c r="OJE150" s="4"/>
      <c r="OJF150" s="4"/>
      <c r="OJG150" s="4"/>
      <c r="OJH150" s="4"/>
      <c r="OJI150" s="4"/>
      <c r="OJJ150" s="4"/>
      <c r="OJK150" s="4"/>
      <c r="OJL150" s="4"/>
      <c r="OJM150" s="4"/>
      <c r="OJN150" s="4"/>
      <c r="OJO150" s="4"/>
      <c r="OJP150" s="4"/>
      <c r="OJQ150" s="4"/>
      <c r="OJR150" s="4"/>
      <c r="OJS150" s="4"/>
      <c r="OJT150" s="4"/>
      <c r="OJU150" s="4"/>
      <c r="OJV150" s="4"/>
      <c r="OJW150" s="4"/>
      <c r="OJX150" s="4"/>
      <c r="OJY150" s="4"/>
      <c r="OJZ150" s="4"/>
      <c r="OKA150" s="4"/>
      <c r="OKB150" s="4"/>
      <c r="OKC150" s="4"/>
      <c r="OKD150" s="4"/>
      <c r="OKE150" s="4"/>
      <c r="OKF150" s="4"/>
      <c r="OKG150" s="4"/>
      <c r="OKH150" s="4"/>
      <c r="OKI150" s="4"/>
      <c r="OKJ150" s="4"/>
      <c r="OKK150" s="4"/>
      <c r="OKL150" s="4"/>
      <c r="OKM150" s="4"/>
      <c r="OKN150" s="4"/>
      <c r="OKO150" s="4"/>
      <c r="OKP150" s="4"/>
      <c r="OKQ150" s="4"/>
      <c r="OKR150" s="4"/>
      <c r="OKS150" s="4"/>
      <c r="OKT150" s="4"/>
      <c r="OKU150" s="4"/>
      <c r="OKV150" s="4"/>
      <c r="OKW150" s="4"/>
      <c r="OKX150" s="4"/>
      <c r="OKY150" s="74"/>
      <c r="OKZ150" s="74"/>
      <c r="OLA150" s="74"/>
      <c r="OLB150" s="74"/>
      <c r="OLC150" s="74"/>
      <c r="OLD150" s="74"/>
      <c r="OLE150" s="4"/>
      <c r="OLF150" s="4"/>
      <c r="OLG150" s="4"/>
      <c r="OLH150" s="4"/>
      <c r="OLI150" s="4"/>
      <c r="OLJ150" s="4"/>
      <c r="OLK150" s="4"/>
      <c r="OLL150" s="4"/>
      <c r="OLM150" s="4"/>
      <c r="OLN150" s="4"/>
      <c r="OLO150" s="4"/>
      <c r="OLP150" s="4"/>
      <c r="OLQ150" s="4"/>
      <c r="OLR150" s="4"/>
      <c r="OLS150" s="4"/>
      <c r="OLT150" s="4"/>
      <c r="OLU150" s="4"/>
      <c r="OLV150" s="4"/>
      <c r="OLW150" s="4"/>
      <c r="OLX150" s="4"/>
      <c r="OLY150" s="4"/>
      <c r="OLZ150" s="4"/>
      <c r="OMA150" s="4"/>
      <c r="OMB150" s="4"/>
      <c r="OMC150" s="4"/>
      <c r="OMD150" s="4"/>
      <c r="OME150" s="4"/>
      <c r="OMF150" s="4"/>
      <c r="OMG150" s="4"/>
      <c r="OMH150" s="4"/>
      <c r="OMI150" s="4"/>
      <c r="OMJ150" s="4"/>
      <c r="OMK150" s="4"/>
      <c r="OML150" s="4"/>
      <c r="OMM150" s="4"/>
      <c r="OMN150" s="4"/>
      <c r="OMO150" s="4"/>
      <c r="OMP150" s="4"/>
      <c r="OMQ150" s="4"/>
      <c r="OMR150" s="4"/>
      <c r="OMS150" s="4"/>
      <c r="OMT150" s="4"/>
      <c r="OMU150" s="4"/>
      <c r="OMV150" s="4"/>
      <c r="OMW150" s="4"/>
      <c r="OMX150" s="4"/>
      <c r="OMY150" s="4"/>
      <c r="OMZ150" s="4"/>
      <c r="ONA150" s="4"/>
      <c r="ONB150" s="4"/>
      <c r="ONC150" s="4"/>
      <c r="OND150" s="4"/>
      <c r="ONE150" s="4"/>
      <c r="ONF150" s="4"/>
      <c r="ONG150" s="4"/>
      <c r="ONH150" s="4"/>
      <c r="ONI150" s="4"/>
      <c r="ONJ150" s="4"/>
      <c r="ONK150" s="4"/>
      <c r="ONL150" s="4"/>
      <c r="ONM150" s="4"/>
      <c r="ONN150" s="4"/>
      <c r="ONO150" s="4"/>
      <c r="ONP150" s="4"/>
      <c r="ONQ150" s="4"/>
      <c r="ONR150" s="4"/>
      <c r="ONS150" s="4"/>
      <c r="ONT150" s="4"/>
      <c r="ONU150" s="4"/>
      <c r="ONV150" s="4"/>
      <c r="ONW150" s="4"/>
      <c r="ONX150" s="4"/>
      <c r="ONY150" s="4"/>
      <c r="ONZ150" s="4"/>
      <c r="OOA150" s="4"/>
      <c r="OOB150" s="4"/>
      <c r="OOC150" s="4"/>
      <c r="OOD150" s="4"/>
      <c r="OOE150" s="4"/>
      <c r="OOF150" s="4"/>
      <c r="OOG150" s="4"/>
      <c r="OOH150" s="4"/>
      <c r="OOI150" s="4"/>
      <c r="OOJ150" s="4"/>
      <c r="OOK150" s="4"/>
      <c r="OOL150" s="4"/>
      <c r="OOM150" s="4"/>
      <c r="OON150" s="4"/>
      <c r="OOO150" s="4"/>
      <c r="OOP150" s="4"/>
      <c r="OOQ150" s="4"/>
      <c r="OOR150" s="4"/>
      <c r="OOS150" s="4"/>
      <c r="OOT150" s="4"/>
      <c r="OOU150" s="4"/>
      <c r="OOV150" s="4"/>
      <c r="OOW150" s="4"/>
      <c r="OOX150" s="4"/>
      <c r="OOY150" s="4"/>
      <c r="OOZ150" s="4"/>
      <c r="OPA150" s="4"/>
      <c r="OPB150" s="4"/>
      <c r="OPC150" s="4"/>
      <c r="OPD150" s="4"/>
      <c r="OPE150" s="4"/>
      <c r="OPF150" s="4"/>
      <c r="OPG150" s="4"/>
      <c r="OPH150" s="4"/>
      <c r="OPI150" s="4"/>
      <c r="OPJ150" s="4"/>
      <c r="OPK150" s="4"/>
      <c r="OPL150" s="4"/>
      <c r="OPM150" s="4"/>
      <c r="OPN150" s="4"/>
      <c r="OPO150" s="4"/>
      <c r="OPP150" s="4"/>
      <c r="OPQ150" s="4"/>
      <c r="OPR150" s="4"/>
      <c r="OPS150" s="4"/>
      <c r="OPT150" s="4"/>
      <c r="OPU150" s="4"/>
      <c r="OPV150" s="4"/>
      <c r="OPW150" s="4"/>
      <c r="OPX150" s="4"/>
      <c r="OPY150" s="4"/>
      <c r="OPZ150" s="4"/>
      <c r="OQA150" s="4"/>
      <c r="OQB150" s="4"/>
      <c r="OQC150" s="4"/>
      <c r="OQD150" s="4"/>
      <c r="OQE150" s="4"/>
      <c r="OQF150" s="4"/>
      <c r="OQG150" s="4"/>
      <c r="OQH150" s="4"/>
      <c r="OQI150" s="4"/>
      <c r="OQJ150" s="4"/>
      <c r="OQK150" s="4"/>
      <c r="OQL150" s="4"/>
      <c r="OQM150" s="4"/>
      <c r="OQN150" s="4"/>
      <c r="OQO150" s="4"/>
      <c r="OQP150" s="4"/>
      <c r="OQQ150" s="4"/>
      <c r="OQR150" s="4"/>
      <c r="OQS150" s="4"/>
      <c r="OQT150" s="4"/>
      <c r="OQU150" s="4"/>
      <c r="OQV150" s="4"/>
      <c r="OQW150" s="4"/>
      <c r="OQX150" s="4"/>
      <c r="OQY150" s="4"/>
      <c r="OQZ150" s="4"/>
      <c r="ORA150" s="4"/>
      <c r="ORB150" s="4"/>
      <c r="ORC150" s="4"/>
      <c r="ORD150" s="4"/>
      <c r="ORE150" s="4"/>
      <c r="ORF150" s="4"/>
      <c r="ORG150" s="4"/>
      <c r="ORH150" s="4"/>
      <c r="ORI150" s="4"/>
      <c r="ORJ150" s="4"/>
      <c r="ORK150" s="4"/>
      <c r="ORL150" s="4"/>
      <c r="ORM150" s="4"/>
      <c r="ORN150" s="4"/>
      <c r="ORO150" s="4"/>
      <c r="ORP150" s="4"/>
      <c r="ORQ150" s="4"/>
      <c r="ORR150" s="4"/>
      <c r="ORS150" s="4"/>
      <c r="ORT150" s="4"/>
      <c r="ORU150" s="4"/>
      <c r="ORV150" s="4"/>
      <c r="ORW150" s="4"/>
      <c r="ORX150" s="4"/>
      <c r="ORY150" s="4"/>
      <c r="ORZ150" s="4"/>
      <c r="OSA150" s="4"/>
      <c r="OSB150" s="4"/>
      <c r="OSC150" s="4"/>
      <c r="OSD150" s="4"/>
      <c r="OSE150" s="4"/>
      <c r="OSF150" s="4"/>
      <c r="OSG150" s="4"/>
      <c r="OSH150" s="4"/>
      <c r="OSI150" s="4"/>
      <c r="OSJ150" s="4"/>
      <c r="OSK150" s="4"/>
      <c r="OSL150" s="4"/>
      <c r="OSM150" s="4"/>
      <c r="OSN150" s="4"/>
      <c r="OSO150" s="4"/>
      <c r="OSP150" s="4"/>
      <c r="OSQ150" s="4"/>
      <c r="OSR150" s="4"/>
      <c r="OSS150" s="4"/>
      <c r="OST150" s="4"/>
      <c r="OSU150" s="4"/>
      <c r="OSV150" s="4"/>
      <c r="OSW150" s="4"/>
      <c r="OSX150" s="4"/>
      <c r="OSY150" s="4"/>
      <c r="OSZ150" s="4"/>
      <c r="OTA150" s="4"/>
      <c r="OTB150" s="4"/>
      <c r="OTC150" s="4"/>
      <c r="OTD150" s="4"/>
      <c r="OTE150" s="4"/>
      <c r="OTF150" s="4"/>
      <c r="OTG150" s="4"/>
      <c r="OTH150" s="4"/>
      <c r="OTI150" s="4"/>
      <c r="OTJ150" s="4"/>
      <c r="OTK150" s="4"/>
      <c r="OTL150" s="4"/>
      <c r="OTM150" s="4"/>
      <c r="OTN150" s="4"/>
      <c r="OTO150" s="4"/>
      <c r="OTP150" s="4"/>
      <c r="OTQ150" s="4"/>
      <c r="OTR150" s="4"/>
      <c r="OTS150" s="4"/>
      <c r="OTT150" s="4"/>
      <c r="OTU150" s="4"/>
      <c r="OTV150" s="4"/>
      <c r="OTW150" s="4"/>
      <c r="OTX150" s="4"/>
      <c r="OTY150" s="4"/>
      <c r="OTZ150" s="4"/>
      <c r="OUA150" s="4"/>
      <c r="OUB150" s="4"/>
      <c r="OUC150" s="4"/>
      <c r="OUD150" s="4"/>
      <c r="OUE150" s="4"/>
      <c r="OUF150" s="4"/>
      <c r="OUG150" s="4"/>
      <c r="OUH150" s="4"/>
      <c r="OUI150" s="4"/>
      <c r="OUJ150" s="4"/>
      <c r="OUK150" s="4"/>
      <c r="OUL150" s="4"/>
      <c r="OUM150" s="4"/>
      <c r="OUN150" s="4"/>
      <c r="OUO150" s="4"/>
      <c r="OUP150" s="4"/>
      <c r="OUQ150" s="4"/>
      <c r="OUR150" s="4"/>
      <c r="OUS150" s="4"/>
      <c r="OUT150" s="4"/>
      <c r="OUU150" s="74"/>
      <c r="OUV150" s="74"/>
      <c r="OUW150" s="74"/>
      <c r="OUX150" s="74"/>
      <c r="OUY150" s="74"/>
      <c r="OUZ150" s="74"/>
      <c r="OVA150" s="4"/>
      <c r="OVB150" s="4"/>
      <c r="OVC150" s="4"/>
      <c r="OVD150" s="4"/>
      <c r="OVE150" s="4"/>
      <c r="OVF150" s="4"/>
      <c r="OVG150" s="4"/>
      <c r="OVH150" s="4"/>
      <c r="OVI150" s="4"/>
      <c r="OVJ150" s="4"/>
      <c r="OVK150" s="4"/>
      <c r="OVL150" s="4"/>
      <c r="OVM150" s="4"/>
      <c r="OVN150" s="4"/>
      <c r="OVO150" s="4"/>
      <c r="OVP150" s="4"/>
      <c r="OVQ150" s="4"/>
      <c r="OVR150" s="4"/>
      <c r="OVS150" s="4"/>
      <c r="OVT150" s="4"/>
      <c r="OVU150" s="4"/>
      <c r="OVV150" s="4"/>
      <c r="OVW150" s="4"/>
      <c r="OVX150" s="4"/>
      <c r="OVY150" s="4"/>
      <c r="OVZ150" s="4"/>
      <c r="OWA150" s="4"/>
      <c r="OWB150" s="4"/>
      <c r="OWC150" s="4"/>
      <c r="OWD150" s="4"/>
      <c r="OWE150" s="4"/>
      <c r="OWF150" s="4"/>
      <c r="OWG150" s="4"/>
      <c r="OWH150" s="4"/>
      <c r="OWI150" s="4"/>
      <c r="OWJ150" s="4"/>
      <c r="OWK150" s="4"/>
      <c r="OWL150" s="4"/>
      <c r="OWM150" s="4"/>
      <c r="OWN150" s="4"/>
      <c r="OWO150" s="4"/>
      <c r="OWP150" s="4"/>
      <c r="OWQ150" s="4"/>
      <c r="OWR150" s="4"/>
      <c r="OWS150" s="4"/>
      <c r="OWT150" s="4"/>
      <c r="OWU150" s="4"/>
      <c r="OWV150" s="4"/>
      <c r="OWW150" s="4"/>
      <c r="OWX150" s="4"/>
      <c r="OWY150" s="4"/>
      <c r="OWZ150" s="4"/>
      <c r="OXA150" s="4"/>
      <c r="OXB150" s="4"/>
      <c r="OXC150" s="4"/>
      <c r="OXD150" s="4"/>
      <c r="OXE150" s="4"/>
      <c r="OXF150" s="4"/>
      <c r="OXG150" s="4"/>
      <c r="OXH150" s="4"/>
      <c r="OXI150" s="4"/>
      <c r="OXJ150" s="4"/>
      <c r="OXK150" s="4"/>
      <c r="OXL150" s="4"/>
      <c r="OXM150" s="4"/>
      <c r="OXN150" s="4"/>
      <c r="OXO150" s="4"/>
      <c r="OXP150" s="4"/>
      <c r="OXQ150" s="4"/>
      <c r="OXR150" s="4"/>
      <c r="OXS150" s="4"/>
      <c r="OXT150" s="4"/>
      <c r="OXU150" s="4"/>
      <c r="OXV150" s="4"/>
      <c r="OXW150" s="4"/>
      <c r="OXX150" s="4"/>
      <c r="OXY150" s="4"/>
      <c r="OXZ150" s="4"/>
      <c r="OYA150" s="4"/>
      <c r="OYB150" s="4"/>
      <c r="OYC150" s="4"/>
      <c r="OYD150" s="4"/>
      <c r="OYE150" s="4"/>
      <c r="OYF150" s="4"/>
      <c r="OYG150" s="4"/>
      <c r="OYH150" s="4"/>
      <c r="OYI150" s="4"/>
      <c r="OYJ150" s="4"/>
      <c r="OYK150" s="4"/>
      <c r="OYL150" s="4"/>
      <c r="OYM150" s="4"/>
      <c r="OYN150" s="4"/>
      <c r="OYO150" s="4"/>
      <c r="OYP150" s="4"/>
      <c r="OYQ150" s="4"/>
      <c r="OYR150" s="4"/>
      <c r="OYS150" s="4"/>
      <c r="OYT150" s="4"/>
      <c r="OYU150" s="4"/>
      <c r="OYV150" s="4"/>
      <c r="OYW150" s="4"/>
      <c r="OYX150" s="4"/>
      <c r="OYY150" s="4"/>
      <c r="OYZ150" s="4"/>
      <c r="OZA150" s="4"/>
      <c r="OZB150" s="4"/>
      <c r="OZC150" s="4"/>
      <c r="OZD150" s="4"/>
      <c r="OZE150" s="4"/>
      <c r="OZF150" s="4"/>
      <c r="OZG150" s="4"/>
      <c r="OZH150" s="4"/>
      <c r="OZI150" s="4"/>
      <c r="OZJ150" s="4"/>
      <c r="OZK150" s="4"/>
      <c r="OZL150" s="4"/>
      <c r="OZM150" s="4"/>
      <c r="OZN150" s="4"/>
      <c r="OZO150" s="4"/>
      <c r="OZP150" s="4"/>
      <c r="OZQ150" s="4"/>
      <c r="OZR150" s="4"/>
      <c r="OZS150" s="4"/>
      <c r="OZT150" s="4"/>
      <c r="OZU150" s="4"/>
      <c r="OZV150" s="4"/>
      <c r="OZW150" s="4"/>
      <c r="OZX150" s="4"/>
      <c r="OZY150" s="4"/>
      <c r="OZZ150" s="4"/>
      <c r="PAA150" s="4"/>
      <c r="PAB150" s="4"/>
      <c r="PAC150" s="4"/>
      <c r="PAD150" s="4"/>
      <c r="PAE150" s="4"/>
      <c r="PAF150" s="4"/>
      <c r="PAG150" s="4"/>
      <c r="PAH150" s="4"/>
      <c r="PAI150" s="4"/>
      <c r="PAJ150" s="4"/>
      <c r="PAK150" s="4"/>
      <c r="PAL150" s="4"/>
      <c r="PAM150" s="4"/>
      <c r="PAN150" s="4"/>
      <c r="PAO150" s="4"/>
      <c r="PAP150" s="4"/>
      <c r="PAQ150" s="4"/>
      <c r="PAR150" s="4"/>
      <c r="PAS150" s="4"/>
      <c r="PAT150" s="4"/>
      <c r="PAU150" s="4"/>
      <c r="PAV150" s="4"/>
      <c r="PAW150" s="4"/>
      <c r="PAX150" s="4"/>
      <c r="PAY150" s="4"/>
      <c r="PAZ150" s="4"/>
      <c r="PBA150" s="4"/>
      <c r="PBB150" s="4"/>
      <c r="PBC150" s="4"/>
      <c r="PBD150" s="4"/>
      <c r="PBE150" s="4"/>
      <c r="PBF150" s="4"/>
      <c r="PBG150" s="4"/>
      <c r="PBH150" s="4"/>
      <c r="PBI150" s="4"/>
      <c r="PBJ150" s="4"/>
      <c r="PBK150" s="4"/>
      <c r="PBL150" s="4"/>
      <c r="PBM150" s="4"/>
      <c r="PBN150" s="4"/>
      <c r="PBO150" s="4"/>
      <c r="PBP150" s="4"/>
      <c r="PBQ150" s="4"/>
      <c r="PBR150" s="4"/>
      <c r="PBS150" s="4"/>
      <c r="PBT150" s="4"/>
      <c r="PBU150" s="4"/>
      <c r="PBV150" s="4"/>
      <c r="PBW150" s="4"/>
      <c r="PBX150" s="4"/>
      <c r="PBY150" s="4"/>
      <c r="PBZ150" s="4"/>
      <c r="PCA150" s="4"/>
      <c r="PCB150" s="4"/>
      <c r="PCC150" s="4"/>
      <c r="PCD150" s="4"/>
      <c r="PCE150" s="4"/>
      <c r="PCF150" s="4"/>
      <c r="PCG150" s="4"/>
      <c r="PCH150" s="4"/>
      <c r="PCI150" s="4"/>
      <c r="PCJ150" s="4"/>
      <c r="PCK150" s="4"/>
      <c r="PCL150" s="4"/>
      <c r="PCM150" s="4"/>
      <c r="PCN150" s="4"/>
      <c r="PCO150" s="4"/>
      <c r="PCP150" s="4"/>
      <c r="PCQ150" s="4"/>
      <c r="PCR150" s="4"/>
      <c r="PCS150" s="4"/>
      <c r="PCT150" s="4"/>
      <c r="PCU150" s="4"/>
      <c r="PCV150" s="4"/>
      <c r="PCW150" s="4"/>
      <c r="PCX150" s="4"/>
      <c r="PCY150" s="4"/>
      <c r="PCZ150" s="4"/>
      <c r="PDA150" s="4"/>
      <c r="PDB150" s="4"/>
      <c r="PDC150" s="4"/>
      <c r="PDD150" s="4"/>
      <c r="PDE150" s="4"/>
      <c r="PDF150" s="4"/>
      <c r="PDG150" s="4"/>
      <c r="PDH150" s="4"/>
      <c r="PDI150" s="4"/>
      <c r="PDJ150" s="4"/>
      <c r="PDK150" s="4"/>
      <c r="PDL150" s="4"/>
      <c r="PDM150" s="4"/>
      <c r="PDN150" s="4"/>
      <c r="PDO150" s="4"/>
      <c r="PDP150" s="4"/>
      <c r="PDQ150" s="4"/>
      <c r="PDR150" s="4"/>
      <c r="PDS150" s="4"/>
      <c r="PDT150" s="4"/>
      <c r="PDU150" s="4"/>
      <c r="PDV150" s="4"/>
      <c r="PDW150" s="4"/>
      <c r="PDX150" s="4"/>
      <c r="PDY150" s="4"/>
      <c r="PDZ150" s="4"/>
      <c r="PEA150" s="4"/>
      <c r="PEB150" s="4"/>
      <c r="PEC150" s="4"/>
      <c r="PED150" s="4"/>
      <c r="PEE150" s="4"/>
      <c r="PEF150" s="4"/>
      <c r="PEG150" s="4"/>
      <c r="PEH150" s="4"/>
      <c r="PEI150" s="4"/>
      <c r="PEJ150" s="4"/>
      <c r="PEK150" s="4"/>
      <c r="PEL150" s="4"/>
      <c r="PEM150" s="4"/>
      <c r="PEN150" s="4"/>
      <c r="PEO150" s="4"/>
      <c r="PEP150" s="4"/>
      <c r="PEQ150" s="74"/>
      <c r="PER150" s="74"/>
      <c r="PES150" s="74"/>
      <c r="PET150" s="74"/>
      <c r="PEU150" s="74"/>
      <c r="PEV150" s="74"/>
      <c r="PEW150" s="4"/>
      <c r="PEX150" s="4"/>
      <c r="PEY150" s="4"/>
      <c r="PEZ150" s="4"/>
      <c r="PFA150" s="4"/>
      <c r="PFB150" s="4"/>
      <c r="PFC150" s="4"/>
      <c r="PFD150" s="4"/>
      <c r="PFE150" s="4"/>
      <c r="PFF150" s="4"/>
      <c r="PFG150" s="4"/>
      <c r="PFH150" s="4"/>
      <c r="PFI150" s="4"/>
      <c r="PFJ150" s="4"/>
      <c r="PFK150" s="4"/>
      <c r="PFL150" s="4"/>
      <c r="PFM150" s="4"/>
      <c r="PFN150" s="4"/>
      <c r="PFO150" s="4"/>
      <c r="PFP150" s="4"/>
      <c r="PFQ150" s="4"/>
      <c r="PFR150" s="4"/>
      <c r="PFS150" s="4"/>
      <c r="PFT150" s="4"/>
      <c r="PFU150" s="4"/>
      <c r="PFV150" s="4"/>
      <c r="PFW150" s="4"/>
      <c r="PFX150" s="4"/>
      <c r="PFY150" s="4"/>
      <c r="PFZ150" s="4"/>
      <c r="PGA150" s="4"/>
      <c r="PGB150" s="4"/>
      <c r="PGC150" s="4"/>
      <c r="PGD150" s="4"/>
      <c r="PGE150" s="4"/>
      <c r="PGF150" s="4"/>
      <c r="PGG150" s="4"/>
      <c r="PGH150" s="4"/>
      <c r="PGI150" s="4"/>
      <c r="PGJ150" s="4"/>
      <c r="PGK150" s="4"/>
      <c r="PGL150" s="4"/>
      <c r="PGM150" s="4"/>
      <c r="PGN150" s="4"/>
      <c r="PGO150" s="4"/>
      <c r="PGP150" s="4"/>
      <c r="PGQ150" s="4"/>
      <c r="PGR150" s="4"/>
      <c r="PGS150" s="4"/>
      <c r="PGT150" s="4"/>
      <c r="PGU150" s="4"/>
      <c r="PGV150" s="4"/>
      <c r="PGW150" s="4"/>
      <c r="PGX150" s="4"/>
      <c r="PGY150" s="4"/>
      <c r="PGZ150" s="4"/>
      <c r="PHA150" s="4"/>
      <c r="PHB150" s="4"/>
      <c r="PHC150" s="4"/>
      <c r="PHD150" s="4"/>
      <c r="PHE150" s="4"/>
      <c r="PHF150" s="4"/>
      <c r="PHG150" s="4"/>
      <c r="PHH150" s="4"/>
      <c r="PHI150" s="4"/>
      <c r="PHJ150" s="4"/>
      <c r="PHK150" s="4"/>
      <c r="PHL150" s="4"/>
      <c r="PHM150" s="4"/>
      <c r="PHN150" s="4"/>
      <c r="PHO150" s="4"/>
      <c r="PHP150" s="4"/>
      <c r="PHQ150" s="4"/>
      <c r="PHR150" s="4"/>
      <c r="PHS150" s="4"/>
      <c r="PHT150" s="4"/>
      <c r="PHU150" s="4"/>
      <c r="PHV150" s="4"/>
      <c r="PHW150" s="4"/>
      <c r="PHX150" s="4"/>
      <c r="PHY150" s="4"/>
      <c r="PHZ150" s="4"/>
      <c r="PIA150" s="4"/>
      <c r="PIB150" s="4"/>
      <c r="PIC150" s="4"/>
      <c r="PID150" s="4"/>
      <c r="PIE150" s="4"/>
      <c r="PIF150" s="4"/>
      <c r="PIG150" s="4"/>
      <c r="PIH150" s="4"/>
      <c r="PII150" s="4"/>
      <c r="PIJ150" s="4"/>
      <c r="PIK150" s="4"/>
      <c r="PIL150" s="4"/>
      <c r="PIM150" s="4"/>
      <c r="PIN150" s="4"/>
      <c r="PIO150" s="4"/>
      <c r="PIP150" s="4"/>
      <c r="PIQ150" s="4"/>
      <c r="PIR150" s="4"/>
      <c r="PIS150" s="4"/>
      <c r="PIT150" s="4"/>
      <c r="PIU150" s="4"/>
      <c r="PIV150" s="4"/>
      <c r="PIW150" s="4"/>
      <c r="PIX150" s="4"/>
      <c r="PIY150" s="4"/>
      <c r="PIZ150" s="4"/>
      <c r="PJA150" s="4"/>
      <c r="PJB150" s="4"/>
      <c r="PJC150" s="4"/>
      <c r="PJD150" s="4"/>
      <c r="PJE150" s="4"/>
      <c r="PJF150" s="4"/>
      <c r="PJG150" s="4"/>
      <c r="PJH150" s="4"/>
      <c r="PJI150" s="4"/>
      <c r="PJJ150" s="4"/>
      <c r="PJK150" s="4"/>
      <c r="PJL150" s="4"/>
      <c r="PJM150" s="4"/>
      <c r="PJN150" s="4"/>
      <c r="PJO150" s="4"/>
      <c r="PJP150" s="4"/>
      <c r="PJQ150" s="4"/>
      <c r="PJR150" s="4"/>
      <c r="PJS150" s="4"/>
      <c r="PJT150" s="4"/>
      <c r="PJU150" s="4"/>
      <c r="PJV150" s="4"/>
      <c r="PJW150" s="4"/>
      <c r="PJX150" s="4"/>
      <c r="PJY150" s="4"/>
      <c r="PJZ150" s="4"/>
      <c r="PKA150" s="4"/>
      <c r="PKB150" s="4"/>
      <c r="PKC150" s="4"/>
      <c r="PKD150" s="4"/>
      <c r="PKE150" s="4"/>
      <c r="PKF150" s="4"/>
      <c r="PKG150" s="4"/>
      <c r="PKH150" s="4"/>
      <c r="PKI150" s="4"/>
      <c r="PKJ150" s="4"/>
      <c r="PKK150" s="4"/>
      <c r="PKL150" s="4"/>
      <c r="PKM150" s="4"/>
      <c r="PKN150" s="4"/>
      <c r="PKO150" s="4"/>
      <c r="PKP150" s="4"/>
      <c r="PKQ150" s="4"/>
      <c r="PKR150" s="4"/>
      <c r="PKS150" s="4"/>
      <c r="PKT150" s="4"/>
      <c r="PKU150" s="4"/>
      <c r="PKV150" s="4"/>
      <c r="PKW150" s="4"/>
      <c r="PKX150" s="4"/>
      <c r="PKY150" s="4"/>
      <c r="PKZ150" s="4"/>
      <c r="PLA150" s="4"/>
      <c r="PLB150" s="4"/>
      <c r="PLC150" s="4"/>
      <c r="PLD150" s="4"/>
      <c r="PLE150" s="4"/>
      <c r="PLF150" s="4"/>
      <c r="PLG150" s="4"/>
      <c r="PLH150" s="4"/>
      <c r="PLI150" s="4"/>
      <c r="PLJ150" s="4"/>
      <c r="PLK150" s="4"/>
      <c r="PLL150" s="4"/>
      <c r="PLM150" s="4"/>
      <c r="PLN150" s="4"/>
      <c r="PLO150" s="4"/>
      <c r="PLP150" s="4"/>
      <c r="PLQ150" s="4"/>
      <c r="PLR150" s="4"/>
      <c r="PLS150" s="4"/>
      <c r="PLT150" s="4"/>
      <c r="PLU150" s="4"/>
      <c r="PLV150" s="4"/>
      <c r="PLW150" s="4"/>
      <c r="PLX150" s="4"/>
      <c r="PLY150" s="4"/>
      <c r="PLZ150" s="4"/>
      <c r="PMA150" s="4"/>
      <c r="PMB150" s="4"/>
      <c r="PMC150" s="4"/>
      <c r="PMD150" s="4"/>
      <c r="PME150" s="4"/>
      <c r="PMF150" s="4"/>
      <c r="PMG150" s="4"/>
      <c r="PMH150" s="4"/>
      <c r="PMI150" s="4"/>
      <c r="PMJ150" s="4"/>
      <c r="PMK150" s="4"/>
      <c r="PML150" s="4"/>
      <c r="PMM150" s="4"/>
      <c r="PMN150" s="4"/>
      <c r="PMO150" s="4"/>
      <c r="PMP150" s="4"/>
      <c r="PMQ150" s="4"/>
      <c r="PMR150" s="4"/>
      <c r="PMS150" s="4"/>
      <c r="PMT150" s="4"/>
      <c r="PMU150" s="4"/>
      <c r="PMV150" s="4"/>
      <c r="PMW150" s="4"/>
      <c r="PMX150" s="4"/>
      <c r="PMY150" s="4"/>
      <c r="PMZ150" s="4"/>
      <c r="PNA150" s="4"/>
      <c r="PNB150" s="4"/>
      <c r="PNC150" s="4"/>
      <c r="PND150" s="4"/>
      <c r="PNE150" s="4"/>
      <c r="PNF150" s="4"/>
      <c r="PNG150" s="4"/>
      <c r="PNH150" s="4"/>
      <c r="PNI150" s="4"/>
      <c r="PNJ150" s="4"/>
      <c r="PNK150" s="4"/>
      <c r="PNL150" s="4"/>
      <c r="PNM150" s="4"/>
      <c r="PNN150" s="4"/>
      <c r="PNO150" s="4"/>
      <c r="PNP150" s="4"/>
      <c r="PNQ150" s="4"/>
      <c r="PNR150" s="4"/>
      <c r="PNS150" s="4"/>
      <c r="PNT150" s="4"/>
      <c r="PNU150" s="4"/>
      <c r="PNV150" s="4"/>
      <c r="PNW150" s="4"/>
      <c r="PNX150" s="4"/>
      <c r="PNY150" s="4"/>
      <c r="PNZ150" s="4"/>
      <c r="POA150" s="4"/>
      <c r="POB150" s="4"/>
      <c r="POC150" s="4"/>
      <c r="POD150" s="4"/>
      <c r="POE150" s="4"/>
      <c r="POF150" s="4"/>
      <c r="POG150" s="4"/>
      <c r="POH150" s="4"/>
      <c r="POI150" s="4"/>
      <c r="POJ150" s="4"/>
      <c r="POK150" s="4"/>
      <c r="POL150" s="4"/>
      <c r="POM150" s="74"/>
      <c r="PON150" s="74"/>
      <c r="POO150" s="74"/>
      <c r="POP150" s="74"/>
      <c r="POQ150" s="74"/>
      <c r="POR150" s="74"/>
      <c r="POS150" s="4"/>
      <c r="POT150" s="4"/>
      <c r="POU150" s="4"/>
      <c r="POV150" s="4"/>
      <c r="POW150" s="4"/>
      <c r="POX150" s="4"/>
      <c r="POY150" s="4"/>
      <c r="POZ150" s="4"/>
      <c r="PPA150" s="4"/>
      <c r="PPB150" s="4"/>
      <c r="PPC150" s="4"/>
      <c r="PPD150" s="4"/>
      <c r="PPE150" s="4"/>
      <c r="PPF150" s="4"/>
      <c r="PPG150" s="4"/>
      <c r="PPH150" s="4"/>
      <c r="PPI150" s="4"/>
      <c r="PPJ150" s="4"/>
      <c r="PPK150" s="4"/>
      <c r="PPL150" s="4"/>
      <c r="PPM150" s="4"/>
      <c r="PPN150" s="4"/>
      <c r="PPO150" s="4"/>
      <c r="PPP150" s="4"/>
      <c r="PPQ150" s="4"/>
      <c r="PPR150" s="4"/>
      <c r="PPS150" s="4"/>
      <c r="PPT150" s="4"/>
      <c r="PPU150" s="4"/>
      <c r="PPV150" s="4"/>
      <c r="PPW150" s="4"/>
      <c r="PPX150" s="4"/>
      <c r="PPY150" s="4"/>
      <c r="PPZ150" s="4"/>
      <c r="PQA150" s="4"/>
      <c r="PQB150" s="4"/>
      <c r="PQC150" s="4"/>
      <c r="PQD150" s="4"/>
      <c r="PQE150" s="4"/>
      <c r="PQF150" s="4"/>
      <c r="PQG150" s="4"/>
      <c r="PQH150" s="4"/>
      <c r="PQI150" s="4"/>
      <c r="PQJ150" s="4"/>
      <c r="PQK150" s="4"/>
      <c r="PQL150" s="4"/>
      <c r="PQM150" s="4"/>
      <c r="PQN150" s="4"/>
      <c r="PQO150" s="4"/>
      <c r="PQP150" s="4"/>
      <c r="PQQ150" s="4"/>
      <c r="PQR150" s="4"/>
      <c r="PQS150" s="4"/>
      <c r="PQT150" s="4"/>
      <c r="PQU150" s="4"/>
      <c r="PQV150" s="4"/>
      <c r="PQW150" s="4"/>
      <c r="PQX150" s="4"/>
      <c r="PQY150" s="4"/>
      <c r="PQZ150" s="4"/>
      <c r="PRA150" s="4"/>
      <c r="PRB150" s="4"/>
      <c r="PRC150" s="4"/>
      <c r="PRD150" s="4"/>
      <c r="PRE150" s="4"/>
      <c r="PRF150" s="4"/>
      <c r="PRG150" s="4"/>
      <c r="PRH150" s="4"/>
      <c r="PRI150" s="4"/>
      <c r="PRJ150" s="4"/>
      <c r="PRK150" s="4"/>
      <c r="PRL150" s="4"/>
      <c r="PRM150" s="4"/>
      <c r="PRN150" s="4"/>
      <c r="PRO150" s="4"/>
      <c r="PRP150" s="4"/>
      <c r="PRQ150" s="4"/>
      <c r="PRR150" s="4"/>
      <c r="PRS150" s="4"/>
      <c r="PRT150" s="4"/>
      <c r="PRU150" s="4"/>
      <c r="PRV150" s="4"/>
      <c r="PRW150" s="4"/>
      <c r="PRX150" s="4"/>
      <c r="PRY150" s="4"/>
      <c r="PRZ150" s="4"/>
      <c r="PSA150" s="4"/>
      <c r="PSB150" s="4"/>
      <c r="PSC150" s="4"/>
      <c r="PSD150" s="4"/>
      <c r="PSE150" s="4"/>
      <c r="PSF150" s="4"/>
      <c r="PSG150" s="4"/>
      <c r="PSH150" s="4"/>
      <c r="PSI150" s="4"/>
      <c r="PSJ150" s="4"/>
      <c r="PSK150" s="4"/>
      <c r="PSL150" s="4"/>
      <c r="PSM150" s="4"/>
      <c r="PSN150" s="4"/>
      <c r="PSO150" s="4"/>
      <c r="PSP150" s="4"/>
      <c r="PSQ150" s="4"/>
      <c r="PSR150" s="4"/>
      <c r="PSS150" s="4"/>
      <c r="PST150" s="4"/>
      <c r="PSU150" s="4"/>
      <c r="PSV150" s="4"/>
      <c r="PSW150" s="4"/>
      <c r="PSX150" s="4"/>
      <c r="PSY150" s="4"/>
      <c r="PSZ150" s="4"/>
      <c r="PTA150" s="4"/>
      <c r="PTB150" s="4"/>
      <c r="PTC150" s="4"/>
      <c r="PTD150" s="4"/>
      <c r="PTE150" s="4"/>
      <c r="PTF150" s="4"/>
      <c r="PTG150" s="4"/>
      <c r="PTH150" s="4"/>
      <c r="PTI150" s="4"/>
      <c r="PTJ150" s="4"/>
      <c r="PTK150" s="4"/>
      <c r="PTL150" s="4"/>
      <c r="PTM150" s="4"/>
      <c r="PTN150" s="4"/>
      <c r="PTO150" s="4"/>
      <c r="PTP150" s="4"/>
      <c r="PTQ150" s="4"/>
      <c r="PTR150" s="4"/>
      <c r="PTS150" s="4"/>
      <c r="PTT150" s="4"/>
      <c r="PTU150" s="4"/>
      <c r="PTV150" s="4"/>
      <c r="PTW150" s="4"/>
      <c r="PTX150" s="4"/>
      <c r="PTY150" s="4"/>
      <c r="PTZ150" s="4"/>
      <c r="PUA150" s="4"/>
      <c r="PUB150" s="4"/>
      <c r="PUC150" s="4"/>
      <c r="PUD150" s="4"/>
      <c r="PUE150" s="4"/>
      <c r="PUF150" s="4"/>
      <c r="PUG150" s="4"/>
      <c r="PUH150" s="4"/>
      <c r="PUI150" s="4"/>
      <c r="PUJ150" s="4"/>
      <c r="PUK150" s="4"/>
      <c r="PUL150" s="4"/>
      <c r="PUM150" s="4"/>
      <c r="PUN150" s="4"/>
      <c r="PUO150" s="4"/>
      <c r="PUP150" s="4"/>
      <c r="PUQ150" s="4"/>
      <c r="PUR150" s="4"/>
      <c r="PUS150" s="4"/>
      <c r="PUT150" s="4"/>
      <c r="PUU150" s="4"/>
      <c r="PUV150" s="4"/>
      <c r="PUW150" s="4"/>
      <c r="PUX150" s="4"/>
      <c r="PUY150" s="4"/>
      <c r="PUZ150" s="4"/>
      <c r="PVA150" s="4"/>
      <c r="PVB150" s="4"/>
      <c r="PVC150" s="4"/>
      <c r="PVD150" s="4"/>
      <c r="PVE150" s="4"/>
      <c r="PVF150" s="4"/>
      <c r="PVG150" s="4"/>
      <c r="PVH150" s="4"/>
      <c r="PVI150" s="4"/>
      <c r="PVJ150" s="4"/>
      <c r="PVK150" s="4"/>
      <c r="PVL150" s="4"/>
      <c r="PVM150" s="4"/>
      <c r="PVN150" s="4"/>
      <c r="PVO150" s="4"/>
      <c r="PVP150" s="4"/>
      <c r="PVQ150" s="4"/>
      <c r="PVR150" s="4"/>
      <c r="PVS150" s="4"/>
      <c r="PVT150" s="4"/>
      <c r="PVU150" s="4"/>
      <c r="PVV150" s="4"/>
      <c r="PVW150" s="4"/>
      <c r="PVX150" s="4"/>
      <c r="PVY150" s="4"/>
      <c r="PVZ150" s="4"/>
      <c r="PWA150" s="4"/>
      <c r="PWB150" s="4"/>
      <c r="PWC150" s="4"/>
      <c r="PWD150" s="4"/>
      <c r="PWE150" s="4"/>
      <c r="PWF150" s="4"/>
      <c r="PWG150" s="4"/>
      <c r="PWH150" s="4"/>
      <c r="PWI150" s="4"/>
      <c r="PWJ150" s="4"/>
      <c r="PWK150" s="4"/>
      <c r="PWL150" s="4"/>
      <c r="PWM150" s="4"/>
      <c r="PWN150" s="4"/>
      <c r="PWO150" s="4"/>
      <c r="PWP150" s="4"/>
      <c r="PWQ150" s="4"/>
      <c r="PWR150" s="4"/>
      <c r="PWS150" s="4"/>
      <c r="PWT150" s="4"/>
      <c r="PWU150" s="4"/>
      <c r="PWV150" s="4"/>
      <c r="PWW150" s="4"/>
      <c r="PWX150" s="4"/>
      <c r="PWY150" s="4"/>
      <c r="PWZ150" s="4"/>
      <c r="PXA150" s="4"/>
      <c r="PXB150" s="4"/>
      <c r="PXC150" s="4"/>
      <c r="PXD150" s="4"/>
      <c r="PXE150" s="4"/>
      <c r="PXF150" s="4"/>
      <c r="PXG150" s="4"/>
      <c r="PXH150" s="4"/>
      <c r="PXI150" s="4"/>
      <c r="PXJ150" s="4"/>
      <c r="PXK150" s="4"/>
      <c r="PXL150" s="4"/>
      <c r="PXM150" s="4"/>
      <c r="PXN150" s="4"/>
      <c r="PXO150" s="4"/>
      <c r="PXP150" s="4"/>
      <c r="PXQ150" s="4"/>
      <c r="PXR150" s="4"/>
      <c r="PXS150" s="4"/>
      <c r="PXT150" s="4"/>
      <c r="PXU150" s="4"/>
      <c r="PXV150" s="4"/>
      <c r="PXW150" s="4"/>
      <c r="PXX150" s="4"/>
      <c r="PXY150" s="4"/>
      <c r="PXZ150" s="4"/>
      <c r="PYA150" s="4"/>
      <c r="PYB150" s="4"/>
      <c r="PYC150" s="4"/>
      <c r="PYD150" s="4"/>
      <c r="PYE150" s="4"/>
      <c r="PYF150" s="4"/>
      <c r="PYG150" s="4"/>
      <c r="PYH150" s="4"/>
      <c r="PYI150" s="74"/>
      <c r="PYJ150" s="74"/>
      <c r="PYK150" s="74"/>
      <c r="PYL150" s="74"/>
      <c r="PYM150" s="74"/>
      <c r="PYN150" s="74"/>
      <c r="PYO150" s="4"/>
      <c r="PYP150" s="4"/>
      <c r="PYQ150" s="4"/>
      <c r="PYR150" s="4"/>
      <c r="PYS150" s="4"/>
      <c r="PYT150" s="4"/>
      <c r="PYU150" s="4"/>
      <c r="PYV150" s="4"/>
      <c r="PYW150" s="4"/>
      <c r="PYX150" s="4"/>
      <c r="PYY150" s="4"/>
      <c r="PYZ150" s="4"/>
      <c r="PZA150" s="4"/>
      <c r="PZB150" s="4"/>
      <c r="PZC150" s="4"/>
      <c r="PZD150" s="4"/>
      <c r="PZE150" s="4"/>
      <c r="PZF150" s="4"/>
      <c r="PZG150" s="4"/>
      <c r="PZH150" s="4"/>
      <c r="PZI150" s="4"/>
      <c r="PZJ150" s="4"/>
      <c r="PZK150" s="4"/>
      <c r="PZL150" s="4"/>
      <c r="PZM150" s="4"/>
      <c r="PZN150" s="4"/>
      <c r="PZO150" s="4"/>
      <c r="PZP150" s="4"/>
      <c r="PZQ150" s="4"/>
      <c r="PZR150" s="4"/>
      <c r="PZS150" s="4"/>
      <c r="PZT150" s="4"/>
      <c r="PZU150" s="4"/>
      <c r="PZV150" s="4"/>
      <c r="PZW150" s="4"/>
      <c r="PZX150" s="4"/>
      <c r="PZY150" s="4"/>
      <c r="PZZ150" s="4"/>
      <c r="QAA150" s="4"/>
      <c r="QAB150" s="4"/>
      <c r="QAC150" s="4"/>
      <c r="QAD150" s="4"/>
      <c r="QAE150" s="4"/>
      <c r="QAF150" s="4"/>
      <c r="QAG150" s="4"/>
      <c r="QAH150" s="4"/>
      <c r="QAI150" s="4"/>
      <c r="QAJ150" s="4"/>
      <c r="QAK150" s="4"/>
      <c r="QAL150" s="4"/>
      <c r="QAM150" s="4"/>
      <c r="QAN150" s="4"/>
      <c r="QAO150" s="4"/>
      <c r="QAP150" s="4"/>
      <c r="QAQ150" s="4"/>
      <c r="QAR150" s="4"/>
      <c r="QAS150" s="4"/>
      <c r="QAT150" s="4"/>
      <c r="QAU150" s="4"/>
      <c r="QAV150" s="4"/>
      <c r="QAW150" s="4"/>
      <c r="QAX150" s="4"/>
      <c r="QAY150" s="4"/>
      <c r="QAZ150" s="4"/>
      <c r="QBA150" s="4"/>
      <c r="QBB150" s="4"/>
      <c r="QBC150" s="4"/>
      <c r="QBD150" s="4"/>
      <c r="QBE150" s="4"/>
      <c r="QBF150" s="4"/>
      <c r="QBG150" s="4"/>
      <c r="QBH150" s="4"/>
      <c r="QBI150" s="4"/>
      <c r="QBJ150" s="4"/>
      <c r="QBK150" s="4"/>
      <c r="QBL150" s="4"/>
      <c r="QBM150" s="4"/>
      <c r="QBN150" s="4"/>
      <c r="QBO150" s="4"/>
      <c r="QBP150" s="4"/>
      <c r="QBQ150" s="4"/>
      <c r="QBR150" s="4"/>
      <c r="QBS150" s="4"/>
      <c r="QBT150" s="4"/>
      <c r="QBU150" s="4"/>
      <c r="QBV150" s="4"/>
      <c r="QBW150" s="4"/>
      <c r="QBX150" s="4"/>
      <c r="QBY150" s="4"/>
      <c r="QBZ150" s="4"/>
      <c r="QCA150" s="4"/>
      <c r="QCB150" s="4"/>
      <c r="QCC150" s="4"/>
      <c r="QCD150" s="4"/>
      <c r="QCE150" s="4"/>
      <c r="QCF150" s="4"/>
      <c r="QCG150" s="4"/>
      <c r="QCH150" s="4"/>
      <c r="QCI150" s="4"/>
      <c r="QCJ150" s="4"/>
      <c r="QCK150" s="4"/>
      <c r="QCL150" s="4"/>
      <c r="QCM150" s="4"/>
      <c r="QCN150" s="4"/>
      <c r="QCO150" s="4"/>
      <c r="QCP150" s="4"/>
      <c r="QCQ150" s="4"/>
      <c r="QCR150" s="4"/>
      <c r="QCS150" s="4"/>
      <c r="QCT150" s="4"/>
      <c r="QCU150" s="4"/>
      <c r="QCV150" s="4"/>
      <c r="QCW150" s="4"/>
      <c r="QCX150" s="4"/>
      <c r="QCY150" s="4"/>
      <c r="QCZ150" s="4"/>
      <c r="QDA150" s="4"/>
      <c r="QDB150" s="4"/>
      <c r="QDC150" s="4"/>
      <c r="QDD150" s="4"/>
      <c r="QDE150" s="4"/>
      <c r="QDF150" s="4"/>
      <c r="QDG150" s="4"/>
      <c r="QDH150" s="4"/>
      <c r="QDI150" s="4"/>
      <c r="QDJ150" s="4"/>
      <c r="QDK150" s="4"/>
      <c r="QDL150" s="4"/>
      <c r="QDM150" s="4"/>
      <c r="QDN150" s="4"/>
      <c r="QDO150" s="4"/>
      <c r="QDP150" s="4"/>
      <c r="QDQ150" s="4"/>
      <c r="QDR150" s="4"/>
      <c r="QDS150" s="4"/>
      <c r="QDT150" s="4"/>
      <c r="QDU150" s="4"/>
      <c r="QDV150" s="4"/>
      <c r="QDW150" s="4"/>
      <c r="QDX150" s="4"/>
      <c r="QDY150" s="4"/>
      <c r="QDZ150" s="4"/>
      <c r="QEA150" s="4"/>
      <c r="QEB150" s="4"/>
      <c r="QEC150" s="4"/>
      <c r="QED150" s="4"/>
      <c r="QEE150" s="4"/>
      <c r="QEF150" s="4"/>
      <c r="QEG150" s="4"/>
      <c r="QEH150" s="4"/>
      <c r="QEI150" s="4"/>
      <c r="QEJ150" s="4"/>
      <c r="QEK150" s="4"/>
      <c r="QEL150" s="4"/>
      <c r="QEM150" s="4"/>
      <c r="QEN150" s="4"/>
      <c r="QEO150" s="4"/>
      <c r="QEP150" s="4"/>
      <c r="QEQ150" s="4"/>
      <c r="QER150" s="4"/>
      <c r="QES150" s="4"/>
      <c r="QET150" s="4"/>
      <c r="QEU150" s="4"/>
      <c r="QEV150" s="4"/>
      <c r="QEW150" s="4"/>
      <c r="QEX150" s="4"/>
      <c r="QEY150" s="4"/>
      <c r="QEZ150" s="4"/>
      <c r="QFA150" s="4"/>
      <c r="QFB150" s="4"/>
      <c r="QFC150" s="4"/>
      <c r="QFD150" s="4"/>
      <c r="QFE150" s="4"/>
      <c r="QFF150" s="4"/>
      <c r="QFG150" s="4"/>
      <c r="QFH150" s="4"/>
      <c r="QFI150" s="4"/>
      <c r="QFJ150" s="4"/>
      <c r="QFK150" s="4"/>
      <c r="QFL150" s="4"/>
      <c r="QFM150" s="4"/>
      <c r="QFN150" s="4"/>
      <c r="QFO150" s="4"/>
      <c r="QFP150" s="4"/>
      <c r="QFQ150" s="4"/>
      <c r="QFR150" s="4"/>
      <c r="QFS150" s="4"/>
      <c r="QFT150" s="4"/>
      <c r="QFU150" s="4"/>
      <c r="QFV150" s="4"/>
      <c r="QFW150" s="4"/>
      <c r="QFX150" s="4"/>
      <c r="QFY150" s="4"/>
      <c r="QFZ150" s="4"/>
      <c r="QGA150" s="4"/>
      <c r="QGB150" s="4"/>
      <c r="QGC150" s="4"/>
      <c r="QGD150" s="4"/>
      <c r="QGE150" s="4"/>
      <c r="QGF150" s="4"/>
      <c r="QGG150" s="4"/>
      <c r="QGH150" s="4"/>
      <c r="QGI150" s="4"/>
      <c r="QGJ150" s="4"/>
      <c r="QGK150" s="4"/>
      <c r="QGL150" s="4"/>
      <c r="QGM150" s="4"/>
      <c r="QGN150" s="4"/>
      <c r="QGO150" s="4"/>
      <c r="QGP150" s="4"/>
      <c r="QGQ150" s="4"/>
      <c r="QGR150" s="4"/>
      <c r="QGS150" s="4"/>
      <c r="QGT150" s="4"/>
      <c r="QGU150" s="4"/>
      <c r="QGV150" s="4"/>
      <c r="QGW150" s="4"/>
      <c r="QGX150" s="4"/>
      <c r="QGY150" s="4"/>
      <c r="QGZ150" s="4"/>
      <c r="QHA150" s="4"/>
      <c r="QHB150" s="4"/>
      <c r="QHC150" s="4"/>
      <c r="QHD150" s="4"/>
      <c r="QHE150" s="4"/>
      <c r="QHF150" s="4"/>
      <c r="QHG150" s="4"/>
      <c r="QHH150" s="4"/>
      <c r="QHI150" s="4"/>
      <c r="QHJ150" s="4"/>
      <c r="QHK150" s="4"/>
      <c r="QHL150" s="4"/>
      <c r="QHM150" s="4"/>
      <c r="QHN150" s="4"/>
      <c r="QHO150" s="4"/>
      <c r="QHP150" s="4"/>
      <c r="QHQ150" s="4"/>
      <c r="QHR150" s="4"/>
      <c r="QHS150" s="4"/>
      <c r="QHT150" s="4"/>
      <c r="QHU150" s="4"/>
      <c r="QHV150" s="4"/>
      <c r="QHW150" s="4"/>
      <c r="QHX150" s="4"/>
      <c r="QHY150" s="4"/>
      <c r="QHZ150" s="4"/>
      <c r="QIA150" s="4"/>
      <c r="QIB150" s="4"/>
      <c r="QIC150" s="4"/>
      <c r="QID150" s="4"/>
      <c r="QIE150" s="74"/>
      <c r="QIF150" s="74"/>
      <c r="QIG150" s="74"/>
      <c r="QIH150" s="74"/>
      <c r="QII150" s="74"/>
      <c r="QIJ150" s="74"/>
      <c r="QIK150" s="4"/>
      <c r="QIL150" s="4"/>
      <c r="QIM150" s="4"/>
      <c r="QIN150" s="4"/>
      <c r="QIO150" s="4"/>
      <c r="QIP150" s="4"/>
      <c r="QIQ150" s="4"/>
      <c r="QIR150" s="4"/>
      <c r="QIS150" s="4"/>
      <c r="QIT150" s="4"/>
      <c r="QIU150" s="4"/>
      <c r="QIV150" s="4"/>
      <c r="QIW150" s="4"/>
      <c r="QIX150" s="4"/>
      <c r="QIY150" s="4"/>
      <c r="QIZ150" s="4"/>
      <c r="QJA150" s="4"/>
      <c r="QJB150" s="4"/>
      <c r="QJC150" s="4"/>
      <c r="QJD150" s="4"/>
      <c r="QJE150" s="4"/>
      <c r="QJF150" s="4"/>
      <c r="QJG150" s="4"/>
      <c r="QJH150" s="4"/>
      <c r="QJI150" s="4"/>
      <c r="QJJ150" s="4"/>
      <c r="QJK150" s="4"/>
      <c r="QJL150" s="4"/>
      <c r="QJM150" s="4"/>
      <c r="QJN150" s="4"/>
      <c r="QJO150" s="4"/>
      <c r="QJP150" s="4"/>
      <c r="QJQ150" s="4"/>
      <c r="QJR150" s="4"/>
      <c r="QJS150" s="4"/>
      <c r="QJT150" s="4"/>
      <c r="QJU150" s="4"/>
      <c r="QJV150" s="4"/>
      <c r="QJW150" s="4"/>
      <c r="QJX150" s="4"/>
      <c r="QJY150" s="4"/>
      <c r="QJZ150" s="4"/>
      <c r="QKA150" s="4"/>
      <c r="QKB150" s="4"/>
      <c r="QKC150" s="4"/>
      <c r="QKD150" s="4"/>
      <c r="QKE150" s="4"/>
      <c r="QKF150" s="4"/>
      <c r="QKG150" s="4"/>
      <c r="QKH150" s="4"/>
      <c r="QKI150" s="4"/>
      <c r="QKJ150" s="4"/>
      <c r="QKK150" s="4"/>
      <c r="QKL150" s="4"/>
      <c r="QKM150" s="4"/>
      <c r="QKN150" s="4"/>
      <c r="QKO150" s="4"/>
      <c r="QKP150" s="4"/>
      <c r="QKQ150" s="4"/>
      <c r="QKR150" s="4"/>
      <c r="QKS150" s="4"/>
      <c r="QKT150" s="4"/>
      <c r="QKU150" s="4"/>
      <c r="QKV150" s="4"/>
      <c r="QKW150" s="4"/>
      <c r="QKX150" s="4"/>
      <c r="QKY150" s="4"/>
      <c r="QKZ150" s="4"/>
      <c r="QLA150" s="4"/>
      <c r="QLB150" s="4"/>
      <c r="QLC150" s="4"/>
      <c r="QLD150" s="4"/>
      <c r="QLE150" s="4"/>
      <c r="QLF150" s="4"/>
      <c r="QLG150" s="4"/>
      <c r="QLH150" s="4"/>
      <c r="QLI150" s="4"/>
      <c r="QLJ150" s="4"/>
      <c r="QLK150" s="4"/>
      <c r="QLL150" s="4"/>
      <c r="QLM150" s="4"/>
      <c r="QLN150" s="4"/>
      <c r="QLO150" s="4"/>
      <c r="QLP150" s="4"/>
      <c r="QLQ150" s="4"/>
      <c r="QLR150" s="4"/>
      <c r="QLS150" s="4"/>
      <c r="QLT150" s="4"/>
      <c r="QLU150" s="4"/>
      <c r="QLV150" s="4"/>
      <c r="QLW150" s="4"/>
      <c r="QLX150" s="4"/>
      <c r="QLY150" s="4"/>
      <c r="QLZ150" s="4"/>
      <c r="QMA150" s="4"/>
      <c r="QMB150" s="4"/>
      <c r="QMC150" s="4"/>
      <c r="QMD150" s="4"/>
      <c r="QME150" s="4"/>
      <c r="QMF150" s="4"/>
      <c r="QMG150" s="4"/>
      <c r="QMH150" s="4"/>
      <c r="QMI150" s="4"/>
      <c r="QMJ150" s="4"/>
      <c r="QMK150" s="4"/>
      <c r="QML150" s="4"/>
      <c r="QMM150" s="4"/>
      <c r="QMN150" s="4"/>
      <c r="QMO150" s="4"/>
      <c r="QMP150" s="4"/>
      <c r="QMQ150" s="4"/>
      <c r="QMR150" s="4"/>
      <c r="QMS150" s="4"/>
      <c r="QMT150" s="4"/>
      <c r="QMU150" s="4"/>
      <c r="QMV150" s="4"/>
      <c r="QMW150" s="4"/>
      <c r="QMX150" s="4"/>
      <c r="QMY150" s="4"/>
      <c r="QMZ150" s="4"/>
      <c r="QNA150" s="4"/>
      <c r="QNB150" s="4"/>
      <c r="QNC150" s="4"/>
      <c r="QND150" s="4"/>
      <c r="QNE150" s="4"/>
      <c r="QNF150" s="4"/>
      <c r="QNG150" s="4"/>
      <c r="QNH150" s="4"/>
      <c r="QNI150" s="4"/>
      <c r="QNJ150" s="4"/>
      <c r="QNK150" s="4"/>
      <c r="QNL150" s="4"/>
      <c r="QNM150" s="4"/>
      <c r="QNN150" s="4"/>
      <c r="QNO150" s="4"/>
      <c r="QNP150" s="4"/>
      <c r="QNQ150" s="4"/>
      <c r="QNR150" s="4"/>
      <c r="QNS150" s="4"/>
      <c r="QNT150" s="4"/>
      <c r="QNU150" s="4"/>
      <c r="QNV150" s="4"/>
      <c r="QNW150" s="4"/>
      <c r="QNX150" s="4"/>
      <c r="QNY150" s="4"/>
      <c r="QNZ150" s="4"/>
      <c r="QOA150" s="4"/>
      <c r="QOB150" s="4"/>
      <c r="QOC150" s="4"/>
      <c r="QOD150" s="4"/>
      <c r="QOE150" s="4"/>
      <c r="QOF150" s="4"/>
      <c r="QOG150" s="4"/>
      <c r="QOH150" s="4"/>
      <c r="QOI150" s="4"/>
      <c r="QOJ150" s="4"/>
      <c r="QOK150" s="4"/>
      <c r="QOL150" s="4"/>
      <c r="QOM150" s="4"/>
      <c r="QON150" s="4"/>
      <c r="QOO150" s="4"/>
      <c r="QOP150" s="4"/>
      <c r="QOQ150" s="4"/>
      <c r="QOR150" s="4"/>
      <c r="QOS150" s="4"/>
      <c r="QOT150" s="4"/>
      <c r="QOU150" s="4"/>
      <c r="QOV150" s="4"/>
      <c r="QOW150" s="4"/>
      <c r="QOX150" s="4"/>
      <c r="QOY150" s="4"/>
      <c r="QOZ150" s="4"/>
      <c r="QPA150" s="4"/>
      <c r="QPB150" s="4"/>
      <c r="QPC150" s="4"/>
      <c r="QPD150" s="4"/>
      <c r="QPE150" s="4"/>
      <c r="QPF150" s="4"/>
      <c r="QPG150" s="4"/>
      <c r="QPH150" s="4"/>
      <c r="QPI150" s="4"/>
      <c r="QPJ150" s="4"/>
      <c r="QPK150" s="4"/>
      <c r="QPL150" s="4"/>
      <c r="QPM150" s="4"/>
      <c r="QPN150" s="4"/>
      <c r="QPO150" s="4"/>
      <c r="QPP150" s="4"/>
      <c r="QPQ150" s="4"/>
      <c r="QPR150" s="4"/>
      <c r="QPS150" s="4"/>
      <c r="QPT150" s="4"/>
      <c r="QPU150" s="4"/>
      <c r="QPV150" s="4"/>
      <c r="QPW150" s="4"/>
      <c r="QPX150" s="4"/>
      <c r="QPY150" s="4"/>
      <c r="QPZ150" s="4"/>
      <c r="QQA150" s="4"/>
      <c r="QQB150" s="4"/>
      <c r="QQC150" s="4"/>
      <c r="QQD150" s="4"/>
      <c r="QQE150" s="4"/>
      <c r="QQF150" s="4"/>
      <c r="QQG150" s="4"/>
      <c r="QQH150" s="4"/>
      <c r="QQI150" s="4"/>
      <c r="QQJ150" s="4"/>
      <c r="QQK150" s="4"/>
      <c r="QQL150" s="4"/>
      <c r="QQM150" s="4"/>
      <c r="QQN150" s="4"/>
      <c r="QQO150" s="4"/>
      <c r="QQP150" s="4"/>
      <c r="QQQ150" s="4"/>
      <c r="QQR150" s="4"/>
      <c r="QQS150" s="4"/>
      <c r="QQT150" s="4"/>
      <c r="QQU150" s="4"/>
      <c r="QQV150" s="4"/>
      <c r="QQW150" s="4"/>
      <c r="QQX150" s="4"/>
      <c r="QQY150" s="4"/>
      <c r="QQZ150" s="4"/>
      <c r="QRA150" s="4"/>
      <c r="QRB150" s="4"/>
      <c r="QRC150" s="4"/>
      <c r="QRD150" s="4"/>
      <c r="QRE150" s="4"/>
      <c r="QRF150" s="4"/>
      <c r="QRG150" s="4"/>
      <c r="QRH150" s="4"/>
      <c r="QRI150" s="4"/>
      <c r="QRJ150" s="4"/>
      <c r="QRK150" s="4"/>
      <c r="QRL150" s="4"/>
      <c r="QRM150" s="4"/>
      <c r="QRN150" s="4"/>
      <c r="QRO150" s="4"/>
      <c r="QRP150" s="4"/>
      <c r="QRQ150" s="4"/>
      <c r="QRR150" s="4"/>
      <c r="QRS150" s="4"/>
      <c r="QRT150" s="4"/>
      <c r="QRU150" s="4"/>
      <c r="QRV150" s="4"/>
      <c r="QRW150" s="4"/>
      <c r="QRX150" s="4"/>
      <c r="QRY150" s="4"/>
      <c r="QRZ150" s="4"/>
      <c r="QSA150" s="74"/>
      <c r="QSB150" s="74"/>
      <c r="QSC150" s="74"/>
      <c r="QSD150" s="74"/>
      <c r="QSE150" s="74"/>
      <c r="QSF150" s="74"/>
      <c r="QSG150" s="4"/>
      <c r="QSH150" s="4"/>
      <c r="QSI150" s="4"/>
      <c r="QSJ150" s="4"/>
      <c r="QSK150" s="4"/>
      <c r="QSL150" s="4"/>
      <c r="QSM150" s="4"/>
      <c r="QSN150" s="4"/>
      <c r="QSO150" s="4"/>
      <c r="QSP150" s="4"/>
      <c r="QSQ150" s="4"/>
      <c r="QSR150" s="4"/>
      <c r="QSS150" s="4"/>
      <c r="QST150" s="4"/>
      <c r="QSU150" s="4"/>
      <c r="QSV150" s="4"/>
      <c r="QSW150" s="4"/>
      <c r="QSX150" s="4"/>
      <c r="QSY150" s="4"/>
      <c r="QSZ150" s="4"/>
      <c r="QTA150" s="4"/>
      <c r="QTB150" s="4"/>
      <c r="QTC150" s="4"/>
      <c r="QTD150" s="4"/>
      <c r="QTE150" s="4"/>
      <c r="QTF150" s="4"/>
      <c r="QTG150" s="4"/>
      <c r="QTH150" s="4"/>
      <c r="QTI150" s="4"/>
      <c r="QTJ150" s="4"/>
      <c r="QTK150" s="4"/>
      <c r="QTL150" s="4"/>
      <c r="QTM150" s="4"/>
      <c r="QTN150" s="4"/>
      <c r="QTO150" s="4"/>
      <c r="QTP150" s="4"/>
      <c r="QTQ150" s="4"/>
      <c r="QTR150" s="4"/>
      <c r="QTS150" s="4"/>
      <c r="QTT150" s="4"/>
      <c r="QTU150" s="4"/>
      <c r="QTV150" s="4"/>
      <c r="QTW150" s="4"/>
      <c r="QTX150" s="4"/>
      <c r="QTY150" s="4"/>
      <c r="QTZ150" s="4"/>
      <c r="QUA150" s="4"/>
      <c r="QUB150" s="4"/>
      <c r="QUC150" s="4"/>
      <c r="QUD150" s="4"/>
      <c r="QUE150" s="4"/>
      <c r="QUF150" s="4"/>
      <c r="QUG150" s="4"/>
      <c r="QUH150" s="4"/>
      <c r="QUI150" s="4"/>
      <c r="QUJ150" s="4"/>
      <c r="QUK150" s="4"/>
      <c r="QUL150" s="4"/>
      <c r="QUM150" s="4"/>
      <c r="QUN150" s="4"/>
      <c r="QUO150" s="4"/>
      <c r="QUP150" s="4"/>
      <c r="QUQ150" s="4"/>
      <c r="QUR150" s="4"/>
      <c r="QUS150" s="4"/>
      <c r="QUT150" s="4"/>
      <c r="QUU150" s="4"/>
      <c r="QUV150" s="4"/>
      <c r="QUW150" s="4"/>
      <c r="QUX150" s="4"/>
      <c r="QUY150" s="4"/>
      <c r="QUZ150" s="4"/>
      <c r="QVA150" s="4"/>
      <c r="QVB150" s="4"/>
      <c r="QVC150" s="4"/>
      <c r="QVD150" s="4"/>
      <c r="QVE150" s="4"/>
      <c r="QVF150" s="4"/>
      <c r="QVG150" s="4"/>
      <c r="QVH150" s="4"/>
      <c r="QVI150" s="4"/>
      <c r="QVJ150" s="4"/>
      <c r="QVK150" s="4"/>
      <c r="QVL150" s="4"/>
      <c r="QVM150" s="4"/>
      <c r="QVN150" s="4"/>
      <c r="QVO150" s="4"/>
      <c r="QVP150" s="4"/>
      <c r="QVQ150" s="4"/>
      <c r="QVR150" s="4"/>
      <c r="QVS150" s="4"/>
      <c r="QVT150" s="4"/>
      <c r="QVU150" s="4"/>
      <c r="QVV150" s="4"/>
      <c r="QVW150" s="4"/>
      <c r="QVX150" s="4"/>
      <c r="QVY150" s="4"/>
      <c r="QVZ150" s="4"/>
      <c r="QWA150" s="4"/>
      <c r="QWB150" s="4"/>
      <c r="QWC150" s="4"/>
      <c r="QWD150" s="4"/>
      <c r="QWE150" s="4"/>
      <c r="QWF150" s="4"/>
      <c r="QWG150" s="4"/>
      <c r="QWH150" s="4"/>
      <c r="QWI150" s="4"/>
      <c r="QWJ150" s="4"/>
      <c r="QWK150" s="4"/>
      <c r="QWL150" s="4"/>
      <c r="QWM150" s="4"/>
      <c r="QWN150" s="4"/>
      <c r="QWO150" s="4"/>
      <c r="QWP150" s="4"/>
      <c r="QWQ150" s="4"/>
      <c r="QWR150" s="4"/>
      <c r="QWS150" s="4"/>
      <c r="QWT150" s="4"/>
      <c r="QWU150" s="4"/>
      <c r="QWV150" s="4"/>
      <c r="QWW150" s="4"/>
      <c r="QWX150" s="4"/>
      <c r="QWY150" s="4"/>
      <c r="QWZ150" s="4"/>
      <c r="QXA150" s="4"/>
      <c r="QXB150" s="4"/>
      <c r="QXC150" s="4"/>
      <c r="QXD150" s="4"/>
      <c r="QXE150" s="4"/>
      <c r="QXF150" s="4"/>
      <c r="QXG150" s="4"/>
      <c r="QXH150" s="4"/>
      <c r="QXI150" s="4"/>
      <c r="QXJ150" s="4"/>
      <c r="QXK150" s="4"/>
      <c r="QXL150" s="4"/>
      <c r="QXM150" s="4"/>
      <c r="QXN150" s="4"/>
      <c r="QXO150" s="4"/>
      <c r="QXP150" s="4"/>
      <c r="QXQ150" s="4"/>
      <c r="QXR150" s="4"/>
      <c r="QXS150" s="4"/>
      <c r="QXT150" s="4"/>
      <c r="QXU150" s="4"/>
      <c r="QXV150" s="4"/>
      <c r="QXW150" s="4"/>
      <c r="QXX150" s="4"/>
      <c r="QXY150" s="4"/>
      <c r="QXZ150" s="4"/>
      <c r="QYA150" s="4"/>
      <c r="QYB150" s="4"/>
      <c r="QYC150" s="4"/>
      <c r="QYD150" s="4"/>
      <c r="QYE150" s="4"/>
      <c r="QYF150" s="4"/>
      <c r="QYG150" s="4"/>
      <c r="QYH150" s="4"/>
      <c r="QYI150" s="4"/>
      <c r="QYJ150" s="4"/>
      <c r="QYK150" s="4"/>
      <c r="QYL150" s="4"/>
      <c r="QYM150" s="4"/>
      <c r="QYN150" s="4"/>
      <c r="QYO150" s="4"/>
      <c r="QYP150" s="4"/>
      <c r="QYQ150" s="4"/>
      <c r="QYR150" s="4"/>
      <c r="QYS150" s="4"/>
      <c r="QYT150" s="4"/>
      <c r="QYU150" s="4"/>
      <c r="QYV150" s="4"/>
      <c r="QYW150" s="4"/>
      <c r="QYX150" s="4"/>
      <c r="QYY150" s="4"/>
      <c r="QYZ150" s="4"/>
      <c r="QZA150" s="4"/>
      <c r="QZB150" s="4"/>
      <c r="QZC150" s="4"/>
      <c r="QZD150" s="4"/>
      <c r="QZE150" s="4"/>
      <c r="QZF150" s="4"/>
      <c r="QZG150" s="4"/>
      <c r="QZH150" s="4"/>
      <c r="QZI150" s="4"/>
      <c r="QZJ150" s="4"/>
      <c r="QZK150" s="4"/>
      <c r="QZL150" s="4"/>
      <c r="QZM150" s="4"/>
      <c r="QZN150" s="4"/>
      <c r="QZO150" s="4"/>
      <c r="QZP150" s="4"/>
      <c r="QZQ150" s="4"/>
      <c r="QZR150" s="4"/>
      <c r="QZS150" s="4"/>
      <c r="QZT150" s="4"/>
      <c r="QZU150" s="4"/>
      <c r="QZV150" s="4"/>
      <c r="QZW150" s="4"/>
      <c r="QZX150" s="4"/>
      <c r="QZY150" s="4"/>
      <c r="QZZ150" s="4"/>
      <c r="RAA150" s="4"/>
      <c r="RAB150" s="4"/>
      <c r="RAC150" s="4"/>
      <c r="RAD150" s="4"/>
      <c r="RAE150" s="4"/>
      <c r="RAF150" s="4"/>
      <c r="RAG150" s="4"/>
      <c r="RAH150" s="4"/>
      <c r="RAI150" s="4"/>
      <c r="RAJ150" s="4"/>
      <c r="RAK150" s="4"/>
      <c r="RAL150" s="4"/>
      <c r="RAM150" s="4"/>
      <c r="RAN150" s="4"/>
      <c r="RAO150" s="4"/>
      <c r="RAP150" s="4"/>
      <c r="RAQ150" s="4"/>
      <c r="RAR150" s="4"/>
      <c r="RAS150" s="4"/>
      <c r="RAT150" s="4"/>
      <c r="RAU150" s="4"/>
      <c r="RAV150" s="4"/>
      <c r="RAW150" s="4"/>
      <c r="RAX150" s="4"/>
      <c r="RAY150" s="4"/>
      <c r="RAZ150" s="4"/>
      <c r="RBA150" s="4"/>
      <c r="RBB150" s="4"/>
      <c r="RBC150" s="4"/>
      <c r="RBD150" s="4"/>
      <c r="RBE150" s="4"/>
      <c r="RBF150" s="4"/>
      <c r="RBG150" s="4"/>
      <c r="RBH150" s="4"/>
      <c r="RBI150" s="4"/>
      <c r="RBJ150" s="4"/>
      <c r="RBK150" s="4"/>
      <c r="RBL150" s="4"/>
      <c r="RBM150" s="4"/>
      <c r="RBN150" s="4"/>
      <c r="RBO150" s="4"/>
      <c r="RBP150" s="4"/>
      <c r="RBQ150" s="4"/>
      <c r="RBR150" s="4"/>
      <c r="RBS150" s="4"/>
      <c r="RBT150" s="4"/>
      <c r="RBU150" s="4"/>
      <c r="RBV150" s="4"/>
      <c r="RBW150" s="74"/>
      <c r="RBX150" s="74"/>
      <c r="RBY150" s="74"/>
      <c r="RBZ150" s="74"/>
      <c r="RCA150" s="74"/>
      <c r="RCB150" s="74"/>
      <c r="RCC150" s="4"/>
      <c r="RCD150" s="4"/>
      <c r="RCE150" s="4"/>
      <c r="RCF150" s="4"/>
      <c r="RCG150" s="4"/>
      <c r="RCH150" s="4"/>
      <c r="RCI150" s="4"/>
      <c r="RCJ150" s="4"/>
      <c r="RCK150" s="4"/>
      <c r="RCL150" s="4"/>
      <c r="RCM150" s="4"/>
      <c r="RCN150" s="4"/>
      <c r="RCO150" s="4"/>
      <c r="RCP150" s="4"/>
      <c r="RCQ150" s="4"/>
      <c r="RCR150" s="4"/>
      <c r="RCS150" s="4"/>
      <c r="RCT150" s="4"/>
      <c r="RCU150" s="4"/>
      <c r="RCV150" s="4"/>
      <c r="RCW150" s="4"/>
      <c r="RCX150" s="4"/>
      <c r="RCY150" s="4"/>
      <c r="RCZ150" s="4"/>
      <c r="RDA150" s="4"/>
      <c r="RDB150" s="4"/>
      <c r="RDC150" s="4"/>
      <c r="RDD150" s="4"/>
      <c r="RDE150" s="4"/>
      <c r="RDF150" s="4"/>
      <c r="RDG150" s="4"/>
      <c r="RDH150" s="4"/>
      <c r="RDI150" s="4"/>
      <c r="RDJ150" s="4"/>
      <c r="RDK150" s="4"/>
      <c r="RDL150" s="4"/>
      <c r="RDM150" s="4"/>
      <c r="RDN150" s="4"/>
      <c r="RDO150" s="4"/>
      <c r="RDP150" s="4"/>
      <c r="RDQ150" s="4"/>
      <c r="RDR150" s="4"/>
      <c r="RDS150" s="4"/>
      <c r="RDT150" s="4"/>
      <c r="RDU150" s="4"/>
      <c r="RDV150" s="4"/>
      <c r="RDW150" s="4"/>
      <c r="RDX150" s="4"/>
      <c r="RDY150" s="4"/>
      <c r="RDZ150" s="4"/>
      <c r="REA150" s="4"/>
      <c r="REB150" s="4"/>
      <c r="REC150" s="4"/>
      <c r="RED150" s="4"/>
      <c r="REE150" s="4"/>
      <c r="REF150" s="4"/>
      <c r="REG150" s="4"/>
      <c r="REH150" s="4"/>
      <c r="REI150" s="4"/>
      <c r="REJ150" s="4"/>
      <c r="REK150" s="4"/>
      <c r="REL150" s="4"/>
      <c r="REM150" s="4"/>
      <c r="REN150" s="4"/>
      <c r="REO150" s="4"/>
      <c r="REP150" s="4"/>
      <c r="REQ150" s="4"/>
      <c r="RER150" s="4"/>
      <c r="RES150" s="4"/>
      <c r="RET150" s="4"/>
      <c r="REU150" s="4"/>
      <c r="REV150" s="4"/>
      <c r="REW150" s="4"/>
      <c r="REX150" s="4"/>
      <c r="REY150" s="4"/>
      <c r="REZ150" s="4"/>
      <c r="RFA150" s="4"/>
      <c r="RFB150" s="4"/>
      <c r="RFC150" s="4"/>
      <c r="RFD150" s="4"/>
      <c r="RFE150" s="4"/>
      <c r="RFF150" s="4"/>
      <c r="RFG150" s="4"/>
      <c r="RFH150" s="4"/>
      <c r="RFI150" s="4"/>
      <c r="RFJ150" s="4"/>
      <c r="RFK150" s="4"/>
      <c r="RFL150" s="4"/>
      <c r="RFM150" s="4"/>
      <c r="RFN150" s="4"/>
      <c r="RFO150" s="4"/>
      <c r="RFP150" s="4"/>
      <c r="RFQ150" s="4"/>
      <c r="RFR150" s="4"/>
      <c r="RFS150" s="4"/>
      <c r="RFT150" s="4"/>
      <c r="RFU150" s="4"/>
      <c r="RFV150" s="4"/>
      <c r="RFW150" s="4"/>
      <c r="RFX150" s="4"/>
      <c r="RFY150" s="4"/>
      <c r="RFZ150" s="4"/>
      <c r="RGA150" s="4"/>
      <c r="RGB150" s="4"/>
      <c r="RGC150" s="4"/>
      <c r="RGD150" s="4"/>
      <c r="RGE150" s="4"/>
      <c r="RGF150" s="4"/>
      <c r="RGG150" s="4"/>
      <c r="RGH150" s="4"/>
      <c r="RGI150" s="4"/>
      <c r="RGJ150" s="4"/>
      <c r="RGK150" s="4"/>
      <c r="RGL150" s="4"/>
      <c r="RGM150" s="4"/>
      <c r="RGN150" s="4"/>
      <c r="RGO150" s="4"/>
      <c r="RGP150" s="4"/>
      <c r="RGQ150" s="4"/>
      <c r="RGR150" s="4"/>
      <c r="RGS150" s="4"/>
      <c r="RGT150" s="4"/>
      <c r="RGU150" s="4"/>
      <c r="RGV150" s="4"/>
      <c r="RGW150" s="4"/>
      <c r="RGX150" s="4"/>
      <c r="RGY150" s="4"/>
      <c r="RGZ150" s="4"/>
      <c r="RHA150" s="4"/>
      <c r="RHB150" s="4"/>
      <c r="RHC150" s="4"/>
      <c r="RHD150" s="4"/>
      <c r="RHE150" s="4"/>
      <c r="RHF150" s="4"/>
      <c r="RHG150" s="4"/>
      <c r="RHH150" s="4"/>
      <c r="RHI150" s="4"/>
      <c r="RHJ150" s="4"/>
      <c r="RHK150" s="4"/>
      <c r="RHL150" s="4"/>
      <c r="RHM150" s="4"/>
      <c r="RHN150" s="4"/>
      <c r="RHO150" s="4"/>
      <c r="RHP150" s="4"/>
      <c r="RHQ150" s="4"/>
      <c r="RHR150" s="4"/>
      <c r="RHS150" s="4"/>
      <c r="RHT150" s="4"/>
      <c r="RHU150" s="4"/>
      <c r="RHV150" s="4"/>
      <c r="RHW150" s="4"/>
      <c r="RHX150" s="4"/>
      <c r="RHY150" s="4"/>
      <c r="RHZ150" s="4"/>
      <c r="RIA150" s="4"/>
      <c r="RIB150" s="4"/>
      <c r="RIC150" s="4"/>
      <c r="RID150" s="4"/>
      <c r="RIE150" s="4"/>
      <c r="RIF150" s="4"/>
      <c r="RIG150" s="4"/>
      <c r="RIH150" s="4"/>
      <c r="RII150" s="4"/>
      <c r="RIJ150" s="4"/>
      <c r="RIK150" s="4"/>
      <c r="RIL150" s="4"/>
      <c r="RIM150" s="4"/>
      <c r="RIN150" s="4"/>
      <c r="RIO150" s="4"/>
      <c r="RIP150" s="4"/>
      <c r="RIQ150" s="4"/>
      <c r="RIR150" s="4"/>
      <c r="RIS150" s="4"/>
      <c r="RIT150" s="4"/>
      <c r="RIU150" s="4"/>
      <c r="RIV150" s="4"/>
      <c r="RIW150" s="4"/>
      <c r="RIX150" s="4"/>
      <c r="RIY150" s="4"/>
      <c r="RIZ150" s="4"/>
      <c r="RJA150" s="4"/>
      <c r="RJB150" s="4"/>
      <c r="RJC150" s="4"/>
      <c r="RJD150" s="4"/>
      <c r="RJE150" s="4"/>
      <c r="RJF150" s="4"/>
      <c r="RJG150" s="4"/>
      <c r="RJH150" s="4"/>
      <c r="RJI150" s="4"/>
      <c r="RJJ150" s="4"/>
      <c r="RJK150" s="4"/>
      <c r="RJL150" s="4"/>
      <c r="RJM150" s="4"/>
      <c r="RJN150" s="4"/>
      <c r="RJO150" s="4"/>
      <c r="RJP150" s="4"/>
      <c r="RJQ150" s="4"/>
      <c r="RJR150" s="4"/>
      <c r="RJS150" s="4"/>
      <c r="RJT150" s="4"/>
      <c r="RJU150" s="4"/>
      <c r="RJV150" s="4"/>
      <c r="RJW150" s="4"/>
      <c r="RJX150" s="4"/>
      <c r="RJY150" s="4"/>
      <c r="RJZ150" s="4"/>
      <c r="RKA150" s="4"/>
      <c r="RKB150" s="4"/>
      <c r="RKC150" s="4"/>
      <c r="RKD150" s="4"/>
      <c r="RKE150" s="4"/>
      <c r="RKF150" s="4"/>
      <c r="RKG150" s="4"/>
      <c r="RKH150" s="4"/>
      <c r="RKI150" s="4"/>
      <c r="RKJ150" s="4"/>
      <c r="RKK150" s="4"/>
      <c r="RKL150" s="4"/>
      <c r="RKM150" s="4"/>
      <c r="RKN150" s="4"/>
      <c r="RKO150" s="4"/>
      <c r="RKP150" s="4"/>
      <c r="RKQ150" s="4"/>
      <c r="RKR150" s="4"/>
      <c r="RKS150" s="4"/>
      <c r="RKT150" s="4"/>
      <c r="RKU150" s="4"/>
      <c r="RKV150" s="4"/>
      <c r="RKW150" s="4"/>
      <c r="RKX150" s="4"/>
      <c r="RKY150" s="4"/>
      <c r="RKZ150" s="4"/>
      <c r="RLA150" s="4"/>
      <c r="RLB150" s="4"/>
      <c r="RLC150" s="4"/>
      <c r="RLD150" s="4"/>
      <c r="RLE150" s="4"/>
      <c r="RLF150" s="4"/>
      <c r="RLG150" s="4"/>
      <c r="RLH150" s="4"/>
      <c r="RLI150" s="4"/>
      <c r="RLJ150" s="4"/>
      <c r="RLK150" s="4"/>
      <c r="RLL150" s="4"/>
      <c r="RLM150" s="4"/>
      <c r="RLN150" s="4"/>
      <c r="RLO150" s="4"/>
      <c r="RLP150" s="4"/>
      <c r="RLQ150" s="4"/>
      <c r="RLR150" s="4"/>
      <c r="RLS150" s="74"/>
      <c r="RLT150" s="74"/>
      <c r="RLU150" s="74"/>
      <c r="RLV150" s="74"/>
      <c r="RLW150" s="74"/>
      <c r="RLX150" s="74"/>
      <c r="RLY150" s="4"/>
      <c r="RLZ150" s="4"/>
      <c r="RMA150" s="4"/>
      <c r="RMB150" s="4"/>
      <c r="RMC150" s="4"/>
      <c r="RMD150" s="4"/>
      <c r="RME150" s="4"/>
      <c r="RMF150" s="4"/>
      <c r="RMG150" s="4"/>
      <c r="RMH150" s="4"/>
      <c r="RMI150" s="4"/>
      <c r="RMJ150" s="4"/>
      <c r="RMK150" s="4"/>
      <c r="RML150" s="4"/>
      <c r="RMM150" s="4"/>
      <c r="RMN150" s="4"/>
      <c r="RMO150" s="4"/>
      <c r="RMP150" s="4"/>
      <c r="RMQ150" s="4"/>
      <c r="RMR150" s="4"/>
      <c r="RMS150" s="4"/>
      <c r="RMT150" s="4"/>
      <c r="RMU150" s="4"/>
      <c r="RMV150" s="4"/>
      <c r="RMW150" s="4"/>
      <c r="RMX150" s="4"/>
      <c r="RMY150" s="4"/>
      <c r="RMZ150" s="4"/>
      <c r="RNA150" s="4"/>
      <c r="RNB150" s="4"/>
      <c r="RNC150" s="4"/>
      <c r="RND150" s="4"/>
      <c r="RNE150" s="4"/>
      <c r="RNF150" s="4"/>
      <c r="RNG150" s="4"/>
      <c r="RNH150" s="4"/>
      <c r="RNI150" s="4"/>
      <c r="RNJ150" s="4"/>
      <c r="RNK150" s="4"/>
      <c r="RNL150" s="4"/>
      <c r="RNM150" s="4"/>
      <c r="RNN150" s="4"/>
      <c r="RNO150" s="4"/>
      <c r="RNP150" s="4"/>
      <c r="RNQ150" s="4"/>
      <c r="RNR150" s="4"/>
      <c r="RNS150" s="4"/>
      <c r="RNT150" s="4"/>
      <c r="RNU150" s="4"/>
      <c r="RNV150" s="4"/>
      <c r="RNW150" s="4"/>
      <c r="RNX150" s="4"/>
      <c r="RNY150" s="4"/>
      <c r="RNZ150" s="4"/>
      <c r="ROA150" s="4"/>
      <c r="ROB150" s="4"/>
      <c r="ROC150" s="4"/>
      <c r="ROD150" s="4"/>
      <c r="ROE150" s="4"/>
      <c r="ROF150" s="4"/>
      <c r="ROG150" s="4"/>
      <c r="ROH150" s="4"/>
      <c r="ROI150" s="4"/>
      <c r="ROJ150" s="4"/>
      <c r="ROK150" s="4"/>
      <c r="ROL150" s="4"/>
      <c r="ROM150" s="4"/>
      <c r="RON150" s="4"/>
      <c r="ROO150" s="4"/>
      <c r="ROP150" s="4"/>
      <c r="ROQ150" s="4"/>
      <c r="ROR150" s="4"/>
      <c r="ROS150" s="4"/>
      <c r="ROT150" s="4"/>
      <c r="ROU150" s="4"/>
      <c r="ROV150" s="4"/>
      <c r="ROW150" s="4"/>
      <c r="ROX150" s="4"/>
      <c r="ROY150" s="4"/>
      <c r="ROZ150" s="4"/>
      <c r="RPA150" s="4"/>
      <c r="RPB150" s="4"/>
      <c r="RPC150" s="4"/>
      <c r="RPD150" s="4"/>
      <c r="RPE150" s="4"/>
      <c r="RPF150" s="4"/>
      <c r="RPG150" s="4"/>
      <c r="RPH150" s="4"/>
      <c r="RPI150" s="4"/>
      <c r="RPJ150" s="4"/>
      <c r="RPK150" s="4"/>
      <c r="RPL150" s="4"/>
      <c r="RPM150" s="4"/>
      <c r="RPN150" s="4"/>
      <c r="RPO150" s="4"/>
      <c r="RPP150" s="4"/>
      <c r="RPQ150" s="4"/>
      <c r="RPR150" s="4"/>
      <c r="RPS150" s="4"/>
      <c r="RPT150" s="4"/>
      <c r="RPU150" s="4"/>
      <c r="RPV150" s="4"/>
      <c r="RPW150" s="4"/>
      <c r="RPX150" s="4"/>
      <c r="RPY150" s="4"/>
      <c r="RPZ150" s="4"/>
      <c r="RQA150" s="4"/>
      <c r="RQB150" s="4"/>
      <c r="RQC150" s="4"/>
      <c r="RQD150" s="4"/>
      <c r="RQE150" s="4"/>
      <c r="RQF150" s="4"/>
      <c r="RQG150" s="4"/>
      <c r="RQH150" s="4"/>
      <c r="RQI150" s="4"/>
      <c r="RQJ150" s="4"/>
      <c r="RQK150" s="4"/>
      <c r="RQL150" s="4"/>
      <c r="RQM150" s="4"/>
      <c r="RQN150" s="4"/>
      <c r="RQO150" s="4"/>
      <c r="RQP150" s="4"/>
      <c r="RQQ150" s="4"/>
      <c r="RQR150" s="4"/>
      <c r="RQS150" s="4"/>
      <c r="RQT150" s="4"/>
      <c r="RQU150" s="4"/>
      <c r="RQV150" s="4"/>
      <c r="RQW150" s="4"/>
      <c r="RQX150" s="4"/>
      <c r="RQY150" s="4"/>
      <c r="RQZ150" s="4"/>
      <c r="RRA150" s="4"/>
      <c r="RRB150" s="4"/>
      <c r="RRC150" s="4"/>
      <c r="RRD150" s="4"/>
      <c r="RRE150" s="4"/>
      <c r="RRF150" s="4"/>
      <c r="RRG150" s="4"/>
      <c r="RRH150" s="4"/>
      <c r="RRI150" s="4"/>
      <c r="RRJ150" s="4"/>
      <c r="RRK150" s="4"/>
      <c r="RRL150" s="4"/>
      <c r="RRM150" s="4"/>
      <c r="RRN150" s="4"/>
      <c r="RRO150" s="4"/>
      <c r="RRP150" s="4"/>
      <c r="RRQ150" s="4"/>
      <c r="RRR150" s="4"/>
      <c r="RRS150" s="4"/>
      <c r="RRT150" s="4"/>
      <c r="RRU150" s="4"/>
      <c r="RRV150" s="4"/>
      <c r="RRW150" s="4"/>
      <c r="RRX150" s="4"/>
      <c r="RRY150" s="4"/>
      <c r="RRZ150" s="4"/>
      <c r="RSA150" s="4"/>
      <c r="RSB150" s="4"/>
      <c r="RSC150" s="4"/>
      <c r="RSD150" s="4"/>
      <c r="RSE150" s="4"/>
      <c r="RSF150" s="4"/>
      <c r="RSG150" s="4"/>
      <c r="RSH150" s="4"/>
      <c r="RSI150" s="4"/>
      <c r="RSJ150" s="4"/>
      <c r="RSK150" s="4"/>
      <c r="RSL150" s="4"/>
      <c r="RSM150" s="4"/>
      <c r="RSN150" s="4"/>
      <c r="RSO150" s="4"/>
      <c r="RSP150" s="4"/>
      <c r="RSQ150" s="4"/>
      <c r="RSR150" s="4"/>
      <c r="RSS150" s="4"/>
      <c r="RST150" s="4"/>
      <c r="RSU150" s="4"/>
      <c r="RSV150" s="4"/>
      <c r="RSW150" s="4"/>
      <c r="RSX150" s="4"/>
      <c r="RSY150" s="4"/>
      <c r="RSZ150" s="4"/>
      <c r="RTA150" s="4"/>
      <c r="RTB150" s="4"/>
      <c r="RTC150" s="4"/>
      <c r="RTD150" s="4"/>
      <c r="RTE150" s="4"/>
      <c r="RTF150" s="4"/>
      <c r="RTG150" s="4"/>
      <c r="RTH150" s="4"/>
      <c r="RTI150" s="4"/>
      <c r="RTJ150" s="4"/>
      <c r="RTK150" s="4"/>
      <c r="RTL150" s="4"/>
      <c r="RTM150" s="4"/>
      <c r="RTN150" s="4"/>
      <c r="RTO150" s="4"/>
      <c r="RTP150" s="4"/>
      <c r="RTQ150" s="4"/>
      <c r="RTR150" s="4"/>
      <c r="RTS150" s="4"/>
      <c r="RTT150" s="4"/>
      <c r="RTU150" s="4"/>
      <c r="RTV150" s="4"/>
      <c r="RTW150" s="4"/>
      <c r="RTX150" s="4"/>
      <c r="RTY150" s="4"/>
      <c r="RTZ150" s="4"/>
      <c r="RUA150" s="4"/>
      <c r="RUB150" s="4"/>
      <c r="RUC150" s="4"/>
      <c r="RUD150" s="4"/>
      <c r="RUE150" s="4"/>
      <c r="RUF150" s="4"/>
      <c r="RUG150" s="4"/>
      <c r="RUH150" s="4"/>
      <c r="RUI150" s="4"/>
      <c r="RUJ150" s="4"/>
      <c r="RUK150" s="4"/>
      <c r="RUL150" s="4"/>
      <c r="RUM150" s="4"/>
      <c r="RUN150" s="4"/>
      <c r="RUO150" s="4"/>
      <c r="RUP150" s="4"/>
      <c r="RUQ150" s="4"/>
      <c r="RUR150" s="4"/>
      <c r="RUS150" s="4"/>
      <c r="RUT150" s="4"/>
      <c r="RUU150" s="4"/>
      <c r="RUV150" s="4"/>
      <c r="RUW150" s="4"/>
      <c r="RUX150" s="4"/>
      <c r="RUY150" s="4"/>
      <c r="RUZ150" s="4"/>
      <c r="RVA150" s="4"/>
      <c r="RVB150" s="4"/>
      <c r="RVC150" s="4"/>
      <c r="RVD150" s="4"/>
      <c r="RVE150" s="4"/>
      <c r="RVF150" s="4"/>
      <c r="RVG150" s="4"/>
      <c r="RVH150" s="4"/>
      <c r="RVI150" s="4"/>
      <c r="RVJ150" s="4"/>
      <c r="RVK150" s="4"/>
      <c r="RVL150" s="4"/>
      <c r="RVM150" s="4"/>
      <c r="RVN150" s="4"/>
      <c r="RVO150" s="74"/>
      <c r="RVP150" s="74"/>
      <c r="RVQ150" s="74"/>
      <c r="RVR150" s="74"/>
      <c r="RVS150" s="74"/>
      <c r="RVT150" s="74"/>
      <c r="RVU150" s="4"/>
      <c r="RVV150" s="4"/>
      <c r="RVW150" s="4"/>
      <c r="RVX150" s="4"/>
      <c r="RVY150" s="4"/>
      <c r="RVZ150" s="4"/>
      <c r="RWA150" s="4"/>
      <c r="RWB150" s="4"/>
      <c r="RWC150" s="4"/>
      <c r="RWD150" s="4"/>
      <c r="RWE150" s="4"/>
      <c r="RWF150" s="4"/>
      <c r="RWG150" s="4"/>
      <c r="RWH150" s="4"/>
      <c r="RWI150" s="4"/>
      <c r="RWJ150" s="4"/>
      <c r="RWK150" s="4"/>
      <c r="RWL150" s="4"/>
      <c r="RWM150" s="4"/>
      <c r="RWN150" s="4"/>
      <c r="RWO150" s="4"/>
      <c r="RWP150" s="4"/>
      <c r="RWQ150" s="4"/>
      <c r="RWR150" s="4"/>
      <c r="RWS150" s="4"/>
      <c r="RWT150" s="4"/>
      <c r="RWU150" s="4"/>
      <c r="RWV150" s="4"/>
      <c r="RWW150" s="4"/>
      <c r="RWX150" s="4"/>
      <c r="RWY150" s="4"/>
      <c r="RWZ150" s="4"/>
      <c r="RXA150" s="4"/>
      <c r="RXB150" s="4"/>
      <c r="RXC150" s="4"/>
      <c r="RXD150" s="4"/>
      <c r="RXE150" s="4"/>
      <c r="RXF150" s="4"/>
      <c r="RXG150" s="4"/>
      <c r="RXH150" s="4"/>
      <c r="RXI150" s="4"/>
      <c r="RXJ150" s="4"/>
      <c r="RXK150" s="4"/>
      <c r="RXL150" s="4"/>
      <c r="RXM150" s="4"/>
      <c r="RXN150" s="4"/>
      <c r="RXO150" s="4"/>
      <c r="RXP150" s="4"/>
      <c r="RXQ150" s="4"/>
      <c r="RXR150" s="4"/>
      <c r="RXS150" s="4"/>
      <c r="RXT150" s="4"/>
      <c r="RXU150" s="4"/>
      <c r="RXV150" s="4"/>
      <c r="RXW150" s="4"/>
      <c r="RXX150" s="4"/>
      <c r="RXY150" s="4"/>
      <c r="RXZ150" s="4"/>
      <c r="RYA150" s="4"/>
      <c r="RYB150" s="4"/>
      <c r="RYC150" s="4"/>
      <c r="RYD150" s="4"/>
      <c r="RYE150" s="4"/>
      <c r="RYF150" s="4"/>
      <c r="RYG150" s="4"/>
      <c r="RYH150" s="4"/>
      <c r="RYI150" s="4"/>
      <c r="RYJ150" s="4"/>
      <c r="RYK150" s="4"/>
      <c r="RYL150" s="4"/>
      <c r="RYM150" s="4"/>
      <c r="RYN150" s="4"/>
      <c r="RYO150" s="4"/>
      <c r="RYP150" s="4"/>
      <c r="RYQ150" s="4"/>
      <c r="RYR150" s="4"/>
      <c r="RYS150" s="4"/>
      <c r="RYT150" s="4"/>
      <c r="RYU150" s="4"/>
      <c r="RYV150" s="4"/>
      <c r="RYW150" s="4"/>
      <c r="RYX150" s="4"/>
      <c r="RYY150" s="4"/>
      <c r="RYZ150" s="4"/>
      <c r="RZA150" s="4"/>
      <c r="RZB150" s="4"/>
      <c r="RZC150" s="4"/>
      <c r="RZD150" s="4"/>
      <c r="RZE150" s="4"/>
      <c r="RZF150" s="4"/>
      <c r="RZG150" s="4"/>
      <c r="RZH150" s="4"/>
      <c r="RZI150" s="4"/>
      <c r="RZJ150" s="4"/>
      <c r="RZK150" s="4"/>
      <c r="RZL150" s="4"/>
      <c r="RZM150" s="4"/>
      <c r="RZN150" s="4"/>
      <c r="RZO150" s="4"/>
      <c r="RZP150" s="4"/>
      <c r="RZQ150" s="4"/>
      <c r="RZR150" s="4"/>
      <c r="RZS150" s="4"/>
      <c r="RZT150" s="4"/>
      <c r="RZU150" s="4"/>
      <c r="RZV150" s="4"/>
      <c r="RZW150" s="4"/>
      <c r="RZX150" s="4"/>
      <c r="RZY150" s="4"/>
      <c r="RZZ150" s="4"/>
      <c r="SAA150" s="4"/>
      <c r="SAB150" s="4"/>
      <c r="SAC150" s="4"/>
      <c r="SAD150" s="4"/>
      <c r="SAE150" s="4"/>
      <c r="SAF150" s="4"/>
      <c r="SAG150" s="4"/>
      <c r="SAH150" s="4"/>
      <c r="SAI150" s="4"/>
      <c r="SAJ150" s="4"/>
      <c r="SAK150" s="4"/>
      <c r="SAL150" s="4"/>
      <c r="SAM150" s="4"/>
      <c r="SAN150" s="4"/>
      <c r="SAO150" s="4"/>
      <c r="SAP150" s="4"/>
      <c r="SAQ150" s="4"/>
      <c r="SAR150" s="4"/>
      <c r="SAS150" s="4"/>
      <c r="SAT150" s="4"/>
      <c r="SAU150" s="4"/>
      <c r="SAV150" s="4"/>
      <c r="SAW150" s="4"/>
      <c r="SAX150" s="4"/>
      <c r="SAY150" s="4"/>
      <c r="SAZ150" s="4"/>
      <c r="SBA150" s="4"/>
      <c r="SBB150" s="4"/>
      <c r="SBC150" s="4"/>
      <c r="SBD150" s="4"/>
      <c r="SBE150" s="4"/>
      <c r="SBF150" s="4"/>
      <c r="SBG150" s="4"/>
      <c r="SBH150" s="4"/>
      <c r="SBI150" s="4"/>
      <c r="SBJ150" s="4"/>
      <c r="SBK150" s="4"/>
      <c r="SBL150" s="4"/>
      <c r="SBM150" s="4"/>
      <c r="SBN150" s="4"/>
      <c r="SBO150" s="4"/>
      <c r="SBP150" s="4"/>
      <c r="SBQ150" s="4"/>
      <c r="SBR150" s="4"/>
      <c r="SBS150" s="4"/>
      <c r="SBT150" s="4"/>
      <c r="SBU150" s="4"/>
      <c r="SBV150" s="4"/>
      <c r="SBW150" s="4"/>
      <c r="SBX150" s="4"/>
      <c r="SBY150" s="4"/>
      <c r="SBZ150" s="4"/>
      <c r="SCA150" s="4"/>
      <c r="SCB150" s="4"/>
      <c r="SCC150" s="4"/>
      <c r="SCD150" s="4"/>
      <c r="SCE150" s="4"/>
      <c r="SCF150" s="4"/>
      <c r="SCG150" s="4"/>
      <c r="SCH150" s="4"/>
      <c r="SCI150" s="4"/>
      <c r="SCJ150" s="4"/>
      <c r="SCK150" s="4"/>
      <c r="SCL150" s="4"/>
      <c r="SCM150" s="4"/>
      <c r="SCN150" s="4"/>
      <c r="SCO150" s="4"/>
      <c r="SCP150" s="4"/>
      <c r="SCQ150" s="4"/>
      <c r="SCR150" s="4"/>
      <c r="SCS150" s="4"/>
      <c r="SCT150" s="4"/>
      <c r="SCU150" s="4"/>
      <c r="SCV150" s="4"/>
      <c r="SCW150" s="4"/>
      <c r="SCX150" s="4"/>
      <c r="SCY150" s="4"/>
      <c r="SCZ150" s="4"/>
      <c r="SDA150" s="4"/>
      <c r="SDB150" s="4"/>
      <c r="SDC150" s="4"/>
      <c r="SDD150" s="4"/>
      <c r="SDE150" s="4"/>
      <c r="SDF150" s="4"/>
      <c r="SDG150" s="4"/>
      <c r="SDH150" s="4"/>
      <c r="SDI150" s="4"/>
      <c r="SDJ150" s="4"/>
      <c r="SDK150" s="4"/>
      <c r="SDL150" s="4"/>
      <c r="SDM150" s="4"/>
      <c r="SDN150" s="4"/>
      <c r="SDO150" s="4"/>
      <c r="SDP150" s="4"/>
      <c r="SDQ150" s="4"/>
      <c r="SDR150" s="4"/>
      <c r="SDS150" s="4"/>
      <c r="SDT150" s="4"/>
      <c r="SDU150" s="4"/>
      <c r="SDV150" s="4"/>
      <c r="SDW150" s="4"/>
      <c r="SDX150" s="4"/>
      <c r="SDY150" s="4"/>
      <c r="SDZ150" s="4"/>
      <c r="SEA150" s="4"/>
      <c r="SEB150" s="4"/>
      <c r="SEC150" s="4"/>
      <c r="SED150" s="4"/>
      <c r="SEE150" s="4"/>
      <c r="SEF150" s="4"/>
      <c r="SEG150" s="4"/>
      <c r="SEH150" s="4"/>
      <c r="SEI150" s="4"/>
      <c r="SEJ150" s="4"/>
      <c r="SEK150" s="4"/>
      <c r="SEL150" s="4"/>
      <c r="SEM150" s="4"/>
      <c r="SEN150" s="4"/>
      <c r="SEO150" s="4"/>
      <c r="SEP150" s="4"/>
      <c r="SEQ150" s="4"/>
      <c r="SER150" s="4"/>
      <c r="SES150" s="4"/>
      <c r="SET150" s="4"/>
      <c r="SEU150" s="4"/>
      <c r="SEV150" s="4"/>
      <c r="SEW150" s="4"/>
      <c r="SEX150" s="4"/>
      <c r="SEY150" s="4"/>
      <c r="SEZ150" s="4"/>
      <c r="SFA150" s="4"/>
      <c r="SFB150" s="4"/>
      <c r="SFC150" s="4"/>
      <c r="SFD150" s="4"/>
      <c r="SFE150" s="4"/>
      <c r="SFF150" s="4"/>
      <c r="SFG150" s="4"/>
      <c r="SFH150" s="4"/>
      <c r="SFI150" s="4"/>
      <c r="SFJ150" s="4"/>
      <c r="SFK150" s="74"/>
      <c r="SFL150" s="74"/>
      <c r="SFM150" s="74"/>
      <c r="SFN150" s="74"/>
      <c r="SFO150" s="74"/>
      <c r="SFP150" s="74"/>
      <c r="SFQ150" s="4"/>
      <c r="SFR150" s="4"/>
      <c r="SFS150" s="4"/>
      <c r="SFT150" s="4"/>
      <c r="SFU150" s="4"/>
      <c r="SFV150" s="4"/>
      <c r="SFW150" s="4"/>
      <c r="SFX150" s="4"/>
      <c r="SFY150" s="4"/>
      <c r="SFZ150" s="4"/>
      <c r="SGA150" s="4"/>
      <c r="SGB150" s="4"/>
      <c r="SGC150" s="4"/>
      <c r="SGD150" s="4"/>
      <c r="SGE150" s="4"/>
      <c r="SGF150" s="4"/>
      <c r="SGG150" s="4"/>
      <c r="SGH150" s="4"/>
      <c r="SGI150" s="4"/>
      <c r="SGJ150" s="4"/>
      <c r="SGK150" s="4"/>
      <c r="SGL150" s="4"/>
      <c r="SGM150" s="4"/>
      <c r="SGN150" s="4"/>
      <c r="SGO150" s="4"/>
      <c r="SGP150" s="4"/>
      <c r="SGQ150" s="4"/>
      <c r="SGR150" s="4"/>
      <c r="SGS150" s="4"/>
      <c r="SGT150" s="4"/>
      <c r="SGU150" s="4"/>
      <c r="SGV150" s="4"/>
      <c r="SGW150" s="4"/>
      <c r="SGX150" s="4"/>
      <c r="SGY150" s="4"/>
      <c r="SGZ150" s="4"/>
      <c r="SHA150" s="4"/>
      <c r="SHB150" s="4"/>
      <c r="SHC150" s="4"/>
      <c r="SHD150" s="4"/>
      <c r="SHE150" s="4"/>
      <c r="SHF150" s="4"/>
      <c r="SHG150" s="4"/>
      <c r="SHH150" s="4"/>
      <c r="SHI150" s="4"/>
      <c r="SHJ150" s="4"/>
      <c r="SHK150" s="4"/>
      <c r="SHL150" s="4"/>
      <c r="SHM150" s="4"/>
      <c r="SHN150" s="4"/>
      <c r="SHO150" s="4"/>
      <c r="SHP150" s="4"/>
      <c r="SHQ150" s="4"/>
      <c r="SHR150" s="4"/>
      <c r="SHS150" s="4"/>
      <c r="SHT150" s="4"/>
      <c r="SHU150" s="4"/>
      <c r="SHV150" s="4"/>
      <c r="SHW150" s="4"/>
      <c r="SHX150" s="4"/>
      <c r="SHY150" s="4"/>
      <c r="SHZ150" s="4"/>
      <c r="SIA150" s="4"/>
      <c r="SIB150" s="4"/>
      <c r="SIC150" s="4"/>
      <c r="SID150" s="4"/>
      <c r="SIE150" s="4"/>
      <c r="SIF150" s="4"/>
      <c r="SIG150" s="4"/>
      <c r="SIH150" s="4"/>
      <c r="SII150" s="4"/>
      <c r="SIJ150" s="4"/>
      <c r="SIK150" s="4"/>
      <c r="SIL150" s="4"/>
      <c r="SIM150" s="4"/>
      <c r="SIN150" s="4"/>
      <c r="SIO150" s="4"/>
      <c r="SIP150" s="4"/>
      <c r="SIQ150" s="4"/>
      <c r="SIR150" s="4"/>
      <c r="SIS150" s="4"/>
      <c r="SIT150" s="4"/>
      <c r="SIU150" s="4"/>
      <c r="SIV150" s="4"/>
      <c r="SIW150" s="4"/>
      <c r="SIX150" s="4"/>
      <c r="SIY150" s="4"/>
      <c r="SIZ150" s="4"/>
      <c r="SJA150" s="4"/>
      <c r="SJB150" s="4"/>
      <c r="SJC150" s="4"/>
      <c r="SJD150" s="4"/>
      <c r="SJE150" s="4"/>
      <c r="SJF150" s="4"/>
      <c r="SJG150" s="4"/>
      <c r="SJH150" s="4"/>
      <c r="SJI150" s="4"/>
      <c r="SJJ150" s="4"/>
      <c r="SJK150" s="4"/>
      <c r="SJL150" s="4"/>
      <c r="SJM150" s="4"/>
      <c r="SJN150" s="4"/>
      <c r="SJO150" s="4"/>
      <c r="SJP150" s="4"/>
      <c r="SJQ150" s="4"/>
      <c r="SJR150" s="4"/>
      <c r="SJS150" s="4"/>
      <c r="SJT150" s="4"/>
      <c r="SJU150" s="4"/>
      <c r="SJV150" s="4"/>
      <c r="SJW150" s="4"/>
      <c r="SJX150" s="4"/>
      <c r="SJY150" s="4"/>
      <c r="SJZ150" s="4"/>
      <c r="SKA150" s="4"/>
      <c r="SKB150" s="4"/>
      <c r="SKC150" s="4"/>
      <c r="SKD150" s="4"/>
      <c r="SKE150" s="4"/>
      <c r="SKF150" s="4"/>
      <c r="SKG150" s="4"/>
      <c r="SKH150" s="4"/>
      <c r="SKI150" s="4"/>
      <c r="SKJ150" s="4"/>
      <c r="SKK150" s="4"/>
      <c r="SKL150" s="4"/>
      <c r="SKM150" s="4"/>
      <c r="SKN150" s="4"/>
      <c r="SKO150" s="4"/>
      <c r="SKP150" s="4"/>
      <c r="SKQ150" s="4"/>
      <c r="SKR150" s="4"/>
      <c r="SKS150" s="4"/>
      <c r="SKT150" s="4"/>
      <c r="SKU150" s="4"/>
      <c r="SKV150" s="4"/>
      <c r="SKW150" s="4"/>
      <c r="SKX150" s="4"/>
      <c r="SKY150" s="4"/>
      <c r="SKZ150" s="4"/>
      <c r="SLA150" s="4"/>
      <c r="SLB150" s="4"/>
      <c r="SLC150" s="4"/>
      <c r="SLD150" s="4"/>
      <c r="SLE150" s="4"/>
      <c r="SLF150" s="4"/>
      <c r="SLG150" s="4"/>
      <c r="SLH150" s="4"/>
      <c r="SLI150" s="4"/>
      <c r="SLJ150" s="4"/>
      <c r="SLK150" s="4"/>
      <c r="SLL150" s="4"/>
      <c r="SLM150" s="4"/>
      <c r="SLN150" s="4"/>
      <c r="SLO150" s="4"/>
      <c r="SLP150" s="4"/>
      <c r="SLQ150" s="4"/>
      <c r="SLR150" s="4"/>
      <c r="SLS150" s="4"/>
      <c r="SLT150" s="4"/>
      <c r="SLU150" s="4"/>
      <c r="SLV150" s="4"/>
      <c r="SLW150" s="4"/>
      <c r="SLX150" s="4"/>
      <c r="SLY150" s="4"/>
      <c r="SLZ150" s="4"/>
      <c r="SMA150" s="4"/>
      <c r="SMB150" s="4"/>
      <c r="SMC150" s="4"/>
      <c r="SMD150" s="4"/>
      <c r="SME150" s="4"/>
      <c r="SMF150" s="4"/>
      <c r="SMG150" s="4"/>
      <c r="SMH150" s="4"/>
      <c r="SMI150" s="4"/>
      <c r="SMJ150" s="4"/>
      <c r="SMK150" s="4"/>
      <c r="SML150" s="4"/>
      <c r="SMM150" s="4"/>
      <c r="SMN150" s="4"/>
      <c r="SMO150" s="4"/>
      <c r="SMP150" s="4"/>
      <c r="SMQ150" s="4"/>
      <c r="SMR150" s="4"/>
      <c r="SMS150" s="4"/>
      <c r="SMT150" s="4"/>
      <c r="SMU150" s="4"/>
      <c r="SMV150" s="4"/>
      <c r="SMW150" s="4"/>
      <c r="SMX150" s="4"/>
      <c r="SMY150" s="4"/>
      <c r="SMZ150" s="4"/>
      <c r="SNA150" s="4"/>
      <c r="SNB150" s="4"/>
      <c r="SNC150" s="4"/>
      <c r="SND150" s="4"/>
      <c r="SNE150" s="4"/>
      <c r="SNF150" s="4"/>
      <c r="SNG150" s="4"/>
      <c r="SNH150" s="4"/>
      <c r="SNI150" s="4"/>
      <c r="SNJ150" s="4"/>
      <c r="SNK150" s="4"/>
      <c r="SNL150" s="4"/>
      <c r="SNM150" s="4"/>
      <c r="SNN150" s="4"/>
      <c r="SNO150" s="4"/>
      <c r="SNP150" s="4"/>
      <c r="SNQ150" s="4"/>
      <c r="SNR150" s="4"/>
      <c r="SNS150" s="4"/>
      <c r="SNT150" s="4"/>
      <c r="SNU150" s="4"/>
      <c r="SNV150" s="4"/>
      <c r="SNW150" s="4"/>
      <c r="SNX150" s="4"/>
      <c r="SNY150" s="4"/>
      <c r="SNZ150" s="4"/>
      <c r="SOA150" s="4"/>
      <c r="SOB150" s="4"/>
      <c r="SOC150" s="4"/>
      <c r="SOD150" s="4"/>
      <c r="SOE150" s="4"/>
      <c r="SOF150" s="4"/>
      <c r="SOG150" s="4"/>
      <c r="SOH150" s="4"/>
      <c r="SOI150" s="4"/>
      <c r="SOJ150" s="4"/>
      <c r="SOK150" s="4"/>
      <c r="SOL150" s="4"/>
      <c r="SOM150" s="4"/>
      <c r="SON150" s="4"/>
      <c r="SOO150" s="4"/>
      <c r="SOP150" s="4"/>
      <c r="SOQ150" s="4"/>
      <c r="SOR150" s="4"/>
      <c r="SOS150" s="4"/>
      <c r="SOT150" s="4"/>
      <c r="SOU150" s="4"/>
      <c r="SOV150" s="4"/>
      <c r="SOW150" s="4"/>
      <c r="SOX150" s="4"/>
      <c r="SOY150" s="4"/>
      <c r="SOZ150" s="4"/>
      <c r="SPA150" s="4"/>
      <c r="SPB150" s="4"/>
      <c r="SPC150" s="4"/>
      <c r="SPD150" s="4"/>
      <c r="SPE150" s="4"/>
      <c r="SPF150" s="4"/>
      <c r="SPG150" s="74"/>
      <c r="SPH150" s="74"/>
      <c r="SPI150" s="74"/>
      <c r="SPJ150" s="74"/>
      <c r="SPK150" s="74"/>
      <c r="SPL150" s="74"/>
      <c r="SPM150" s="4"/>
      <c r="SPN150" s="4"/>
      <c r="SPO150" s="4"/>
      <c r="SPP150" s="4"/>
      <c r="SPQ150" s="4"/>
      <c r="SPR150" s="4"/>
      <c r="SPS150" s="4"/>
      <c r="SPT150" s="4"/>
      <c r="SPU150" s="4"/>
      <c r="SPV150" s="4"/>
      <c r="SPW150" s="4"/>
      <c r="SPX150" s="4"/>
      <c r="SPY150" s="4"/>
      <c r="SPZ150" s="4"/>
      <c r="SQA150" s="4"/>
      <c r="SQB150" s="4"/>
      <c r="SQC150" s="4"/>
      <c r="SQD150" s="4"/>
      <c r="SQE150" s="4"/>
      <c r="SQF150" s="4"/>
      <c r="SQG150" s="4"/>
      <c r="SQH150" s="4"/>
      <c r="SQI150" s="4"/>
      <c r="SQJ150" s="4"/>
      <c r="SQK150" s="4"/>
      <c r="SQL150" s="4"/>
      <c r="SQM150" s="4"/>
      <c r="SQN150" s="4"/>
      <c r="SQO150" s="4"/>
      <c r="SQP150" s="4"/>
      <c r="SQQ150" s="4"/>
      <c r="SQR150" s="4"/>
      <c r="SQS150" s="4"/>
      <c r="SQT150" s="4"/>
      <c r="SQU150" s="4"/>
      <c r="SQV150" s="4"/>
      <c r="SQW150" s="4"/>
      <c r="SQX150" s="4"/>
      <c r="SQY150" s="4"/>
      <c r="SQZ150" s="4"/>
      <c r="SRA150" s="4"/>
      <c r="SRB150" s="4"/>
      <c r="SRC150" s="4"/>
      <c r="SRD150" s="4"/>
      <c r="SRE150" s="4"/>
      <c r="SRF150" s="4"/>
      <c r="SRG150" s="4"/>
      <c r="SRH150" s="4"/>
      <c r="SRI150" s="4"/>
      <c r="SRJ150" s="4"/>
      <c r="SRK150" s="4"/>
      <c r="SRL150" s="4"/>
      <c r="SRM150" s="4"/>
      <c r="SRN150" s="4"/>
      <c r="SRO150" s="4"/>
      <c r="SRP150" s="4"/>
      <c r="SRQ150" s="4"/>
      <c r="SRR150" s="4"/>
      <c r="SRS150" s="4"/>
      <c r="SRT150" s="4"/>
      <c r="SRU150" s="4"/>
      <c r="SRV150" s="4"/>
      <c r="SRW150" s="4"/>
      <c r="SRX150" s="4"/>
      <c r="SRY150" s="4"/>
      <c r="SRZ150" s="4"/>
      <c r="SSA150" s="4"/>
      <c r="SSB150" s="4"/>
      <c r="SSC150" s="4"/>
      <c r="SSD150" s="4"/>
      <c r="SSE150" s="4"/>
      <c r="SSF150" s="4"/>
      <c r="SSG150" s="4"/>
      <c r="SSH150" s="4"/>
      <c r="SSI150" s="4"/>
      <c r="SSJ150" s="4"/>
      <c r="SSK150" s="4"/>
      <c r="SSL150" s="4"/>
      <c r="SSM150" s="4"/>
      <c r="SSN150" s="4"/>
      <c r="SSO150" s="4"/>
      <c r="SSP150" s="4"/>
      <c r="SSQ150" s="4"/>
      <c r="SSR150" s="4"/>
      <c r="SSS150" s="4"/>
      <c r="SST150" s="4"/>
      <c r="SSU150" s="4"/>
      <c r="SSV150" s="4"/>
      <c r="SSW150" s="4"/>
      <c r="SSX150" s="4"/>
      <c r="SSY150" s="4"/>
      <c r="SSZ150" s="4"/>
      <c r="STA150" s="4"/>
      <c r="STB150" s="4"/>
      <c r="STC150" s="4"/>
      <c r="STD150" s="4"/>
      <c r="STE150" s="4"/>
      <c r="STF150" s="4"/>
      <c r="STG150" s="4"/>
      <c r="STH150" s="4"/>
      <c r="STI150" s="4"/>
      <c r="STJ150" s="4"/>
      <c r="STK150" s="4"/>
      <c r="STL150" s="4"/>
      <c r="STM150" s="4"/>
      <c r="STN150" s="4"/>
      <c r="STO150" s="4"/>
      <c r="STP150" s="4"/>
      <c r="STQ150" s="4"/>
      <c r="STR150" s="4"/>
      <c r="STS150" s="4"/>
      <c r="STT150" s="4"/>
      <c r="STU150" s="4"/>
      <c r="STV150" s="4"/>
      <c r="STW150" s="4"/>
      <c r="STX150" s="4"/>
      <c r="STY150" s="4"/>
      <c r="STZ150" s="4"/>
      <c r="SUA150" s="4"/>
      <c r="SUB150" s="4"/>
      <c r="SUC150" s="4"/>
      <c r="SUD150" s="4"/>
      <c r="SUE150" s="4"/>
      <c r="SUF150" s="4"/>
      <c r="SUG150" s="4"/>
      <c r="SUH150" s="4"/>
      <c r="SUI150" s="4"/>
      <c r="SUJ150" s="4"/>
      <c r="SUK150" s="4"/>
      <c r="SUL150" s="4"/>
      <c r="SUM150" s="4"/>
      <c r="SUN150" s="4"/>
      <c r="SUO150" s="4"/>
      <c r="SUP150" s="4"/>
      <c r="SUQ150" s="4"/>
      <c r="SUR150" s="4"/>
      <c r="SUS150" s="4"/>
      <c r="SUT150" s="4"/>
      <c r="SUU150" s="4"/>
      <c r="SUV150" s="4"/>
      <c r="SUW150" s="4"/>
      <c r="SUX150" s="4"/>
      <c r="SUY150" s="4"/>
      <c r="SUZ150" s="4"/>
      <c r="SVA150" s="4"/>
      <c r="SVB150" s="4"/>
      <c r="SVC150" s="4"/>
      <c r="SVD150" s="4"/>
      <c r="SVE150" s="4"/>
      <c r="SVF150" s="4"/>
      <c r="SVG150" s="4"/>
      <c r="SVH150" s="4"/>
      <c r="SVI150" s="4"/>
      <c r="SVJ150" s="4"/>
      <c r="SVK150" s="4"/>
      <c r="SVL150" s="4"/>
      <c r="SVM150" s="4"/>
      <c r="SVN150" s="4"/>
      <c r="SVO150" s="4"/>
      <c r="SVP150" s="4"/>
      <c r="SVQ150" s="4"/>
      <c r="SVR150" s="4"/>
      <c r="SVS150" s="4"/>
      <c r="SVT150" s="4"/>
      <c r="SVU150" s="4"/>
      <c r="SVV150" s="4"/>
      <c r="SVW150" s="4"/>
      <c r="SVX150" s="4"/>
      <c r="SVY150" s="4"/>
      <c r="SVZ150" s="4"/>
      <c r="SWA150" s="4"/>
      <c r="SWB150" s="4"/>
      <c r="SWC150" s="4"/>
      <c r="SWD150" s="4"/>
      <c r="SWE150" s="4"/>
      <c r="SWF150" s="4"/>
      <c r="SWG150" s="4"/>
      <c r="SWH150" s="4"/>
      <c r="SWI150" s="4"/>
      <c r="SWJ150" s="4"/>
      <c r="SWK150" s="4"/>
      <c r="SWL150" s="4"/>
      <c r="SWM150" s="4"/>
      <c r="SWN150" s="4"/>
      <c r="SWO150" s="4"/>
      <c r="SWP150" s="4"/>
      <c r="SWQ150" s="4"/>
      <c r="SWR150" s="4"/>
      <c r="SWS150" s="4"/>
      <c r="SWT150" s="4"/>
      <c r="SWU150" s="4"/>
      <c r="SWV150" s="4"/>
      <c r="SWW150" s="4"/>
      <c r="SWX150" s="4"/>
      <c r="SWY150" s="4"/>
      <c r="SWZ150" s="4"/>
      <c r="SXA150" s="4"/>
      <c r="SXB150" s="4"/>
      <c r="SXC150" s="4"/>
      <c r="SXD150" s="4"/>
      <c r="SXE150" s="4"/>
      <c r="SXF150" s="4"/>
      <c r="SXG150" s="4"/>
      <c r="SXH150" s="4"/>
      <c r="SXI150" s="4"/>
      <c r="SXJ150" s="4"/>
      <c r="SXK150" s="4"/>
      <c r="SXL150" s="4"/>
      <c r="SXM150" s="4"/>
      <c r="SXN150" s="4"/>
      <c r="SXO150" s="4"/>
      <c r="SXP150" s="4"/>
      <c r="SXQ150" s="4"/>
      <c r="SXR150" s="4"/>
      <c r="SXS150" s="4"/>
      <c r="SXT150" s="4"/>
      <c r="SXU150" s="4"/>
      <c r="SXV150" s="4"/>
      <c r="SXW150" s="4"/>
      <c r="SXX150" s="4"/>
      <c r="SXY150" s="4"/>
      <c r="SXZ150" s="4"/>
      <c r="SYA150" s="4"/>
      <c r="SYB150" s="4"/>
      <c r="SYC150" s="4"/>
      <c r="SYD150" s="4"/>
      <c r="SYE150" s="4"/>
      <c r="SYF150" s="4"/>
      <c r="SYG150" s="4"/>
      <c r="SYH150" s="4"/>
      <c r="SYI150" s="4"/>
      <c r="SYJ150" s="4"/>
      <c r="SYK150" s="4"/>
      <c r="SYL150" s="4"/>
      <c r="SYM150" s="4"/>
      <c r="SYN150" s="4"/>
      <c r="SYO150" s="4"/>
      <c r="SYP150" s="4"/>
      <c r="SYQ150" s="4"/>
      <c r="SYR150" s="4"/>
      <c r="SYS150" s="4"/>
      <c r="SYT150" s="4"/>
      <c r="SYU150" s="4"/>
      <c r="SYV150" s="4"/>
      <c r="SYW150" s="4"/>
      <c r="SYX150" s="4"/>
      <c r="SYY150" s="4"/>
      <c r="SYZ150" s="4"/>
      <c r="SZA150" s="4"/>
      <c r="SZB150" s="4"/>
      <c r="SZC150" s="74"/>
      <c r="SZD150" s="74"/>
      <c r="SZE150" s="74"/>
      <c r="SZF150" s="74"/>
      <c r="SZG150" s="74"/>
      <c r="SZH150" s="74"/>
      <c r="SZI150" s="4"/>
      <c r="SZJ150" s="4"/>
      <c r="SZK150" s="4"/>
      <c r="SZL150" s="4"/>
      <c r="SZM150" s="4"/>
      <c r="SZN150" s="4"/>
      <c r="SZO150" s="4"/>
      <c r="SZP150" s="4"/>
      <c r="SZQ150" s="4"/>
      <c r="SZR150" s="4"/>
      <c r="SZS150" s="4"/>
      <c r="SZT150" s="4"/>
      <c r="SZU150" s="4"/>
      <c r="SZV150" s="4"/>
      <c r="SZW150" s="4"/>
      <c r="SZX150" s="4"/>
      <c r="SZY150" s="4"/>
      <c r="SZZ150" s="4"/>
      <c r="TAA150" s="4"/>
      <c r="TAB150" s="4"/>
      <c r="TAC150" s="4"/>
      <c r="TAD150" s="4"/>
      <c r="TAE150" s="4"/>
      <c r="TAF150" s="4"/>
      <c r="TAG150" s="4"/>
      <c r="TAH150" s="4"/>
      <c r="TAI150" s="4"/>
      <c r="TAJ150" s="4"/>
      <c r="TAK150" s="4"/>
      <c r="TAL150" s="4"/>
      <c r="TAM150" s="4"/>
      <c r="TAN150" s="4"/>
      <c r="TAO150" s="4"/>
      <c r="TAP150" s="4"/>
      <c r="TAQ150" s="4"/>
      <c r="TAR150" s="4"/>
      <c r="TAS150" s="4"/>
      <c r="TAT150" s="4"/>
      <c r="TAU150" s="4"/>
      <c r="TAV150" s="4"/>
      <c r="TAW150" s="4"/>
      <c r="TAX150" s="4"/>
      <c r="TAY150" s="4"/>
      <c r="TAZ150" s="4"/>
      <c r="TBA150" s="4"/>
      <c r="TBB150" s="4"/>
      <c r="TBC150" s="4"/>
      <c r="TBD150" s="4"/>
      <c r="TBE150" s="4"/>
      <c r="TBF150" s="4"/>
      <c r="TBG150" s="4"/>
      <c r="TBH150" s="4"/>
      <c r="TBI150" s="4"/>
      <c r="TBJ150" s="4"/>
      <c r="TBK150" s="4"/>
      <c r="TBL150" s="4"/>
      <c r="TBM150" s="4"/>
      <c r="TBN150" s="4"/>
      <c r="TBO150" s="4"/>
      <c r="TBP150" s="4"/>
      <c r="TBQ150" s="4"/>
      <c r="TBR150" s="4"/>
      <c r="TBS150" s="4"/>
      <c r="TBT150" s="4"/>
      <c r="TBU150" s="4"/>
      <c r="TBV150" s="4"/>
      <c r="TBW150" s="4"/>
      <c r="TBX150" s="4"/>
      <c r="TBY150" s="4"/>
      <c r="TBZ150" s="4"/>
      <c r="TCA150" s="4"/>
      <c r="TCB150" s="4"/>
      <c r="TCC150" s="4"/>
      <c r="TCD150" s="4"/>
      <c r="TCE150" s="4"/>
      <c r="TCF150" s="4"/>
      <c r="TCG150" s="4"/>
      <c r="TCH150" s="4"/>
      <c r="TCI150" s="4"/>
      <c r="TCJ150" s="4"/>
      <c r="TCK150" s="4"/>
      <c r="TCL150" s="4"/>
      <c r="TCM150" s="4"/>
      <c r="TCN150" s="4"/>
      <c r="TCO150" s="4"/>
      <c r="TCP150" s="4"/>
      <c r="TCQ150" s="4"/>
      <c r="TCR150" s="4"/>
      <c r="TCS150" s="4"/>
      <c r="TCT150" s="4"/>
      <c r="TCU150" s="4"/>
      <c r="TCV150" s="4"/>
      <c r="TCW150" s="4"/>
      <c r="TCX150" s="4"/>
      <c r="TCY150" s="4"/>
      <c r="TCZ150" s="4"/>
      <c r="TDA150" s="4"/>
      <c r="TDB150" s="4"/>
      <c r="TDC150" s="4"/>
      <c r="TDD150" s="4"/>
      <c r="TDE150" s="4"/>
      <c r="TDF150" s="4"/>
      <c r="TDG150" s="4"/>
      <c r="TDH150" s="4"/>
      <c r="TDI150" s="4"/>
      <c r="TDJ150" s="4"/>
      <c r="TDK150" s="4"/>
      <c r="TDL150" s="4"/>
      <c r="TDM150" s="4"/>
      <c r="TDN150" s="4"/>
      <c r="TDO150" s="4"/>
      <c r="TDP150" s="4"/>
      <c r="TDQ150" s="4"/>
      <c r="TDR150" s="4"/>
      <c r="TDS150" s="4"/>
      <c r="TDT150" s="4"/>
      <c r="TDU150" s="4"/>
      <c r="TDV150" s="4"/>
      <c r="TDW150" s="4"/>
      <c r="TDX150" s="4"/>
      <c r="TDY150" s="4"/>
      <c r="TDZ150" s="4"/>
      <c r="TEA150" s="4"/>
      <c r="TEB150" s="4"/>
      <c r="TEC150" s="4"/>
      <c r="TED150" s="4"/>
      <c r="TEE150" s="4"/>
      <c r="TEF150" s="4"/>
      <c r="TEG150" s="4"/>
      <c r="TEH150" s="4"/>
      <c r="TEI150" s="4"/>
      <c r="TEJ150" s="4"/>
      <c r="TEK150" s="4"/>
      <c r="TEL150" s="4"/>
      <c r="TEM150" s="4"/>
      <c r="TEN150" s="4"/>
      <c r="TEO150" s="4"/>
      <c r="TEP150" s="4"/>
      <c r="TEQ150" s="4"/>
      <c r="TER150" s="4"/>
      <c r="TES150" s="4"/>
      <c r="TET150" s="4"/>
      <c r="TEU150" s="4"/>
      <c r="TEV150" s="4"/>
      <c r="TEW150" s="4"/>
      <c r="TEX150" s="4"/>
      <c r="TEY150" s="4"/>
      <c r="TEZ150" s="4"/>
      <c r="TFA150" s="4"/>
      <c r="TFB150" s="4"/>
      <c r="TFC150" s="4"/>
      <c r="TFD150" s="4"/>
      <c r="TFE150" s="4"/>
      <c r="TFF150" s="4"/>
      <c r="TFG150" s="4"/>
      <c r="TFH150" s="4"/>
      <c r="TFI150" s="4"/>
      <c r="TFJ150" s="4"/>
      <c r="TFK150" s="4"/>
      <c r="TFL150" s="4"/>
      <c r="TFM150" s="4"/>
      <c r="TFN150" s="4"/>
      <c r="TFO150" s="4"/>
      <c r="TFP150" s="4"/>
      <c r="TFQ150" s="4"/>
      <c r="TFR150" s="4"/>
      <c r="TFS150" s="4"/>
      <c r="TFT150" s="4"/>
      <c r="TFU150" s="4"/>
      <c r="TFV150" s="4"/>
      <c r="TFW150" s="4"/>
      <c r="TFX150" s="4"/>
      <c r="TFY150" s="4"/>
      <c r="TFZ150" s="4"/>
      <c r="TGA150" s="4"/>
      <c r="TGB150" s="4"/>
      <c r="TGC150" s="4"/>
      <c r="TGD150" s="4"/>
      <c r="TGE150" s="4"/>
      <c r="TGF150" s="4"/>
      <c r="TGG150" s="4"/>
      <c r="TGH150" s="4"/>
      <c r="TGI150" s="4"/>
      <c r="TGJ150" s="4"/>
      <c r="TGK150" s="4"/>
      <c r="TGL150" s="4"/>
      <c r="TGM150" s="4"/>
      <c r="TGN150" s="4"/>
      <c r="TGO150" s="4"/>
      <c r="TGP150" s="4"/>
      <c r="TGQ150" s="4"/>
      <c r="TGR150" s="4"/>
      <c r="TGS150" s="4"/>
      <c r="TGT150" s="4"/>
      <c r="TGU150" s="4"/>
      <c r="TGV150" s="4"/>
      <c r="TGW150" s="4"/>
      <c r="TGX150" s="4"/>
      <c r="TGY150" s="4"/>
      <c r="TGZ150" s="4"/>
      <c r="THA150" s="4"/>
      <c r="THB150" s="4"/>
      <c r="THC150" s="4"/>
      <c r="THD150" s="4"/>
      <c r="THE150" s="4"/>
      <c r="THF150" s="4"/>
      <c r="THG150" s="4"/>
      <c r="THH150" s="4"/>
      <c r="THI150" s="4"/>
      <c r="THJ150" s="4"/>
      <c r="THK150" s="4"/>
      <c r="THL150" s="4"/>
      <c r="THM150" s="4"/>
      <c r="THN150" s="4"/>
      <c r="THO150" s="4"/>
      <c r="THP150" s="4"/>
      <c r="THQ150" s="4"/>
      <c r="THR150" s="4"/>
      <c r="THS150" s="4"/>
      <c r="THT150" s="4"/>
      <c r="THU150" s="4"/>
      <c r="THV150" s="4"/>
      <c r="THW150" s="4"/>
      <c r="THX150" s="4"/>
      <c r="THY150" s="4"/>
      <c r="THZ150" s="4"/>
      <c r="TIA150" s="4"/>
      <c r="TIB150" s="4"/>
      <c r="TIC150" s="4"/>
      <c r="TID150" s="4"/>
      <c r="TIE150" s="4"/>
      <c r="TIF150" s="4"/>
      <c r="TIG150" s="4"/>
      <c r="TIH150" s="4"/>
      <c r="TII150" s="4"/>
      <c r="TIJ150" s="4"/>
      <c r="TIK150" s="4"/>
      <c r="TIL150" s="4"/>
      <c r="TIM150" s="4"/>
      <c r="TIN150" s="4"/>
      <c r="TIO150" s="4"/>
      <c r="TIP150" s="4"/>
      <c r="TIQ150" s="4"/>
      <c r="TIR150" s="4"/>
      <c r="TIS150" s="4"/>
      <c r="TIT150" s="4"/>
      <c r="TIU150" s="4"/>
      <c r="TIV150" s="4"/>
      <c r="TIW150" s="4"/>
      <c r="TIX150" s="4"/>
      <c r="TIY150" s="74"/>
      <c r="TIZ150" s="74"/>
      <c r="TJA150" s="74"/>
      <c r="TJB150" s="74"/>
      <c r="TJC150" s="74"/>
      <c r="TJD150" s="74"/>
      <c r="TJE150" s="4"/>
      <c r="TJF150" s="4"/>
      <c r="TJG150" s="4"/>
      <c r="TJH150" s="4"/>
      <c r="TJI150" s="4"/>
      <c r="TJJ150" s="4"/>
      <c r="TJK150" s="4"/>
      <c r="TJL150" s="4"/>
      <c r="TJM150" s="4"/>
      <c r="TJN150" s="4"/>
      <c r="TJO150" s="4"/>
      <c r="TJP150" s="4"/>
      <c r="TJQ150" s="4"/>
      <c r="TJR150" s="4"/>
      <c r="TJS150" s="4"/>
      <c r="TJT150" s="4"/>
      <c r="TJU150" s="4"/>
      <c r="TJV150" s="4"/>
      <c r="TJW150" s="4"/>
      <c r="TJX150" s="4"/>
      <c r="TJY150" s="4"/>
      <c r="TJZ150" s="4"/>
      <c r="TKA150" s="4"/>
      <c r="TKB150" s="4"/>
      <c r="TKC150" s="4"/>
      <c r="TKD150" s="4"/>
      <c r="TKE150" s="4"/>
      <c r="TKF150" s="4"/>
      <c r="TKG150" s="4"/>
      <c r="TKH150" s="4"/>
      <c r="TKI150" s="4"/>
      <c r="TKJ150" s="4"/>
      <c r="TKK150" s="4"/>
      <c r="TKL150" s="4"/>
      <c r="TKM150" s="4"/>
      <c r="TKN150" s="4"/>
      <c r="TKO150" s="4"/>
      <c r="TKP150" s="4"/>
      <c r="TKQ150" s="4"/>
      <c r="TKR150" s="4"/>
      <c r="TKS150" s="4"/>
      <c r="TKT150" s="4"/>
      <c r="TKU150" s="4"/>
      <c r="TKV150" s="4"/>
      <c r="TKW150" s="4"/>
      <c r="TKX150" s="4"/>
      <c r="TKY150" s="4"/>
      <c r="TKZ150" s="4"/>
      <c r="TLA150" s="4"/>
      <c r="TLB150" s="4"/>
      <c r="TLC150" s="4"/>
      <c r="TLD150" s="4"/>
      <c r="TLE150" s="4"/>
      <c r="TLF150" s="4"/>
      <c r="TLG150" s="4"/>
      <c r="TLH150" s="4"/>
      <c r="TLI150" s="4"/>
      <c r="TLJ150" s="4"/>
      <c r="TLK150" s="4"/>
      <c r="TLL150" s="4"/>
      <c r="TLM150" s="4"/>
      <c r="TLN150" s="4"/>
      <c r="TLO150" s="4"/>
      <c r="TLP150" s="4"/>
      <c r="TLQ150" s="4"/>
      <c r="TLR150" s="4"/>
      <c r="TLS150" s="4"/>
      <c r="TLT150" s="4"/>
      <c r="TLU150" s="4"/>
      <c r="TLV150" s="4"/>
      <c r="TLW150" s="4"/>
      <c r="TLX150" s="4"/>
      <c r="TLY150" s="4"/>
      <c r="TLZ150" s="4"/>
      <c r="TMA150" s="4"/>
      <c r="TMB150" s="4"/>
      <c r="TMC150" s="4"/>
      <c r="TMD150" s="4"/>
      <c r="TME150" s="4"/>
      <c r="TMF150" s="4"/>
      <c r="TMG150" s="4"/>
      <c r="TMH150" s="4"/>
      <c r="TMI150" s="4"/>
      <c r="TMJ150" s="4"/>
      <c r="TMK150" s="4"/>
      <c r="TML150" s="4"/>
      <c r="TMM150" s="4"/>
      <c r="TMN150" s="4"/>
      <c r="TMO150" s="4"/>
      <c r="TMP150" s="4"/>
      <c r="TMQ150" s="4"/>
      <c r="TMR150" s="4"/>
      <c r="TMS150" s="4"/>
      <c r="TMT150" s="4"/>
      <c r="TMU150" s="4"/>
      <c r="TMV150" s="4"/>
      <c r="TMW150" s="4"/>
      <c r="TMX150" s="4"/>
      <c r="TMY150" s="4"/>
      <c r="TMZ150" s="4"/>
      <c r="TNA150" s="4"/>
      <c r="TNB150" s="4"/>
      <c r="TNC150" s="4"/>
      <c r="TND150" s="4"/>
      <c r="TNE150" s="4"/>
      <c r="TNF150" s="4"/>
      <c r="TNG150" s="4"/>
      <c r="TNH150" s="4"/>
      <c r="TNI150" s="4"/>
      <c r="TNJ150" s="4"/>
      <c r="TNK150" s="4"/>
      <c r="TNL150" s="4"/>
      <c r="TNM150" s="4"/>
      <c r="TNN150" s="4"/>
      <c r="TNO150" s="4"/>
      <c r="TNP150" s="4"/>
      <c r="TNQ150" s="4"/>
      <c r="TNR150" s="4"/>
      <c r="TNS150" s="4"/>
      <c r="TNT150" s="4"/>
      <c r="TNU150" s="4"/>
      <c r="TNV150" s="4"/>
      <c r="TNW150" s="4"/>
      <c r="TNX150" s="4"/>
      <c r="TNY150" s="4"/>
      <c r="TNZ150" s="4"/>
      <c r="TOA150" s="4"/>
      <c r="TOB150" s="4"/>
      <c r="TOC150" s="4"/>
      <c r="TOD150" s="4"/>
      <c r="TOE150" s="4"/>
      <c r="TOF150" s="4"/>
      <c r="TOG150" s="4"/>
      <c r="TOH150" s="4"/>
      <c r="TOI150" s="4"/>
      <c r="TOJ150" s="4"/>
      <c r="TOK150" s="4"/>
      <c r="TOL150" s="4"/>
      <c r="TOM150" s="4"/>
      <c r="TON150" s="4"/>
      <c r="TOO150" s="4"/>
      <c r="TOP150" s="4"/>
      <c r="TOQ150" s="4"/>
      <c r="TOR150" s="4"/>
      <c r="TOS150" s="4"/>
      <c r="TOT150" s="4"/>
      <c r="TOU150" s="4"/>
      <c r="TOV150" s="4"/>
      <c r="TOW150" s="4"/>
      <c r="TOX150" s="4"/>
      <c r="TOY150" s="4"/>
      <c r="TOZ150" s="4"/>
      <c r="TPA150" s="4"/>
      <c r="TPB150" s="4"/>
      <c r="TPC150" s="4"/>
      <c r="TPD150" s="4"/>
      <c r="TPE150" s="4"/>
      <c r="TPF150" s="4"/>
      <c r="TPG150" s="4"/>
      <c r="TPH150" s="4"/>
      <c r="TPI150" s="4"/>
      <c r="TPJ150" s="4"/>
      <c r="TPK150" s="4"/>
      <c r="TPL150" s="4"/>
      <c r="TPM150" s="4"/>
      <c r="TPN150" s="4"/>
      <c r="TPO150" s="4"/>
      <c r="TPP150" s="4"/>
      <c r="TPQ150" s="4"/>
      <c r="TPR150" s="4"/>
      <c r="TPS150" s="4"/>
      <c r="TPT150" s="4"/>
      <c r="TPU150" s="4"/>
      <c r="TPV150" s="4"/>
      <c r="TPW150" s="4"/>
      <c r="TPX150" s="4"/>
      <c r="TPY150" s="4"/>
      <c r="TPZ150" s="4"/>
      <c r="TQA150" s="4"/>
      <c r="TQB150" s="4"/>
      <c r="TQC150" s="4"/>
      <c r="TQD150" s="4"/>
      <c r="TQE150" s="4"/>
      <c r="TQF150" s="4"/>
      <c r="TQG150" s="4"/>
      <c r="TQH150" s="4"/>
      <c r="TQI150" s="4"/>
      <c r="TQJ150" s="4"/>
      <c r="TQK150" s="4"/>
      <c r="TQL150" s="4"/>
      <c r="TQM150" s="4"/>
      <c r="TQN150" s="4"/>
      <c r="TQO150" s="4"/>
      <c r="TQP150" s="4"/>
      <c r="TQQ150" s="4"/>
      <c r="TQR150" s="4"/>
      <c r="TQS150" s="4"/>
      <c r="TQT150" s="4"/>
      <c r="TQU150" s="4"/>
      <c r="TQV150" s="4"/>
      <c r="TQW150" s="4"/>
      <c r="TQX150" s="4"/>
      <c r="TQY150" s="4"/>
      <c r="TQZ150" s="4"/>
      <c r="TRA150" s="4"/>
      <c r="TRB150" s="4"/>
      <c r="TRC150" s="4"/>
      <c r="TRD150" s="4"/>
      <c r="TRE150" s="4"/>
      <c r="TRF150" s="4"/>
      <c r="TRG150" s="4"/>
      <c r="TRH150" s="4"/>
      <c r="TRI150" s="4"/>
      <c r="TRJ150" s="4"/>
      <c r="TRK150" s="4"/>
      <c r="TRL150" s="4"/>
      <c r="TRM150" s="4"/>
      <c r="TRN150" s="4"/>
      <c r="TRO150" s="4"/>
      <c r="TRP150" s="4"/>
      <c r="TRQ150" s="4"/>
      <c r="TRR150" s="4"/>
      <c r="TRS150" s="4"/>
      <c r="TRT150" s="4"/>
      <c r="TRU150" s="4"/>
      <c r="TRV150" s="4"/>
      <c r="TRW150" s="4"/>
      <c r="TRX150" s="4"/>
      <c r="TRY150" s="4"/>
      <c r="TRZ150" s="4"/>
      <c r="TSA150" s="4"/>
      <c r="TSB150" s="4"/>
      <c r="TSC150" s="4"/>
      <c r="TSD150" s="4"/>
      <c r="TSE150" s="4"/>
      <c r="TSF150" s="4"/>
      <c r="TSG150" s="4"/>
      <c r="TSH150" s="4"/>
      <c r="TSI150" s="4"/>
      <c r="TSJ150" s="4"/>
      <c r="TSK150" s="4"/>
      <c r="TSL150" s="4"/>
      <c r="TSM150" s="4"/>
      <c r="TSN150" s="4"/>
      <c r="TSO150" s="4"/>
      <c r="TSP150" s="4"/>
      <c r="TSQ150" s="4"/>
      <c r="TSR150" s="4"/>
      <c r="TSS150" s="4"/>
      <c r="TST150" s="4"/>
      <c r="TSU150" s="74"/>
      <c r="TSV150" s="74"/>
      <c r="TSW150" s="74"/>
      <c r="TSX150" s="74"/>
      <c r="TSY150" s="74"/>
      <c r="TSZ150" s="74"/>
      <c r="TTA150" s="4"/>
      <c r="TTB150" s="4"/>
      <c r="TTC150" s="4"/>
      <c r="TTD150" s="4"/>
      <c r="TTE150" s="4"/>
      <c r="TTF150" s="4"/>
      <c r="TTG150" s="4"/>
      <c r="TTH150" s="4"/>
      <c r="TTI150" s="4"/>
      <c r="TTJ150" s="4"/>
      <c r="TTK150" s="4"/>
      <c r="TTL150" s="4"/>
      <c r="TTM150" s="4"/>
      <c r="TTN150" s="4"/>
      <c r="TTO150" s="4"/>
      <c r="TTP150" s="4"/>
      <c r="TTQ150" s="4"/>
      <c r="TTR150" s="4"/>
      <c r="TTS150" s="4"/>
      <c r="TTT150" s="4"/>
      <c r="TTU150" s="4"/>
      <c r="TTV150" s="4"/>
      <c r="TTW150" s="4"/>
      <c r="TTX150" s="4"/>
      <c r="TTY150" s="4"/>
      <c r="TTZ150" s="4"/>
      <c r="TUA150" s="4"/>
      <c r="TUB150" s="4"/>
      <c r="TUC150" s="4"/>
      <c r="TUD150" s="4"/>
      <c r="TUE150" s="4"/>
      <c r="TUF150" s="4"/>
      <c r="TUG150" s="4"/>
      <c r="TUH150" s="4"/>
      <c r="TUI150" s="4"/>
      <c r="TUJ150" s="4"/>
      <c r="TUK150" s="4"/>
      <c r="TUL150" s="4"/>
      <c r="TUM150" s="4"/>
      <c r="TUN150" s="4"/>
      <c r="TUO150" s="4"/>
      <c r="TUP150" s="4"/>
      <c r="TUQ150" s="4"/>
      <c r="TUR150" s="4"/>
      <c r="TUS150" s="4"/>
      <c r="TUT150" s="4"/>
      <c r="TUU150" s="4"/>
      <c r="TUV150" s="4"/>
      <c r="TUW150" s="4"/>
      <c r="TUX150" s="4"/>
      <c r="TUY150" s="4"/>
      <c r="TUZ150" s="4"/>
      <c r="TVA150" s="4"/>
      <c r="TVB150" s="4"/>
      <c r="TVC150" s="4"/>
      <c r="TVD150" s="4"/>
      <c r="TVE150" s="4"/>
      <c r="TVF150" s="4"/>
      <c r="TVG150" s="4"/>
      <c r="TVH150" s="4"/>
      <c r="TVI150" s="4"/>
      <c r="TVJ150" s="4"/>
      <c r="TVK150" s="4"/>
      <c r="TVL150" s="4"/>
      <c r="TVM150" s="4"/>
      <c r="TVN150" s="4"/>
      <c r="TVO150" s="4"/>
      <c r="TVP150" s="4"/>
      <c r="TVQ150" s="4"/>
      <c r="TVR150" s="4"/>
      <c r="TVS150" s="4"/>
      <c r="TVT150" s="4"/>
      <c r="TVU150" s="4"/>
      <c r="TVV150" s="4"/>
      <c r="TVW150" s="4"/>
      <c r="TVX150" s="4"/>
      <c r="TVY150" s="4"/>
      <c r="TVZ150" s="4"/>
      <c r="TWA150" s="4"/>
      <c r="TWB150" s="4"/>
      <c r="TWC150" s="4"/>
      <c r="TWD150" s="4"/>
      <c r="TWE150" s="4"/>
      <c r="TWF150" s="4"/>
      <c r="TWG150" s="4"/>
      <c r="TWH150" s="4"/>
      <c r="TWI150" s="4"/>
      <c r="TWJ150" s="4"/>
      <c r="TWK150" s="4"/>
      <c r="TWL150" s="4"/>
      <c r="TWM150" s="4"/>
      <c r="TWN150" s="4"/>
      <c r="TWO150" s="4"/>
      <c r="TWP150" s="4"/>
      <c r="TWQ150" s="4"/>
      <c r="TWR150" s="4"/>
      <c r="TWS150" s="4"/>
      <c r="TWT150" s="4"/>
      <c r="TWU150" s="4"/>
      <c r="TWV150" s="4"/>
      <c r="TWW150" s="4"/>
      <c r="TWX150" s="4"/>
      <c r="TWY150" s="4"/>
      <c r="TWZ150" s="4"/>
      <c r="TXA150" s="4"/>
      <c r="TXB150" s="4"/>
      <c r="TXC150" s="4"/>
      <c r="TXD150" s="4"/>
      <c r="TXE150" s="4"/>
      <c r="TXF150" s="4"/>
      <c r="TXG150" s="4"/>
      <c r="TXH150" s="4"/>
      <c r="TXI150" s="4"/>
      <c r="TXJ150" s="4"/>
      <c r="TXK150" s="4"/>
      <c r="TXL150" s="4"/>
      <c r="TXM150" s="4"/>
      <c r="TXN150" s="4"/>
      <c r="TXO150" s="4"/>
      <c r="TXP150" s="4"/>
      <c r="TXQ150" s="4"/>
      <c r="TXR150" s="4"/>
      <c r="TXS150" s="4"/>
      <c r="TXT150" s="4"/>
      <c r="TXU150" s="4"/>
      <c r="TXV150" s="4"/>
      <c r="TXW150" s="4"/>
      <c r="TXX150" s="4"/>
      <c r="TXY150" s="4"/>
      <c r="TXZ150" s="4"/>
      <c r="TYA150" s="4"/>
      <c r="TYB150" s="4"/>
      <c r="TYC150" s="4"/>
      <c r="TYD150" s="4"/>
      <c r="TYE150" s="4"/>
      <c r="TYF150" s="4"/>
      <c r="TYG150" s="4"/>
      <c r="TYH150" s="4"/>
      <c r="TYI150" s="4"/>
      <c r="TYJ150" s="4"/>
      <c r="TYK150" s="4"/>
      <c r="TYL150" s="4"/>
      <c r="TYM150" s="4"/>
      <c r="TYN150" s="4"/>
      <c r="TYO150" s="4"/>
      <c r="TYP150" s="4"/>
      <c r="TYQ150" s="4"/>
      <c r="TYR150" s="4"/>
      <c r="TYS150" s="4"/>
      <c r="TYT150" s="4"/>
      <c r="TYU150" s="4"/>
      <c r="TYV150" s="4"/>
      <c r="TYW150" s="4"/>
      <c r="TYX150" s="4"/>
      <c r="TYY150" s="4"/>
      <c r="TYZ150" s="4"/>
      <c r="TZA150" s="4"/>
      <c r="TZB150" s="4"/>
      <c r="TZC150" s="4"/>
      <c r="TZD150" s="4"/>
      <c r="TZE150" s="4"/>
      <c r="TZF150" s="4"/>
      <c r="TZG150" s="4"/>
      <c r="TZH150" s="4"/>
      <c r="TZI150" s="4"/>
      <c r="TZJ150" s="4"/>
      <c r="TZK150" s="4"/>
      <c r="TZL150" s="4"/>
      <c r="TZM150" s="4"/>
      <c r="TZN150" s="4"/>
      <c r="TZO150" s="4"/>
      <c r="TZP150" s="4"/>
      <c r="TZQ150" s="4"/>
      <c r="TZR150" s="4"/>
      <c r="TZS150" s="4"/>
      <c r="TZT150" s="4"/>
      <c r="TZU150" s="4"/>
      <c r="TZV150" s="4"/>
      <c r="TZW150" s="4"/>
      <c r="TZX150" s="4"/>
      <c r="TZY150" s="4"/>
      <c r="TZZ150" s="4"/>
      <c r="UAA150" s="4"/>
      <c r="UAB150" s="4"/>
      <c r="UAC150" s="4"/>
      <c r="UAD150" s="4"/>
      <c r="UAE150" s="4"/>
      <c r="UAF150" s="4"/>
      <c r="UAG150" s="4"/>
      <c r="UAH150" s="4"/>
      <c r="UAI150" s="4"/>
      <c r="UAJ150" s="4"/>
      <c r="UAK150" s="4"/>
      <c r="UAL150" s="4"/>
      <c r="UAM150" s="4"/>
      <c r="UAN150" s="4"/>
      <c r="UAO150" s="4"/>
      <c r="UAP150" s="4"/>
      <c r="UAQ150" s="4"/>
      <c r="UAR150" s="4"/>
      <c r="UAS150" s="4"/>
      <c r="UAT150" s="4"/>
      <c r="UAU150" s="4"/>
      <c r="UAV150" s="4"/>
      <c r="UAW150" s="4"/>
      <c r="UAX150" s="4"/>
      <c r="UAY150" s="4"/>
      <c r="UAZ150" s="4"/>
      <c r="UBA150" s="4"/>
      <c r="UBB150" s="4"/>
      <c r="UBC150" s="4"/>
      <c r="UBD150" s="4"/>
      <c r="UBE150" s="4"/>
      <c r="UBF150" s="4"/>
      <c r="UBG150" s="4"/>
      <c r="UBH150" s="4"/>
      <c r="UBI150" s="4"/>
      <c r="UBJ150" s="4"/>
      <c r="UBK150" s="4"/>
      <c r="UBL150" s="4"/>
      <c r="UBM150" s="4"/>
      <c r="UBN150" s="4"/>
      <c r="UBO150" s="4"/>
      <c r="UBP150" s="4"/>
      <c r="UBQ150" s="4"/>
      <c r="UBR150" s="4"/>
      <c r="UBS150" s="4"/>
      <c r="UBT150" s="4"/>
      <c r="UBU150" s="4"/>
      <c r="UBV150" s="4"/>
      <c r="UBW150" s="4"/>
      <c r="UBX150" s="4"/>
      <c r="UBY150" s="4"/>
      <c r="UBZ150" s="4"/>
      <c r="UCA150" s="4"/>
      <c r="UCB150" s="4"/>
      <c r="UCC150" s="4"/>
      <c r="UCD150" s="4"/>
      <c r="UCE150" s="4"/>
      <c r="UCF150" s="4"/>
      <c r="UCG150" s="4"/>
      <c r="UCH150" s="4"/>
      <c r="UCI150" s="4"/>
      <c r="UCJ150" s="4"/>
      <c r="UCK150" s="4"/>
      <c r="UCL150" s="4"/>
      <c r="UCM150" s="4"/>
      <c r="UCN150" s="4"/>
      <c r="UCO150" s="4"/>
      <c r="UCP150" s="4"/>
      <c r="UCQ150" s="74"/>
      <c r="UCR150" s="74"/>
      <c r="UCS150" s="74"/>
      <c r="UCT150" s="74"/>
      <c r="UCU150" s="74"/>
      <c r="UCV150" s="74"/>
      <c r="UCW150" s="4"/>
      <c r="UCX150" s="4"/>
      <c r="UCY150" s="4"/>
      <c r="UCZ150" s="4"/>
      <c r="UDA150" s="4"/>
      <c r="UDB150" s="4"/>
      <c r="UDC150" s="4"/>
      <c r="UDD150" s="4"/>
      <c r="UDE150" s="4"/>
      <c r="UDF150" s="4"/>
      <c r="UDG150" s="4"/>
      <c r="UDH150" s="4"/>
      <c r="UDI150" s="4"/>
      <c r="UDJ150" s="4"/>
      <c r="UDK150" s="4"/>
      <c r="UDL150" s="4"/>
      <c r="UDM150" s="4"/>
      <c r="UDN150" s="4"/>
      <c r="UDO150" s="4"/>
      <c r="UDP150" s="4"/>
      <c r="UDQ150" s="4"/>
      <c r="UDR150" s="4"/>
      <c r="UDS150" s="4"/>
      <c r="UDT150" s="4"/>
      <c r="UDU150" s="4"/>
      <c r="UDV150" s="4"/>
      <c r="UDW150" s="4"/>
      <c r="UDX150" s="4"/>
      <c r="UDY150" s="4"/>
      <c r="UDZ150" s="4"/>
      <c r="UEA150" s="4"/>
      <c r="UEB150" s="4"/>
      <c r="UEC150" s="4"/>
      <c r="UED150" s="4"/>
      <c r="UEE150" s="4"/>
      <c r="UEF150" s="4"/>
      <c r="UEG150" s="4"/>
      <c r="UEH150" s="4"/>
      <c r="UEI150" s="4"/>
      <c r="UEJ150" s="4"/>
      <c r="UEK150" s="4"/>
      <c r="UEL150" s="4"/>
      <c r="UEM150" s="4"/>
      <c r="UEN150" s="4"/>
      <c r="UEO150" s="4"/>
      <c r="UEP150" s="4"/>
      <c r="UEQ150" s="4"/>
      <c r="UER150" s="4"/>
      <c r="UES150" s="4"/>
      <c r="UET150" s="4"/>
      <c r="UEU150" s="4"/>
      <c r="UEV150" s="4"/>
      <c r="UEW150" s="4"/>
      <c r="UEX150" s="4"/>
      <c r="UEY150" s="4"/>
      <c r="UEZ150" s="4"/>
      <c r="UFA150" s="4"/>
      <c r="UFB150" s="4"/>
      <c r="UFC150" s="4"/>
      <c r="UFD150" s="4"/>
      <c r="UFE150" s="4"/>
      <c r="UFF150" s="4"/>
      <c r="UFG150" s="4"/>
      <c r="UFH150" s="4"/>
      <c r="UFI150" s="4"/>
      <c r="UFJ150" s="4"/>
      <c r="UFK150" s="4"/>
      <c r="UFL150" s="4"/>
      <c r="UFM150" s="4"/>
      <c r="UFN150" s="4"/>
      <c r="UFO150" s="4"/>
      <c r="UFP150" s="4"/>
      <c r="UFQ150" s="4"/>
      <c r="UFR150" s="4"/>
      <c r="UFS150" s="4"/>
      <c r="UFT150" s="4"/>
      <c r="UFU150" s="4"/>
      <c r="UFV150" s="4"/>
      <c r="UFW150" s="4"/>
      <c r="UFX150" s="4"/>
      <c r="UFY150" s="4"/>
      <c r="UFZ150" s="4"/>
      <c r="UGA150" s="4"/>
      <c r="UGB150" s="4"/>
      <c r="UGC150" s="4"/>
      <c r="UGD150" s="4"/>
      <c r="UGE150" s="4"/>
      <c r="UGF150" s="4"/>
      <c r="UGG150" s="4"/>
      <c r="UGH150" s="4"/>
      <c r="UGI150" s="4"/>
      <c r="UGJ150" s="4"/>
      <c r="UGK150" s="4"/>
      <c r="UGL150" s="4"/>
      <c r="UGM150" s="4"/>
      <c r="UGN150" s="4"/>
      <c r="UGO150" s="4"/>
      <c r="UGP150" s="4"/>
      <c r="UGQ150" s="4"/>
      <c r="UGR150" s="4"/>
      <c r="UGS150" s="4"/>
      <c r="UGT150" s="4"/>
      <c r="UGU150" s="4"/>
      <c r="UGV150" s="4"/>
      <c r="UGW150" s="4"/>
      <c r="UGX150" s="4"/>
      <c r="UGY150" s="4"/>
      <c r="UGZ150" s="4"/>
      <c r="UHA150" s="4"/>
      <c r="UHB150" s="4"/>
      <c r="UHC150" s="4"/>
      <c r="UHD150" s="4"/>
      <c r="UHE150" s="4"/>
      <c r="UHF150" s="4"/>
      <c r="UHG150" s="4"/>
      <c r="UHH150" s="4"/>
      <c r="UHI150" s="4"/>
      <c r="UHJ150" s="4"/>
      <c r="UHK150" s="4"/>
      <c r="UHL150" s="4"/>
      <c r="UHM150" s="4"/>
      <c r="UHN150" s="4"/>
      <c r="UHO150" s="4"/>
      <c r="UHP150" s="4"/>
      <c r="UHQ150" s="4"/>
      <c r="UHR150" s="4"/>
      <c r="UHS150" s="4"/>
      <c r="UHT150" s="4"/>
      <c r="UHU150" s="4"/>
      <c r="UHV150" s="4"/>
      <c r="UHW150" s="4"/>
      <c r="UHX150" s="4"/>
      <c r="UHY150" s="4"/>
      <c r="UHZ150" s="4"/>
      <c r="UIA150" s="4"/>
      <c r="UIB150" s="4"/>
      <c r="UIC150" s="4"/>
      <c r="UID150" s="4"/>
      <c r="UIE150" s="4"/>
      <c r="UIF150" s="4"/>
      <c r="UIG150" s="4"/>
      <c r="UIH150" s="4"/>
      <c r="UII150" s="4"/>
      <c r="UIJ150" s="4"/>
      <c r="UIK150" s="4"/>
      <c r="UIL150" s="4"/>
      <c r="UIM150" s="4"/>
      <c r="UIN150" s="4"/>
      <c r="UIO150" s="4"/>
      <c r="UIP150" s="4"/>
      <c r="UIQ150" s="4"/>
      <c r="UIR150" s="4"/>
      <c r="UIS150" s="4"/>
      <c r="UIT150" s="4"/>
      <c r="UIU150" s="4"/>
      <c r="UIV150" s="4"/>
      <c r="UIW150" s="4"/>
      <c r="UIX150" s="4"/>
      <c r="UIY150" s="4"/>
      <c r="UIZ150" s="4"/>
      <c r="UJA150" s="4"/>
      <c r="UJB150" s="4"/>
      <c r="UJC150" s="4"/>
      <c r="UJD150" s="4"/>
      <c r="UJE150" s="4"/>
      <c r="UJF150" s="4"/>
      <c r="UJG150" s="4"/>
      <c r="UJH150" s="4"/>
      <c r="UJI150" s="4"/>
      <c r="UJJ150" s="4"/>
      <c r="UJK150" s="4"/>
      <c r="UJL150" s="4"/>
      <c r="UJM150" s="4"/>
      <c r="UJN150" s="4"/>
      <c r="UJO150" s="4"/>
      <c r="UJP150" s="4"/>
      <c r="UJQ150" s="4"/>
      <c r="UJR150" s="4"/>
      <c r="UJS150" s="4"/>
      <c r="UJT150" s="4"/>
      <c r="UJU150" s="4"/>
      <c r="UJV150" s="4"/>
      <c r="UJW150" s="4"/>
      <c r="UJX150" s="4"/>
      <c r="UJY150" s="4"/>
      <c r="UJZ150" s="4"/>
      <c r="UKA150" s="4"/>
      <c r="UKB150" s="4"/>
      <c r="UKC150" s="4"/>
      <c r="UKD150" s="4"/>
      <c r="UKE150" s="4"/>
      <c r="UKF150" s="4"/>
      <c r="UKG150" s="4"/>
      <c r="UKH150" s="4"/>
      <c r="UKI150" s="4"/>
      <c r="UKJ150" s="4"/>
      <c r="UKK150" s="4"/>
      <c r="UKL150" s="4"/>
      <c r="UKM150" s="4"/>
      <c r="UKN150" s="4"/>
      <c r="UKO150" s="4"/>
      <c r="UKP150" s="4"/>
      <c r="UKQ150" s="4"/>
      <c r="UKR150" s="4"/>
      <c r="UKS150" s="4"/>
      <c r="UKT150" s="4"/>
      <c r="UKU150" s="4"/>
      <c r="UKV150" s="4"/>
      <c r="UKW150" s="4"/>
      <c r="UKX150" s="4"/>
      <c r="UKY150" s="4"/>
      <c r="UKZ150" s="4"/>
      <c r="ULA150" s="4"/>
      <c r="ULB150" s="4"/>
      <c r="ULC150" s="4"/>
      <c r="ULD150" s="4"/>
      <c r="ULE150" s="4"/>
      <c r="ULF150" s="4"/>
      <c r="ULG150" s="4"/>
      <c r="ULH150" s="4"/>
      <c r="ULI150" s="4"/>
      <c r="ULJ150" s="4"/>
      <c r="ULK150" s="4"/>
      <c r="ULL150" s="4"/>
      <c r="ULM150" s="4"/>
      <c r="ULN150" s="4"/>
      <c r="ULO150" s="4"/>
      <c r="ULP150" s="4"/>
      <c r="ULQ150" s="4"/>
      <c r="ULR150" s="4"/>
      <c r="ULS150" s="4"/>
      <c r="ULT150" s="4"/>
      <c r="ULU150" s="4"/>
      <c r="ULV150" s="4"/>
      <c r="ULW150" s="4"/>
      <c r="ULX150" s="4"/>
      <c r="ULY150" s="4"/>
      <c r="ULZ150" s="4"/>
      <c r="UMA150" s="4"/>
      <c r="UMB150" s="4"/>
      <c r="UMC150" s="4"/>
      <c r="UMD150" s="4"/>
      <c r="UME150" s="4"/>
      <c r="UMF150" s="4"/>
      <c r="UMG150" s="4"/>
      <c r="UMH150" s="4"/>
      <c r="UMI150" s="4"/>
      <c r="UMJ150" s="4"/>
      <c r="UMK150" s="4"/>
      <c r="UML150" s="4"/>
      <c r="UMM150" s="74"/>
      <c r="UMN150" s="74"/>
      <c r="UMO150" s="74"/>
      <c r="UMP150" s="74"/>
      <c r="UMQ150" s="74"/>
      <c r="UMR150" s="74"/>
      <c r="UMS150" s="4"/>
      <c r="UMT150" s="4"/>
      <c r="UMU150" s="4"/>
      <c r="UMV150" s="4"/>
      <c r="UMW150" s="4"/>
      <c r="UMX150" s="4"/>
      <c r="UMY150" s="4"/>
      <c r="UMZ150" s="4"/>
      <c r="UNA150" s="4"/>
      <c r="UNB150" s="4"/>
      <c r="UNC150" s="4"/>
      <c r="UND150" s="4"/>
      <c r="UNE150" s="4"/>
      <c r="UNF150" s="4"/>
      <c r="UNG150" s="4"/>
      <c r="UNH150" s="4"/>
      <c r="UNI150" s="4"/>
      <c r="UNJ150" s="4"/>
      <c r="UNK150" s="4"/>
      <c r="UNL150" s="4"/>
      <c r="UNM150" s="4"/>
      <c r="UNN150" s="4"/>
      <c r="UNO150" s="4"/>
      <c r="UNP150" s="4"/>
      <c r="UNQ150" s="4"/>
      <c r="UNR150" s="4"/>
      <c r="UNS150" s="4"/>
      <c r="UNT150" s="4"/>
      <c r="UNU150" s="4"/>
      <c r="UNV150" s="4"/>
      <c r="UNW150" s="4"/>
      <c r="UNX150" s="4"/>
      <c r="UNY150" s="4"/>
      <c r="UNZ150" s="4"/>
      <c r="UOA150" s="4"/>
      <c r="UOB150" s="4"/>
      <c r="UOC150" s="4"/>
      <c r="UOD150" s="4"/>
      <c r="UOE150" s="4"/>
      <c r="UOF150" s="4"/>
      <c r="UOG150" s="4"/>
      <c r="UOH150" s="4"/>
      <c r="UOI150" s="4"/>
      <c r="UOJ150" s="4"/>
      <c r="UOK150" s="4"/>
      <c r="UOL150" s="4"/>
      <c r="UOM150" s="4"/>
      <c r="UON150" s="4"/>
      <c r="UOO150" s="4"/>
      <c r="UOP150" s="4"/>
      <c r="UOQ150" s="4"/>
      <c r="UOR150" s="4"/>
      <c r="UOS150" s="4"/>
      <c r="UOT150" s="4"/>
      <c r="UOU150" s="4"/>
      <c r="UOV150" s="4"/>
      <c r="UOW150" s="4"/>
      <c r="UOX150" s="4"/>
      <c r="UOY150" s="4"/>
      <c r="UOZ150" s="4"/>
      <c r="UPA150" s="4"/>
      <c r="UPB150" s="4"/>
      <c r="UPC150" s="4"/>
      <c r="UPD150" s="4"/>
      <c r="UPE150" s="4"/>
      <c r="UPF150" s="4"/>
      <c r="UPG150" s="4"/>
      <c r="UPH150" s="4"/>
      <c r="UPI150" s="4"/>
      <c r="UPJ150" s="4"/>
      <c r="UPK150" s="4"/>
      <c r="UPL150" s="4"/>
      <c r="UPM150" s="4"/>
      <c r="UPN150" s="4"/>
      <c r="UPO150" s="4"/>
      <c r="UPP150" s="4"/>
      <c r="UPQ150" s="4"/>
      <c r="UPR150" s="4"/>
      <c r="UPS150" s="4"/>
      <c r="UPT150" s="4"/>
      <c r="UPU150" s="4"/>
      <c r="UPV150" s="4"/>
      <c r="UPW150" s="4"/>
      <c r="UPX150" s="4"/>
      <c r="UPY150" s="4"/>
      <c r="UPZ150" s="4"/>
      <c r="UQA150" s="4"/>
      <c r="UQB150" s="4"/>
      <c r="UQC150" s="4"/>
      <c r="UQD150" s="4"/>
      <c r="UQE150" s="4"/>
      <c r="UQF150" s="4"/>
      <c r="UQG150" s="4"/>
      <c r="UQH150" s="4"/>
      <c r="UQI150" s="4"/>
      <c r="UQJ150" s="4"/>
      <c r="UQK150" s="4"/>
      <c r="UQL150" s="4"/>
      <c r="UQM150" s="4"/>
      <c r="UQN150" s="4"/>
      <c r="UQO150" s="4"/>
      <c r="UQP150" s="4"/>
      <c r="UQQ150" s="4"/>
      <c r="UQR150" s="4"/>
      <c r="UQS150" s="4"/>
      <c r="UQT150" s="4"/>
      <c r="UQU150" s="4"/>
      <c r="UQV150" s="4"/>
      <c r="UQW150" s="4"/>
      <c r="UQX150" s="4"/>
      <c r="UQY150" s="4"/>
      <c r="UQZ150" s="4"/>
      <c r="URA150" s="4"/>
      <c r="URB150" s="4"/>
      <c r="URC150" s="4"/>
      <c r="URD150" s="4"/>
      <c r="URE150" s="4"/>
      <c r="URF150" s="4"/>
      <c r="URG150" s="4"/>
      <c r="URH150" s="4"/>
      <c r="URI150" s="4"/>
      <c r="URJ150" s="4"/>
      <c r="URK150" s="4"/>
      <c r="URL150" s="4"/>
      <c r="URM150" s="4"/>
      <c r="URN150" s="4"/>
      <c r="URO150" s="4"/>
      <c r="URP150" s="4"/>
      <c r="URQ150" s="4"/>
      <c r="URR150" s="4"/>
      <c r="URS150" s="4"/>
      <c r="URT150" s="4"/>
      <c r="URU150" s="4"/>
      <c r="URV150" s="4"/>
      <c r="URW150" s="4"/>
      <c r="URX150" s="4"/>
      <c r="URY150" s="4"/>
      <c r="URZ150" s="4"/>
      <c r="USA150" s="4"/>
      <c r="USB150" s="4"/>
      <c r="USC150" s="4"/>
      <c r="USD150" s="4"/>
      <c r="USE150" s="4"/>
      <c r="USF150" s="4"/>
      <c r="USG150" s="4"/>
      <c r="USH150" s="4"/>
      <c r="USI150" s="4"/>
      <c r="USJ150" s="4"/>
      <c r="USK150" s="4"/>
      <c r="USL150" s="4"/>
      <c r="USM150" s="4"/>
      <c r="USN150" s="4"/>
      <c r="USO150" s="4"/>
      <c r="USP150" s="4"/>
      <c r="USQ150" s="4"/>
      <c r="USR150" s="4"/>
      <c r="USS150" s="4"/>
      <c r="UST150" s="4"/>
      <c r="USU150" s="4"/>
      <c r="USV150" s="4"/>
      <c r="USW150" s="4"/>
      <c r="USX150" s="4"/>
      <c r="USY150" s="4"/>
      <c r="USZ150" s="4"/>
      <c r="UTA150" s="4"/>
      <c r="UTB150" s="4"/>
      <c r="UTC150" s="4"/>
      <c r="UTD150" s="4"/>
      <c r="UTE150" s="4"/>
      <c r="UTF150" s="4"/>
      <c r="UTG150" s="4"/>
      <c r="UTH150" s="4"/>
      <c r="UTI150" s="4"/>
      <c r="UTJ150" s="4"/>
      <c r="UTK150" s="4"/>
      <c r="UTL150" s="4"/>
      <c r="UTM150" s="4"/>
      <c r="UTN150" s="4"/>
      <c r="UTO150" s="4"/>
      <c r="UTP150" s="4"/>
      <c r="UTQ150" s="4"/>
      <c r="UTR150" s="4"/>
      <c r="UTS150" s="4"/>
      <c r="UTT150" s="4"/>
      <c r="UTU150" s="4"/>
      <c r="UTV150" s="4"/>
      <c r="UTW150" s="4"/>
      <c r="UTX150" s="4"/>
      <c r="UTY150" s="4"/>
      <c r="UTZ150" s="4"/>
      <c r="UUA150" s="4"/>
      <c r="UUB150" s="4"/>
      <c r="UUC150" s="4"/>
      <c r="UUD150" s="4"/>
      <c r="UUE150" s="4"/>
      <c r="UUF150" s="4"/>
      <c r="UUG150" s="4"/>
      <c r="UUH150" s="4"/>
      <c r="UUI150" s="4"/>
      <c r="UUJ150" s="4"/>
      <c r="UUK150" s="4"/>
      <c r="UUL150" s="4"/>
      <c r="UUM150" s="4"/>
      <c r="UUN150" s="4"/>
      <c r="UUO150" s="4"/>
      <c r="UUP150" s="4"/>
      <c r="UUQ150" s="4"/>
      <c r="UUR150" s="4"/>
      <c r="UUS150" s="4"/>
      <c r="UUT150" s="4"/>
      <c r="UUU150" s="4"/>
      <c r="UUV150" s="4"/>
      <c r="UUW150" s="4"/>
      <c r="UUX150" s="4"/>
      <c r="UUY150" s="4"/>
      <c r="UUZ150" s="4"/>
      <c r="UVA150" s="4"/>
      <c r="UVB150" s="4"/>
      <c r="UVC150" s="4"/>
      <c r="UVD150" s="4"/>
      <c r="UVE150" s="4"/>
      <c r="UVF150" s="4"/>
      <c r="UVG150" s="4"/>
      <c r="UVH150" s="4"/>
      <c r="UVI150" s="4"/>
      <c r="UVJ150" s="4"/>
      <c r="UVK150" s="4"/>
      <c r="UVL150" s="4"/>
      <c r="UVM150" s="4"/>
      <c r="UVN150" s="4"/>
      <c r="UVO150" s="4"/>
      <c r="UVP150" s="4"/>
      <c r="UVQ150" s="4"/>
      <c r="UVR150" s="4"/>
      <c r="UVS150" s="4"/>
      <c r="UVT150" s="4"/>
      <c r="UVU150" s="4"/>
      <c r="UVV150" s="4"/>
      <c r="UVW150" s="4"/>
      <c r="UVX150" s="4"/>
      <c r="UVY150" s="4"/>
      <c r="UVZ150" s="4"/>
      <c r="UWA150" s="4"/>
      <c r="UWB150" s="4"/>
      <c r="UWC150" s="4"/>
      <c r="UWD150" s="4"/>
      <c r="UWE150" s="4"/>
      <c r="UWF150" s="4"/>
      <c r="UWG150" s="4"/>
      <c r="UWH150" s="4"/>
      <c r="UWI150" s="74"/>
      <c r="UWJ150" s="74"/>
      <c r="UWK150" s="74"/>
      <c r="UWL150" s="74"/>
      <c r="UWM150" s="74"/>
      <c r="UWN150" s="74"/>
      <c r="UWO150" s="4"/>
      <c r="UWP150" s="4"/>
      <c r="UWQ150" s="4"/>
      <c r="UWR150" s="4"/>
      <c r="UWS150" s="4"/>
      <c r="UWT150" s="4"/>
      <c r="UWU150" s="4"/>
      <c r="UWV150" s="4"/>
      <c r="UWW150" s="4"/>
      <c r="UWX150" s="4"/>
      <c r="UWY150" s="4"/>
      <c r="UWZ150" s="4"/>
      <c r="UXA150" s="4"/>
      <c r="UXB150" s="4"/>
      <c r="UXC150" s="4"/>
      <c r="UXD150" s="4"/>
      <c r="UXE150" s="4"/>
      <c r="UXF150" s="4"/>
      <c r="UXG150" s="4"/>
      <c r="UXH150" s="4"/>
      <c r="UXI150" s="4"/>
      <c r="UXJ150" s="4"/>
      <c r="UXK150" s="4"/>
      <c r="UXL150" s="4"/>
      <c r="UXM150" s="4"/>
      <c r="UXN150" s="4"/>
      <c r="UXO150" s="4"/>
      <c r="UXP150" s="4"/>
      <c r="UXQ150" s="4"/>
      <c r="UXR150" s="4"/>
      <c r="UXS150" s="4"/>
      <c r="UXT150" s="4"/>
      <c r="UXU150" s="4"/>
      <c r="UXV150" s="4"/>
      <c r="UXW150" s="4"/>
      <c r="UXX150" s="4"/>
      <c r="UXY150" s="4"/>
      <c r="UXZ150" s="4"/>
      <c r="UYA150" s="4"/>
      <c r="UYB150" s="4"/>
      <c r="UYC150" s="4"/>
      <c r="UYD150" s="4"/>
      <c r="UYE150" s="4"/>
      <c r="UYF150" s="4"/>
      <c r="UYG150" s="4"/>
      <c r="UYH150" s="4"/>
      <c r="UYI150" s="4"/>
      <c r="UYJ150" s="4"/>
      <c r="UYK150" s="4"/>
      <c r="UYL150" s="4"/>
      <c r="UYM150" s="4"/>
      <c r="UYN150" s="4"/>
      <c r="UYO150" s="4"/>
      <c r="UYP150" s="4"/>
      <c r="UYQ150" s="4"/>
      <c r="UYR150" s="4"/>
      <c r="UYS150" s="4"/>
      <c r="UYT150" s="4"/>
      <c r="UYU150" s="4"/>
      <c r="UYV150" s="4"/>
      <c r="UYW150" s="4"/>
      <c r="UYX150" s="4"/>
      <c r="UYY150" s="4"/>
      <c r="UYZ150" s="4"/>
      <c r="UZA150" s="4"/>
      <c r="UZB150" s="4"/>
      <c r="UZC150" s="4"/>
      <c r="UZD150" s="4"/>
      <c r="UZE150" s="4"/>
      <c r="UZF150" s="4"/>
      <c r="UZG150" s="4"/>
      <c r="UZH150" s="4"/>
      <c r="UZI150" s="4"/>
      <c r="UZJ150" s="4"/>
      <c r="UZK150" s="4"/>
      <c r="UZL150" s="4"/>
      <c r="UZM150" s="4"/>
      <c r="UZN150" s="4"/>
      <c r="UZO150" s="4"/>
      <c r="UZP150" s="4"/>
      <c r="UZQ150" s="4"/>
      <c r="UZR150" s="4"/>
      <c r="UZS150" s="4"/>
      <c r="UZT150" s="4"/>
      <c r="UZU150" s="4"/>
      <c r="UZV150" s="4"/>
      <c r="UZW150" s="4"/>
      <c r="UZX150" s="4"/>
      <c r="UZY150" s="4"/>
      <c r="UZZ150" s="4"/>
      <c r="VAA150" s="4"/>
      <c r="VAB150" s="4"/>
      <c r="VAC150" s="4"/>
      <c r="VAD150" s="4"/>
      <c r="VAE150" s="4"/>
      <c r="VAF150" s="4"/>
      <c r="VAG150" s="4"/>
      <c r="VAH150" s="4"/>
      <c r="VAI150" s="4"/>
      <c r="VAJ150" s="4"/>
      <c r="VAK150" s="4"/>
      <c r="VAL150" s="4"/>
      <c r="VAM150" s="4"/>
      <c r="VAN150" s="4"/>
      <c r="VAO150" s="4"/>
      <c r="VAP150" s="4"/>
      <c r="VAQ150" s="4"/>
      <c r="VAR150" s="4"/>
      <c r="VAS150" s="4"/>
      <c r="VAT150" s="4"/>
      <c r="VAU150" s="4"/>
      <c r="VAV150" s="4"/>
      <c r="VAW150" s="4"/>
      <c r="VAX150" s="4"/>
      <c r="VAY150" s="4"/>
      <c r="VAZ150" s="4"/>
      <c r="VBA150" s="4"/>
      <c r="VBB150" s="4"/>
      <c r="VBC150" s="4"/>
      <c r="VBD150" s="4"/>
      <c r="VBE150" s="4"/>
      <c r="VBF150" s="4"/>
      <c r="VBG150" s="4"/>
      <c r="VBH150" s="4"/>
      <c r="VBI150" s="4"/>
      <c r="VBJ150" s="4"/>
      <c r="VBK150" s="4"/>
      <c r="VBL150" s="4"/>
      <c r="VBM150" s="4"/>
      <c r="VBN150" s="4"/>
      <c r="VBO150" s="4"/>
      <c r="VBP150" s="4"/>
      <c r="VBQ150" s="4"/>
      <c r="VBR150" s="4"/>
      <c r="VBS150" s="4"/>
      <c r="VBT150" s="4"/>
      <c r="VBU150" s="4"/>
      <c r="VBV150" s="4"/>
      <c r="VBW150" s="4"/>
      <c r="VBX150" s="4"/>
      <c r="VBY150" s="4"/>
      <c r="VBZ150" s="4"/>
      <c r="VCA150" s="4"/>
      <c r="VCB150" s="4"/>
      <c r="VCC150" s="4"/>
      <c r="VCD150" s="4"/>
      <c r="VCE150" s="4"/>
      <c r="VCF150" s="4"/>
      <c r="VCG150" s="4"/>
      <c r="VCH150" s="4"/>
      <c r="VCI150" s="4"/>
      <c r="VCJ150" s="4"/>
      <c r="VCK150" s="4"/>
      <c r="VCL150" s="4"/>
      <c r="VCM150" s="4"/>
      <c r="VCN150" s="4"/>
      <c r="VCO150" s="4"/>
      <c r="VCP150" s="4"/>
      <c r="VCQ150" s="4"/>
      <c r="VCR150" s="4"/>
      <c r="VCS150" s="4"/>
      <c r="VCT150" s="4"/>
      <c r="VCU150" s="4"/>
      <c r="VCV150" s="4"/>
      <c r="VCW150" s="4"/>
      <c r="VCX150" s="4"/>
      <c r="VCY150" s="4"/>
      <c r="VCZ150" s="4"/>
      <c r="VDA150" s="4"/>
      <c r="VDB150" s="4"/>
      <c r="VDC150" s="4"/>
      <c r="VDD150" s="4"/>
      <c r="VDE150" s="4"/>
      <c r="VDF150" s="4"/>
      <c r="VDG150" s="4"/>
      <c r="VDH150" s="4"/>
      <c r="VDI150" s="4"/>
      <c r="VDJ150" s="4"/>
      <c r="VDK150" s="4"/>
      <c r="VDL150" s="4"/>
      <c r="VDM150" s="4"/>
      <c r="VDN150" s="4"/>
      <c r="VDO150" s="4"/>
      <c r="VDP150" s="4"/>
      <c r="VDQ150" s="4"/>
      <c r="VDR150" s="4"/>
      <c r="VDS150" s="4"/>
      <c r="VDT150" s="4"/>
      <c r="VDU150" s="4"/>
      <c r="VDV150" s="4"/>
      <c r="VDW150" s="4"/>
      <c r="VDX150" s="4"/>
      <c r="VDY150" s="4"/>
      <c r="VDZ150" s="4"/>
      <c r="VEA150" s="4"/>
      <c r="VEB150" s="4"/>
      <c r="VEC150" s="4"/>
      <c r="VED150" s="4"/>
      <c r="VEE150" s="4"/>
      <c r="VEF150" s="4"/>
      <c r="VEG150" s="4"/>
      <c r="VEH150" s="4"/>
      <c r="VEI150" s="4"/>
      <c r="VEJ150" s="4"/>
      <c r="VEK150" s="4"/>
      <c r="VEL150" s="4"/>
      <c r="VEM150" s="4"/>
      <c r="VEN150" s="4"/>
      <c r="VEO150" s="4"/>
      <c r="VEP150" s="4"/>
      <c r="VEQ150" s="4"/>
      <c r="VER150" s="4"/>
      <c r="VES150" s="4"/>
      <c r="VET150" s="4"/>
      <c r="VEU150" s="4"/>
      <c r="VEV150" s="4"/>
      <c r="VEW150" s="4"/>
      <c r="VEX150" s="4"/>
      <c r="VEY150" s="4"/>
      <c r="VEZ150" s="4"/>
      <c r="VFA150" s="4"/>
      <c r="VFB150" s="4"/>
      <c r="VFC150" s="4"/>
      <c r="VFD150" s="4"/>
      <c r="VFE150" s="4"/>
      <c r="VFF150" s="4"/>
      <c r="VFG150" s="4"/>
      <c r="VFH150" s="4"/>
      <c r="VFI150" s="4"/>
      <c r="VFJ150" s="4"/>
      <c r="VFK150" s="4"/>
      <c r="VFL150" s="4"/>
      <c r="VFM150" s="4"/>
      <c r="VFN150" s="4"/>
      <c r="VFO150" s="4"/>
      <c r="VFP150" s="4"/>
      <c r="VFQ150" s="4"/>
      <c r="VFR150" s="4"/>
      <c r="VFS150" s="4"/>
      <c r="VFT150" s="4"/>
      <c r="VFU150" s="4"/>
      <c r="VFV150" s="4"/>
      <c r="VFW150" s="4"/>
      <c r="VFX150" s="4"/>
      <c r="VFY150" s="4"/>
      <c r="VFZ150" s="4"/>
      <c r="VGA150" s="4"/>
      <c r="VGB150" s="4"/>
      <c r="VGC150" s="4"/>
      <c r="VGD150" s="4"/>
      <c r="VGE150" s="74"/>
      <c r="VGF150" s="74"/>
      <c r="VGG150" s="74"/>
      <c r="VGH150" s="74"/>
      <c r="VGI150" s="74"/>
      <c r="VGJ150" s="74"/>
      <c r="VGK150" s="4"/>
      <c r="VGL150" s="4"/>
      <c r="VGM150" s="4"/>
      <c r="VGN150" s="4"/>
      <c r="VGO150" s="4"/>
      <c r="VGP150" s="4"/>
      <c r="VGQ150" s="4"/>
      <c r="VGR150" s="4"/>
      <c r="VGS150" s="4"/>
      <c r="VGT150" s="4"/>
      <c r="VGU150" s="4"/>
      <c r="VGV150" s="4"/>
      <c r="VGW150" s="4"/>
      <c r="VGX150" s="4"/>
      <c r="VGY150" s="4"/>
      <c r="VGZ150" s="4"/>
      <c r="VHA150" s="4"/>
      <c r="VHB150" s="4"/>
      <c r="VHC150" s="4"/>
      <c r="VHD150" s="4"/>
      <c r="VHE150" s="4"/>
      <c r="VHF150" s="4"/>
      <c r="VHG150" s="4"/>
      <c r="VHH150" s="4"/>
      <c r="VHI150" s="4"/>
      <c r="VHJ150" s="4"/>
      <c r="VHK150" s="4"/>
      <c r="VHL150" s="4"/>
      <c r="VHM150" s="4"/>
      <c r="VHN150" s="4"/>
      <c r="VHO150" s="4"/>
      <c r="VHP150" s="4"/>
      <c r="VHQ150" s="4"/>
      <c r="VHR150" s="4"/>
      <c r="VHS150" s="4"/>
      <c r="VHT150" s="4"/>
      <c r="VHU150" s="4"/>
      <c r="VHV150" s="4"/>
      <c r="VHW150" s="4"/>
      <c r="VHX150" s="4"/>
      <c r="VHY150" s="4"/>
      <c r="VHZ150" s="4"/>
      <c r="VIA150" s="4"/>
      <c r="VIB150" s="4"/>
      <c r="VIC150" s="4"/>
      <c r="VID150" s="4"/>
      <c r="VIE150" s="4"/>
      <c r="VIF150" s="4"/>
      <c r="VIG150" s="4"/>
      <c r="VIH150" s="4"/>
      <c r="VII150" s="4"/>
      <c r="VIJ150" s="4"/>
      <c r="VIK150" s="4"/>
      <c r="VIL150" s="4"/>
      <c r="VIM150" s="4"/>
      <c r="VIN150" s="4"/>
      <c r="VIO150" s="4"/>
      <c r="VIP150" s="4"/>
      <c r="VIQ150" s="4"/>
      <c r="VIR150" s="4"/>
      <c r="VIS150" s="4"/>
      <c r="VIT150" s="4"/>
      <c r="VIU150" s="4"/>
      <c r="VIV150" s="4"/>
      <c r="VIW150" s="4"/>
      <c r="VIX150" s="4"/>
      <c r="VIY150" s="4"/>
      <c r="VIZ150" s="4"/>
      <c r="VJA150" s="4"/>
      <c r="VJB150" s="4"/>
      <c r="VJC150" s="4"/>
      <c r="VJD150" s="4"/>
      <c r="VJE150" s="4"/>
      <c r="VJF150" s="4"/>
      <c r="VJG150" s="4"/>
      <c r="VJH150" s="4"/>
      <c r="VJI150" s="4"/>
      <c r="VJJ150" s="4"/>
      <c r="VJK150" s="4"/>
      <c r="VJL150" s="4"/>
      <c r="VJM150" s="4"/>
      <c r="VJN150" s="4"/>
      <c r="VJO150" s="4"/>
      <c r="VJP150" s="4"/>
      <c r="VJQ150" s="4"/>
      <c r="VJR150" s="4"/>
      <c r="VJS150" s="4"/>
      <c r="VJT150" s="4"/>
      <c r="VJU150" s="4"/>
      <c r="VJV150" s="4"/>
      <c r="VJW150" s="4"/>
      <c r="VJX150" s="4"/>
      <c r="VJY150" s="4"/>
      <c r="VJZ150" s="4"/>
      <c r="VKA150" s="4"/>
      <c r="VKB150" s="4"/>
      <c r="VKC150" s="4"/>
      <c r="VKD150" s="4"/>
      <c r="VKE150" s="4"/>
      <c r="VKF150" s="4"/>
      <c r="VKG150" s="4"/>
      <c r="VKH150" s="4"/>
      <c r="VKI150" s="4"/>
      <c r="VKJ150" s="4"/>
      <c r="VKK150" s="4"/>
      <c r="VKL150" s="4"/>
      <c r="VKM150" s="4"/>
      <c r="VKN150" s="4"/>
      <c r="VKO150" s="4"/>
      <c r="VKP150" s="4"/>
      <c r="VKQ150" s="4"/>
      <c r="VKR150" s="4"/>
      <c r="VKS150" s="4"/>
      <c r="VKT150" s="4"/>
      <c r="VKU150" s="4"/>
      <c r="VKV150" s="4"/>
      <c r="VKW150" s="4"/>
      <c r="VKX150" s="4"/>
      <c r="VKY150" s="4"/>
      <c r="VKZ150" s="4"/>
      <c r="VLA150" s="4"/>
      <c r="VLB150" s="4"/>
      <c r="VLC150" s="4"/>
      <c r="VLD150" s="4"/>
      <c r="VLE150" s="4"/>
      <c r="VLF150" s="4"/>
      <c r="VLG150" s="4"/>
      <c r="VLH150" s="4"/>
      <c r="VLI150" s="4"/>
      <c r="VLJ150" s="4"/>
      <c r="VLK150" s="4"/>
      <c r="VLL150" s="4"/>
      <c r="VLM150" s="4"/>
      <c r="VLN150" s="4"/>
      <c r="VLO150" s="4"/>
      <c r="VLP150" s="4"/>
      <c r="VLQ150" s="4"/>
      <c r="VLR150" s="4"/>
      <c r="VLS150" s="4"/>
      <c r="VLT150" s="4"/>
      <c r="VLU150" s="4"/>
      <c r="VLV150" s="4"/>
      <c r="VLW150" s="4"/>
      <c r="VLX150" s="4"/>
      <c r="VLY150" s="4"/>
      <c r="VLZ150" s="4"/>
      <c r="VMA150" s="4"/>
      <c r="VMB150" s="4"/>
      <c r="VMC150" s="4"/>
      <c r="VMD150" s="4"/>
      <c r="VME150" s="4"/>
      <c r="VMF150" s="4"/>
      <c r="VMG150" s="4"/>
      <c r="VMH150" s="4"/>
      <c r="VMI150" s="4"/>
      <c r="VMJ150" s="4"/>
      <c r="VMK150" s="4"/>
      <c r="VML150" s="4"/>
      <c r="VMM150" s="4"/>
      <c r="VMN150" s="4"/>
      <c r="VMO150" s="4"/>
      <c r="VMP150" s="4"/>
      <c r="VMQ150" s="4"/>
      <c r="VMR150" s="4"/>
      <c r="VMS150" s="4"/>
      <c r="VMT150" s="4"/>
      <c r="VMU150" s="4"/>
      <c r="VMV150" s="4"/>
      <c r="VMW150" s="4"/>
      <c r="VMX150" s="4"/>
      <c r="VMY150" s="4"/>
      <c r="VMZ150" s="4"/>
      <c r="VNA150" s="4"/>
      <c r="VNB150" s="4"/>
      <c r="VNC150" s="4"/>
      <c r="VND150" s="4"/>
      <c r="VNE150" s="4"/>
      <c r="VNF150" s="4"/>
      <c r="VNG150" s="4"/>
      <c r="VNH150" s="4"/>
      <c r="VNI150" s="4"/>
      <c r="VNJ150" s="4"/>
      <c r="VNK150" s="4"/>
      <c r="VNL150" s="4"/>
      <c r="VNM150" s="4"/>
      <c r="VNN150" s="4"/>
      <c r="VNO150" s="4"/>
      <c r="VNP150" s="4"/>
      <c r="VNQ150" s="4"/>
      <c r="VNR150" s="4"/>
      <c r="VNS150" s="4"/>
      <c r="VNT150" s="4"/>
      <c r="VNU150" s="4"/>
      <c r="VNV150" s="4"/>
      <c r="VNW150" s="4"/>
      <c r="VNX150" s="4"/>
      <c r="VNY150" s="4"/>
      <c r="VNZ150" s="4"/>
      <c r="VOA150" s="4"/>
      <c r="VOB150" s="4"/>
      <c r="VOC150" s="4"/>
      <c r="VOD150" s="4"/>
      <c r="VOE150" s="4"/>
      <c r="VOF150" s="4"/>
      <c r="VOG150" s="4"/>
      <c r="VOH150" s="4"/>
      <c r="VOI150" s="4"/>
      <c r="VOJ150" s="4"/>
      <c r="VOK150" s="4"/>
      <c r="VOL150" s="4"/>
      <c r="VOM150" s="4"/>
      <c r="VON150" s="4"/>
      <c r="VOO150" s="4"/>
      <c r="VOP150" s="4"/>
      <c r="VOQ150" s="4"/>
      <c r="VOR150" s="4"/>
      <c r="VOS150" s="4"/>
      <c r="VOT150" s="4"/>
      <c r="VOU150" s="4"/>
      <c r="VOV150" s="4"/>
      <c r="VOW150" s="4"/>
      <c r="VOX150" s="4"/>
      <c r="VOY150" s="4"/>
      <c r="VOZ150" s="4"/>
      <c r="VPA150" s="4"/>
      <c r="VPB150" s="4"/>
      <c r="VPC150" s="4"/>
      <c r="VPD150" s="4"/>
      <c r="VPE150" s="4"/>
      <c r="VPF150" s="4"/>
      <c r="VPG150" s="4"/>
      <c r="VPH150" s="4"/>
      <c r="VPI150" s="4"/>
      <c r="VPJ150" s="4"/>
      <c r="VPK150" s="4"/>
      <c r="VPL150" s="4"/>
      <c r="VPM150" s="4"/>
      <c r="VPN150" s="4"/>
      <c r="VPO150" s="4"/>
      <c r="VPP150" s="4"/>
      <c r="VPQ150" s="4"/>
      <c r="VPR150" s="4"/>
      <c r="VPS150" s="4"/>
      <c r="VPT150" s="4"/>
      <c r="VPU150" s="4"/>
      <c r="VPV150" s="4"/>
      <c r="VPW150" s="4"/>
      <c r="VPX150" s="4"/>
      <c r="VPY150" s="4"/>
      <c r="VPZ150" s="4"/>
      <c r="VQA150" s="74"/>
      <c r="VQB150" s="74"/>
      <c r="VQC150" s="74"/>
      <c r="VQD150" s="74"/>
      <c r="VQE150" s="74"/>
      <c r="VQF150" s="74"/>
      <c r="VQG150" s="4"/>
      <c r="VQH150" s="4"/>
      <c r="VQI150" s="4"/>
      <c r="VQJ150" s="4"/>
      <c r="VQK150" s="4"/>
      <c r="VQL150" s="4"/>
      <c r="VQM150" s="4"/>
      <c r="VQN150" s="4"/>
      <c r="VQO150" s="4"/>
      <c r="VQP150" s="4"/>
      <c r="VQQ150" s="4"/>
      <c r="VQR150" s="4"/>
      <c r="VQS150" s="4"/>
      <c r="VQT150" s="4"/>
      <c r="VQU150" s="4"/>
      <c r="VQV150" s="4"/>
      <c r="VQW150" s="4"/>
      <c r="VQX150" s="4"/>
      <c r="VQY150" s="4"/>
      <c r="VQZ150" s="4"/>
      <c r="VRA150" s="4"/>
      <c r="VRB150" s="4"/>
      <c r="VRC150" s="4"/>
      <c r="VRD150" s="4"/>
      <c r="VRE150" s="4"/>
      <c r="VRF150" s="4"/>
      <c r="VRG150" s="4"/>
      <c r="VRH150" s="4"/>
      <c r="VRI150" s="4"/>
      <c r="VRJ150" s="4"/>
      <c r="VRK150" s="4"/>
      <c r="VRL150" s="4"/>
      <c r="VRM150" s="4"/>
      <c r="VRN150" s="4"/>
      <c r="VRO150" s="4"/>
      <c r="VRP150" s="4"/>
      <c r="VRQ150" s="4"/>
      <c r="VRR150" s="4"/>
      <c r="VRS150" s="4"/>
      <c r="VRT150" s="4"/>
      <c r="VRU150" s="4"/>
      <c r="VRV150" s="4"/>
      <c r="VRW150" s="4"/>
      <c r="VRX150" s="4"/>
      <c r="VRY150" s="4"/>
      <c r="VRZ150" s="4"/>
      <c r="VSA150" s="4"/>
      <c r="VSB150" s="4"/>
      <c r="VSC150" s="4"/>
      <c r="VSD150" s="4"/>
      <c r="VSE150" s="4"/>
      <c r="VSF150" s="4"/>
      <c r="VSG150" s="4"/>
      <c r="VSH150" s="4"/>
      <c r="VSI150" s="4"/>
      <c r="VSJ150" s="4"/>
      <c r="VSK150" s="4"/>
      <c r="VSL150" s="4"/>
      <c r="VSM150" s="4"/>
      <c r="VSN150" s="4"/>
      <c r="VSO150" s="4"/>
      <c r="VSP150" s="4"/>
      <c r="VSQ150" s="4"/>
      <c r="VSR150" s="4"/>
      <c r="VSS150" s="4"/>
      <c r="VST150" s="4"/>
      <c r="VSU150" s="4"/>
      <c r="VSV150" s="4"/>
      <c r="VSW150" s="4"/>
      <c r="VSX150" s="4"/>
      <c r="VSY150" s="4"/>
      <c r="VSZ150" s="4"/>
      <c r="VTA150" s="4"/>
      <c r="VTB150" s="4"/>
      <c r="VTC150" s="4"/>
      <c r="VTD150" s="4"/>
      <c r="VTE150" s="4"/>
      <c r="VTF150" s="4"/>
      <c r="VTG150" s="4"/>
      <c r="VTH150" s="4"/>
      <c r="VTI150" s="4"/>
      <c r="VTJ150" s="4"/>
      <c r="VTK150" s="4"/>
      <c r="VTL150" s="4"/>
      <c r="VTM150" s="4"/>
      <c r="VTN150" s="4"/>
      <c r="VTO150" s="4"/>
      <c r="VTP150" s="4"/>
      <c r="VTQ150" s="4"/>
      <c r="VTR150" s="4"/>
      <c r="VTS150" s="4"/>
      <c r="VTT150" s="4"/>
      <c r="VTU150" s="4"/>
      <c r="VTV150" s="4"/>
      <c r="VTW150" s="4"/>
      <c r="VTX150" s="4"/>
      <c r="VTY150" s="4"/>
      <c r="VTZ150" s="4"/>
      <c r="VUA150" s="4"/>
      <c r="VUB150" s="4"/>
      <c r="VUC150" s="4"/>
      <c r="VUD150" s="4"/>
      <c r="VUE150" s="4"/>
      <c r="VUF150" s="4"/>
      <c r="VUG150" s="4"/>
      <c r="VUH150" s="4"/>
      <c r="VUI150" s="4"/>
      <c r="VUJ150" s="4"/>
      <c r="VUK150" s="4"/>
      <c r="VUL150" s="4"/>
      <c r="VUM150" s="4"/>
      <c r="VUN150" s="4"/>
      <c r="VUO150" s="4"/>
      <c r="VUP150" s="4"/>
      <c r="VUQ150" s="4"/>
      <c r="VUR150" s="4"/>
      <c r="VUS150" s="4"/>
      <c r="VUT150" s="4"/>
      <c r="VUU150" s="4"/>
      <c r="VUV150" s="4"/>
      <c r="VUW150" s="4"/>
      <c r="VUX150" s="4"/>
      <c r="VUY150" s="4"/>
      <c r="VUZ150" s="4"/>
      <c r="VVA150" s="4"/>
      <c r="VVB150" s="4"/>
      <c r="VVC150" s="4"/>
      <c r="VVD150" s="4"/>
      <c r="VVE150" s="4"/>
      <c r="VVF150" s="4"/>
      <c r="VVG150" s="4"/>
      <c r="VVH150" s="4"/>
      <c r="VVI150" s="4"/>
      <c r="VVJ150" s="4"/>
      <c r="VVK150" s="4"/>
      <c r="VVL150" s="4"/>
      <c r="VVM150" s="4"/>
      <c r="VVN150" s="4"/>
      <c r="VVO150" s="4"/>
      <c r="VVP150" s="4"/>
      <c r="VVQ150" s="4"/>
      <c r="VVR150" s="4"/>
      <c r="VVS150" s="4"/>
      <c r="VVT150" s="4"/>
      <c r="VVU150" s="4"/>
      <c r="VVV150" s="4"/>
      <c r="VVW150" s="4"/>
      <c r="VVX150" s="4"/>
      <c r="VVY150" s="4"/>
      <c r="VVZ150" s="4"/>
      <c r="VWA150" s="4"/>
      <c r="VWB150" s="4"/>
      <c r="VWC150" s="4"/>
      <c r="VWD150" s="4"/>
      <c r="VWE150" s="4"/>
      <c r="VWF150" s="4"/>
      <c r="VWG150" s="4"/>
      <c r="VWH150" s="4"/>
      <c r="VWI150" s="4"/>
      <c r="VWJ150" s="4"/>
      <c r="VWK150" s="4"/>
      <c r="VWL150" s="4"/>
      <c r="VWM150" s="4"/>
      <c r="VWN150" s="4"/>
      <c r="VWO150" s="4"/>
      <c r="VWP150" s="4"/>
      <c r="VWQ150" s="4"/>
      <c r="VWR150" s="4"/>
      <c r="VWS150" s="4"/>
      <c r="VWT150" s="4"/>
      <c r="VWU150" s="4"/>
      <c r="VWV150" s="4"/>
      <c r="VWW150" s="4"/>
      <c r="VWX150" s="4"/>
      <c r="VWY150" s="4"/>
      <c r="VWZ150" s="4"/>
      <c r="VXA150" s="4"/>
      <c r="VXB150" s="4"/>
      <c r="VXC150" s="4"/>
      <c r="VXD150" s="4"/>
      <c r="VXE150" s="4"/>
      <c r="VXF150" s="4"/>
      <c r="VXG150" s="4"/>
      <c r="VXH150" s="4"/>
      <c r="VXI150" s="4"/>
      <c r="VXJ150" s="4"/>
      <c r="VXK150" s="4"/>
      <c r="VXL150" s="4"/>
      <c r="VXM150" s="4"/>
      <c r="VXN150" s="4"/>
      <c r="VXO150" s="4"/>
      <c r="VXP150" s="4"/>
      <c r="VXQ150" s="4"/>
      <c r="VXR150" s="4"/>
      <c r="VXS150" s="4"/>
      <c r="VXT150" s="4"/>
      <c r="VXU150" s="4"/>
      <c r="VXV150" s="4"/>
      <c r="VXW150" s="4"/>
      <c r="VXX150" s="4"/>
      <c r="VXY150" s="4"/>
      <c r="VXZ150" s="4"/>
      <c r="VYA150" s="4"/>
      <c r="VYB150" s="4"/>
      <c r="VYC150" s="4"/>
      <c r="VYD150" s="4"/>
      <c r="VYE150" s="4"/>
      <c r="VYF150" s="4"/>
      <c r="VYG150" s="4"/>
      <c r="VYH150" s="4"/>
      <c r="VYI150" s="4"/>
      <c r="VYJ150" s="4"/>
      <c r="VYK150" s="4"/>
      <c r="VYL150" s="4"/>
      <c r="VYM150" s="4"/>
      <c r="VYN150" s="4"/>
      <c r="VYO150" s="4"/>
      <c r="VYP150" s="4"/>
      <c r="VYQ150" s="4"/>
      <c r="VYR150" s="4"/>
      <c r="VYS150" s="4"/>
      <c r="VYT150" s="4"/>
      <c r="VYU150" s="4"/>
      <c r="VYV150" s="4"/>
      <c r="VYW150" s="4"/>
      <c r="VYX150" s="4"/>
      <c r="VYY150" s="4"/>
      <c r="VYZ150" s="4"/>
      <c r="VZA150" s="4"/>
      <c r="VZB150" s="4"/>
      <c r="VZC150" s="4"/>
      <c r="VZD150" s="4"/>
      <c r="VZE150" s="4"/>
      <c r="VZF150" s="4"/>
      <c r="VZG150" s="4"/>
      <c r="VZH150" s="4"/>
      <c r="VZI150" s="4"/>
      <c r="VZJ150" s="4"/>
      <c r="VZK150" s="4"/>
      <c r="VZL150" s="4"/>
      <c r="VZM150" s="4"/>
      <c r="VZN150" s="4"/>
      <c r="VZO150" s="4"/>
      <c r="VZP150" s="4"/>
      <c r="VZQ150" s="4"/>
      <c r="VZR150" s="4"/>
      <c r="VZS150" s="4"/>
      <c r="VZT150" s="4"/>
      <c r="VZU150" s="4"/>
      <c r="VZV150" s="4"/>
      <c r="VZW150" s="74"/>
      <c r="VZX150" s="74"/>
      <c r="VZY150" s="74"/>
      <c r="VZZ150" s="74"/>
      <c r="WAA150" s="74"/>
      <c r="WAB150" s="74"/>
      <c r="WAC150" s="4"/>
      <c r="WAD150" s="4"/>
      <c r="WAE150" s="4"/>
      <c r="WAF150" s="4"/>
      <c r="WAG150" s="4"/>
      <c r="WAH150" s="4"/>
      <c r="WAI150" s="4"/>
      <c r="WAJ150" s="4"/>
      <c r="WAK150" s="4"/>
      <c r="WAL150" s="4"/>
      <c r="WAM150" s="4"/>
      <c r="WAN150" s="4"/>
      <c r="WAO150" s="4"/>
      <c r="WAP150" s="4"/>
      <c r="WAQ150" s="4"/>
      <c r="WAR150" s="4"/>
      <c r="WAS150" s="4"/>
      <c r="WAT150" s="4"/>
      <c r="WAU150" s="4"/>
      <c r="WAV150" s="4"/>
      <c r="WAW150" s="4"/>
      <c r="WAX150" s="4"/>
      <c r="WAY150" s="4"/>
      <c r="WAZ150" s="4"/>
      <c r="WBA150" s="4"/>
      <c r="WBB150" s="4"/>
      <c r="WBC150" s="4"/>
      <c r="WBD150" s="4"/>
      <c r="WBE150" s="4"/>
      <c r="WBF150" s="4"/>
      <c r="WBG150" s="4"/>
      <c r="WBH150" s="4"/>
      <c r="WBI150" s="4"/>
      <c r="WBJ150" s="4"/>
      <c r="WBK150" s="4"/>
      <c r="WBL150" s="4"/>
      <c r="WBM150" s="4"/>
      <c r="WBN150" s="4"/>
      <c r="WBO150" s="4"/>
      <c r="WBP150" s="4"/>
      <c r="WBQ150" s="4"/>
      <c r="WBR150" s="4"/>
      <c r="WBS150" s="4"/>
      <c r="WBT150" s="4"/>
      <c r="WBU150" s="4"/>
      <c r="WBV150" s="4"/>
      <c r="WBW150" s="4"/>
      <c r="WBX150" s="4"/>
      <c r="WBY150" s="4"/>
      <c r="WBZ150" s="4"/>
      <c r="WCA150" s="4"/>
      <c r="WCB150" s="4"/>
      <c r="WCC150" s="4"/>
      <c r="WCD150" s="4"/>
      <c r="WCE150" s="4"/>
      <c r="WCF150" s="4"/>
      <c r="WCG150" s="4"/>
      <c r="WCH150" s="4"/>
      <c r="WCI150" s="4"/>
      <c r="WCJ150" s="4"/>
      <c r="WCK150" s="4"/>
      <c r="WCL150" s="4"/>
      <c r="WCM150" s="4"/>
      <c r="WCN150" s="4"/>
      <c r="WCO150" s="4"/>
      <c r="WCP150" s="4"/>
      <c r="WCQ150" s="4"/>
      <c r="WCR150" s="4"/>
      <c r="WCS150" s="4"/>
      <c r="WCT150" s="4"/>
      <c r="WCU150" s="4"/>
      <c r="WCV150" s="4"/>
      <c r="WCW150" s="4"/>
      <c r="WCX150" s="4"/>
      <c r="WCY150" s="4"/>
      <c r="WCZ150" s="4"/>
      <c r="WDA150" s="4"/>
      <c r="WDB150" s="4"/>
      <c r="WDC150" s="4"/>
      <c r="WDD150" s="4"/>
      <c r="WDE150" s="4"/>
      <c r="WDF150" s="4"/>
      <c r="WDG150" s="4"/>
      <c r="WDH150" s="4"/>
      <c r="WDI150" s="4"/>
      <c r="WDJ150" s="4"/>
      <c r="WDK150" s="4"/>
      <c r="WDL150" s="4"/>
      <c r="WDM150" s="4"/>
      <c r="WDN150" s="4"/>
      <c r="WDO150" s="4"/>
      <c r="WDP150" s="4"/>
      <c r="WDQ150" s="4"/>
      <c r="WDR150" s="4"/>
      <c r="WDS150" s="4"/>
      <c r="WDT150" s="4"/>
      <c r="WDU150" s="4"/>
      <c r="WDV150" s="4"/>
      <c r="WDW150" s="4"/>
      <c r="WDX150" s="4"/>
      <c r="WDY150" s="4"/>
      <c r="WDZ150" s="4"/>
      <c r="WEA150" s="4"/>
      <c r="WEB150" s="4"/>
      <c r="WEC150" s="4"/>
      <c r="WED150" s="4"/>
      <c r="WEE150" s="4"/>
      <c r="WEF150" s="4"/>
      <c r="WEG150" s="4"/>
      <c r="WEH150" s="4"/>
      <c r="WEI150" s="4"/>
      <c r="WEJ150" s="4"/>
      <c r="WEK150" s="4"/>
      <c r="WEL150" s="4"/>
      <c r="WEM150" s="4"/>
      <c r="WEN150" s="4"/>
      <c r="WEO150" s="4"/>
      <c r="WEP150" s="4"/>
      <c r="WEQ150" s="4"/>
      <c r="WER150" s="4"/>
      <c r="WES150" s="4"/>
      <c r="WET150" s="4"/>
      <c r="WEU150" s="4"/>
      <c r="WEV150" s="4"/>
      <c r="WEW150" s="4"/>
      <c r="WEX150" s="4"/>
      <c r="WEY150" s="4"/>
      <c r="WEZ150" s="4"/>
      <c r="WFA150" s="4"/>
      <c r="WFB150" s="4"/>
      <c r="WFC150" s="4"/>
      <c r="WFD150" s="4"/>
      <c r="WFE150" s="4"/>
      <c r="WFF150" s="4"/>
      <c r="WFG150" s="4"/>
      <c r="WFH150" s="4"/>
      <c r="WFI150" s="4"/>
      <c r="WFJ150" s="4"/>
      <c r="WFK150" s="4"/>
      <c r="WFL150" s="4"/>
      <c r="WFM150" s="4"/>
      <c r="WFN150" s="4"/>
      <c r="WFO150" s="4"/>
      <c r="WFP150" s="4"/>
      <c r="WFQ150" s="4"/>
      <c r="WFR150" s="4"/>
      <c r="WFS150" s="4"/>
      <c r="WFT150" s="4"/>
      <c r="WFU150" s="4"/>
      <c r="WFV150" s="4"/>
      <c r="WFW150" s="4"/>
      <c r="WFX150" s="4"/>
      <c r="WFY150" s="4"/>
      <c r="WFZ150" s="4"/>
      <c r="WGA150" s="4"/>
      <c r="WGB150" s="4"/>
      <c r="WGC150" s="4"/>
      <c r="WGD150" s="4"/>
      <c r="WGE150" s="4"/>
      <c r="WGF150" s="4"/>
      <c r="WGG150" s="4"/>
      <c r="WGH150" s="4"/>
      <c r="WGI150" s="4"/>
      <c r="WGJ150" s="4"/>
      <c r="WGK150" s="4"/>
      <c r="WGL150" s="4"/>
      <c r="WGM150" s="4"/>
      <c r="WGN150" s="4"/>
      <c r="WGO150" s="4"/>
      <c r="WGP150" s="4"/>
      <c r="WGQ150" s="4"/>
      <c r="WGR150" s="4"/>
      <c r="WGS150" s="4"/>
      <c r="WGT150" s="4"/>
      <c r="WGU150" s="4"/>
      <c r="WGV150" s="4"/>
      <c r="WGW150" s="4"/>
      <c r="WGX150" s="4"/>
      <c r="WGY150" s="4"/>
      <c r="WGZ150" s="4"/>
      <c r="WHA150" s="4"/>
      <c r="WHB150" s="4"/>
      <c r="WHC150" s="4"/>
      <c r="WHD150" s="4"/>
      <c r="WHE150" s="4"/>
      <c r="WHF150" s="4"/>
      <c r="WHG150" s="4"/>
      <c r="WHH150" s="4"/>
      <c r="WHI150" s="4"/>
      <c r="WHJ150" s="4"/>
      <c r="WHK150" s="4"/>
      <c r="WHL150" s="4"/>
      <c r="WHM150" s="4"/>
      <c r="WHN150" s="4"/>
      <c r="WHO150" s="4"/>
      <c r="WHP150" s="4"/>
      <c r="WHQ150" s="4"/>
      <c r="WHR150" s="4"/>
      <c r="WHS150" s="4"/>
      <c r="WHT150" s="4"/>
      <c r="WHU150" s="4"/>
      <c r="WHV150" s="4"/>
      <c r="WHW150" s="4"/>
      <c r="WHX150" s="4"/>
      <c r="WHY150" s="4"/>
      <c r="WHZ150" s="4"/>
      <c r="WIA150" s="4"/>
      <c r="WIB150" s="4"/>
      <c r="WIC150" s="4"/>
      <c r="WID150" s="4"/>
      <c r="WIE150" s="4"/>
      <c r="WIF150" s="4"/>
      <c r="WIG150" s="4"/>
      <c r="WIH150" s="4"/>
      <c r="WII150" s="4"/>
      <c r="WIJ150" s="4"/>
      <c r="WIK150" s="4"/>
      <c r="WIL150" s="4"/>
      <c r="WIM150" s="4"/>
      <c r="WIN150" s="4"/>
      <c r="WIO150" s="4"/>
      <c r="WIP150" s="4"/>
      <c r="WIQ150" s="4"/>
      <c r="WIR150" s="4"/>
      <c r="WIS150" s="4"/>
      <c r="WIT150" s="4"/>
      <c r="WIU150" s="4"/>
      <c r="WIV150" s="4"/>
      <c r="WIW150" s="4"/>
      <c r="WIX150" s="4"/>
      <c r="WIY150" s="4"/>
      <c r="WIZ150" s="4"/>
      <c r="WJA150" s="4"/>
      <c r="WJB150" s="4"/>
      <c r="WJC150" s="4"/>
      <c r="WJD150" s="4"/>
      <c r="WJE150" s="4"/>
      <c r="WJF150" s="4"/>
      <c r="WJG150" s="4"/>
      <c r="WJH150" s="4"/>
      <c r="WJI150" s="4"/>
      <c r="WJJ150" s="4"/>
      <c r="WJK150" s="4"/>
      <c r="WJL150" s="4"/>
      <c r="WJM150" s="4"/>
      <c r="WJN150" s="4"/>
      <c r="WJO150" s="4"/>
      <c r="WJP150" s="4"/>
      <c r="WJQ150" s="4"/>
      <c r="WJR150" s="4"/>
      <c r="WJS150" s="74"/>
      <c r="WJT150" s="74"/>
      <c r="WJU150" s="74"/>
      <c r="WJV150" s="74"/>
      <c r="WJW150" s="74"/>
      <c r="WJX150" s="74"/>
      <c r="WJY150" s="4"/>
      <c r="WJZ150" s="4"/>
      <c r="WKA150" s="4"/>
      <c r="WKB150" s="4"/>
      <c r="WKC150" s="4"/>
      <c r="WKD150" s="4"/>
      <c r="WKE150" s="4"/>
      <c r="WKF150" s="4"/>
      <c r="WKG150" s="4"/>
      <c r="WKH150" s="4"/>
      <c r="WKI150" s="4"/>
      <c r="WKJ150" s="4"/>
      <c r="WKK150" s="4"/>
      <c r="WKL150" s="4"/>
      <c r="WKM150" s="4"/>
      <c r="WKN150" s="4"/>
      <c r="WKO150" s="4"/>
      <c r="WKP150" s="4"/>
      <c r="WKQ150" s="4"/>
      <c r="WKR150" s="4"/>
      <c r="WKS150" s="4"/>
      <c r="WKT150" s="4"/>
      <c r="WKU150" s="4"/>
      <c r="WKV150" s="4"/>
      <c r="WKW150" s="4"/>
      <c r="WKX150" s="4"/>
      <c r="WKY150" s="4"/>
      <c r="WKZ150" s="4"/>
      <c r="WLA150" s="4"/>
      <c r="WLB150" s="4"/>
      <c r="WLC150" s="4"/>
      <c r="WLD150" s="4"/>
      <c r="WLE150" s="4"/>
      <c r="WLF150" s="4"/>
      <c r="WLG150" s="4"/>
      <c r="WLH150" s="4"/>
      <c r="WLI150" s="4"/>
      <c r="WLJ150" s="4"/>
      <c r="WLK150" s="4"/>
      <c r="WLL150" s="4"/>
      <c r="WLM150" s="4"/>
      <c r="WLN150" s="4"/>
      <c r="WLO150" s="4"/>
      <c r="WLP150" s="4"/>
      <c r="WLQ150" s="4"/>
      <c r="WLR150" s="4"/>
      <c r="WLS150" s="4"/>
      <c r="WLT150" s="4"/>
      <c r="WLU150" s="4"/>
      <c r="WLV150" s="4"/>
      <c r="WLW150" s="4"/>
      <c r="WLX150" s="4"/>
      <c r="WLY150" s="4"/>
      <c r="WLZ150" s="4"/>
      <c r="WMA150" s="4"/>
      <c r="WMB150" s="4"/>
      <c r="WMC150" s="4"/>
      <c r="WMD150" s="4"/>
      <c r="WME150" s="4"/>
      <c r="WMF150" s="4"/>
      <c r="WMG150" s="4"/>
      <c r="WMH150" s="4"/>
      <c r="WMI150" s="4"/>
      <c r="WMJ150" s="4"/>
      <c r="WMK150" s="4"/>
      <c r="WML150" s="4"/>
      <c r="WMM150" s="4"/>
      <c r="WMN150" s="4"/>
      <c r="WMO150" s="4"/>
      <c r="WMP150" s="4"/>
      <c r="WMQ150" s="4"/>
      <c r="WMR150" s="4"/>
      <c r="WMS150" s="4"/>
      <c r="WMT150" s="4"/>
      <c r="WMU150" s="4"/>
      <c r="WMV150" s="4"/>
      <c r="WMW150" s="4"/>
      <c r="WMX150" s="4"/>
      <c r="WMY150" s="4"/>
      <c r="WMZ150" s="4"/>
      <c r="WNA150" s="4"/>
      <c r="WNB150" s="4"/>
      <c r="WNC150" s="4"/>
      <c r="WND150" s="4"/>
      <c r="WNE150" s="4"/>
      <c r="WNF150" s="4"/>
      <c r="WNG150" s="4"/>
      <c r="WNH150" s="4"/>
      <c r="WNI150" s="4"/>
      <c r="WNJ150" s="4"/>
      <c r="WNK150" s="4"/>
      <c r="WNL150" s="4"/>
      <c r="WNM150" s="4"/>
      <c r="WNN150" s="4"/>
      <c r="WNO150" s="4"/>
      <c r="WNP150" s="4"/>
      <c r="WNQ150" s="4"/>
      <c r="WNR150" s="4"/>
      <c r="WNS150" s="4"/>
      <c r="WNT150" s="4"/>
      <c r="WNU150" s="4"/>
      <c r="WNV150" s="4"/>
      <c r="WNW150" s="4"/>
      <c r="WNX150" s="4"/>
      <c r="WNY150" s="4"/>
      <c r="WNZ150" s="4"/>
      <c r="WOA150" s="4"/>
      <c r="WOB150" s="4"/>
      <c r="WOC150" s="4"/>
      <c r="WOD150" s="4"/>
      <c r="WOE150" s="4"/>
      <c r="WOF150" s="4"/>
      <c r="WOG150" s="4"/>
      <c r="WOH150" s="4"/>
      <c r="WOI150" s="4"/>
      <c r="WOJ150" s="4"/>
      <c r="WOK150" s="4"/>
      <c r="WOL150" s="4"/>
      <c r="WOM150" s="4"/>
      <c r="WON150" s="4"/>
      <c r="WOO150" s="4"/>
      <c r="WOP150" s="4"/>
      <c r="WOQ150" s="4"/>
      <c r="WOR150" s="4"/>
      <c r="WOS150" s="4"/>
      <c r="WOT150" s="4"/>
      <c r="WOU150" s="4"/>
      <c r="WOV150" s="4"/>
      <c r="WOW150" s="4"/>
      <c r="WOX150" s="4"/>
      <c r="WOY150" s="4"/>
      <c r="WOZ150" s="4"/>
      <c r="WPA150" s="4"/>
      <c r="WPB150" s="4"/>
      <c r="WPC150" s="4"/>
      <c r="WPD150" s="4"/>
      <c r="WPE150" s="4"/>
      <c r="WPF150" s="4"/>
      <c r="WPG150" s="4"/>
      <c r="WPH150" s="4"/>
      <c r="WPI150" s="4"/>
      <c r="WPJ150" s="4"/>
      <c r="WPK150" s="4"/>
      <c r="WPL150" s="4"/>
      <c r="WPM150" s="4"/>
      <c r="WPN150" s="4"/>
      <c r="WPO150" s="4"/>
      <c r="WPP150" s="4"/>
      <c r="WPQ150" s="4"/>
      <c r="WPR150" s="4"/>
      <c r="WPS150" s="4"/>
      <c r="WPT150" s="4"/>
      <c r="WPU150" s="4"/>
      <c r="WPV150" s="4"/>
      <c r="WPW150" s="4"/>
      <c r="WPX150" s="4"/>
      <c r="WPY150" s="4"/>
      <c r="WPZ150" s="4"/>
      <c r="WQA150" s="4"/>
      <c r="WQB150" s="4"/>
      <c r="WQC150" s="4"/>
      <c r="WQD150" s="4"/>
      <c r="WQE150" s="4"/>
      <c r="WQF150" s="4"/>
      <c r="WQG150" s="4"/>
      <c r="WQH150" s="4"/>
      <c r="WQI150" s="4"/>
      <c r="WQJ150" s="4"/>
      <c r="WQK150" s="4"/>
      <c r="WQL150" s="4"/>
      <c r="WQM150" s="4"/>
      <c r="WQN150" s="4"/>
      <c r="WQO150" s="4"/>
      <c r="WQP150" s="4"/>
      <c r="WQQ150" s="4"/>
      <c r="WQR150" s="4"/>
      <c r="WQS150" s="4"/>
      <c r="WQT150" s="4"/>
      <c r="WQU150" s="4"/>
      <c r="WQV150" s="4"/>
      <c r="WQW150" s="4"/>
      <c r="WQX150" s="4"/>
      <c r="WQY150" s="4"/>
      <c r="WQZ150" s="4"/>
      <c r="WRA150" s="4"/>
      <c r="WRB150" s="4"/>
      <c r="WRC150" s="4"/>
      <c r="WRD150" s="4"/>
      <c r="WRE150" s="4"/>
      <c r="WRF150" s="4"/>
      <c r="WRG150" s="4"/>
      <c r="WRH150" s="4"/>
      <c r="WRI150" s="4"/>
      <c r="WRJ150" s="4"/>
      <c r="WRK150" s="4"/>
      <c r="WRL150" s="4"/>
      <c r="WRM150" s="4"/>
      <c r="WRN150" s="4"/>
      <c r="WRO150" s="4"/>
      <c r="WRP150" s="4"/>
      <c r="WRQ150" s="4"/>
      <c r="WRR150" s="4"/>
      <c r="WRS150" s="4"/>
      <c r="WRT150" s="4"/>
      <c r="WRU150" s="4"/>
      <c r="WRV150" s="4"/>
      <c r="WRW150" s="4"/>
      <c r="WRX150" s="4"/>
      <c r="WRY150" s="4"/>
      <c r="WRZ150" s="4"/>
      <c r="WSA150" s="4"/>
      <c r="WSB150" s="4"/>
      <c r="WSC150" s="4"/>
      <c r="WSD150" s="4"/>
      <c r="WSE150" s="4"/>
      <c r="WSF150" s="4"/>
      <c r="WSG150" s="4"/>
      <c r="WSH150" s="4"/>
      <c r="WSI150" s="4"/>
      <c r="WSJ150" s="4"/>
      <c r="WSK150" s="4"/>
      <c r="WSL150" s="4"/>
      <c r="WSM150" s="4"/>
      <c r="WSN150" s="4"/>
      <c r="WSO150" s="4"/>
      <c r="WSP150" s="4"/>
      <c r="WSQ150" s="4"/>
      <c r="WSR150" s="4"/>
      <c r="WSS150" s="4"/>
      <c r="WST150" s="4"/>
      <c r="WSU150" s="4"/>
      <c r="WSV150" s="4"/>
      <c r="WSW150" s="4"/>
      <c r="WSX150" s="4"/>
      <c r="WSY150" s="4"/>
      <c r="WSZ150" s="4"/>
      <c r="WTA150" s="4"/>
      <c r="WTB150" s="4"/>
      <c r="WTC150" s="4"/>
      <c r="WTD150" s="4"/>
      <c r="WTE150" s="4"/>
      <c r="WTF150" s="4"/>
      <c r="WTG150" s="4"/>
      <c r="WTH150" s="4"/>
      <c r="WTI150" s="4"/>
      <c r="WTJ150" s="4"/>
      <c r="WTK150" s="4"/>
      <c r="WTL150" s="4"/>
      <c r="WTM150" s="4"/>
      <c r="WTN150" s="4"/>
      <c r="WTO150" s="74"/>
      <c r="WTP150" s="74"/>
      <c r="WTQ150" s="74"/>
      <c r="WTR150" s="74"/>
      <c r="WTS150" s="74"/>
      <c r="WTT150" s="74"/>
      <c r="WTU150" s="4"/>
      <c r="WTV150" s="4"/>
      <c r="WTW150" s="4"/>
      <c r="WTX150" s="4"/>
      <c r="WTY150" s="4"/>
      <c r="WTZ150" s="4"/>
      <c r="WUA150" s="4"/>
      <c r="WUB150" s="4"/>
      <c r="WUC150" s="4"/>
      <c r="WUD150" s="4"/>
      <c r="WUE150" s="4"/>
      <c r="WUF150" s="4"/>
      <c r="WUG150" s="4"/>
      <c r="WUH150" s="4"/>
      <c r="WUI150" s="4"/>
      <c r="WUJ150" s="4"/>
      <c r="WUK150" s="4"/>
      <c r="WUL150" s="4"/>
      <c r="WUM150" s="4"/>
      <c r="WUN150" s="4"/>
      <c r="WUO150" s="4"/>
      <c r="WUP150" s="4"/>
      <c r="WUQ150" s="4"/>
      <c r="WUR150" s="4"/>
      <c r="WUS150" s="4"/>
      <c r="WUT150" s="4"/>
      <c r="WUU150" s="4"/>
      <c r="WUV150" s="4"/>
      <c r="WUW150" s="4"/>
      <c r="WUX150" s="4"/>
      <c r="WUY150" s="4"/>
      <c r="WUZ150" s="4"/>
      <c r="WVA150" s="4"/>
      <c r="WVB150" s="4"/>
      <c r="WVC150" s="4"/>
      <c r="WVD150" s="4"/>
      <c r="WVE150" s="4"/>
      <c r="WVF150" s="4"/>
      <c r="WVG150" s="4"/>
      <c r="WVH150" s="4"/>
      <c r="WVI150" s="4"/>
      <c r="WVJ150" s="4"/>
      <c r="WVK150" s="4"/>
      <c r="WVL150" s="4"/>
      <c r="WVM150" s="4"/>
      <c r="WVN150" s="4"/>
      <c r="WVO150" s="4"/>
      <c r="WVP150" s="4"/>
      <c r="WVQ150" s="4"/>
      <c r="WVR150" s="4"/>
      <c r="WVS150" s="4"/>
      <c r="WVT150" s="4"/>
      <c r="WVU150" s="4"/>
      <c r="WVV150" s="4"/>
      <c r="WVW150" s="4"/>
      <c r="WVX150" s="4"/>
      <c r="WVY150" s="4"/>
      <c r="WVZ150" s="4"/>
      <c r="WWA150" s="4"/>
      <c r="WWB150" s="4"/>
      <c r="WWC150" s="4"/>
      <c r="WWD150" s="4"/>
      <c r="WWE150" s="4"/>
      <c r="WWF150" s="4"/>
      <c r="WWG150" s="4"/>
      <c r="WWH150" s="4"/>
      <c r="WWI150" s="4"/>
      <c r="WWJ150" s="4"/>
      <c r="WWK150" s="4"/>
      <c r="WWL150" s="4"/>
      <c r="WWM150" s="4"/>
      <c r="WWN150" s="4"/>
      <c r="WWO150" s="4"/>
      <c r="WWP150" s="4"/>
      <c r="WWQ150" s="4"/>
      <c r="WWR150" s="4"/>
      <c r="WWS150" s="4"/>
      <c r="WWT150" s="4"/>
      <c r="WWU150" s="4"/>
      <c r="WWV150" s="4"/>
      <c r="WWW150" s="4"/>
      <c r="WWX150" s="4"/>
      <c r="WWY150" s="4"/>
      <c r="WWZ150" s="4"/>
      <c r="WXA150" s="4"/>
      <c r="WXB150" s="4"/>
      <c r="WXC150" s="4"/>
      <c r="WXD150" s="4"/>
      <c r="WXE150" s="4"/>
      <c r="WXF150" s="4"/>
      <c r="WXG150" s="4"/>
      <c r="WXH150" s="4"/>
      <c r="WXI150" s="4"/>
      <c r="WXJ150" s="4"/>
      <c r="WXK150" s="4"/>
      <c r="WXL150" s="4"/>
      <c r="WXM150" s="4"/>
      <c r="WXN150" s="4"/>
      <c r="WXO150" s="4"/>
      <c r="WXP150" s="4"/>
      <c r="WXQ150" s="4"/>
      <c r="WXR150" s="4"/>
      <c r="WXS150" s="4"/>
      <c r="WXT150" s="4"/>
      <c r="WXU150" s="4"/>
      <c r="WXV150" s="4"/>
      <c r="WXW150" s="4"/>
      <c r="WXX150" s="4"/>
      <c r="WXY150" s="4"/>
      <c r="WXZ150" s="4"/>
      <c r="WYA150" s="4"/>
      <c r="WYB150" s="4"/>
      <c r="WYC150" s="4"/>
      <c r="WYD150" s="4"/>
      <c r="WYE150" s="4"/>
      <c r="WYF150" s="4"/>
      <c r="WYG150" s="4"/>
      <c r="WYH150" s="4"/>
      <c r="WYI150" s="4"/>
      <c r="WYJ150" s="4"/>
      <c r="WYK150" s="4"/>
      <c r="WYL150" s="4"/>
      <c r="WYM150" s="4"/>
      <c r="WYN150" s="4"/>
      <c r="WYO150" s="4"/>
      <c r="WYP150" s="4"/>
      <c r="WYQ150" s="4"/>
      <c r="WYR150" s="4"/>
      <c r="WYS150" s="4"/>
      <c r="WYT150" s="4"/>
      <c r="WYU150" s="4"/>
      <c r="WYV150" s="4"/>
      <c r="WYW150" s="4"/>
      <c r="WYX150" s="4"/>
      <c r="WYY150" s="4"/>
      <c r="WYZ150" s="4"/>
      <c r="WZA150" s="4"/>
      <c r="WZB150" s="4"/>
      <c r="WZC150" s="4"/>
      <c r="WZD150" s="4"/>
      <c r="WZE150" s="4"/>
      <c r="WZF150" s="4"/>
      <c r="WZG150" s="4"/>
      <c r="WZH150" s="4"/>
      <c r="WZI150" s="4"/>
      <c r="WZJ150" s="4"/>
      <c r="WZK150" s="4"/>
      <c r="WZL150" s="4"/>
      <c r="WZM150" s="4"/>
      <c r="WZN150" s="4"/>
      <c r="WZO150" s="4"/>
      <c r="WZP150" s="4"/>
      <c r="WZQ150" s="4"/>
      <c r="WZR150" s="4"/>
      <c r="WZS150" s="4"/>
      <c r="WZT150" s="4"/>
      <c r="WZU150" s="4"/>
      <c r="WZV150" s="4"/>
      <c r="WZW150" s="4"/>
      <c r="WZX150" s="4"/>
      <c r="WZY150" s="4"/>
      <c r="WZZ150" s="4"/>
      <c r="XAA150" s="4"/>
      <c r="XAB150" s="4"/>
      <c r="XAC150" s="4"/>
      <c r="XAD150" s="4"/>
      <c r="XAE150" s="4"/>
      <c r="XAF150" s="4"/>
      <c r="XAG150" s="4"/>
      <c r="XAH150" s="4"/>
      <c r="XAI150" s="4"/>
      <c r="XAJ150" s="4"/>
      <c r="XAK150" s="4"/>
      <c r="XAL150" s="4"/>
      <c r="XAM150" s="4"/>
      <c r="XAN150" s="4"/>
      <c r="XAO150" s="4"/>
      <c r="XAP150" s="4"/>
      <c r="XAQ150" s="4"/>
      <c r="XAR150" s="4"/>
      <c r="XAS150" s="4"/>
      <c r="XAT150" s="4"/>
      <c r="XAU150" s="4"/>
      <c r="XAV150" s="4"/>
      <c r="XAW150" s="4"/>
      <c r="XAX150" s="4"/>
      <c r="XAY150" s="4"/>
      <c r="XAZ150" s="4"/>
      <c r="XBA150" s="4"/>
      <c r="XBB150" s="4"/>
      <c r="XBC150" s="4"/>
      <c r="XBD150" s="4"/>
      <c r="XBE150" s="4"/>
      <c r="XBF150" s="4"/>
      <c r="XBG150" s="4"/>
      <c r="XBH150" s="4"/>
      <c r="XBI150" s="4"/>
      <c r="XBJ150" s="4"/>
      <c r="XBK150" s="4"/>
      <c r="XBL150" s="4"/>
      <c r="XBM150" s="4"/>
      <c r="XBN150" s="4"/>
      <c r="XBO150" s="4"/>
      <c r="XBP150" s="4"/>
      <c r="XBQ150" s="4"/>
      <c r="XBR150" s="4"/>
      <c r="XBS150" s="4"/>
      <c r="XBT150" s="4"/>
      <c r="XBU150" s="4"/>
      <c r="XBV150" s="4"/>
      <c r="XBW150" s="4"/>
      <c r="XBX150" s="4"/>
      <c r="XBY150" s="4"/>
      <c r="XBZ150" s="4"/>
      <c r="XCA150" s="4"/>
      <c r="XCB150" s="4"/>
      <c r="XCC150" s="4"/>
      <c r="XCD150" s="4"/>
      <c r="XCE150" s="4"/>
      <c r="XCF150" s="4"/>
      <c r="XCG150" s="4"/>
      <c r="XCH150" s="4"/>
      <c r="XCI150" s="4"/>
      <c r="XCJ150" s="4"/>
      <c r="XCK150" s="4"/>
      <c r="XCL150" s="4"/>
      <c r="XCM150" s="4"/>
      <c r="XCN150" s="4"/>
      <c r="XCO150" s="4"/>
      <c r="XCP150" s="4"/>
      <c r="XCQ150" s="4"/>
      <c r="XCR150" s="4"/>
      <c r="XCS150" s="4"/>
      <c r="XCT150" s="4"/>
      <c r="XCU150" s="4"/>
      <c r="XCV150" s="4"/>
      <c r="XCW150" s="4"/>
      <c r="XCX150" s="4"/>
      <c r="XCY150" s="4"/>
      <c r="XCZ150" s="4"/>
      <c r="XDA150" s="4"/>
      <c r="XDB150" s="4"/>
      <c r="XDC150" s="4"/>
      <c r="XDD150" s="4"/>
      <c r="XDE150" s="4"/>
    </row>
    <row r="151" spans="1:16333" s="73" customFormat="1" ht="15.75" x14ac:dyDescent="0.25">
      <c r="A151" s="22" t="s">
        <v>27</v>
      </c>
      <c r="B151" s="125" t="s">
        <v>49</v>
      </c>
      <c r="C151" s="125" t="s">
        <v>28</v>
      </c>
      <c r="D151" s="219">
        <f>'Приложение 4'!F64</f>
        <v>42200</v>
      </c>
      <c r="E151" s="219">
        <f>'Приложение 4'!G64</f>
        <v>5000</v>
      </c>
      <c r="F151" s="219">
        <f>'Приложение 4'!H64</f>
        <v>5000</v>
      </c>
      <c r="H151" s="92"/>
      <c r="I151" s="92"/>
      <c r="J151" s="92"/>
      <c r="K151" s="92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74"/>
      <c r="HD151" s="74"/>
      <c r="HE151" s="74"/>
      <c r="HF151" s="74"/>
      <c r="HG151" s="74"/>
      <c r="HH151" s="7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74"/>
      <c r="QZ151" s="74"/>
      <c r="RA151" s="74"/>
      <c r="RB151" s="74"/>
      <c r="RC151" s="74"/>
      <c r="RD151" s="7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  <c r="SP151" s="4"/>
      <c r="SQ151" s="4"/>
      <c r="SR151" s="4"/>
      <c r="SS151" s="4"/>
      <c r="ST151" s="4"/>
      <c r="SU151" s="4"/>
      <c r="SV151" s="4"/>
      <c r="SW151" s="4"/>
      <c r="SX151" s="4"/>
      <c r="SY151" s="4"/>
      <c r="SZ151" s="4"/>
      <c r="TA151" s="4"/>
      <c r="TB151" s="4"/>
      <c r="TC151" s="4"/>
      <c r="TD151" s="4"/>
      <c r="TE151" s="4"/>
      <c r="TF151" s="4"/>
      <c r="TG151" s="4"/>
      <c r="TH151" s="4"/>
      <c r="TI151" s="4"/>
      <c r="TJ151" s="4"/>
      <c r="TK151" s="4"/>
      <c r="TL151" s="4"/>
      <c r="TM151" s="4"/>
      <c r="TN151" s="4"/>
      <c r="TO151" s="4"/>
      <c r="TP151" s="4"/>
      <c r="TQ151" s="4"/>
      <c r="TR151" s="4"/>
      <c r="TS151" s="4"/>
      <c r="TT151" s="4"/>
      <c r="TU151" s="4"/>
      <c r="TV151" s="4"/>
      <c r="TW151" s="4"/>
      <c r="TX151" s="4"/>
      <c r="TY151" s="4"/>
      <c r="TZ151" s="4"/>
      <c r="UA151" s="4"/>
      <c r="UB151" s="4"/>
      <c r="UC151" s="4"/>
      <c r="UD151" s="4"/>
      <c r="UE151" s="4"/>
      <c r="UF151" s="4"/>
      <c r="UG151" s="4"/>
      <c r="UH151" s="4"/>
      <c r="UI151" s="4"/>
      <c r="UJ151" s="4"/>
      <c r="UK151" s="4"/>
      <c r="UL151" s="4"/>
      <c r="UM151" s="4"/>
      <c r="UN151" s="4"/>
      <c r="UO151" s="4"/>
      <c r="UP151" s="4"/>
      <c r="UQ151" s="4"/>
      <c r="UR151" s="4"/>
      <c r="US151" s="4"/>
      <c r="UT151" s="4"/>
      <c r="UU151" s="4"/>
      <c r="UV151" s="4"/>
      <c r="UW151" s="4"/>
      <c r="UX151" s="4"/>
      <c r="UY151" s="4"/>
      <c r="UZ151" s="4"/>
      <c r="VA151" s="4"/>
      <c r="VB151" s="4"/>
      <c r="VC151" s="4"/>
      <c r="VD151" s="4"/>
      <c r="VE151" s="4"/>
      <c r="VF151" s="4"/>
      <c r="VG151" s="4"/>
      <c r="VH151" s="4"/>
      <c r="VI151" s="4"/>
      <c r="VJ151" s="4"/>
      <c r="VK151" s="4"/>
      <c r="VL151" s="4"/>
      <c r="VM151" s="4"/>
      <c r="VN151" s="4"/>
      <c r="VO151" s="4"/>
      <c r="VP151" s="4"/>
      <c r="VQ151" s="4"/>
      <c r="VR151" s="4"/>
      <c r="VS151" s="4"/>
      <c r="VT151" s="4"/>
      <c r="VU151" s="4"/>
      <c r="VV151" s="4"/>
      <c r="VW151" s="4"/>
      <c r="VX151" s="4"/>
      <c r="VY151" s="4"/>
      <c r="VZ151" s="4"/>
      <c r="WA151" s="4"/>
      <c r="WB151" s="4"/>
      <c r="WC151" s="4"/>
      <c r="WD151" s="4"/>
      <c r="WE151" s="4"/>
      <c r="WF151" s="4"/>
      <c r="WG151" s="4"/>
      <c r="WH151" s="4"/>
      <c r="WI151" s="4"/>
      <c r="WJ151" s="4"/>
      <c r="WK151" s="4"/>
      <c r="WL151" s="4"/>
      <c r="WM151" s="4"/>
      <c r="WN151" s="4"/>
      <c r="WO151" s="4"/>
      <c r="WP151" s="4"/>
      <c r="WQ151" s="4"/>
      <c r="WR151" s="4"/>
      <c r="WS151" s="4"/>
      <c r="WT151" s="4"/>
      <c r="WU151" s="4"/>
      <c r="WV151" s="4"/>
      <c r="WW151" s="4"/>
      <c r="WX151" s="4"/>
      <c r="WY151" s="4"/>
      <c r="WZ151" s="4"/>
      <c r="XA151" s="4"/>
      <c r="XB151" s="4"/>
      <c r="XC151" s="4"/>
      <c r="XD151" s="4"/>
      <c r="XE151" s="4"/>
      <c r="XF151" s="4"/>
      <c r="XG151" s="4"/>
      <c r="XH151" s="4"/>
      <c r="XI151" s="4"/>
      <c r="XJ151" s="4"/>
      <c r="XK151" s="4"/>
      <c r="XL151" s="4"/>
      <c r="XM151" s="4"/>
      <c r="XN151" s="4"/>
      <c r="XO151" s="4"/>
      <c r="XP151" s="4"/>
      <c r="XQ151" s="4"/>
      <c r="XR151" s="4"/>
      <c r="XS151" s="4"/>
      <c r="XT151" s="4"/>
      <c r="XU151" s="4"/>
      <c r="XV151" s="4"/>
      <c r="XW151" s="4"/>
      <c r="XX151" s="4"/>
      <c r="XY151" s="4"/>
      <c r="XZ151" s="4"/>
      <c r="YA151" s="4"/>
      <c r="YB151" s="4"/>
      <c r="YC151" s="4"/>
      <c r="YD151" s="4"/>
      <c r="YE151" s="4"/>
      <c r="YF151" s="4"/>
      <c r="YG151" s="4"/>
      <c r="YH151" s="4"/>
      <c r="YI151" s="4"/>
      <c r="YJ151" s="4"/>
      <c r="YK151" s="4"/>
      <c r="YL151" s="4"/>
      <c r="YM151" s="4"/>
      <c r="YN151" s="4"/>
      <c r="YO151" s="4"/>
      <c r="YP151" s="4"/>
      <c r="YQ151" s="4"/>
      <c r="YR151" s="4"/>
      <c r="YS151" s="4"/>
      <c r="YT151" s="4"/>
      <c r="YU151" s="4"/>
      <c r="YV151" s="4"/>
      <c r="YW151" s="4"/>
      <c r="YX151" s="4"/>
      <c r="YY151" s="4"/>
      <c r="YZ151" s="4"/>
      <c r="ZA151" s="4"/>
      <c r="ZB151" s="4"/>
      <c r="ZC151" s="4"/>
      <c r="ZD151" s="4"/>
      <c r="ZE151" s="4"/>
      <c r="ZF151" s="4"/>
      <c r="ZG151" s="4"/>
      <c r="ZH151" s="4"/>
      <c r="ZI151" s="4"/>
      <c r="ZJ151" s="4"/>
      <c r="ZK151" s="4"/>
      <c r="ZL151" s="4"/>
      <c r="ZM151" s="4"/>
      <c r="ZN151" s="4"/>
      <c r="ZO151" s="4"/>
      <c r="ZP151" s="4"/>
      <c r="ZQ151" s="4"/>
      <c r="ZR151" s="4"/>
      <c r="ZS151" s="4"/>
      <c r="ZT151" s="4"/>
      <c r="ZU151" s="4"/>
      <c r="ZV151" s="4"/>
      <c r="ZW151" s="4"/>
      <c r="ZX151" s="4"/>
      <c r="ZY151" s="4"/>
      <c r="ZZ151" s="4"/>
      <c r="AAA151" s="4"/>
      <c r="AAB151" s="4"/>
      <c r="AAC151" s="4"/>
      <c r="AAD151" s="4"/>
      <c r="AAE151" s="4"/>
      <c r="AAF151" s="4"/>
      <c r="AAG151" s="4"/>
      <c r="AAH151" s="4"/>
      <c r="AAI151" s="4"/>
      <c r="AAJ151" s="4"/>
      <c r="AAK151" s="4"/>
      <c r="AAL151" s="4"/>
      <c r="AAM151" s="4"/>
      <c r="AAN151" s="4"/>
      <c r="AAO151" s="4"/>
      <c r="AAP151" s="4"/>
      <c r="AAQ151" s="4"/>
      <c r="AAR151" s="4"/>
      <c r="AAS151" s="4"/>
      <c r="AAT151" s="4"/>
      <c r="AAU151" s="74"/>
      <c r="AAV151" s="74"/>
      <c r="AAW151" s="74"/>
      <c r="AAX151" s="74"/>
      <c r="AAY151" s="74"/>
      <c r="AAZ151" s="74"/>
      <c r="ABA151" s="4"/>
      <c r="ABB151" s="4"/>
      <c r="ABC151" s="4"/>
      <c r="ABD151" s="4"/>
      <c r="ABE151" s="4"/>
      <c r="ABF151" s="4"/>
      <c r="ABG151" s="4"/>
      <c r="ABH151" s="4"/>
      <c r="ABI151" s="4"/>
      <c r="ABJ151" s="4"/>
      <c r="ABK151" s="4"/>
      <c r="ABL151" s="4"/>
      <c r="ABM151" s="4"/>
      <c r="ABN151" s="4"/>
      <c r="ABO151" s="4"/>
      <c r="ABP151" s="4"/>
      <c r="ABQ151" s="4"/>
      <c r="ABR151" s="4"/>
      <c r="ABS151" s="4"/>
      <c r="ABT151" s="4"/>
      <c r="ABU151" s="4"/>
      <c r="ABV151" s="4"/>
      <c r="ABW151" s="4"/>
      <c r="ABX151" s="4"/>
      <c r="ABY151" s="4"/>
      <c r="ABZ151" s="4"/>
      <c r="ACA151" s="4"/>
      <c r="ACB151" s="4"/>
      <c r="ACC151" s="4"/>
      <c r="ACD151" s="4"/>
      <c r="ACE151" s="4"/>
      <c r="ACF151" s="4"/>
      <c r="ACG151" s="4"/>
      <c r="ACH151" s="4"/>
      <c r="ACI151" s="4"/>
      <c r="ACJ151" s="4"/>
      <c r="ACK151" s="4"/>
      <c r="ACL151" s="4"/>
      <c r="ACM151" s="4"/>
      <c r="ACN151" s="4"/>
      <c r="ACO151" s="4"/>
      <c r="ACP151" s="4"/>
      <c r="ACQ151" s="4"/>
      <c r="ACR151" s="4"/>
      <c r="ACS151" s="4"/>
      <c r="ACT151" s="4"/>
      <c r="ACU151" s="4"/>
      <c r="ACV151" s="4"/>
      <c r="ACW151" s="4"/>
      <c r="ACX151" s="4"/>
      <c r="ACY151" s="4"/>
      <c r="ACZ151" s="4"/>
      <c r="ADA151" s="4"/>
      <c r="ADB151" s="4"/>
      <c r="ADC151" s="4"/>
      <c r="ADD151" s="4"/>
      <c r="ADE151" s="4"/>
      <c r="ADF151" s="4"/>
      <c r="ADG151" s="4"/>
      <c r="ADH151" s="4"/>
      <c r="ADI151" s="4"/>
      <c r="ADJ151" s="4"/>
      <c r="ADK151" s="4"/>
      <c r="ADL151" s="4"/>
      <c r="ADM151" s="4"/>
      <c r="ADN151" s="4"/>
      <c r="ADO151" s="4"/>
      <c r="ADP151" s="4"/>
      <c r="ADQ151" s="4"/>
      <c r="ADR151" s="4"/>
      <c r="ADS151" s="4"/>
      <c r="ADT151" s="4"/>
      <c r="ADU151" s="4"/>
      <c r="ADV151" s="4"/>
      <c r="ADW151" s="4"/>
      <c r="ADX151" s="4"/>
      <c r="ADY151" s="4"/>
      <c r="ADZ151" s="4"/>
      <c r="AEA151" s="4"/>
      <c r="AEB151" s="4"/>
      <c r="AEC151" s="4"/>
      <c r="AED151" s="4"/>
      <c r="AEE151" s="4"/>
      <c r="AEF151" s="4"/>
      <c r="AEG151" s="4"/>
      <c r="AEH151" s="4"/>
      <c r="AEI151" s="4"/>
      <c r="AEJ151" s="4"/>
      <c r="AEK151" s="4"/>
      <c r="AEL151" s="4"/>
      <c r="AEM151" s="4"/>
      <c r="AEN151" s="4"/>
      <c r="AEO151" s="4"/>
      <c r="AEP151" s="4"/>
      <c r="AEQ151" s="4"/>
      <c r="AER151" s="4"/>
      <c r="AES151" s="4"/>
      <c r="AET151" s="4"/>
      <c r="AEU151" s="4"/>
      <c r="AEV151" s="4"/>
      <c r="AEW151" s="4"/>
      <c r="AEX151" s="4"/>
      <c r="AEY151" s="4"/>
      <c r="AEZ151" s="4"/>
      <c r="AFA151" s="4"/>
      <c r="AFB151" s="4"/>
      <c r="AFC151" s="4"/>
      <c r="AFD151" s="4"/>
      <c r="AFE151" s="4"/>
      <c r="AFF151" s="4"/>
      <c r="AFG151" s="4"/>
      <c r="AFH151" s="4"/>
      <c r="AFI151" s="4"/>
      <c r="AFJ151" s="4"/>
      <c r="AFK151" s="4"/>
      <c r="AFL151" s="4"/>
      <c r="AFM151" s="4"/>
      <c r="AFN151" s="4"/>
      <c r="AFO151" s="4"/>
      <c r="AFP151" s="4"/>
      <c r="AFQ151" s="4"/>
      <c r="AFR151" s="4"/>
      <c r="AFS151" s="4"/>
      <c r="AFT151" s="4"/>
      <c r="AFU151" s="4"/>
      <c r="AFV151" s="4"/>
      <c r="AFW151" s="4"/>
      <c r="AFX151" s="4"/>
      <c r="AFY151" s="4"/>
      <c r="AFZ151" s="4"/>
      <c r="AGA151" s="4"/>
      <c r="AGB151" s="4"/>
      <c r="AGC151" s="4"/>
      <c r="AGD151" s="4"/>
      <c r="AGE151" s="4"/>
      <c r="AGF151" s="4"/>
      <c r="AGG151" s="4"/>
      <c r="AGH151" s="4"/>
      <c r="AGI151" s="4"/>
      <c r="AGJ151" s="4"/>
      <c r="AGK151" s="4"/>
      <c r="AGL151" s="4"/>
      <c r="AGM151" s="4"/>
      <c r="AGN151" s="4"/>
      <c r="AGO151" s="4"/>
      <c r="AGP151" s="4"/>
      <c r="AGQ151" s="4"/>
      <c r="AGR151" s="4"/>
      <c r="AGS151" s="4"/>
      <c r="AGT151" s="4"/>
      <c r="AGU151" s="4"/>
      <c r="AGV151" s="4"/>
      <c r="AGW151" s="4"/>
      <c r="AGX151" s="4"/>
      <c r="AGY151" s="4"/>
      <c r="AGZ151" s="4"/>
      <c r="AHA151" s="4"/>
      <c r="AHB151" s="4"/>
      <c r="AHC151" s="4"/>
      <c r="AHD151" s="4"/>
      <c r="AHE151" s="4"/>
      <c r="AHF151" s="4"/>
      <c r="AHG151" s="4"/>
      <c r="AHH151" s="4"/>
      <c r="AHI151" s="4"/>
      <c r="AHJ151" s="4"/>
      <c r="AHK151" s="4"/>
      <c r="AHL151" s="4"/>
      <c r="AHM151" s="4"/>
      <c r="AHN151" s="4"/>
      <c r="AHO151" s="4"/>
      <c r="AHP151" s="4"/>
      <c r="AHQ151" s="4"/>
      <c r="AHR151" s="4"/>
      <c r="AHS151" s="4"/>
      <c r="AHT151" s="4"/>
      <c r="AHU151" s="4"/>
      <c r="AHV151" s="4"/>
      <c r="AHW151" s="4"/>
      <c r="AHX151" s="4"/>
      <c r="AHY151" s="4"/>
      <c r="AHZ151" s="4"/>
      <c r="AIA151" s="4"/>
      <c r="AIB151" s="4"/>
      <c r="AIC151" s="4"/>
      <c r="AID151" s="4"/>
      <c r="AIE151" s="4"/>
      <c r="AIF151" s="4"/>
      <c r="AIG151" s="4"/>
      <c r="AIH151" s="4"/>
      <c r="AII151" s="4"/>
      <c r="AIJ151" s="4"/>
      <c r="AIK151" s="4"/>
      <c r="AIL151" s="4"/>
      <c r="AIM151" s="4"/>
      <c r="AIN151" s="4"/>
      <c r="AIO151" s="4"/>
      <c r="AIP151" s="4"/>
      <c r="AIQ151" s="4"/>
      <c r="AIR151" s="4"/>
      <c r="AIS151" s="4"/>
      <c r="AIT151" s="4"/>
      <c r="AIU151" s="4"/>
      <c r="AIV151" s="4"/>
      <c r="AIW151" s="4"/>
      <c r="AIX151" s="4"/>
      <c r="AIY151" s="4"/>
      <c r="AIZ151" s="4"/>
      <c r="AJA151" s="4"/>
      <c r="AJB151" s="4"/>
      <c r="AJC151" s="4"/>
      <c r="AJD151" s="4"/>
      <c r="AJE151" s="4"/>
      <c r="AJF151" s="4"/>
      <c r="AJG151" s="4"/>
      <c r="AJH151" s="4"/>
      <c r="AJI151" s="4"/>
      <c r="AJJ151" s="4"/>
      <c r="AJK151" s="4"/>
      <c r="AJL151" s="4"/>
      <c r="AJM151" s="4"/>
      <c r="AJN151" s="4"/>
      <c r="AJO151" s="4"/>
      <c r="AJP151" s="4"/>
      <c r="AJQ151" s="4"/>
      <c r="AJR151" s="4"/>
      <c r="AJS151" s="4"/>
      <c r="AJT151" s="4"/>
      <c r="AJU151" s="4"/>
      <c r="AJV151" s="4"/>
      <c r="AJW151" s="4"/>
      <c r="AJX151" s="4"/>
      <c r="AJY151" s="4"/>
      <c r="AJZ151" s="4"/>
      <c r="AKA151" s="4"/>
      <c r="AKB151" s="4"/>
      <c r="AKC151" s="4"/>
      <c r="AKD151" s="4"/>
      <c r="AKE151" s="4"/>
      <c r="AKF151" s="4"/>
      <c r="AKG151" s="4"/>
      <c r="AKH151" s="4"/>
      <c r="AKI151" s="4"/>
      <c r="AKJ151" s="4"/>
      <c r="AKK151" s="4"/>
      <c r="AKL151" s="4"/>
      <c r="AKM151" s="4"/>
      <c r="AKN151" s="4"/>
      <c r="AKO151" s="4"/>
      <c r="AKP151" s="4"/>
      <c r="AKQ151" s="74"/>
      <c r="AKR151" s="74"/>
      <c r="AKS151" s="74"/>
      <c r="AKT151" s="74"/>
      <c r="AKU151" s="74"/>
      <c r="AKV151" s="74"/>
      <c r="AKW151" s="4"/>
      <c r="AKX151" s="4"/>
      <c r="AKY151" s="4"/>
      <c r="AKZ151" s="4"/>
      <c r="ALA151" s="4"/>
      <c r="ALB151" s="4"/>
      <c r="ALC151" s="4"/>
      <c r="ALD151" s="4"/>
      <c r="ALE151" s="4"/>
      <c r="ALF151" s="4"/>
      <c r="ALG151" s="4"/>
      <c r="ALH151" s="4"/>
      <c r="ALI151" s="4"/>
      <c r="ALJ151" s="4"/>
      <c r="ALK151" s="4"/>
      <c r="ALL151" s="4"/>
      <c r="ALM151" s="4"/>
      <c r="ALN151" s="4"/>
      <c r="ALO151" s="4"/>
      <c r="ALP151" s="4"/>
      <c r="ALQ151" s="4"/>
      <c r="ALR151" s="4"/>
      <c r="ALS151" s="4"/>
      <c r="ALT151" s="4"/>
      <c r="ALU151" s="4"/>
      <c r="ALV151" s="4"/>
      <c r="ALW151" s="4"/>
      <c r="ALX151" s="4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  <c r="AMK151" s="4"/>
      <c r="AML151" s="4"/>
      <c r="AMM151" s="4"/>
      <c r="AMN151" s="4"/>
      <c r="AMO151" s="4"/>
      <c r="AMP151" s="4"/>
      <c r="AMQ151" s="4"/>
      <c r="AMR151" s="4"/>
      <c r="AMS151" s="4"/>
      <c r="AMT151" s="4"/>
      <c r="AMU151" s="4"/>
      <c r="AMV151" s="4"/>
      <c r="AMW151" s="4"/>
      <c r="AMX151" s="4"/>
      <c r="AMY151" s="4"/>
      <c r="AMZ151" s="4"/>
      <c r="ANA151" s="4"/>
      <c r="ANB151" s="4"/>
      <c r="ANC151" s="4"/>
      <c r="AND151" s="4"/>
      <c r="ANE151" s="4"/>
      <c r="ANF151" s="4"/>
      <c r="ANG151" s="4"/>
      <c r="ANH151" s="4"/>
      <c r="ANI151" s="4"/>
      <c r="ANJ151" s="4"/>
      <c r="ANK151" s="4"/>
      <c r="ANL151" s="4"/>
      <c r="ANM151" s="4"/>
      <c r="ANN151" s="4"/>
      <c r="ANO151" s="4"/>
      <c r="ANP151" s="4"/>
      <c r="ANQ151" s="4"/>
      <c r="ANR151" s="4"/>
      <c r="ANS151" s="4"/>
      <c r="ANT151" s="4"/>
      <c r="ANU151" s="4"/>
      <c r="ANV151" s="4"/>
      <c r="ANW151" s="4"/>
      <c r="ANX151" s="4"/>
      <c r="ANY151" s="4"/>
      <c r="ANZ151" s="4"/>
      <c r="AOA151" s="4"/>
      <c r="AOB151" s="4"/>
      <c r="AOC151" s="4"/>
      <c r="AOD151" s="4"/>
      <c r="AOE151" s="4"/>
      <c r="AOF151" s="4"/>
      <c r="AOG151" s="4"/>
      <c r="AOH151" s="4"/>
      <c r="AOI151" s="4"/>
      <c r="AOJ151" s="4"/>
      <c r="AOK151" s="4"/>
      <c r="AOL151" s="4"/>
      <c r="AOM151" s="4"/>
      <c r="AON151" s="4"/>
      <c r="AOO151" s="4"/>
      <c r="AOP151" s="4"/>
      <c r="AOQ151" s="4"/>
      <c r="AOR151" s="4"/>
      <c r="AOS151" s="4"/>
      <c r="AOT151" s="4"/>
      <c r="AOU151" s="4"/>
      <c r="AOV151" s="4"/>
      <c r="AOW151" s="4"/>
      <c r="AOX151" s="4"/>
      <c r="AOY151" s="4"/>
      <c r="AOZ151" s="4"/>
      <c r="APA151" s="4"/>
      <c r="APB151" s="4"/>
      <c r="APC151" s="4"/>
      <c r="APD151" s="4"/>
      <c r="APE151" s="4"/>
      <c r="APF151" s="4"/>
      <c r="APG151" s="4"/>
      <c r="APH151" s="4"/>
      <c r="API151" s="4"/>
      <c r="APJ151" s="4"/>
      <c r="APK151" s="4"/>
      <c r="APL151" s="4"/>
      <c r="APM151" s="4"/>
      <c r="APN151" s="4"/>
      <c r="APO151" s="4"/>
      <c r="APP151" s="4"/>
      <c r="APQ151" s="4"/>
      <c r="APR151" s="4"/>
      <c r="APS151" s="4"/>
      <c r="APT151" s="4"/>
      <c r="APU151" s="4"/>
      <c r="APV151" s="4"/>
      <c r="APW151" s="4"/>
      <c r="APX151" s="4"/>
      <c r="APY151" s="4"/>
      <c r="APZ151" s="4"/>
      <c r="AQA151" s="4"/>
      <c r="AQB151" s="4"/>
      <c r="AQC151" s="4"/>
      <c r="AQD151" s="4"/>
      <c r="AQE151" s="4"/>
      <c r="AQF151" s="4"/>
      <c r="AQG151" s="4"/>
      <c r="AQH151" s="4"/>
      <c r="AQI151" s="4"/>
      <c r="AQJ151" s="4"/>
      <c r="AQK151" s="4"/>
      <c r="AQL151" s="4"/>
      <c r="AQM151" s="4"/>
      <c r="AQN151" s="4"/>
      <c r="AQO151" s="4"/>
      <c r="AQP151" s="4"/>
      <c r="AQQ151" s="4"/>
      <c r="AQR151" s="4"/>
      <c r="AQS151" s="4"/>
      <c r="AQT151" s="4"/>
      <c r="AQU151" s="4"/>
      <c r="AQV151" s="4"/>
      <c r="AQW151" s="4"/>
      <c r="AQX151" s="4"/>
      <c r="AQY151" s="4"/>
      <c r="AQZ151" s="4"/>
      <c r="ARA151" s="4"/>
      <c r="ARB151" s="4"/>
      <c r="ARC151" s="4"/>
      <c r="ARD151" s="4"/>
      <c r="ARE151" s="4"/>
      <c r="ARF151" s="4"/>
      <c r="ARG151" s="4"/>
      <c r="ARH151" s="4"/>
      <c r="ARI151" s="4"/>
      <c r="ARJ151" s="4"/>
      <c r="ARK151" s="4"/>
      <c r="ARL151" s="4"/>
      <c r="ARM151" s="4"/>
      <c r="ARN151" s="4"/>
      <c r="ARO151" s="4"/>
      <c r="ARP151" s="4"/>
      <c r="ARQ151" s="4"/>
      <c r="ARR151" s="4"/>
      <c r="ARS151" s="4"/>
      <c r="ART151" s="4"/>
      <c r="ARU151" s="4"/>
      <c r="ARV151" s="4"/>
      <c r="ARW151" s="4"/>
      <c r="ARX151" s="4"/>
      <c r="ARY151" s="4"/>
      <c r="ARZ151" s="4"/>
      <c r="ASA151" s="4"/>
      <c r="ASB151" s="4"/>
      <c r="ASC151" s="4"/>
      <c r="ASD151" s="4"/>
      <c r="ASE151" s="4"/>
      <c r="ASF151" s="4"/>
      <c r="ASG151" s="4"/>
      <c r="ASH151" s="4"/>
      <c r="ASI151" s="4"/>
      <c r="ASJ151" s="4"/>
      <c r="ASK151" s="4"/>
      <c r="ASL151" s="4"/>
      <c r="ASM151" s="4"/>
      <c r="ASN151" s="4"/>
      <c r="ASO151" s="4"/>
      <c r="ASP151" s="4"/>
      <c r="ASQ151" s="4"/>
      <c r="ASR151" s="4"/>
      <c r="ASS151" s="4"/>
      <c r="AST151" s="4"/>
      <c r="ASU151" s="4"/>
      <c r="ASV151" s="4"/>
      <c r="ASW151" s="4"/>
      <c r="ASX151" s="4"/>
      <c r="ASY151" s="4"/>
      <c r="ASZ151" s="4"/>
      <c r="ATA151" s="4"/>
      <c r="ATB151" s="4"/>
      <c r="ATC151" s="4"/>
      <c r="ATD151" s="4"/>
      <c r="ATE151" s="4"/>
      <c r="ATF151" s="4"/>
      <c r="ATG151" s="4"/>
      <c r="ATH151" s="4"/>
      <c r="ATI151" s="4"/>
      <c r="ATJ151" s="4"/>
      <c r="ATK151" s="4"/>
      <c r="ATL151" s="4"/>
      <c r="ATM151" s="4"/>
      <c r="ATN151" s="4"/>
      <c r="ATO151" s="4"/>
      <c r="ATP151" s="4"/>
      <c r="ATQ151" s="4"/>
      <c r="ATR151" s="4"/>
      <c r="ATS151" s="4"/>
      <c r="ATT151" s="4"/>
      <c r="ATU151" s="4"/>
      <c r="ATV151" s="4"/>
      <c r="ATW151" s="4"/>
      <c r="ATX151" s="4"/>
      <c r="ATY151" s="4"/>
      <c r="ATZ151" s="4"/>
      <c r="AUA151" s="4"/>
      <c r="AUB151" s="4"/>
      <c r="AUC151" s="4"/>
      <c r="AUD151" s="4"/>
      <c r="AUE151" s="4"/>
      <c r="AUF151" s="4"/>
      <c r="AUG151" s="4"/>
      <c r="AUH151" s="4"/>
      <c r="AUI151" s="4"/>
      <c r="AUJ151" s="4"/>
      <c r="AUK151" s="4"/>
      <c r="AUL151" s="4"/>
      <c r="AUM151" s="74"/>
      <c r="AUN151" s="74"/>
      <c r="AUO151" s="74"/>
      <c r="AUP151" s="74"/>
      <c r="AUQ151" s="74"/>
      <c r="AUR151" s="74"/>
      <c r="AUS151" s="4"/>
      <c r="AUT151" s="4"/>
      <c r="AUU151" s="4"/>
      <c r="AUV151" s="4"/>
      <c r="AUW151" s="4"/>
      <c r="AUX151" s="4"/>
      <c r="AUY151" s="4"/>
      <c r="AUZ151" s="4"/>
      <c r="AVA151" s="4"/>
      <c r="AVB151" s="4"/>
      <c r="AVC151" s="4"/>
      <c r="AVD151" s="4"/>
      <c r="AVE151" s="4"/>
      <c r="AVF151" s="4"/>
      <c r="AVG151" s="4"/>
      <c r="AVH151" s="4"/>
      <c r="AVI151" s="4"/>
      <c r="AVJ151" s="4"/>
      <c r="AVK151" s="4"/>
      <c r="AVL151" s="4"/>
      <c r="AVM151" s="4"/>
      <c r="AVN151" s="4"/>
      <c r="AVO151" s="4"/>
      <c r="AVP151" s="4"/>
      <c r="AVQ151" s="4"/>
      <c r="AVR151" s="4"/>
      <c r="AVS151" s="4"/>
      <c r="AVT151" s="4"/>
      <c r="AVU151" s="4"/>
      <c r="AVV151" s="4"/>
      <c r="AVW151" s="4"/>
      <c r="AVX151" s="4"/>
      <c r="AVY151" s="4"/>
      <c r="AVZ151" s="4"/>
      <c r="AWA151" s="4"/>
      <c r="AWB151" s="4"/>
      <c r="AWC151" s="4"/>
      <c r="AWD151" s="4"/>
      <c r="AWE151" s="4"/>
      <c r="AWF151" s="4"/>
      <c r="AWG151" s="4"/>
      <c r="AWH151" s="4"/>
      <c r="AWI151" s="4"/>
      <c r="AWJ151" s="4"/>
      <c r="AWK151" s="4"/>
      <c r="AWL151" s="4"/>
      <c r="AWM151" s="4"/>
      <c r="AWN151" s="4"/>
      <c r="AWO151" s="4"/>
      <c r="AWP151" s="4"/>
      <c r="AWQ151" s="4"/>
      <c r="AWR151" s="4"/>
      <c r="AWS151" s="4"/>
      <c r="AWT151" s="4"/>
      <c r="AWU151" s="4"/>
      <c r="AWV151" s="4"/>
      <c r="AWW151" s="4"/>
      <c r="AWX151" s="4"/>
      <c r="AWY151" s="4"/>
      <c r="AWZ151" s="4"/>
      <c r="AXA151" s="4"/>
      <c r="AXB151" s="4"/>
      <c r="AXC151" s="4"/>
      <c r="AXD151" s="4"/>
      <c r="AXE151" s="4"/>
      <c r="AXF151" s="4"/>
      <c r="AXG151" s="4"/>
      <c r="AXH151" s="4"/>
      <c r="AXI151" s="4"/>
      <c r="AXJ151" s="4"/>
      <c r="AXK151" s="4"/>
      <c r="AXL151" s="4"/>
      <c r="AXM151" s="4"/>
      <c r="AXN151" s="4"/>
      <c r="AXO151" s="4"/>
      <c r="AXP151" s="4"/>
      <c r="AXQ151" s="4"/>
      <c r="AXR151" s="4"/>
      <c r="AXS151" s="4"/>
      <c r="AXT151" s="4"/>
      <c r="AXU151" s="4"/>
      <c r="AXV151" s="4"/>
      <c r="AXW151" s="4"/>
      <c r="AXX151" s="4"/>
      <c r="AXY151" s="4"/>
      <c r="AXZ151" s="4"/>
      <c r="AYA151" s="4"/>
      <c r="AYB151" s="4"/>
      <c r="AYC151" s="4"/>
      <c r="AYD151" s="4"/>
      <c r="AYE151" s="4"/>
      <c r="AYF151" s="4"/>
      <c r="AYG151" s="4"/>
      <c r="AYH151" s="4"/>
      <c r="AYI151" s="4"/>
      <c r="AYJ151" s="4"/>
      <c r="AYK151" s="4"/>
      <c r="AYL151" s="4"/>
      <c r="AYM151" s="4"/>
      <c r="AYN151" s="4"/>
      <c r="AYO151" s="4"/>
      <c r="AYP151" s="4"/>
      <c r="AYQ151" s="4"/>
      <c r="AYR151" s="4"/>
      <c r="AYS151" s="4"/>
      <c r="AYT151" s="4"/>
      <c r="AYU151" s="4"/>
      <c r="AYV151" s="4"/>
      <c r="AYW151" s="4"/>
      <c r="AYX151" s="4"/>
      <c r="AYY151" s="4"/>
      <c r="AYZ151" s="4"/>
      <c r="AZA151" s="4"/>
      <c r="AZB151" s="4"/>
      <c r="AZC151" s="4"/>
      <c r="AZD151" s="4"/>
      <c r="AZE151" s="4"/>
      <c r="AZF151" s="4"/>
      <c r="AZG151" s="4"/>
      <c r="AZH151" s="4"/>
      <c r="AZI151" s="4"/>
      <c r="AZJ151" s="4"/>
      <c r="AZK151" s="4"/>
      <c r="AZL151" s="4"/>
      <c r="AZM151" s="4"/>
      <c r="AZN151" s="4"/>
      <c r="AZO151" s="4"/>
      <c r="AZP151" s="4"/>
      <c r="AZQ151" s="4"/>
      <c r="AZR151" s="4"/>
      <c r="AZS151" s="4"/>
      <c r="AZT151" s="4"/>
      <c r="AZU151" s="4"/>
      <c r="AZV151" s="4"/>
      <c r="AZW151" s="4"/>
      <c r="AZX151" s="4"/>
      <c r="AZY151" s="4"/>
      <c r="AZZ151" s="4"/>
      <c r="BAA151" s="4"/>
      <c r="BAB151" s="4"/>
      <c r="BAC151" s="4"/>
      <c r="BAD151" s="4"/>
      <c r="BAE151" s="4"/>
      <c r="BAF151" s="4"/>
      <c r="BAG151" s="4"/>
      <c r="BAH151" s="4"/>
      <c r="BAI151" s="4"/>
      <c r="BAJ151" s="4"/>
      <c r="BAK151" s="4"/>
      <c r="BAL151" s="4"/>
      <c r="BAM151" s="4"/>
      <c r="BAN151" s="4"/>
      <c r="BAO151" s="4"/>
      <c r="BAP151" s="4"/>
      <c r="BAQ151" s="4"/>
      <c r="BAR151" s="4"/>
      <c r="BAS151" s="4"/>
      <c r="BAT151" s="4"/>
      <c r="BAU151" s="4"/>
      <c r="BAV151" s="4"/>
      <c r="BAW151" s="4"/>
      <c r="BAX151" s="4"/>
      <c r="BAY151" s="4"/>
      <c r="BAZ151" s="4"/>
      <c r="BBA151" s="4"/>
      <c r="BBB151" s="4"/>
      <c r="BBC151" s="4"/>
      <c r="BBD151" s="4"/>
      <c r="BBE151" s="4"/>
      <c r="BBF151" s="4"/>
      <c r="BBG151" s="4"/>
      <c r="BBH151" s="4"/>
      <c r="BBI151" s="4"/>
      <c r="BBJ151" s="4"/>
      <c r="BBK151" s="4"/>
      <c r="BBL151" s="4"/>
      <c r="BBM151" s="4"/>
      <c r="BBN151" s="4"/>
      <c r="BBO151" s="4"/>
      <c r="BBP151" s="4"/>
      <c r="BBQ151" s="4"/>
      <c r="BBR151" s="4"/>
      <c r="BBS151" s="4"/>
      <c r="BBT151" s="4"/>
      <c r="BBU151" s="4"/>
      <c r="BBV151" s="4"/>
      <c r="BBW151" s="4"/>
      <c r="BBX151" s="4"/>
      <c r="BBY151" s="4"/>
      <c r="BBZ151" s="4"/>
      <c r="BCA151" s="4"/>
      <c r="BCB151" s="4"/>
      <c r="BCC151" s="4"/>
      <c r="BCD151" s="4"/>
      <c r="BCE151" s="4"/>
      <c r="BCF151" s="4"/>
      <c r="BCG151" s="4"/>
      <c r="BCH151" s="4"/>
      <c r="BCI151" s="4"/>
      <c r="BCJ151" s="4"/>
      <c r="BCK151" s="4"/>
      <c r="BCL151" s="4"/>
      <c r="BCM151" s="4"/>
      <c r="BCN151" s="4"/>
      <c r="BCO151" s="4"/>
      <c r="BCP151" s="4"/>
      <c r="BCQ151" s="4"/>
      <c r="BCR151" s="4"/>
      <c r="BCS151" s="4"/>
      <c r="BCT151" s="4"/>
      <c r="BCU151" s="4"/>
      <c r="BCV151" s="4"/>
      <c r="BCW151" s="4"/>
      <c r="BCX151" s="4"/>
      <c r="BCY151" s="4"/>
      <c r="BCZ151" s="4"/>
      <c r="BDA151" s="4"/>
      <c r="BDB151" s="4"/>
      <c r="BDC151" s="4"/>
      <c r="BDD151" s="4"/>
      <c r="BDE151" s="4"/>
      <c r="BDF151" s="4"/>
      <c r="BDG151" s="4"/>
      <c r="BDH151" s="4"/>
      <c r="BDI151" s="4"/>
      <c r="BDJ151" s="4"/>
      <c r="BDK151" s="4"/>
      <c r="BDL151" s="4"/>
      <c r="BDM151" s="4"/>
      <c r="BDN151" s="4"/>
      <c r="BDO151" s="4"/>
      <c r="BDP151" s="4"/>
      <c r="BDQ151" s="4"/>
      <c r="BDR151" s="4"/>
      <c r="BDS151" s="4"/>
      <c r="BDT151" s="4"/>
      <c r="BDU151" s="4"/>
      <c r="BDV151" s="4"/>
      <c r="BDW151" s="4"/>
      <c r="BDX151" s="4"/>
      <c r="BDY151" s="4"/>
      <c r="BDZ151" s="4"/>
      <c r="BEA151" s="4"/>
      <c r="BEB151" s="4"/>
      <c r="BEC151" s="4"/>
      <c r="BED151" s="4"/>
      <c r="BEE151" s="4"/>
      <c r="BEF151" s="4"/>
      <c r="BEG151" s="4"/>
      <c r="BEH151" s="4"/>
      <c r="BEI151" s="74"/>
      <c r="BEJ151" s="74"/>
      <c r="BEK151" s="74"/>
      <c r="BEL151" s="74"/>
      <c r="BEM151" s="74"/>
      <c r="BEN151" s="74"/>
      <c r="BEO151" s="4"/>
      <c r="BEP151" s="4"/>
      <c r="BEQ151" s="4"/>
      <c r="BER151" s="4"/>
      <c r="BES151" s="4"/>
      <c r="BET151" s="4"/>
      <c r="BEU151" s="4"/>
      <c r="BEV151" s="4"/>
      <c r="BEW151" s="4"/>
      <c r="BEX151" s="4"/>
      <c r="BEY151" s="4"/>
      <c r="BEZ151" s="4"/>
      <c r="BFA151" s="4"/>
      <c r="BFB151" s="4"/>
      <c r="BFC151" s="4"/>
      <c r="BFD151" s="4"/>
      <c r="BFE151" s="4"/>
      <c r="BFF151" s="4"/>
      <c r="BFG151" s="4"/>
      <c r="BFH151" s="4"/>
      <c r="BFI151" s="4"/>
      <c r="BFJ151" s="4"/>
      <c r="BFK151" s="4"/>
      <c r="BFL151" s="4"/>
      <c r="BFM151" s="4"/>
      <c r="BFN151" s="4"/>
      <c r="BFO151" s="4"/>
      <c r="BFP151" s="4"/>
      <c r="BFQ151" s="4"/>
      <c r="BFR151" s="4"/>
      <c r="BFS151" s="4"/>
      <c r="BFT151" s="4"/>
      <c r="BFU151" s="4"/>
      <c r="BFV151" s="4"/>
      <c r="BFW151" s="4"/>
      <c r="BFX151" s="4"/>
      <c r="BFY151" s="4"/>
      <c r="BFZ151" s="4"/>
      <c r="BGA151" s="4"/>
      <c r="BGB151" s="4"/>
      <c r="BGC151" s="4"/>
      <c r="BGD151" s="4"/>
      <c r="BGE151" s="4"/>
      <c r="BGF151" s="4"/>
      <c r="BGG151" s="4"/>
      <c r="BGH151" s="4"/>
      <c r="BGI151" s="4"/>
      <c r="BGJ151" s="4"/>
      <c r="BGK151" s="4"/>
      <c r="BGL151" s="4"/>
      <c r="BGM151" s="4"/>
      <c r="BGN151" s="4"/>
      <c r="BGO151" s="4"/>
      <c r="BGP151" s="4"/>
      <c r="BGQ151" s="4"/>
      <c r="BGR151" s="4"/>
      <c r="BGS151" s="4"/>
      <c r="BGT151" s="4"/>
      <c r="BGU151" s="4"/>
      <c r="BGV151" s="4"/>
      <c r="BGW151" s="4"/>
      <c r="BGX151" s="4"/>
      <c r="BGY151" s="4"/>
      <c r="BGZ151" s="4"/>
      <c r="BHA151" s="4"/>
      <c r="BHB151" s="4"/>
      <c r="BHC151" s="4"/>
      <c r="BHD151" s="4"/>
      <c r="BHE151" s="4"/>
      <c r="BHF151" s="4"/>
      <c r="BHG151" s="4"/>
      <c r="BHH151" s="4"/>
      <c r="BHI151" s="4"/>
      <c r="BHJ151" s="4"/>
      <c r="BHK151" s="4"/>
      <c r="BHL151" s="4"/>
      <c r="BHM151" s="4"/>
      <c r="BHN151" s="4"/>
      <c r="BHO151" s="4"/>
      <c r="BHP151" s="4"/>
      <c r="BHQ151" s="4"/>
      <c r="BHR151" s="4"/>
      <c r="BHS151" s="4"/>
      <c r="BHT151" s="4"/>
      <c r="BHU151" s="4"/>
      <c r="BHV151" s="4"/>
      <c r="BHW151" s="4"/>
      <c r="BHX151" s="4"/>
      <c r="BHY151" s="4"/>
      <c r="BHZ151" s="4"/>
      <c r="BIA151" s="4"/>
      <c r="BIB151" s="4"/>
      <c r="BIC151" s="4"/>
      <c r="BID151" s="4"/>
      <c r="BIE151" s="4"/>
      <c r="BIF151" s="4"/>
      <c r="BIG151" s="4"/>
      <c r="BIH151" s="4"/>
      <c r="BII151" s="4"/>
      <c r="BIJ151" s="4"/>
      <c r="BIK151" s="4"/>
      <c r="BIL151" s="4"/>
      <c r="BIM151" s="4"/>
      <c r="BIN151" s="4"/>
      <c r="BIO151" s="4"/>
      <c r="BIP151" s="4"/>
      <c r="BIQ151" s="4"/>
      <c r="BIR151" s="4"/>
      <c r="BIS151" s="4"/>
      <c r="BIT151" s="4"/>
      <c r="BIU151" s="4"/>
      <c r="BIV151" s="4"/>
      <c r="BIW151" s="4"/>
      <c r="BIX151" s="4"/>
      <c r="BIY151" s="4"/>
      <c r="BIZ151" s="4"/>
      <c r="BJA151" s="4"/>
      <c r="BJB151" s="4"/>
      <c r="BJC151" s="4"/>
      <c r="BJD151" s="4"/>
      <c r="BJE151" s="4"/>
      <c r="BJF151" s="4"/>
      <c r="BJG151" s="4"/>
      <c r="BJH151" s="4"/>
      <c r="BJI151" s="4"/>
      <c r="BJJ151" s="4"/>
      <c r="BJK151" s="4"/>
      <c r="BJL151" s="4"/>
      <c r="BJM151" s="4"/>
      <c r="BJN151" s="4"/>
      <c r="BJO151" s="4"/>
      <c r="BJP151" s="4"/>
      <c r="BJQ151" s="4"/>
      <c r="BJR151" s="4"/>
      <c r="BJS151" s="4"/>
      <c r="BJT151" s="4"/>
      <c r="BJU151" s="4"/>
      <c r="BJV151" s="4"/>
      <c r="BJW151" s="4"/>
      <c r="BJX151" s="4"/>
      <c r="BJY151" s="4"/>
      <c r="BJZ151" s="4"/>
      <c r="BKA151" s="4"/>
      <c r="BKB151" s="4"/>
      <c r="BKC151" s="4"/>
      <c r="BKD151" s="4"/>
      <c r="BKE151" s="4"/>
      <c r="BKF151" s="4"/>
      <c r="BKG151" s="4"/>
      <c r="BKH151" s="4"/>
      <c r="BKI151" s="4"/>
      <c r="BKJ151" s="4"/>
      <c r="BKK151" s="4"/>
      <c r="BKL151" s="4"/>
      <c r="BKM151" s="4"/>
      <c r="BKN151" s="4"/>
      <c r="BKO151" s="4"/>
      <c r="BKP151" s="4"/>
      <c r="BKQ151" s="4"/>
      <c r="BKR151" s="4"/>
      <c r="BKS151" s="4"/>
      <c r="BKT151" s="4"/>
      <c r="BKU151" s="4"/>
      <c r="BKV151" s="4"/>
      <c r="BKW151" s="4"/>
      <c r="BKX151" s="4"/>
      <c r="BKY151" s="4"/>
      <c r="BKZ151" s="4"/>
      <c r="BLA151" s="4"/>
      <c r="BLB151" s="4"/>
      <c r="BLC151" s="4"/>
      <c r="BLD151" s="4"/>
      <c r="BLE151" s="4"/>
      <c r="BLF151" s="4"/>
      <c r="BLG151" s="4"/>
      <c r="BLH151" s="4"/>
      <c r="BLI151" s="4"/>
      <c r="BLJ151" s="4"/>
      <c r="BLK151" s="4"/>
      <c r="BLL151" s="4"/>
      <c r="BLM151" s="4"/>
      <c r="BLN151" s="4"/>
      <c r="BLO151" s="4"/>
      <c r="BLP151" s="4"/>
      <c r="BLQ151" s="4"/>
      <c r="BLR151" s="4"/>
      <c r="BLS151" s="4"/>
      <c r="BLT151" s="4"/>
      <c r="BLU151" s="4"/>
      <c r="BLV151" s="4"/>
      <c r="BLW151" s="4"/>
      <c r="BLX151" s="4"/>
      <c r="BLY151" s="4"/>
      <c r="BLZ151" s="4"/>
      <c r="BMA151" s="4"/>
      <c r="BMB151" s="4"/>
      <c r="BMC151" s="4"/>
      <c r="BMD151" s="4"/>
      <c r="BME151" s="4"/>
      <c r="BMF151" s="4"/>
      <c r="BMG151" s="4"/>
      <c r="BMH151" s="4"/>
      <c r="BMI151" s="4"/>
      <c r="BMJ151" s="4"/>
      <c r="BMK151" s="4"/>
      <c r="BML151" s="4"/>
      <c r="BMM151" s="4"/>
      <c r="BMN151" s="4"/>
      <c r="BMO151" s="4"/>
      <c r="BMP151" s="4"/>
      <c r="BMQ151" s="4"/>
      <c r="BMR151" s="4"/>
      <c r="BMS151" s="4"/>
      <c r="BMT151" s="4"/>
      <c r="BMU151" s="4"/>
      <c r="BMV151" s="4"/>
      <c r="BMW151" s="4"/>
      <c r="BMX151" s="4"/>
      <c r="BMY151" s="4"/>
      <c r="BMZ151" s="4"/>
      <c r="BNA151" s="4"/>
      <c r="BNB151" s="4"/>
      <c r="BNC151" s="4"/>
      <c r="BND151" s="4"/>
      <c r="BNE151" s="4"/>
      <c r="BNF151" s="4"/>
      <c r="BNG151" s="4"/>
      <c r="BNH151" s="4"/>
      <c r="BNI151" s="4"/>
      <c r="BNJ151" s="4"/>
      <c r="BNK151" s="4"/>
      <c r="BNL151" s="4"/>
      <c r="BNM151" s="4"/>
      <c r="BNN151" s="4"/>
      <c r="BNO151" s="4"/>
      <c r="BNP151" s="4"/>
      <c r="BNQ151" s="4"/>
      <c r="BNR151" s="4"/>
      <c r="BNS151" s="4"/>
      <c r="BNT151" s="4"/>
      <c r="BNU151" s="4"/>
      <c r="BNV151" s="4"/>
      <c r="BNW151" s="4"/>
      <c r="BNX151" s="4"/>
      <c r="BNY151" s="4"/>
      <c r="BNZ151" s="4"/>
      <c r="BOA151" s="4"/>
      <c r="BOB151" s="4"/>
      <c r="BOC151" s="4"/>
      <c r="BOD151" s="4"/>
      <c r="BOE151" s="74"/>
      <c r="BOF151" s="74"/>
      <c r="BOG151" s="74"/>
      <c r="BOH151" s="74"/>
      <c r="BOI151" s="74"/>
      <c r="BOJ151" s="74"/>
      <c r="BOK151" s="4"/>
      <c r="BOL151" s="4"/>
      <c r="BOM151" s="4"/>
      <c r="BON151" s="4"/>
      <c r="BOO151" s="4"/>
      <c r="BOP151" s="4"/>
      <c r="BOQ151" s="4"/>
      <c r="BOR151" s="4"/>
      <c r="BOS151" s="4"/>
      <c r="BOT151" s="4"/>
      <c r="BOU151" s="4"/>
      <c r="BOV151" s="4"/>
      <c r="BOW151" s="4"/>
      <c r="BOX151" s="4"/>
      <c r="BOY151" s="4"/>
      <c r="BOZ151" s="4"/>
      <c r="BPA151" s="4"/>
      <c r="BPB151" s="4"/>
      <c r="BPC151" s="4"/>
      <c r="BPD151" s="4"/>
      <c r="BPE151" s="4"/>
      <c r="BPF151" s="4"/>
      <c r="BPG151" s="4"/>
      <c r="BPH151" s="4"/>
      <c r="BPI151" s="4"/>
      <c r="BPJ151" s="4"/>
      <c r="BPK151" s="4"/>
      <c r="BPL151" s="4"/>
      <c r="BPM151" s="4"/>
      <c r="BPN151" s="4"/>
      <c r="BPO151" s="4"/>
      <c r="BPP151" s="4"/>
      <c r="BPQ151" s="4"/>
      <c r="BPR151" s="4"/>
      <c r="BPS151" s="4"/>
      <c r="BPT151" s="4"/>
      <c r="BPU151" s="4"/>
      <c r="BPV151" s="4"/>
      <c r="BPW151" s="4"/>
      <c r="BPX151" s="4"/>
      <c r="BPY151" s="4"/>
      <c r="BPZ151" s="4"/>
      <c r="BQA151" s="4"/>
      <c r="BQB151" s="4"/>
      <c r="BQC151" s="4"/>
      <c r="BQD151" s="4"/>
      <c r="BQE151" s="4"/>
      <c r="BQF151" s="4"/>
      <c r="BQG151" s="4"/>
      <c r="BQH151" s="4"/>
      <c r="BQI151" s="4"/>
      <c r="BQJ151" s="4"/>
      <c r="BQK151" s="4"/>
      <c r="BQL151" s="4"/>
      <c r="BQM151" s="4"/>
      <c r="BQN151" s="4"/>
      <c r="BQO151" s="4"/>
      <c r="BQP151" s="4"/>
      <c r="BQQ151" s="4"/>
      <c r="BQR151" s="4"/>
      <c r="BQS151" s="4"/>
      <c r="BQT151" s="4"/>
      <c r="BQU151" s="4"/>
      <c r="BQV151" s="4"/>
      <c r="BQW151" s="4"/>
      <c r="BQX151" s="4"/>
      <c r="BQY151" s="4"/>
      <c r="BQZ151" s="4"/>
      <c r="BRA151" s="4"/>
      <c r="BRB151" s="4"/>
      <c r="BRC151" s="4"/>
      <c r="BRD151" s="4"/>
      <c r="BRE151" s="4"/>
      <c r="BRF151" s="4"/>
      <c r="BRG151" s="4"/>
      <c r="BRH151" s="4"/>
      <c r="BRI151" s="4"/>
      <c r="BRJ151" s="4"/>
      <c r="BRK151" s="4"/>
      <c r="BRL151" s="4"/>
      <c r="BRM151" s="4"/>
      <c r="BRN151" s="4"/>
      <c r="BRO151" s="4"/>
      <c r="BRP151" s="4"/>
      <c r="BRQ151" s="4"/>
      <c r="BRR151" s="4"/>
      <c r="BRS151" s="4"/>
      <c r="BRT151" s="4"/>
      <c r="BRU151" s="4"/>
      <c r="BRV151" s="4"/>
      <c r="BRW151" s="4"/>
      <c r="BRX151" s="4"/>
      <c r="BRY151" s="4"/>
      <c r="BRZ151" s="4"/>
      <c r="BSA151" s="4"/>
      <c r="BSB151" s="4"/>
      <c r="BSC151" s="4"/>
      <c r="BSD151" s="4"/>
      <c r="BSE151" s="4"/>
      <c r="BSF151" s="4"/>
      <c r="BSG151" s="4"/>
      <c r="BSH151" s="4"/>
      <c r="BSI151" s="4"/>
      <c r="BSJ151" s="4"/>
      <c r="BSK151" s="4"/>
      <c r="BSL151" s="4"/>
      <c r="BSM151" s="4"/>
      <c r="BSN151" s="4"/>
      <c r="BSO151" s="4"/>
      <c r="BSP151" s="4"/>
      <c r="BSQ151" s="4"/>
      <c r="BSR151" s="4"/>
      <c r="BSS151" s="4"/>
      <c r="BST151" s="4"/>
      <c r="BSU151" s="4"/>
      <c r="BSV151" s="4"/>
      <c r="BSW151" s="4"/>
      <c r="BSX151" s="4"/>
      <c r="BSY151" s="4"/>
      <c r="BSZ151" s="4"/>
      <c r="BTA151" s="4"/>
      <c r="BTB151" s="4"/>
      <c r="BTC151" s="4"/>
      <c r="BTD151" s="4"/>
      <c r="BTE151" s="4"/>
      <c r="BTF151" s="4"/>
      <c r="BTG151" s="4"/>
      <c r="BTH151" s="4"/>
      <c r="BTI151" s="4"/>
      <c r="BTJ151" s="4"/>
      <c r="BTK151" s="4"/>
      <c r="BTL151" s="4"/>
      <c r="BTM151" s="4"/>
      <c r="BTN151" s="4"/>
      <c r="BTO151" s="4"/>
      <c r="BTP151" s="4"/>
      <c r="BTQ151" s="4"/>
      <c r="BTR151" s="4"/>
      <c r="BTS151" s="4"/>
      <c r="BTT151" s="4"/>
      <c r="BTU151" s="4"/>
      <c r="BTV151" s="4"/>
      <c r="BTW151" s="4"/>
      <c r="BTX151" s="4"/>
      <c r="BTY151" s="4"/>
      <c r="BTZ151" s="4"/>
      <c r="BUA151" s="4"/>
      <c r="BUB151" s="4"/>
      <c r="BUC151" s="4"/>
      <c r="BUD151" s="4"/>
      <c r="BUE151" s="4"/>
      <c r="BUF151" s="4"/>
      <c r="BUG151" s="4"/>
      <c r="BUH151" s="4"/>
      <c r="BUI151" s="4"/>
      <c r="BUJ151" s="4"/>
      <c r="BUK151" s="4"/>
      <c r="BUL151" s="4"/>
      <c r="BUM151" s="4"/>
      <c r="BUN151" s="4"/>
      <c r="BUO151" s="4"/>
      <c r="BUP151" s="4"/>
      <c r="BUQ151" s="4"/>
      <c r="BUR151" s="4"/>
      <c r="BUS151" s="4"/>
      <c r="BUT151" s="4"/>
      <c r="BUU151" s="4"/>
      <c r="BUV151" s="4"/>
      <c r="BUW151" s="4"/>
      <c r="BUX151" s="4"/>
      <c r="BUY151" s="4"/>
      <c r="BUZ151" s="4"/>
      <c r="BVA151" s="4"/>
      <c r="BVB151" s="4"/>
      <c r="BVC151" s="4"/>
      <c r="BVD151" s="4"/>
      <c r="BVE151" s="4"/>
      <c r="BVF151" s="4"/>
      <c r="BVG151" s="4"/>
      <c r="BVH151" s="4"/>
      <c r="BVI151" s="4"/>
      <c r="BVJ151" s="4"/>
      <c r="BVK151" s="4"/>
      <c r="BVL151" s="4"/>
      <c r="BVM151" s="4"/>
      <c r="BVN151" s="4"/>
      <c r="BVO151" s="4"/>
      <c r="BVP151" s="4"/>
      <c r="BVQ151" s="4"/>
      <c r="BVR151" s="4"/>
      <c r="BVS151" s="4"/>
      <c r="BVT151" s="4"/>
      <c r="BVU151" s="4"/>
      <c r="BVV151" s="4"/>
      <c r="BVW151" s="4"/>
      <c r="BVX151" s="4"/>
      <c r="BVY151" s="4"/>
      <c r="BVZ151" s="4"/>
      <c r="BWA151" s="4"/>
      <c r="BWB151" s="4"/>
      <c r="BWC151" s="4"/>
      <c r="BWD151" s="4"/>
      <c r="BWE151" s="4"/>
      <c r="BWF151" s="4"/>
      <c r="BWG151" s="4"/>
      <c r="BWH151" s="4"/>
      <c r="BWI151" s="4"/>
      <c r="BWJ151" s="4"/>
      <c r="BWK151" s="4"/>
      <c r="BWL151" s="4"/>
      <c r="BWM151" s="4"/>
      <c r="BWN151" s="4"/>
      <c r="BWO151" s="4"/>
      <c r="BWP151" s="4"/>
      <c r="BWQ151" s="4"/>
      <c r="BWR151" s="4"/>
      <c r="BWS151" s="4"/>
      <c r="BWT151" s="4"/>
      <c r="BWU151" s="4"/>
      <c r="BWV151" s="4"/>
      <c r="BWW151" s="4"/>
      <c r="BWX151" s="4"/>
      <c r="BWY151" s="4"/>
      <c r="BWZ151" s="4"/>
      <c r="BXA151" s="4"/>
      <c r="BXB151" s="4"/>
      <c r="BXC151" s="4"/>
      <c r="BXD151" s="4"/>
      <c r="BXE151" s="4"/>
      <c r="BXF151" s="4"/>
      <c r="BXG151" s="4"/>
      <c r="BXH151" s="4"/>
      <c r="BXI151" s="4"/>
      <c r="BXJ151" s="4"/>
      <c r="BXK151" s="4"/>
      <c r="BXL151" s="4"/>
      <c r="BXM151" s="4"/>
      <c r="BXN151" s="4"/>
      <c r="BXO151" s="4"/>
      <c r="BXP151" s="4"/>
      <c r="BXQ151" s="4"/>
      <c r="BXR151" s="4"/>
      <c r="BXS151" s="4"/>
      <c r="BXT151" s="4"/>
      <c r="BXU151" s="4"/>
      <c r="BXV151" s="4"/>
      <c r="BXW151" s="4"/>
      <c r="BXX151" s="4"/>
      <c r="BXY151" s="4"/>
      <c r="BXZ151" s="4"/>
      <c r="BYA151" s="74"/>
      <c r="BYB151" s="74"/>
      <c r="BYC151" s="74"/>
      <c r="BYD151" s="74"/>
      <c r="BYE151" s="74"/>
      <c r="BYF151" s="74"/>
      <c r="BYG151" s="4"/>
      <c r="BYH151" s="4"/>
      <c r="BYI151" s="4"/>
      <c r="BYJ151" s="4"/>
      <c r="BYK151" s="4"/>
      <c r="BYL151" s="4"/>
      <c r="BYM151" s="4"/>
      <c r="BYN151" s="4"/>
      <c r="BYO151" s="4"/>
      <c r="BYP151" s="4"/>
      <c r="BYQ151" s="4"/>
      <c r="BYR151" s="4"/>
      <c r="BYS151" s="4"/>
      <c r="BYT151" s="4"/>
      <c r="BYU151" s="4"/>
      <c r="BYV151" s="4"/>
      <c r="BYW151" s="4"/>
      <c r="BYX151" s="4"/>
      <c r="BYY151" s="4"/>
      <c r="BYZ151" s="4"/>
      <c r="BZA151" s="4"/>
      <c r="BZB151" s="4"/>
      <c r="BZC151" s="4"/>
      <c r="BZD151" s="4"/>
      <c r="BZE151" s="4"/>
      <c r="BZF151" s="4"/>
      <c r="BZG151" s="4"/>
      <c r="BZH151" s="4"/>
      <c r="BZI151" s="4"/>
      <c r="BZJ151" s="4"/>
      <c r="BZK151" s="4"/>
      <c r="BZL151" s="4"/>
      <c r="BZM151" s="4"/>
      <c r="BZN151" s="4"/>
      <c r="BZO151" s="4"/>
      <c r="BZP151" s="4"/>
      <c r="BZQ151" s="4"/>
      <c r="BZR151" s="4"/>
      <c r="BZS151" s="4"/>
      <c r="BZT151" s="4"/>
      <c r="BZU151" s="4"/>
      <c r="BZV151" s="4"/>
      <c r="BZW151" s="4"/>
      <c r="BZX151" s="4"/>
      <c r="BZY151" s="4"/>
      <c r="BZZ151" s="4"/>
      <c r="CAA151" s="4"/>
      <c r="CAB151" s="4"/>
      <c r="CAC151" s="4"/>
      <c r="CAD151" s="4"/>
      <c r="CAE151" s="4"/>
      <c r="CAF151" s="4"/>
      <c r="CAG151" s="4"/>
      <c r="CAH151" s="4"/>
      <c r="CAI151" s="4"/>
      <c r="CAJ151" s="4"/>
      <c r="CAK151" s="4"/>
      <c r="CAL151" s="4"/>
      <c r="CAM151" s="4"/>
      <c r="CAN151" s="4"/>
      <c r="CAO151" s="4"/>
      <c r="CAP151" s="4"/>
      <c r="CAQ151" s="4"/>
      <c r="CAR151" s="4"/>
      <c r="CAS151" s="4"/>
      <c r="CAT151" s="4"/>
      <c r="CAU151" s="4"/>
      <c r="CAV151" s="4"/>
      <c r="CAW151" s="4"/>
      <c r="CAX151" s="4"/>
      <c r="CAY151" s="4"/>
      <c r="CAZ151" s="4"/>
      <c r="CBA151" s="4"/>
      <c r="CBB151" s="4"/>
      <c r="CBC151" s="4"/>
      <c r="CBD151" s="4"/>
      <c r="CBE151" s="4"/>
      <c r="CBF151" s="4"/>
      <c r="CBG151" s="4"/>
      <c r="CBH151" s="4"/>
      <c r="CBI151" s="4"/>
      <c r="CBJ151" s="4"/>
      <c r="CBK151" s="4"/>
      <c r="CBL151" s="4"/>
      <c r="CBM151" s="4"/>
      <c r="CBN151" s="4"/>
      <c r="CBO151" s="4"/>
      <c r="CBP151" s="4"/>
      <c r="CBQ151" s="4"/>
      <c r="CBR151" s="4"/>
      <c r="CBS151" s="4"/>
      <c r="CBT151" s="4"/>
      <c r="CBU151" s="4"/>
      <c r="CBV151" s="4"/>
      <c r="CBW151" s="4"/>
      <c r="CBX151" s="4"/>
      <c r="CBY151" s="4"/>
      <c r="CBZ151" s="4"/>
      <c r="CCA151" s="4"/>
      <c r="CCB151" s="4"/>
      <c r="CCC151" s="4"/>
      <c r="CCD151" s="4"/>
      <c r="CCE151" s="4"/>
      <c r="CCF151" s="4"/>
      <c r="CCG151" s="4"/>
      <c r="CCH151" s="4"/>
      <c r="CCI151" s="4"/>
      <c r="CCJ151" s="4"/>
      <c r="CCK151" s="4"/>
      <c r="CCL151" s="4"/>
      <c r="CCM151" s="4"/>
      <c r="CCN151" s="4"/>
      <c r="CCO151" s="4"/>
      <c r="CCP151" s="4"/>
      <c r="CCQ151" s="4"/>
      <c r="CCR151" s="4"/>
      <c r="CCS151" s="4"/>
      <c r="CCT151" s="4"/>
      <c r="CCU151" s="4"/>
      <c r="CCV151" s="4"/>
      <c r="CCW151" s="4"/>
      <c r="CCX151" s="4"/>
      <c r="CCY151" s="4"/>
      <c r="CCZ151" s="4"/>
      <c r="CDA151" s="4"/>
      <c r="CDB151" s="4"/>
      <c r="CDC151" s="4"/>
      <c r="CDD151" s="4"/>
      <c r="CDE151" s="4"/>
      <c r="CDF151" s="4"/>
      <c r="CDG151" s="4"/>
      <c r="CDH151" s="4"/>
      <c r="CDI151" s="4"/>
      <c r="CDJ151" s="4"/>
      <c r="CDK151" s="4"/>
      <c r="CDL151" s="4"/>
      <c r="CDM151" s="4"/>
      <c r="CDN151" s="4"/>
      <c r="CDO151" s="4"/>
      <c r="CDP151" s="4"/>
      <c r="CDQ151" s="4"/>
      <c r="CDR151" s="4"/>
      <c r="CDS151" s="4"/>
      <c r="CDT151" s="4"/>
      <c r="CDU151" s="4"/>
      <c r="CDV151" s="4"/>
      <c r="CDW151" s="4"/>
      <c r="CDX151" s="4"/>
      <c r="CDY151" s="4"/>
      <c r="CDZ151" s="4"/>
      <c r="CEA151" s="4"/>
      <c r="CEB151" s="4"/>
      <c r="CEC151" s="4"/>
      <c r="CED151" s="4"/>
      <c r="CEE151" s="4"/>
      <c r="CEF151" s="4"/>
      <c r="CEG151" s="4"/>
      <c r="CEH151" s="4"/>
      <c r="CEI151" s="4"/>
      <c r="CEJ151" s="4"/>
      <c r="CEK151" s="4"/>
      <c r="CEL151" s="4"/>
      <c r="CEM151" s="4"/>
      <c r="CEN151" s="4"/>
      <c r="CEO151" s="4"/>
      <c r="CEP151" s="4"/>
      <c r="CEQ151" s="4"/>
      <c r="CER151" s="4"/>
      <c r="CES151" s="4"/>
      <c r="CET151" s="4"/>
      <c r="CEU151" s="4"/>
      <c r="CEV151" s="4"/>
      <c r="CEW151" s="4"/>
      <c r="CEX151" s="4"/>
      <c r="CEY151" s="4"/>
      <c r="CEZ151" s="4"/>
      <c r="CFA151" s="4"/>
      <c r="CFB151" s="4"/>
      <c r="CFC151" s="4"/>
      <c r="CFD151" s="4"/>
      <c r="CFE151" s="4"/>
      <c r="CFF151" s="4"/>
      <c r="CFG151" s="4"/>
      <c r="CFH151" s="4"/>
      <c r="CFI151" s="4"/>
      <c r="CFJ151" s="4"/>
      <c r="CFK151" s="4"/>
      <c r="CFL151" s="4"/>
      <c r="CFM151" s="4"/>
      <c r="CFN151" s="4"/>
      <c r="CFO151" s="4"/>
      <c r="CFP151" s="4"/>
      <c r="CFQ151" s="4"/>
      <c r="CFR151" s="4"/>
      <c r="CFS151" s="4"/>
      <c r="CFT151" s="4"/>
      <c r="CFU151" s="4"/>
      <c r="CFV151" s="4"/>
      <c r="CFW151" s="4"/>
      <c r="CFX151" s="4"/>
      <c r="CFY151" s="4"/>
      <c r="CFZ151" s="4"/>
      <c r="CGA151" s="4"/>
      <c r="CGB151" s="4"/>
      <c r="CGC151" s="4"/>
      <c r="CGD151" s="4"/>
      <c r="CGE151" s="4"/>
      <c r="CGF151" s="4"/>
      <c r="CGG151" s="4"/>
      <c r="CGH151" s="4"/>
      <c r="CGI151" s="4"/>
      <c r="CGJ151" s="4"/>
      <c r="CGK151" s="4"/>
      <c r="CGL151" s="4"/>
      <c r="CGM151" s="4"/>
      <c r="CGN151" s="4"/>
      <c r="CGO151" s="4"/>
      <c r="CGP151" s="4"/>
      <c r="CGQ151" s="4"/>
      <c r="CGR151" s="4"/>
      <c r="CGS151" s="4"/>
      <c r="CGT151" s="4"/>
      <c r="CGU151" s="4"/>
      <c r="CGV151" s="4"/>
      <c r="CGW151" s="4"/>
      <c r="CGX151" s="4"/>
      <c r="CGY151" s="4"/>
      <c r="CGZ151" s="4"/>
      <c r="CHA151" s="4"/>
      <c r="CHB151" s="4"/>
      <c r="CHC151" s="4"/>
      <c r="CHD151" s="4"/>
      <c r="CHE151" s="4"/>
      <c r="CHF151" s="4"/>
      <c r="CHG151" s="4"/>
      <c r="CHH151" s="4"/>
      <c r="CHI151" s="4"/>
      <c r="CHJ151" s="4"/>
      <c r="CHK151" s="4"/>
      <c r="CHL151" s="4"/>
      <c r="CHM151" s="4"/>
      <c r="CHN151" s="4"/>
      <c r="CHO151" s="4"/>
      <c r="CHP151" s="4"/>
      <c r="CHQ151" s="4"/>
      <c r="CHR151" s="4"/>
      <c r="CHS151" s="4"/>
      <c r="CHT151" s="4"/>
      <c r="CHU151" s="4"/>
      <c r="CHV151" s="4"/>
      <c r="CHW151" s="74"/>
      <c r="CHX151" s="74"/>
      <c r="CHY151" s="74"/>
      <c r="CHZ151" s="74"/>
      <c r="CIA151" s="74"/>
      <c r="CIB151" s="74"/>
      <c r="CIC151" s="4"/>
      <c r="CID151" s="4"/>
      <c r="CIE151" s="4"/>
      <c r="CIF151" s="4"/>
      <c r="CIG151" s="4"/>
      <c r="CIH151" s="4"/>
      <c r="CII151" s="4"/>
      <c r="CIJ151" s="4"/>
      <c r="CIK151" s="4"/>
      <c r="CIL151" s="4"/>
      <c r="CIM151" s="4"/>
      <c r="CIN151" s="4"/>
      <c r="CIO151" s="4"/>
      <c r="CIP151" s="4"/>
      <c r="CIQ151" s="4"/>
      <c r="CIR151" s="4"/>
      <c r="CIS151" s="4"/>
      <c r="CIT151" s="4"/>
      <c r="CIU151" s="4"/>
      <c r="CIV151" s="4"/>
      <c r="CIW151" s="4"/>
      <c r="CIX151" s="4"/>
      <c r="CIY151" s="4"/>
      <c r="CIZ151" s="4"/>
      <c r="CJA151" s="4"/>
      <c r="CJB151" s="4"/>
      <c r="CJC151" s="4"/>
      <c r="CJD151" s="4"/>
      <c r="CJE151" s="4"/>
      <c r="CJF151" s="4"/>
      <c r="CJG151" s="4"/>
      <c r="CJH151" s="4"/>
      <c r="CJI151" s="4"/>
      <c r="CJJ151" s="4"/>
      <c r="CJK151" s="4"/>
      <c r="CJL151" s="4"/>
      <c r="CJM151" s="4"/>
      <c r="CJN151" s="4"/>
      <c r="CJO151" s="4"/>
      <c r="CJP151" s="4"/>
      <c r="CJQ151" s="4"/>
      <c r="CJR151" s="4"/>
      <c r="CJS151" s="4"/>
      <c r="CJT151" s="4"/>
      <c r="CJU151" s="4"/>
      <c r="CJV151" s="4"/>
      <c r="CJW151" s="4"/>
      <c r="CJX151" s="4"/>
      <c r="CJY151" s="4"/>
      <c r="CJZ151" s="4"/>
      <c r="CKA151" s="4"/>
      <c r="CKB151" s="4"/>
      <c r="CKC151" s="4"/>
      <c r="CKD151" s="4"/>
      <c r="CKE151" s="4"/>
      <c r="CKF151" s="4"/>
      <c r="CKG151" s="4"/>
      <c r="CKH151" s="4"/>
      <c r="CKI151" s="4"/>
      <c r="CKJ151" s="4"/>
      <c r="CKK151" s="4"/>
      <c r="CKL151" s="4"/>
      <c r="CKM151" s="4"/>
      <c r="CKN151" s="4"/>
      <c r="CKO151" s="4"/>
      <c r="CKP151" s="4"/>
      <c r="CKQ151" s="4"/>
      <c r="CKR151" s="4"/>
      <c r="CKS151" s="4"/>
      <c r="CKT151" s="4"/>
      <c r="CKU151" s="4"/>
      <c r="CKV151" s="4"/>
      <c r="CKW151" s="4"/>
      <c r="CKX151" s="4"/>
      <c r="CKY151" s="4"/>
      <c r="CKZ151" s="4"/>
      <c r="CLA151" s="4"/>
      <c r="CLB151" s="4"/>
      <c r="CLC151" s="4"/>
      <c r="CLD151" s="4"/>
      <c r="CLE151" s="4"/>
      <c r="CLF151" s="4"/>
      <c r="CLG151" s="4"/>
      <c r="CLH151" s="4"/>
      <c r="CLI151" s="4"/>
      <c r="CLJ151" s="4"/>
      <c r="CLK151" s="4"/>
      <c r="CLL151" s="4"/>
      <c r="CLM151" s="4"/>
      <c r="CLN151" s="4"/>
      <c r="CLO151" s="4"/>
      <c r="CLP151" s="4"/>
      <c r="CLQ151" s="4"/>
      <c r="CLR151" s="4"/>
      <c r="CLS151" s="4"/>
      <c r="CLT151" s="4"/>
      <c r="CLU151" s="4"/>
      <c r="CLV151" s="4"/>
      <c r="CLW151" s="4"/>
      <c r="CLX151" s="4"/>
      <c r="CLY151" s="4"/>
      <c r="CLZ151" s="4"/>
      <c r="CMA151" s="4"/>
      <c r="CMB151" s="4"/>
      <c r="CMC151" s="4"/>
      <c r="CMD151" s="4"/>
      <c r="CME151" s="4"/>
      <c r="CMF151" s="4"/>
      <c r="CMG151" s="4"/>
      <c r="CMH151" s="4"/>
      <c r="CMI151" s="4"/>
      <c r="CMJ151" s="4"/>
      <c r="CMK151" s="4"/>
      <c r="CML151" s="4"/>
      <c r="CMM151" s="4"/>
      <c r="CMN151" s="4"/>
      <c r="CMO151" s="4"/>
      <c r="CMP151" s="4"/>
      <c r="CMQ151" s="4"/>
      <c r="CMR151" s="4"/>
      <c r="CMS151" s="4"/>
      <c r="CMT151" s="4"/>
      <c r="CMU151" s="4"/>
      <c r="CMV151" s="4"/>
      <c r="CMW151" s="4"/>
      <c r="CMX151" s="4"/>
      <c r="CMY151" s="4"/>
      <c r="CMZ151" s="4"/>
      <c r="CNA151" s="4"/>
      <c r="CNB151" s="4"/>
      <c r="CNC151" s="4"/>
      <c r="CND151" s="4"/>
      <c r="CNE151" s="4"/>
      <c r="CNF151" s="4"/>
      <c r="CNG151" s="4"/>
      <c r="CNH151" s="4"/>
      <c r="CNI151" s="4"/>
      <c r="CNJ151" s="4"/>
      <c r="CNK151" s="4"/>
      <c r="CNL151" s="4"/>
      <c r="CNM151" s="4"/>
      <c r="CNN151" s="4"/>
      <c r="CNO151" s="4"/>
      <c r="CNP151" s="4"/>
      <c r="CNQ151" s="4"/>
      <c r="CNR151" s="4"/>
      <c r="CNS151" s="4"/>
      <c r="CNT151" s="4"/>
      <c r="CNU151" s="4"/>
      <c r="CNV151" s="4"/>
      <c r="CNW151" s="4"/>
      <c r="CNX151" s="4"/>
      <c r="CNY151" s="4"/>
      <c r="CNZ151" s="4"/>
      <c r="COA151" s="4"/>
      <c r="COB151" s="4"/>
      <c r="COC151" s="4"/>
      <c r="COD151" s="4"/>
      <c r="COE151" s="4"/>
      <c r="COF151" s="4"/>
      <c r="COG151" s="4"/>
      <c r="COH151" s="4"/>
      <c r="COI151" s="4"/>
      <c r="COJ151" s="4"/>
      <c r="COK151" s="4"/>
      <c r="COL151" s="4"/>
      <c r="COM151" s="4"/>
      <c r="CON151" s="4"/>
      <c r="COO151" s="4"/>
      <c r="COP151" s="4"/>
      <c r="COQ151" s="4"/>
      <c r="COR151" s="4"/>
      <c r="COS151" s="4"/>
      <c r="COT151" s="4"/>
      <c r="COU151" s="4"/>
      <c r="COV151" s="4"/>
      <c r="COW151" s="4"/>
      <c r="COX151" s="4"/>
      <c r="COY151" s="4"/>
      <c r="COZ151" s="4"/>
      <c r="CPA151" s="4"/>
      <c r="CPB151" s="4"/>
      <c r="CPC151" s="4"/>
      <c r="CPD151" s="4"/>
      <c r="CPE151" s="4"/>
      <c r="CPF151" s="4"/>
      <c r="CPG151" s="4"/>
      <c r="CPH151" s="4"/>
      <c r="CPI151" s="4"/>
      <c r="CPJ151" s="4"/>
      <c r="CPK151" s="4"/>
      <c r="CPL151" s="4"/>
      <c r="CPM151" s="4"/>
      <c r="CPN151" s="4"/>
      <c r="CPO151" s="4"/>
      <c r="CPP151" s="4"/>
      <c r="CPQ151" s="4"/>
      <c r="CPR151" s="4"/>
      <c r="CPS151" s="4"/>
      <c r="CPT151" s="4"/>
      <c r="CPU151" s="4"/>
      <c r="CPV151" s="4"/>
      <c r="CPW151" s="4"/>
      <c r="CPX151" s="4"/>
      <c r="CPY151" s="4"/>
      <c r="CPZ151" s="4"/>
      <c r="CQA151" s="4"/>
      <c r="CQB151" s="4"/>
      <c r="CQC151" s="4"/>
      <c r="CQD151" s="4"/>
      <c r="CQE151" s="4"/>
      <c r="CQF151" s="4"/>
      <c r="CQG151" s="4"/>
      <c r="CQH151" s="4"/>
      <c r="CQI151" s="4"/>
      <c r="CQJ151" s="4"/>
      <c r="CQK151" s="4"/>
      <c r="CQL151" s="4"/>
      <c r="CQM151" s="4"/>
      <c r="CQN151" s="4"/>
      <c r="CQO151" s="4"/>
      <c r="CQP151" s="4"/>
      <c r="CQQ151" s="4"/>
      <c r="CQR151" s="4"/>
      <c r="CQS151" s="4"/>
      <c r="CQT151" s="4"/>
      <c r="CQU151" s="4"/>
      <c r="CQV151" s="4"/>
      <c r="CQW151" s="4"/>
      <c r="CQX151" s="4"/>
      <c r="CQY151" s="4"/>
      <c r="CQZ151" s="4"/>
      <c r="CRA151" s="4"/>
      <c r="CRB151" s="4"/>
      <c r="CRC151" s="4"/>
      <c r="CRD151" s="4"/>
      <c r="CRE151" s="4"/>
      <c r="CRF151" s="4"/>
      <c r="CRG151" s="4"/>
      <c r="CRH151" s="4"/>
      <c r="CRI151" s="4"/>
      <c r="CRJ151" s="4"/>
      <c r="CRK151" s="4"/>
      <c r="CRL151" s="4"/>
      <c r="CRM151" s="4"/>
      <c r="CRN151" s="4"/>
      <c r="CRO151" s="4"/>
      <c r="CRP151" s="4"/>
      <c r="CRQ151" s="4"/>
      <c r="CRR151" s="4"/>
      <c r="CRS151" s="74"/>
      <c r="CRT151" s="74"/>
      <c r="CRU151" s="74"/>
      <c r="CRV151" s="74"/>
      <c r="CRW151" s="74"/>
      <c r="CRX151" s="74"/>
      <c r="CRY151" s="4"/>
      <c r="CRZ151" s="4"/>
      <c r="CSA151" s="4"/>
      <c r="CSB151" s="4"/>
      <c r="CSC151" s="4"/>
      <c r="CSD151" s="4"/>
      <c r="CSE151" s="4"/>
      <c r="CSF151" s="4"/>
      <c r="CSG151" s="4"/>
      <c r="CSH151" s="4"/>
      <c r="CSI151" s="4"/>
      <c r="CSJ151" s="4"/>
      <c r="CSK151" s="4"/>
      <c r="CSL151" s="4"/>
      <c r="CSM151" s="4"/>
      <c r="CSN151" s="4"/>
      <c r="CSO151" s="4"/>
      <c r="CSP151" s="4"/>
      <c r="CSQ151" s="4"/>
      <c r="CSR151" s="4"/>
      <c r="CSS151" s="4"/>
      <c r="CST151" s="4"/>
      <c r="CSU151" s="4"/>
      <c r="CSV151" s="4"/>
      <c r="CSW151" s="4"/>
      <c r="CSX151" s="4"/>
      <c r="CSY151" s="4"/>
      <c r="CSZ151" s="4"/>
      <c r="CTA151" s="4"/>
      <c r="CTB151" s="4"/>
      <c r="CTC151" s="4"/>
      <c r="CTD151" s="4"/>
      <c r="CTE151" s="4"/>
      <c r="CTF151" s="4"/>
      <c r="CTG151" s="4"/>
      <c r="CTH151" s="4"/>
      <c r="CTI151" s="4"/>
      <c r="CTJ151" s="4"/>
      <c r="CTK151" s="4"/>
      <c r="CTL151" s="4"/>
      <c r="CTM151" s="4"/>
      <c r="CTN151" s="4"/>
      <c r="CTO151" s="4"/>
      <c r="CTP151" s="4"/>
      <c r="CTQ151" s="4"/>
      <c r="CTR151" s="4"/>
      <c r="CTS151" s="4"/>
      <c r="CTT151" s="4"/>
      <c r="CTU151" s="4"/>
      <c r="CTV151" s="4"/>
      <c r="CTW151" s="4"/>
      <c r="CTX151" s="4"/>
      <c r="CTY151" s="4"/>
      <c r="CTZ151" s="4"/>
      <c r="CUA151" s="4"/>
      <c r="CUB151" s="4"/>
      <c r="CUC151" s="4"/>
      <c r="CUD151" s="4"/>
      <c r="CUE151" s="4"/>
      <c r="CUF151" s="4"/>
      <c r="CUG151" s="4"/>
      <c r="CUH151" s="4"/>
      <c r="CUI151" s="4"/>
      <c r="CUJ151" s="4"/>
      <c r="CUK151" s="4"/>
      <c r="CUL151" s="4"/>
      <c r="CUM151" s="4"/>
      <c r="CUN151" s="4"/>
      <c r="CUO151" s="4"/>
      <c r="CUP151" s="4"/>
      <c r="CUQ151" s="4"/>
      <c r="CUR151" s="4"/>
      <c r="CUS151" s="4"/>
      <c r="CUT151" s="4"/>
      <c r="CUU151" s="4"/>
      <c r="CUV151" s="4"/>
      <c r="CUW151" s="4"/>
      <c r="CUX151" s="4"/>
      <c r="CUY151" s="4"/>
      <c r="CUZ151" s="4"/>
      <c r="CVA151" s="4"/>
      <c r="CVB151" s="4"/>
      <c r="CVC151" s="4"/>
      <c r="CVD151" s="4"/>
      <c r="CVE151" s="4"/>
      <c r="CVF151" s="4"/>
      <c r="CVG151" s="4"/>
      <c r="CVH151" s="4"/>
      <c r="CVI151" s="4"/>
      <c r="CVJ151" s="4"/>
      <c r="CVK151" s="4"/>
      <c r="CVL151" s="4"/>
      <c r="CVM151" s="4"/>
      <c r="CVN151" s="4"/>
      <c r="CVO151" s="4"/>
      <c r="CVP151" s="4"/>
      <c r="CVQ151" s="4"/>
      <c r="CVR151" s="4"/>
      <c r="CVS151" s="4"/>
      <c r="CVT151" s="4"/>
      <c r="CVU151" s="4"/>
      <c r="CVV151" s="4"/>
      <c r="CVW151" s="4"/>
      <c r="CVX151" s="4"/>
      <c r="CVY151" s="4"/>
      <c r="CVZ151" s="4"/>
      <c r="CWA151" s="4"/>
      <c r="CWB151" s="4"/>
      <c r="CWC151" s="4"/>
      <c r="CWD151" s="4"/>
      <c r="CWE151" s="4"/>
      <c r="CWF151" s="4"/>
      <c r="CWG151" s="4"/>
      <c r="CWH151" s="4"/>
      <c r="CWI151" s="4"/>
      <c r="CWJ151" s="4"/>
      <c r="CWK151" s="4"/>
      <c r="CWL151" s="4"/>
      <c r="CWM151" s="4"/>
      <c r="CWN151" s="4"/>
      <c r="CWO151" s="4"/>
      <c r="CWP151" s="4"/>
      <c r="CWQ151" s="4"/>
      <c r="CWR151" s="4"/>
      <c r="CWS151" s="4"/>
      <c r="CWT151" s="4"/>
      <c r="CWU151" s="4"/>
      <c r="CWV151" s="4"/>
      <c r="CWW151" s="4"/>
      <c r="CWX151" s="4"/>
      <c r="CWY151" s="4"/>
      <c r="CWZ151" s="4"/>
      <c r="CXA151" s="4"/>
      <c r="CXB151" s="4"/>
      <c r="CXC151" s="4"/>
      <c r="CXD151" s="4"/>
      <c r="CXE151" s="4"/>
      <c r="CXF151" s="4"/>
      <c r="CXG151" s="4"/>
      <c r="CXH151" s="4"/>
      <c r="CXI151" s="4"/>
      <c r="CXJ151" s="4"/>
      <c r="CXK151" s="4"/>
      <c r="CXL151" s="4"/>
      <c r="CXM151" s="4"/>
      <c r="CXN151" s="4"/>
      <c r="CXO151" s="4"/>
      <c r="CXP151" s="4"/>
      <c r="CXQ151" s="4"/>
      <c r="CXR151" s="4"/>
      <c r="CXS151" s="4"/>
      <c r="CXT151" s="4"/>
      <c r="CXU151" s="4"/>
      <c r="CXV151" s="4"/>
      <c r="CXW151" s="4"/>
      <c r="CXX151" s="4"/>
      <c r="CXY151" s="4"/>
      <c r="CXZ151" s="4"/>
      <c r="CYA151" s="4"/>
      <c r="CYB151" s="4"/>
      <c r="CYC151" s="4"/>
      <c r="CYD151" s="4"/>
      <c r="CYE151" s="4"/>
      <c r="CYF151" s="4"/>
      <c r="CYG151" s="4"/>
      <c r="CYH151" s="4"/>
      <c r="CYI151" s="4"/>
      <c r="CYJ151" s="4"/>
      <c r="CYK151" s="4"/>
      <c r="CYL151" s="4"/>
      <c r="CYM151" s="4"/>
      <c r="CYN151" s="4"/>
      <c r="CYO151" s="4"/>
      <c r="CYP151" s="4"/>
      <c r="CYQ151" s="4"/>
      <c r="CYR151" s="4"/>
      <c r="CYS151" s="4"/>
      <c r="CYT151" s="4"/>
      <c r="CYU151" s="4"/>
      <c r="CYV151" s="4"/>
      <c r="CYW151" s="4"/>
      <c r="CYX151" s="4"/>
      <c r="CYY151" s="4"/>
      <c r="CYZ151" s="4"/>
      <c r="CZA151" s="4"/>
      <c r="CZB151" s="4"/>
      <c r="CZC151" s="4"/>
      <c r="CZD151" s="4"/>
      <c r="CZE151" s="4"/>
      <c r="CZF151" s="4"/>
      <c r="CZG151" s="4"/>
      <c r="CZH151" s="4"/>
      <c r="CZI151" s="4"/>
      <c r="CZJ151" s="4"/>
      <c r="CZK151" s="4"/>
      <c r="CZL151" s="4"/>
      <c r="CZM151" s="4"/>
      <c r="CZN151" s="4"/>
      <c r="CZO151" s="4"/>
      <c r="CZP151" s="4"/>
      <c r="CZQ151" s="4"/>
      <c r="CZR151" s="4"/>
      <c r="CZS151" s="4"/>
      <c r="CZT151" s="4"/>
      <c r="CZU151" s="4"/>
      <c r="CZV151" s="4"/>
      <c r="CZW151" s="4"/>
      <c r="CZX151" s="4"/>
      <c r="CZY151" s="4"/>
      <c r="CZZ151" s="4"/>
      <c r="DAA151" s="4"/>
      <c r="DAB151" s="4"/>
      <c r="DAC151" s="4"/>
      <c r="DAD151" s="4"/>
      <c r="DAE151" s="4"/>
      <c r="DAF151" s="4"/>
      <c r="DAG151" s="4"/>
      <c r="DAH151" s="4"/>
      <c r="DAI151" s="4"/>
      <c r="DAJ151" s="4"/>
      <c r="DAK151" s="4"/>
      <c r="DAL151" s="4"/>
      <c r="DAM151" s="4"/>
      <c r="DAN151" s="4"/>
      <c r="DAO151" s="4"/>
      <c r="DAP151" s="4"/>
      <c r="DAQ151" s="4"/>
      <c r="DAR151" s="4"/>
      <c r="DAS151" s="4"/>
      <c r="DAT151" s="4"/>
      <c r="DAU151" s="4"/>
      <c r="DAV151" s="4"/>
      <c r="DAW151" s="4"/>
      <c r="DAX151" s="4"/>
      <c r="DAY151" s="4"/>
      <c r="DAZ151" s="4"/>
      <c r="DBA151" s="4"/>
      <c r="DBB151" s="4"/>
      <c r="DBC151" s="4"/>
      <c r="DBD151" s="4"/>
      <c r="DBE151" s="4"/>
      <c r="DBF151" s="4"/>
      <c r="DBG151" s="4"/>
      <c r="DBH151" s="4"/>
      <c r="DBI151" s="4"/>
      <c r="DBJ151" s="4"/>
      <c r="DBK151" s="4"/>
      <c r="DBL151" s="4"/>
      <c r="DBM151" s="4"/>
      <c r="DBN151" s="4"/>
      <c r="DBO151" s="74"/>
      <c r="DBP151" s="74"/>
      <c r="DBQ151" s="74"/>
      <c r="DBR151" s="74"/>
      <c r="DBS151" s="74"/>
      <c r="DBT151" s="74"/>
      <c r="DBU151" s="4"/>
      <c r="DBV151" s="4"/>
      <c r="DBW151" s="4"/>
      <c r="DBX151" s="4"/>
      <c r="DBY151" s="4"/>
      <c r="DBZ151" s="4"/>
      <c r="DCA151" s="4"/>
      <c r="DCB151" s="4"/>
      <c r="DCC151" s="4"/>
      <c r="DCD151" s="4"/>
      <c r="DCE151" s="4"/>
      <c r="DCF151" s="4"/>
      <c r="DCG151" s="4"/>
      <c r="DCH151" s="4"/>
      <c r="DCI151" s="4"/>
      <c r="DCJ151" s="4"/>
      <c r="DCK151" s="4"/>
      <c r="DCL151" s="4"/>
      <c r="DCM151" s="4"/>
      <c r="DCN151" s="4"/>
      <c r="DCO151" s="4"/>
      <c r="DCP151" s="4"/>
      <c r="DCQ151" s="4"/>
      <c r="DCR151" s="4"/>
      <c r="DCS151" s="4"/>
      <c r="DCT151" s="4"/>
      <c r="DCU151" s="4"/>
      <c r="DCV151" s="4"/>
      <c r="DCW151" s="4"/>
      <c r="DCX151" s="4"/>
      <c r="DCY151" s="4"/>
      <c r="DCZ151" s="4"/>
      <c r="DDA151" s="4"/>
      <c r="DDB151" s="4"/>
      <c r="DDC151" s="4"/>
      <c r="DDD151" s="4"/>
      <c r="DDE151" s="4"/>
      <c r="DDF151" s="4"/>
      <c r="DDG151" s="4"/>
      <c r="DDH151" s="4"/>
      <c r="DDI151" s="4"/>
      <c r="DDJ151" s="4"/>
      <c r="DDK151" s="4"/>
      <c r="DDL151" s="4"/>
      <c r="DDM151" s="4"/>
      <c r="DDN151" s="4"/>
      <c r="DDO151" s="4"/>
      <c r="DDP151" s="4"/>
      <c r="DDQ151" s="4"/>
      <c r="DDR151" s="4"/>
      <c r="DDS151" s="4"/>
      <c r="DDT151" s="4"/>
      <c r="DDU151" s="4"/>
      <c r="DDV151" s="4"/>
      <c r="DDW151" s="4"/>
      <c r="DDX151" s="4"/>
      <c r="DDY151" s="4"/>
      <c r="DDZ151" s="4"/>
      <c r="DEA151" s="4"/>
      <c r="DEB151" s="4"/>
      <c r="DEC151" s="4"/>
      <c r="DED151" s="4"/>
      <c r="DEE151" s="4"/>
      <c r="DEF151" s="4"/>
      <c r="DEG151" s="4"/>
      <c r="DEH151" s="4"/>
      <c r="DEI151" s="4"/>
      <c r="DEJ151" s="4"/>
      <c r="DEK151" s="4"/>
      <c r="DEL151" s="4"/>
      <c r="DEM151" s="4"/>
      <c r="DEN151" s="4"/>
      <c r="DEO151" s="4"/>
      <c r="DEP151" s="4"/>
      <c r="DEQ151" s="4"/>
      <c r="DER151" s="4"/>
      <c r="DES151" s="4"/>
      <c r="DET151" s="4"/>
      <c r="DEU151" s="4"/>
      <c r="DEV151" s="4"/>
      <c r="DEW151" s="4"/>
      <c r="DEX151" s="4"/>
      <c r="DEY151" s="4"/>
      <c r="DEZ151" s="4"/>
      <c r="DFA151" s="4"/>
      <c r="DFB151" s="4"/>
      <c r="DFC151" s="4"/>
      <c r="DFD151" s="4"/>
      <c r="DFE151" s="4"/>
      <c r="DFF151" s="4"/>
      <c r="DFG151" s="4"/>
      <c r="DFH151" s="4"/>
      <c r="DFI151" s="4"/>
      <c r="DFJ151" s="4"/>
      <c r="DFK151" s="4"/>
      <c r="DFL151" s="4"/>
      <c r="DFM151" s="4"/>
      <c r="DFN151" s="4"/>
      <c r="DFO151" s="4"/>
      <c r="DFP151" s="4"/>
      <c r="DFQ151" s="4"/>
      <c r="DFR151" s="4"/>
      <c r="DFS151" s="4"/>
      <c r="DFT151" s="4"/>
      <c r="DFU151" s="4"/>
      <c r="DFV151" s="4"/>
      <c r="DFW151" s="4"/>
      <c r="DFX151" s="4"/>
      <c r="DFY151" s="4"/>
      <c r="DFZ151" s="4"/>
      <c r="DGA151" s="4"/>
      <c r="DGB151" s="4"/>
      <c r="DGC151" s="4"/>
      <c r="DGD151" s="4"/>
      <c r="DGE151" s="4"/>
      <c r="DGF151" s="4"/>
      <c r="DGG151" s="4"/>
      <c r="DGH151" s="4"/>
      <c r="DGI151" s="4"/>
      <c r="DGJ151" s="4"/>
      <c r="DGK151" s="4"/>
      <c r="DGL151" s="4"/>
      <c r="DGM151" s="4"/>
      <c r="DGN151" s="4"/>
      <c r="DGO151" s="4"/>
      <c r="DGP151" s="4"/>
      <c r="DGQ151" s="4"/>
      <c r="DGR151" s="4"/>
      <c r="DGS151" s="4"/>
      <c r="DGT151" s="4"/>
      <c r="DGU151" s="4"/>
      <c r="DGV151" s="4"/>
      <c r="DGW151" s="4"/>
      <c r="DGX151" s="4"/>
      <c r="DGY151" s="4"/>
      <c r="DGZ151" s="4"/>
      <c r="DHA151" s="4"/>
      <c r="DHB151" s="4"/>
      <c r="DHC151" s="4"/>
      <c r="DHD151" s="4"/>
      <c r="DHE151" s="4"/>
      <c r="DHF151" s="4"/>
      <c r="DHG151" s="4"/>
      <c r="DHH151" s="4"/>
      <c r="DHI151" s="4"/>
      <c r="DHJ151" s="4"/>
      <c r="DHK151" s="4"/>
      <c r="DHL151" s="4"/>
      <c r="DHM151" s="4"/>
      <c r="DHN151" s="4"/>
      <c r="DHO151" s="4"/>
      <c r="DHP151" s="4"/>
      <c r="DHQ151" s="4"/>
      <c r="DHR151" s="4"/>
      <c r="DHS151" s="4"/>
      <c r="DHT151" s="4"/>
      <c r="DHU151" s="4"/>
      <c r="DHV151" s="4"/>
      <c r="DHW151" s="4"/>
      <c r="DHX151" s="4"/>
      <c r="DHY151" s="4"/>
      <c r="DHZ151" s="4"/>
      <c r="DIA151" s="4"/>
      <c r="DIB151" s="4"/>
      <c r="DIC151" s="4"/>
      <c r="DID151" s="4"/>
      <c r="DIE151" s="4"/>
      <c r="DIF151" s="4"/>
      <c r="DIG151" s="4"/>
      <c r="DIH151" s="4"/>
      <c r="DII151" s="4"/>
      <c r="DIJ151" s="4"/>
      <c r="DIK151" s="4"/>
      <c r="DIL151" s="4"/>
      <c r="DIM151" s="4"/>
      <c r="DIN151" s="4"/>
      <c r="DIO151" s="4"/>
      <c r="DIP151" s="4"/>
      <c r="DIQ151" s="4"/>
      <c r="DIR151" s="4"/>
      <c r="DIS151" s="4"/>
      <c r="DIT151" s="4"/>
      <c r="DIU151" s="4"/>
      <c r="DIV151" s="4"/>
      <c r="DIW151" s="4"/>
      <c r="DIX151" s="4"/>
      <c r="DIY151" s="4"/>
      <c r="DIZ151" s="4"/>
      <c r="DJA151" s="4"/>
      <c r="DJB151" s="4"/>
      <c r="DJC151" s="4"/>
      <c r="DJD151" s="4"/>
      <c r="DJE151" s="4"/>
      <c r="DJF151" s="4"/>
      <c r="DJG151" s="4"/>
      <c r="DJH151" s="4"/>
      <c r="DJI151" s="4"/>
      <c r="DJJ151" s="4"/>
      <c r="DJK151" s="4"/>
      <c r="DJL151" s="4"/>
      <c r="DJM151" s="4"/>
      <c r="DJN151" s="4"/>
      <c r="DJO151" s="4"/>
      <c r="DJP151" s="4"/>
      <c r="DJQ151" s="4"/>
      <c r="DJR151" s="4"/>
      <c r="DJS151" s="4"/>
      <c r="DJT151" s="4"/>
      <c r="DJU151" s="4"/>
      <c r="DJV151" s="4"/>
      <c r="DJW151" s="4"/>
      <c r="DJX151" s="4"/>
      <c r="DJY151" s="4"/>
      <c r="DJZ151" s="4"/>
      <c r="DKA151" s="4"/>
      <c r="DKB151" s="4"/>
      <c r="DKC151" s="4"/>
      <c r="DKD151" s="4"/>
      <c r="DKE151" s="4"/>
      <c r="DKF151" s="4"/>
      <c r="DKG151" s="4"/>
      <c r="DKH151" s="4"/>
      <c r="DKI151" s="4"/>
      <c r="DKJ151" s="4"/>
      <c r="DKK151" s="4"/>
      <c r="DKL151" s="4"/>
      <c r="DKM151" s="4"/>
      <c r="DKN151" s="4"/>
      <c r="DKO151" s="4"/>
      <c r="DKP151" s="4"/>
      <c r="DKQ151" s="4"/>
      <c r="DKR151" s="4"/>
      <c r="DKS151" s="4"/>
      <c r="DKT151" s="4"/>
      <c r="DKU151" s="4"/>
      <c r="DKV151" s="4"/>
      <c r="DKW151" s="4"/>
      <c r="DKX151" s="4"/>
      <c r="DKY151" s="4"/>
      <c r="DKZ151" s="4"/>
      <c r="DLA151" s="4"/>
      <c r="DLB151" s="4"/>
      <c r="DLC151" s="4"/>
      <c r="DLD151" s="4"/>
      <c r="DLE151" s="4"/>
      <c r="DLF151" s="4"/>
      <c r="DLG151" s="4"/>
      <c r="DLH151" s="4"/>
      <c r="DLI151" s="4"/>
      <c r="DLJ151" s="4"/>
      <c r="DLK151" s="74"/>
      <c r="DLL151" s="74"/>
      <c r="DLM151" s="74"/>
      <c r="DLN151" s="74"/>
      <c r="DLO151" s="74"/>
      <c r="DLP151" s="74"/>
      <c r="DLQ151" s="4"/>
      <c r="DLR151" s="4"/>
      <c r="DLS151" s="4"/>
      <c r="DLT151" s="4"/>
      <c r="DLU151" s="4"/>
      <c r="DLV151" s="4"/>
      <c r="DLW151" s="4"/>
      <c r="DLX151" s="4"/>
      <c r="DLY151" s="4"/>
      <c r="DLZ151" s="4"/>
      <c r="DMA151" s="4"/>
      <c r="DMB151" s="4"/>
      <c r="DMC151" s="4"/>
      <c r="DMD151" s="4"/>
      <c r="DME151" s="4"/>
      <c r="DMF151" s="4"/>
      <c r="DMG151" s="4"/>
      <c r="DMH151" s="4"/>
      <c r="DMI151" s="4"/>
      <c r="DMJ151" s="4"/>
      <c r="DMK151" s="4"/>
      <c r="DML151" s="4"/>
      <c r="DMM151" s="4"/>
      <c r="DMN151" s="4"/>
      <c r="DMO151" s="4"/>
      <c r="DMP151" s="4"/>
      <c r="DMQ151" s="4"/>
      <c r="DMR151" s="4"/>
      <c r="DMS151" s="4"/>
      <c r="DMT151" s="4"/>
      <c r="DMU151" s="4"/>
      <c r="DMV151" s="4"/>
      <c r="DMW151" s="4"/>
      <c r="DMX151" s="4"/>
      <c r="DMY151" s="4"/>
      <c r="DMZ151" s="4"/>
      <c r="DNA151" s="4"/>
      <c r="DNB151" s="4"/>
      <c r="DNC151" s="4"/>
      <c r="DND151" s="4"/>
      <c r="DNE151" s="4"/>
      <c r="DNF151" s="4"/>
      <c r="DNG151" s="4"/>
      <c r="DNH151" s="4"/>
      <c r="DNI151" s="4"/>
      <c r="DNJ151" s="4"/>
      <c r="DNK151" s="4"/>
      <c r="DNL151" s="4"/>
      <c r="DNM151" s="4"/>
      <c r="DNN151" s="4"/>
      <c r="DNO151" s="4"/>
      <c r="DNP151" s="4"/>
      <c r="DNQ151" s="4"/>
      <c r="DNR151" s="4"/>
      <c r="DNS151" s="4"/>
      <c r="DNT151" s="4"/>
      <c r="DNU151" s="4"/>
      <c r="DNV151" s="4"/>
      <c r="DNW151" s="4"/>
      <c r="DNX151" s="4"/>
      <c r="DNY151" s="4"/>
      <c r="DNZ151" s="4"/>
      <c r="DOA151" s="4"/>
      <c r="DOB151" s="4"/>
      <c r="DOC151" s="4"/>
      <c r="DOD151" s="4"/>
      <c r="DOE151" s="4"/>
      <c r="DOF151" s="4"/>
      <c r="DOG151" s="4"/>
      <c r="DOH151" s="4"/>
      <c r="DOI151" s="4"/>
      <c r="DOJ151" s="4"/>
      <c r="DOK151" s="4"/>
      <c r="DOL151" s="4"/>
      <c r="DOM151" s="4"/>
      <c r="DON151" s="4"/>
      <c r="DOO151" s="4"/>
      <c r="DOP151" s="4"/>
      <c r="DOQ151" s="4"/>
      <c r="DOR151" s="4"/>
      <c r="DOS151" s="4"/>
      <c r="DOT151" s="4"/>
      <c r="DOU151" s="4"/>
      <c r="DOV151" s="4"/>
      <c r="DOW151" s="4"/>
      <c r="DOX151" s="4"/>
      <c r="DOY151" s="4"/>
      <c r="DOZ151" s="4"/>
      <c r="DPA151" s="4"/>
      <c r="DPB151" s="4"/>
      <c r="DPC151" s="4"/>
      <c r="DPD151" s="4"/>
      <c r="DPE151" s="4"/>
      <c r="DPF151" s="4"/>
      <c r="DPG151" s="4"/>
      <c r="DPH151" s="4"/>
      <c r="DPI151" s="4"/>
      <c r="DPJ151" s="4"/>
      <c r="DPK151" s="4"/>
      <c r="DPL151" s="4"/>
      <c r="DPM151" s="4"/>
      <c r="DPN151" s="4"/>
      <c r="DPO151" s="4"/>
      <c r="DPP151" s="4"/>
      <c r="DPQ151" s="4"/>
      <c r="DPR151" s="4"/>
      <c r="DPS151" s="4"/>
      <c r="DPT151" s="4"/>
      <c r="DPU151" s="4"/>
      <c r="DPV151" s="4"/>
      <c r="DPW151" s="4"/>
      <c r="DPX151" s="4"/>
      <c r="DPY151" s="4"/>
      <c r="DPZ151" s="4"/>
      <c r="DQA151" s="4"/>
      <c r="DQB151" s="4"/>
      <c r="DQC151" s="4"/>
      <c r="DQD151" s="4"/>
      <c r="DQE151" s="4"/>
      <c r="DQF151" s="4"/>
      <c r="DQG151" s="4"/>
      <c r="DQH151" s="4"/>
      <c r="DQI151" s="4"/>
      <c r="DQJ151" s="4"/>
      <c r="DQK151" s="4"/>
      <c r="DQL151" s="4"/>
      <c r="DQM151" s="4"/>
      <c r="DQN151" s="4"/>
      <c r="DQO151" s="4"/>
      <c r="DQP151" s="4"/>
      <c r="DQQ151" s="4"/>
      <c r="DQR151" s="4"/>
      <c r="DQS151" s="4"/>
      <c r="DQT151" s="4"/>
      <c r="DQU151" s="4"/>
      <c r="DQV151" s="4"/>
      <c r="DQW151" s="4"/>
      <c r="DQX151" s="4"/>
      <c r="DQY151" s="4"/>
      <c r="DQZ151" s="4"/>
      <c r="DRA151" s="4"/>
      <c r="DRB151" s="4"/>
      <c r="DRC151" s="4"/>
      <c r="DRD151" s="4"/>
      <c r="DRE151" s="4"/>
      <c r="DRF151" s="4"/>
      <c r="DRG151" s="4"/>
      <c r="DRH151" s="4"/>
      <c r="DRI151" s="4"/>
      <c r="DRJ151" s="4"/>
      <c r="DRK151" s="4"/>
      <c r="DRL151" s="4"/>
      <c r="DRM151" s="4"/>
      <c r="DRN151" s="4"/>
      <c r="DRO151" s="4"/>
      <c r="DRP151" s="4"/>
      <c r="DRQ151" s="4"/>
      <c r="DRR151" s="4"/>
      <c r="DRS151" s="4"/>
      <c r="DRT151" s="4"/>
      <c r="DRU151" s="4"/>
      <c r="DRV151" s="4"/>
      <c r="DRW151" s="4"/>
      <c r="DRX151" s="4"/>
      <c r="DRY151" s="4"/>
      <c r="DRZ151" s="4"/>
      <c r="DSA151" s="4"/>
      <c r="DSB151" s="4"/>
      <c r="DSC151" s="4"/>
      <c r="DSD151" s="4"/>
      <c r="DSE151" s="4"/>
      <c r="DSF151" s="4"/>
      <c r="DSG151" s="4"/>
      <c r="DSH151" s="4"/>
      <c r="DSI151" s="4"/>
      <c r="DSJ151" s="4"/>
      <c r="DSK151" s="4"/>
      <c r="DSL151" s="4"/>
      <c r="DSM151" s="4"/>
      <c r="DSN151" s="4"/>
      <c r="DSO151" s="4"/>
      <c r="DSP151" s="4"/>
      <c r="DSQ151" s="4"/>
      <c r="DSR151" s="4"/>
      <c r="DSS151" s="4"/>
      <c r="DST151" s="4"/>
      <c r="DSU151" s="4"/>
      <c r="DSV151" s="4"/>
      <c r="DSW151" s="4"/>
      <c r="DSX151" s="4"/>
      <c r="DSY151" s="4"/>
      <c r="DSZ151" s="4"/>
      <c r="DTA151" s="4"/>
      <c r="DTB151" s="4"/>
      <c r="DTC151" s="4"/>
      <c r="DTD151" s="4"/>
      <c r="DTE151" s="4"/>
      <c r="DTF151" s="4"/>
      <c r="DTG151" s="4"/>
      <c r="DTH151" s="4"/>
      <c r="DTI151" s="4"/>
      <c r="DTJ151" s="4"/>
      <c r="DTK151" s="4"/>
      <c r="DTL151" s="4"/>
      <c r="DTM151" s="4"/>
      <c r="DTN151" s="4"/>
      <c r="DTO151" s="4"/>
      <c r="DTP151" s="4"/>
      <c r="DTQ151" s="4"/>
      <c r="DTR151" s="4"/>
      <c r="DTS151" s="4"/>
      <c r="DTT151" s="4"/>
      <c r="DTU151" s="4"/>
      <c r="DTV151" s="4"/>
      <c r="DTW151" s="4"/>
      <c r="DTX151" s="4"/>
      <c r="DTY151" s="4"/>
      <c r="DTZ151" s="4"/>
      <c r="DUA151" s="4"/>
      <c r="DUB151" s="4"/>
      <c r="DUC151" s="4"/>
      <c r="DUD151" s="4"/>
      <c r="DUE151" s="4"/>
      <c r="DUF151" s="4"/>
      <c r="DUG151" s="4"/>
      <c r="DUH151" s="4"/>
      <c r="DUI151" s="4"/>
      <c r="DUJ151" s="4"/>
      <c r="DUK151" s="4"/>
      <c r="DUL151" s="4"/>
      <c r="DUM151" s="4"/>
      <c r="DUN151" s="4"/>
      <c r="DUO151" s="4"/>
      <c r="DUP151" s="4"/>
      <c r="DUQ151" s="4"/>
      <c r="DUR151" s="4"/>
      <c r="DUS151" s="4"/>
      <c r="DUT151" s="4"/>
      <c r="DUU151" s="4"/>
      <c r="DUV151" s="4"/>
      <c r="DUW151" s="4"/>
      <c r="DUX151" s="4"/>
      <c r="DUY151" s="4"/>
      <c r="DUZ151" s="4"/>
      <c r="DVA151" s="4"/>
      <c r="DVB151" s="4"/>
      <c r="DVC151" s="4"/>
      <c r="DVD151" s="4"/>
      <c r="DVE151" s="4"/>
      <c r="DVF151" s="4"/>
      <c r="DVG151" s="74"/>
      <c r="DVH151" s="74"/>
      <c r="DVI151" s="74"/>
      <c r="DVJ151" s="74"/>
      <c r="DVK151" s="74"/>
      <c r="DVL151" s="74"/>
      <c r="DVM151" s="4"/>
      <c r="DVN151" s="4"/>
      <c r="DVO151" s="4"/>
      <c r="DVP151" s="4"/>
      <c r="DVQ151" s="4"/>
      <c r="DVR151" s="4"/>
      <c r="DVS151" s="4"/>
      <c r="DVT151" s="4"/>
      <c r="DVU151" s="4"/>
      <c r="DVV151" s="4"/>
      <c r="DVW151" s="4"/>
      <c r="DVX151" s="4"/>
      <c r="DVY151" s="4"/>
      <c r="DVZ151" s="4"/>
      <c r="DWA151" s="4"/>
      <c r="DWB151" s="4"/>
      <c r="DWC151" s="4"/>
      <c r="DWD151" s="4"/>
      <c r="DWE151" s="4"/>
      <c r="DWF151" s="4"/>
      <c r="DWG151" s="4"/>
      <c r="DWH151" s="4"/>
      <c r="DWI151" s="4"/>
      <c r="DWJ151" s="4"/>
      <c r="DWK151" s="4"/>
      <c r="DWL151" s="4"/>
      <c r="DWM151" s="4"/>
      <c r="DWN151" s="4"/>
      <c r="DWO151" s="4"/>
      <c r="DWP151" s="4"/>
      <c r="DWQ151" s="4"/>
      <c r="DWR151" s="4"/>
      <c r="DWS151" s="4"/>
      <c r="DWT151" s="4"/>
      <c r="DWU151" s="4"/>
      <c r="DWV151" s="4"/>
      <c r="DWW151" s="4"/>
      <c r="DWX151" s="4"/>
      <c r="DWY151" s="4"/>
      <c r="DWZ151" s="4"/>
      <c r="DXA151" s="4"/>
      <c r="DXB151" s="4"/>
      <c r="DXC151" s="4"/>
      <c r="DXD151" s="4"/>
      <c r="DXE151" s="4"/>
      <c r="DXF151" s="4"/>
      <c r="DXG151" s="4"/>
      <c r="DXH151" s="4"/>
      <c r="DXI151" s="4"/>
      <c r="DXJ151" s="4"/>
      <c r="DXK151" s="4"/>
      <c r="DXL151" s="4"/>
      <c r="DXM151" s="4"/>
      <c r="DXN151" s="4"/>
      <c r="DXO151" s="4"/>
      <c r="DXP151" s="4"/>
      <c r="DXQ151" s="4"/>
      <c r="DXR151" s="4"/>
      <c r="DXS151" s="4"/>
      <c r="DXT151" s="4"/>
      <c r="DXU151" s="4"/>
      <c r="DXV151" s="4"/>
      <c r="DXW151" s="4"/>
      <c r="DXX151" s="4"/>
      <c r="DXY151" s="4"/>
      <c r="DXZ151" s="4"/>
      <c r="DYA151" s="4"/>
      <c r="DYB151" s="4"/>
      <c r="DYC151" s="4"/>
      <c r="DYD151" s="4"/>
      <c r="DYE151" s="4"/>
      <c r="DYF151" s="4"/>
      <c r="DYG151" s="4"/>
      <c r="DYH151" s="4"/>
      <c r="DYI151" s="4"/>
      <c r="DYJ151" s="4"/>
      <c r="DYK151" s="4"/>
      <c r="DYL151" s="4"/>
      <c r="DYM151" s="4"/>
      <c r="DYN151" s="4"/>
      <c r="DYO151" s="4"/>
      <c r="DYP151" s="4"/>
      <c r="DYQ151" s="4"/>
      <c r="DYR151" s="4"/>
      <c r="DYS151" s="4"/>
      <c r="DYT151" s="4"/>
      <c r="DYU151" s="4"/>
      <c r="DYV151" s="4"/>
      <c r="DYW151" s="4"/>
      <c r="DYX151" s="4"/>
      <c r="DYY151" s="4"/>
      <c r="DYZ151" s="4"/>
      <c r="DZA151" s="4"/>
      <c r="DZB151" s="4"/>
      <c r="DZC151" s="4"/>
      <c r="DZD151" s="4"/>
      <c r="DZE151" s="4"/>
      <c r="DZF151" s="4"/>
      <c r="DZG151" s="4"/>
      <c r="DZH151" s="4"/>
      <c r="DZI151" s="4"/>
      <c r="DZJ151" s="4"/>
      <c r="DZK151" s="4"/>
      <c r="DZL151" s="4"/>
      <c r="DZM151" s="4"/>
      <c r="DZN151" s="4"/>
      <c r="DZO151" s="4"/>
      <c r="DZP151" s="4"/>
      <c r="DZQ151" s="4"/>
      <c r="DZR151" s="4"/>
      <c r="DZS151" s="4"/>
      <c r="DZT151" s="4"/>
      <c r="DZU151" s="4"/>
      <c r="DZV151" s="4"/>
      <c r="DZW151" s="4"/>
      <c r="DZX151" s="4"/>
      <c r="DZY151" s="4"/>
      <c r="DZZ151" s="4"/>
      <c r="EAA151" s="4"/>
      <c r="EAB151" s="4"/>
      <c r="EAC151" s="4"/>
      <c r="EAD151" s="4"/>
      <c r="EAE151" s="4"/>
      <c r="EAF151" s="4"/>
      <c r="EAG151" s="4"/>
      <c r="EAH151" s="4"/>
      <c r="EAI151" s="4"/>
      <c r="EAJ151" s="4"/>
      <c r="EAK151" s="4"/>
      <c r="EAL151" s="4"/>
      <c r="EAM151" s="4"/>
      <c r="EAN151" s="4"/>
      <c r="EAO151" s="4"/>
      <c r="EAP151" s="4"/>
      <c r="EAQ151" s="4"/>
      <c r="EAR151" s="4"/>
      <c r="EAS151" s="4"/>
      <c r="EAT151" s="4"/>
      <c r="EAU151" s="4"/>
      <c r="EAV151" s="4"/>
      <c r="EAW151" s="4"/>
      <c r="EAX151" s="4"/>
      <c r="EAY151" s="4"/>
      <c r="EAZ151" s="4"/>
      <c r="EBA151" s="4"/>
      <c r="EBB151" s="4"/>
      <c r="EBC151" s="4"/>
      <c r="EBD151" s="4"/>
      <c r="EBE151" s="4"/>
      <c r="EBF151" s="4"/>
      <c r="EBG151" s="4"/>
      <c r="EBH151" s="4"/>
      <c r="EBI151" s="4"/>
      <c r="EBJ151" s="4"/>
      <c r="EBK151" s="4"/>
      <c r="EBL151" s="4"/>
      <c r="EBM151" s="4"/>
      <c r="EBN151" s="4"/>
      <c r="EBO151" s="4"/>
      <c r="EBP151" s="4"/>
      <c r="EBQ151" s="4"/>
      <c r="EBR151" s="4"/>
      <c r="EBS151" s="4"/>
      <c r="EBT151" s="4"/>
      <c r="EBU151" s="4"/>
      <c r="EBV151" s="4"/>
      <c r="EBW151" s="4"/>
      <c r="EBX151" s="4"/>
      <c r="EBY151" s="4"/>
      <c r="EBZ151" s="4"/>
      <c r="ECA151" s="4"/>
      <c r="ECB151" s="4"/>
      <c r="ECC151" s="4"/>
      <c r="ECD151" s="4"/>
      <c r="ECE151" s="4"/>
      <c r="ECF151" s="4"/>
      <c r="ECG151" s="4"/>
      <c r="ECH151" s="4"/>
      <c r="ECI151" s="4"/>
      <c r="ECJ151" s="4"/>
      <c r="ECK151" s="4"/>
      <c r="ECL151" s="4"/>
      <c r="ECM151" s="4"/>
      <c r="ECN151" s="4"/>
      <c r="ECO151" s="4"/>
      <c r="ECP151" s="4"/>
      <c r="ECQ151" s="4"/>
      <c r="ECR151" s="4"/>
      <c r="ECS151" s="4"/>
      <c r="ECT151" s="4"/>
      <c r="ECU151" s="4"/>
      <c r="ECV151" s="4"/>
      <c r="ECW151" s="4"/>
      <c r="ECX151" s="4"/>
      <c r="ECY151" s="4"/>
      <c r="ECZ151" s="4"/>
      <c r="EDA151" s="4"/>
      <c r="EDB151" s="4"/>
      <c r="EDC151" s="4"/>
      <c r="EDD151" s="4"/>
      <c r="EDE151" s="4"/>
      <c r="EDF151" s="4"/>
      <c r="EDG151" s="4"/>
      <c r="EDH151" s="4"/>
      <c r="EDI151" s="4"/>
      <c r="EDJ151" s="4"/>
      <c r="EDK151" s="4"/>
      <c r="EDL151" s="4"/>
      <c r="EDM151" s="4"/>
      <c r="EDN151" s="4"/>
      <c r="EDO151" s="4"/>
      <c r="EDP151" s="4"/>
      <c r="EDQ151" s="4"/>
      <c r="EDR151" s="4"/>
      <c r="EDS151" s="4"/>
      <c r="EDT151" s="4"/>
      <c r="EDU151" s="4"/>
      <c r="EDV151" s="4"/>
      <c r="EDW151" s="4"/>
      <c r="EDX151" s="4"/>
      <c r="EDY151" s="4"/>
      <c r="EDZ151" s="4"/>
      <c r="EEA151" s="4"/>
      <c r="EEB151" s="4"/>
      <c r="EEC151" s="4"/>
      <c r="EED151" s="4"/>
      <c r="EEE151" s="4"/>
      <c r="EEF151" s="4"/>
      <c r="EEG151" s="4"/>
      <c r="EEH151" s="4"/>
      <c r="EEI151" s="4"/>
      <c r="EEJ151" s="4"/>
      <c r="EEK151" s="4"/>
      <c r="EEL151" s="4"/>
      <c r="EEM151" s="4"/>
      <c r="EEN151" s="4"/>
      <c r="EEO151" s="4"/>
      <c r="EEP151" s="4"/>
      <c r="EEQ151" s="4"/>
      <c r="EER151" s="4"/>
      <c r="EES151" s="4"/>
      <c r="EET151" s="4"/>
      <c r="EEU151" s="4"/>
      <c r="EEV151" s="4"/>
      <c r="EEW151" s="4"/>
      <c r="EEX151" s="4"/>
      <c r="EEY151" s="4"/>
      <c r="EEZ151" s="4"/>
      <c r="EFA151" s="4"/>
      <c r="EFB151" s="4"/>
      <c r="EFC151" s="74"/>
      <c r="EFD151" s="74"/>
      <c r="EFE151" s="74"/>
      <c r="EFF151" s="74"/>
      <c r="EFG151" s="74"/>
      <c r="EFH151" s="74"/>
      <c r="EFI151" s="4"/>
      <c r="EFJ151" s="4"/>
      <c r="EFK151" s="4"/>
      <c r="EFL151" s="4"/>
      <c r="EFM151" s="4"/>
      <c r="EFN151" s="4"/>
      <c r="EFO151" s="4"/>
      <c r="EFP151" s="4"/>
      <c r="EFQ151" s="4"/>
      <c r="EFR151" s="4"/>
      <c r="EFS151" s="4"/>
      <c r="EFT151" s="4"/>
      <c r="EFU151" s="4"/>
      <c r="EFV151" s="4"/>
      <c r="EFW151" s="4"/>
      <c r="EFX151" s="4"/>
      <c r="EFY151" s="4"/>
      <c r="EFZ151" s="4"/>
      <c r="EGA151" s="4"/>
      <c r="EGB151" s="4"/>
      <c r="EGC151" s="4"/>
      <c r="EGD151" s="4"/>
      <c r="EGE151" s="4"/>
      <c r="EGF151" s="4"/>
      <c r="EGG151" s="4"/>
      <c r="EGH151" s="4"/>
      <c r="EGI151" s="4"/>
      <c r="EGJ151" s="4"/>
      <c r="EGK151" s="4"/>
      <c r="EGL151" s="4"/>
      <c r="EGM151" s="4"/>
      <c r="EGN151" s="4"/>
      <c r="EGO151" s="4"/>
      <c r="EGP151" s="4"/>
      <c r="EGQ151" s="4"/>
      <c r="EGR151" s="4"/>
      <c r="EGS151" s="4"/>
      <c r="EGT151" s="4"/>
      <c r="EGU151" s="4"/>
      <c r="EGV151" s="4"/>
      <c r="EGW151" s="4"/>
      <c r="EGX151" s="4"/>
      <c r="EGY151" s="4"/>
      <c r="EGZ151" s="4"/>
      <c r="EHA151" s="4"/>
      <c r="EHB151" s="4"/>
      <c r="EHC151" s="4"/>
      <c r="EHD151" s="4"/>
      <c r="EHE151" s="4"/>
      <c r="EHF151" s="4"/>
      <c r="EHG151" s="4"/>
      <c r="EHH151" s="4"/>
      <c r="EHI151" s="4"/>
      <c r="EHJ151" s="4"/>
      <c r="EHK151" s="4"/>
      <c r="EHL151" s="4"/>
      <c r="EHM151" s="4"/>
      <c r="EHN151" s="4"/>
      <c r="EHO151" s="4"/>
      <c r="EHP151" s="4"/>
      <c r="EHQ151" s="4"/>
      <c r="EHR151" s="4"/>
      <c r="EHS151" s="4"/>
      <c r="EHT151" s="4"/>
      <c r="EHU151" s="4"/>
      <c r="EHV151" s="4"/>
      <c r="EHW151" s="4"/>
      <c r="EHX151" s="4"/>
      <c r="EHY151" s="4"/>
      <c r="EHZ151" s="4"/>
      <c r="EIA151" s="4"/>
      <c r="EIB151" s="4"/>
      <c r="EIC151" s="4"/>
      <c r="EID151" s="4"/>
      <c r="EIE151" s="4"/>
      <c r="EIF151" s="4"/>
      <c r="EIG151" s="4"/>
      <c r="EIH151" s="4"/>
      <c r="EII151" s="4"/>
      <c r="EIJ151" s="4"/>
      <c r="EIK151" s="4"/>
      <c r="EIL151" s="4"/>
      <c r="EIM151" s="4"/>
      <c r="EIN151" s="4"/>
      <c r="EIO151" s="4"/>
      <c r="EIP151" s="4"/>
      <c r="EIQ151" s="4"/>
      <c r="EIR151" s="4"/>
      <c r="EIS151" s="4"/>
      <c r="EIT151" s="4"/>
      <c r="EIU151" s="4"/>
      <c r="EIV151" s="4"/>
      <c r="EIW151" s="4"/>
      <c r="EIX151" s="4"/>
      <c r="EIY151" s="4"/>
      <c r="EIZ151" s="4"/>
      <c r="EJA151" s="4"/>
      <c r="EJB151" s="4"/>
      <c r="EJC151" s="4"/>
      <c r="EJD151" s="4"/>
      <c r="EJE151" s="4"/>
      <c r="EJF151" s="4"/>
      <c r="EJG151" s="4"/>
      <c r="EJH151" s="4"/>
      <c r="EJI151" s="4"/>
      <c r="EJJ151" s="4"/>
      <c r="EJK151" s="4"/>
      <c r="EJL151" s="4"/>
      <c r="EJM151" s="4"/>
      <c r="EJN151" s="4"/>
      <c r="EJO151" s="4"/>
      <c r="EJP151" s="4"/>
      <c r="EJQ151" s="4"/>
      <c r="EJR151" s="4"/>
      <c r="EJS151" s="4"/>
      <c r="EJT151" s="4"/>
      <c r="EJU151" s="4"/>
      <c r="EJV151" s="4"/>
      <c r="EJW151" s="4"/>
      <c r="EJX151" s="4"/>
      <c r="EJY151" s="4"/>
      <c r="EJZ151" s="4"/>
      <c r="EKA151" s="4"/>
      <c r="EKB151" s="4"/>
      <c r="EKC151" s="4"/>
      <c r="EKD151" s="4"/>
      <c r="EKE151" s="4"/>
      <c r="EKF151" s="4"/>
      <c r="EKG151" s="4"/>
      <c r="EKH151" s="4"/>
      <c r="EKI151" s="4"/>
      <c r="EKJ151" s="4"/>
      <c r="EKK151" s="4"/>
      <c r="EKL151" s="4"/>
      <c r="EKM151" s="4"/>
      <c r="EKN151" s="4"/>
      <c r="EKO151" s="4"/>
      <c r="EKP151" s="4"/>
      <c r="EKQ151" s="4"/>
      <c r="EKR151" s="4"/>
      <c r="EKS151" s="4"/>
      <c r="EKT151" s="4"/>
      <c r="EKU151" s="4"/>
      <c r="EKV151" s="4"/>
      <c r="EKW151" s="4"/>
      <c r="EKX151" s="4"/>
      <c r="EKY151" s="4"/>
      <c r="EKZ151" s="4"/>
      <c r="ELA151" s="4"/>
      <c r="ELB151" s="4"/>
      <c r="ELC151" s="4"/>
      <c r="ELD151" s="4"/>
      <c r="ELE151" s="4"/>
      <c r="ELF151" s="4"/>
      <c r="ELG151" s="4"/>
      <c r="ELH151" s="4"/>
      <c r="ELI151" s="4"/>
      <c r="ELJ151" s="4"/>
      <c r="ELK151" s="4"/>
      <c r="ELL151" s="4"/>
      <c r="ELM151" s="4"/>
      <c r="ELN151" s="4"/>
      <c r="ELO151" s="4"/>
      <c r="ELP151" s="4"/>
      <c r="ELQ151" s="4"/>
      <c r="ELR151" s="4"/>
      <c r="ELS151" s="4"/>
      <c r="ELT151" s="4"/>
      <c r="ELU151" s="4"/>
      <c r="ELV151" s="4"/>
      <c r="ELW151" s="4"/>
      <c r="ELX151" s="4"/>
      <c r="ELY151" s="4"/>
      <c r="ELZ151" s="4"/>
      <c r="EMA151" s="4"/>
      <c r="EMB151" s="4"/>
      <c r="EMC151" s="4"/>
      <c r="EMD151" s="4"/>
      <c r="EME151" s="4"/>
      <c r="EMF151" s="4"/>
      <c r="EMG151" s="4"/>
      <c r="EMH151" s="4"/>
      <c r="EMI151" s="4"/>
      <c r="EMJ151" s="4"/>
      <c r="EMK151" s="4"/>
      <c r="EML151" s="4"/>
      <c r="EMM151" s="4"/>
      <c r="EMN151" s="4"/>
      <c r="EMO151" s="4"/>
      <c r="EMP151" s="4"/>
      <c r="EMQ151" s="4"/>
      <c r="EMR151" s="4"/>
      <c r="EMS151" s="4"/>
      <c r="EMT151" s="4"/>
      <c r="EMU151" s="4"/>
      <c r="EMV151" s="4"/>
      <c r="EMW151" s="4"/>
      <c r="EMX151" s="4"/>
      <c r="EMY151" s="4"/>
      <c r="EMZ151" s="4"/>
      <c r="ENA151" s="4"/>
      <c r="ENB151" s="4"/>
      <c r="ENC151" s="4"/>
      <c r="END151" s="4"/>
      <c r="ENE151" s="4"/>
      <c r="ENF151" s="4"/>
      <c r="ENG151" s="4"/>
      <c r="ENH151" s="4"/>
      <c r="ENI151" s="4"/>
      <c r="ENJ151" s="4"/>
      <c r="ENK151" s="4"/>
      <c r="ENL151" s="4"/>
      <c r="ENM151" s="4"/>
      <c r="ENN151" s="4"/>
      <c r="ENO151" s="4"/>
      <c r="ENP151" s="4"/>
      <c r="ENQ151" s="4"/>
      <c r="ENR151" s="4"/>
      <c r="ENS151" s="4"/>
      <c r="ENT151" s="4"/>
      <c r="ENU151" s="4"/>
      <c r="ENV151" s="4"/>
      <c r="ENW151" s="4"/>
      <c r="ENX151" s="4"/>
      <c r="ENY151" s="4"/>
      <c r="ENZ151" s="4"/>
      <c r="EOA151" s="4"/>
      <c r="EOB151" s="4"/>
      <c r="EOC151" s="4"/>
      <c r="EOD151" s="4"/>
      <c r="EOE151" s="4"/>
      <c r="EOF151" s="4"/>
      <c r="EOG151" s="4"/>
      <c r="EOH151" s="4"/>
      <c r="EOI151" s="4"/>
      <c r="EOJ151" s="4"/>
      <c r="EOK151" s="4"/>
      <c r="EOL151" s="4"/>
      <c r="EOM151" s="4"/>
      <c r="EON151" s="4"/>
      <c r="EOO151" s="4"/>
      <c r="EOP151" s="4"/>
      <c r="EOQ151" s="4"/>
      <c r="EOR151" s="4"/>
      <c r="EOS151" s="4"/>
      <c r="EOT151" s="4"/>
      <c r="EOU151" s="4"/>
      <c r="EOV151" s="4"/>
      <c r="EOW151" s="4"/>
      <c r="EOX151" s="4"/>
      <c r="EOY151" s="74"/>
      <c r="EOZ151" s="74"/>
      <c r="EPA151" s="74"/>
      <c r="EPB151" s="74"/>
      <c r="EPC151" s="74"/>
      <c r="EPD151" s="74"/>
      <c r="EPE151" s="4"/>
      <c r="EPF151" s="4"/>
      <c r="EPG151" s="4"/>
      <c r="EPH151" s="4"/>
      <c r="EPI151" s="4"/>
      <c r="EPJ151" s="4"/>
      <c r="EPK151" s="4"/>
      <c r="EPL151" s="4"/>
      <c r="EPM151" s="4"/>
      <c r="EPN151" s="4"/>
      <c r="EPO151" s="4"/>
      <c r="EPP151" s="4"/>
      <c r="EPQ151" s="4"/>
      <c r="EPR151" s="4"/>
      <c r="EPS151" s="4"/>
      <c r="EPT151" s="4"/>
      <c r="EPU151" s="4"/>
      <c r="EPV151" s="4"/>
      <c r="EPW151" s="4"/>
      <c r="EPX151" s="4"/>
      <c r="EPY151" s="4"/>
      <c r="EPZ151" s="4"/>
      <c r="EQA151" s="4"/>
      <c r="EQB151" s="4"/>
      <c r="EQC151" s="4"/>
      <c r="EQD151" s="4"/>
      <c r="EQE151" s="4"/>
      <c r="EQF151" s="4"/>
      <c r="EQG151" s="4"/>
      <c r="EQH151" s="4"/>
      <c r="EQI151" s="4"/>
      <c r="EQJ151" s="4"/>
      <c r="EQK151" s="4"/>
      <c r="EQL151" s="4"/>
      <c r="EQM151" s="4"/>
      <c r="EQN151" s="4"/>
      <c r="EQO151" s="4"/>
      <c r="EQP151" s="4"/>
      <c r="EQQ151" s="4"/>
      <c r="EQR151" s="4"/>
      <c r="EQS151" s="4"/>
      <c r="EQT151" s="4"/>
      <c r="EQU151" s="4"/>
      <c r="EQV151" s="4"/>
      <c r="EQW151" s="4"/>
      <c r="EQX151" s="4"/>
      <c r="EQY151" s="4"/>
      <c r="EQZ151" s="4"/>
      <c r="ERA151" s="4"/>
      <c r="ERB151" s="4"/>
      <c r="ERC151" s="4"/>
      <c r="ERD151" s="4"/>
      <c r="ERE151" s="4"/>
      <c r="ERF151" s="4"/>
      <c r="ERG151" s="4"/>
      <c r="ERH151" s="4"/>
      <c r="ERI151" s="4"/>
      <c r="ERJ151" s="4"/>
      <c r="ERK151" s="4"/>
      <c r="ERL151" s="4"/>
      <c r="ERM151" s="4"/>
      <c r="ERN151" s="4"/>
      <c r="ERO151" s="4"/>
      <c r="ERP151" s="4"/>
      <c r="ERQ151" s="4"/>
      <c r="ERR151" s="4"/>
      <c r="ERS151" s="4"/>
      <c r="ERT151" s="4"/>
      <c r="ERU151" s="4"/>
      <c r="ERV151" s="4"/>
      <c r="ERW151" s="4"/>
      <c r="ERX151" s="4"/>
      <c r="ERY151" s="4"/>
      <c r="ERZ151" s="4"/>
      <c r="ESA151" s="4"/>
      <c r="ESB151" s="4"/>
      <c r="ESC151" s="4"/>
      <c r="ESD151" s="4"/>
      <c r="ESE151" s="4"/>
      <c r="ESF151" s="4"/>
      <c r="ESG151" s="4"/>
      <c r="ESH151" s="4"/>
      <c r="ESI151" s="4"/>
      <c r="ESJ151" s="4"/>
      <c r="ESK151" s="4"/>
      <c r="ESL151" s="4"/>
      <c r="ESM151" s="4"/>
      <c r="ESN151" s="4"/>
      <c r="ESO151" s="4"/>
      <c r="ESP151" s="4"/>
      <c r="ESQ151" s="4"/>
      <c r="ESR151" s="4"/>
      <c r="ESS151" s="4"/>
      <c r="EST151" s="4"/>
      <c r="ESU151" s="4"/>
      <c r="ESV151" s="4"/>
      <c r="ESW151" s="4"/>
      <c r="ESX151" s="4"/>
      <c r="ESY151" s="4"/>
      <c r="ESZ151" s="4"/>
      <c r="ETA151" s="4"/>
      <c r="ETB151" s="4"/>
      <c r="ETC151" s="4"/>
      <c r="ETD151" s="4"/>
      <c r="ETE151" s="4"/>
      <c r="ETF151" s="4"/>
      <c r="ETG151" s="4"/>
      <c r="ETH151" s="4"/>
      <c r="ETI151" s="4"/>
      <c r="ETJ151" s="4"/>
      <c r="ETK151" s="4"/>
      <c r="ETL151" s="4"/>
      <c r="ETM151" s="4"/>
      <c r="ETN151" s="4"/>
      <c r="ETO151" s="4"/>
      <c r="ETP151" s="4"/>
      <c r="ETQ151" s="4"/>
      <c r="ETR151" s="4"/>
      <c r="ETS151" s="4"/>
      <c r="ETT151" s="4"/>
      <c r="ETU151" s="4"/>
      <c r="ETV151" s="4"/>
      <c r="ETW151" s="4"/>
      <c r="ETX151" s="4"/>
      <c r="ETY151" s="4"/>
      <c r="ETZ151" s="4"/>
      <c r="EUA151" s="4"/>
      <c r="EUB151" s="4"/>
      <c r="EUC151" s="4"/>
      <c r="EUD151" s="4"/>
      <c r="EUE151" s="4"/>
      <c r="EUF151" s="4"/>
      <c r="EUG151" s="4"/>
      <c r="EUH151" s="4"/>
      <c r="EUI151" s="4"/>
      <c r="EUJ151" s="4"/>
      <c r="EUK151" s="4"/>
      <c r="EUL151" s="4"/>
      <c r="EUM151" s="4"/>
      <c r="EUN151" s="4"/>
      <c r="EUO151" s="4"/>
      <c r="EUP151" s="4"/>
      <c r="EUQ151" s="4"/>
      <c r="EUR151" s="4"/>
      <c r="EUS151" s="4"/>
      <c r="EUT151" s="4"/>
      <c r="EUU151" s="4"/>
      <c r="EUV151" s="4"/>
      <c r="EUW151" s="4"/>
      <c r="EUX151" s="4"/>
      <c r="EUY151" s="4"/>
      <c r="EUZ151" s="4"/>
      <c r="EVA151" s="4"/>
      <c r="EVB151" s="4"/>
      <c r="EVC151" s="4"/>
      <c r="EVD151" s="4"/>
      <c r="EVE151" s="4"/>
      <c r="EVF151" s="4"/>
      <c r="EVG151" s="4"/>
      <c r="EVH151" s="4"/>
      <c r="EVI151" s="4"/>
      <c r="EVJ151" s="4"/>
      <c r="EVK151" s="4"/>
      <c r="EVL151" s="4"/>
      <c r="EVM151" s="4"/>
      <c r="EVN151" s="4"/>
      <c r="EVO151" s="4"/>
      <c r="EVP151" s="4"/>
      <c r="EVQ151" s="4"/>
      <c r="EVR151" s="4"/>
      <c r="EVS151" s="4"/>
      <c r="EVT151" s="4"/>
      <c r="EVU151" s="4"/>
      <c r="EVV151" s="4"/>
      <c r="EVW151" s="4"/>
      <c r="EVX151" s="4"/>
      <c r="EVY151" s="4"/>
      <c r="EVZ151" s="4"/>
      <c r="EWA151" s="4"/>
      <c r="EWB151" s="4"/>
      <c r="EWC151" s="4"/>
      <c r="EWD151" s="4"/>
      <c r="EWE151" s="4"/>
      <c r="EWF151" s="4"/>
      <c r="EWG151" s="4"/>
      <c r="EWH151" s="4"/>
      <c r="EWI151" s="4"/>
      <c r="EWJ151" s="4"/>
      <c r="EWK151" s="4"/>
      <c r="EWL151" s="4"/>
      <c r="EWM151" s="4"/>
      <c r="EWN151" s="4"/>
      <c r="EWO151" s="4"/>
      <c r="EWP151" s="4"/>
      <c r="EWQ151" s="4"/>
      <c r="EWR151" s="4"/>
      <c r="EWS151" s="4"/>
      <c r="EWT151" s="4"/>
      <c r="EWU151" s="4"/>
      <c r="EWV151" s="4"/>
      <c r="EWW151" s="4"/>
      <c r="EWX151" s="4"/>
      <c r="EWY151" s="4"/>
      <c r="EWZ151" s="4"/>
      <c r="EXA151" s="4"/>
      <c r="EXB151" s="4"/>
      <c r="EXC151" s="4"/>
      <c r="EXD151" s="4"/>
      <c r="EXE151" s="4"/>
      <c r="EXF151" s="4"/>
      <c r="EXG151" s="4"/>
      <c r="EXH151" s="4"/>
      <c r="EXI151" s="4"/>
      <c r="EXJ151" s="4"/>
      <c r="EXK151" s="4"/>
      <c r="EXL151" s="4"/>
      <c r="EXM151" s="4"/>
      <c r="EXN151" s="4"/>
      <c r="EXO151" s="4"/>
      <c r="EXP151" s="4"/>
      <c r="EXQ151" s="4"/>
      <c r="EXR151" s="4"/>
      <c r="EXS151" s="4"/>
      <c r="EXT151" s="4"/>
      <c r="EXU151" s="4"/>
      <c r="EXV151" s="4"/>
      <c r="EXW151" s="4"/>
      <c r="EXX151" s="4"/>
      <c r="EXY151" s="4"/>
      <c r="EXZ151" s="4"/>
      <c r="EYA151" s="4"/>
      <c r="EYB151" s="4"/>
      <c r="EYC151" s="4"/>
      <c r="EYD151" s="4"/>
      <c r="EYE151" s="4"/>
      <c r="EYF151" s="4"/>
      <c r="EYG151" s="4"/>
      <c r="EYH151" s="4"/>
      <c r="EYI151" s="4"/>
      <c r="EYJ151" s="4"/>
      <c r="EYK151" s="4"/>
      <c r="EYL151" s="4"/>
      <c r="EYM151" s="4"/>
      <c r="EYN151" s="4"/>
      <c r="EYO151" s="4"/>
      <c r="EYP151" s="4"/>
      <c r="EYQ151" s="4"/>
      <c r="EYR151" s="4"/>
      <c r="EYS151" s="4"/>
      <c r="EYT151" s="4"/>
      <c r="EYU151" s="74"/>
      <c r="EYV151" s="74"/>
      <c r="EYW151" s="74"/>
      <c r="EYX151" s="74"/>
      <c r="EYY151" s="74"/>
      <c r="EYZ151" s="74"/>
      <c r="EZA151" s="4"/>
      <c r="EZB151" s="4"/>
      <c r="EZC151" s="4"/>
      <c r="EZD151" s="4"/>
      <c r="EZE151" s="4"/>
      <c r="EZF151" s="4"/>
      <c r="EZG151" s="4"/>
      <c r="EZH151" s="4"/>
      <c r="EZI151" s="4"/>
      <c r="EZJ151" s="4"/>
      <c r="EZK151" s="4"/>
      <c r="EZL151" s="4"/>
      <c r="EZM151" s="4"/>
      <c r="EZN151" s="4"/>
      <c r="EZO151" s="4"/>
      <c r="EZP151" s="4"/>
      <c r="EZQ151" s="4"/>
      <c r="EZR151" s="4"/>
      <c r="EZS151" s="4"/>
      <c r="EZT151" s="4"/>
      <c r="EZU151" s="4"/>
      <c r="EZV151" s="4"/>
      <c r="EZW151" s="4"/>
      <c r="EZX151" s="4"/>
      <c r="EZY151" s="4"/>
      <c r="EZZ151" s="4"/>
      <c r="FAA151" s="4"/>
      <c r="FAB151" s="4"/>
      <c r="FAC151" s="4"/>
      <c r="FAD151" s="4"/>
      <c r="FAE151" s="4"/>
      <c r="FAF151" s="4"/>
      <c r="FAG151" s="4"/>
      <c r="FAH151" s="4"/>
      <c r="FAI151" s="4"/>
      <c r="FAJ151" s="4"/>
      <c r="FAK151" s="4"/>
      <c r="FAL151" s="4"/>
      <c r="FAM151" s="4"/>
      <c r="FAN151" s="4"/>
      <c r="FAO151" s="4"/>
      <c r="FAP151" s="4"/>
      <c r="FAQ151" s="4"/>
      <c r="FAR151" s="4"/>
      <c r="FAS151" s="4"/>
      <c r="FAT151" s="4"/>
      <c r="FAU151" s="4"/>
      <c r="FAV151" s="4"/>
      <c r="FAW151" s="4"/>
      <c r="FAX151" s="4"/>
      <c r="FAY151" s="4"/>
      <c r="FAZ151" s="4"/>
      <c r="FBA151" s="4"/>
      <c r="FBB151" s="4"/>
      <c r="FBC151" s="4"/>
      <c r="FBD151" s="4"/>
      <c r="FBE151" s="4"/>
      <c r="FBF151" s="4"/>
      <c r="FBG151" s="4"/>
      <c r="FBH151" s="4"/>
      <c r="FBI151" s="4"/>
      <c r="FBJ151" s="4"/>
      <c r="FBK151" s="4"/>
      <c r="FBL151" s="4"/>
      <c r="FBM151" s="4"/>
      <c r="FBN151" s="4"/>
      <c r="FBO151" s="4"/>
      <c r="FBP151" s="4"/>
      <c r="FBQ151" s="4"/>
      <c r="FBR151" s="4"/>
      <c r="FBS151" s="4"/>
      <c r="FBT151" s="4"/>
      <c r="FBU151" s="4"/>
      <c r="FBV151" s="4"/>
      <c r="FBW151" s="4"/>
      <c r="FBX151" s="4"/>
      <c r="FBY151" s="4"/>
      <c r="FBZ151" s="4"/>
      <c r="FCA151" s="4"/>
      <c r="FCB151" s="4"/>
      <c r="FCC151" s="4"/>
      <c r="FCD151" s="4"/>
      <c r="FCE151" s="4"/>
      <c r="FCF151" s="4"/>
      <c r="FCG151" s="4"/>
      <c r="FCH151" s="4"/>
      <c r="FCI151" s="4"/>
      <c r="FCJ151" s="4"/>
      <c r="FCK151" s="4"/>
      <c r="FCL151" s="4"/>
      <c r="FCM151" s="4"/>
      <c r="FCN151" s="4"/>
      <c r="FCO151" s="4"/>
      <c r="FCP151" s="4"/>
      <c r="FCQ151" s="4"/>
      <c r="FCR151" s="4"/>
      <c r="FCS151" s="4"/>
      <c r="FCT151" s="4"/>
      <c r="FCU151" s="4"/>
      <c r="FCV151" s="4"/>
      <c r="FCW151" s="4"/>
      <c r="FCX151" s="4"/>
      <c r="FCY151" s="4"/>
      <c r="FCZ151" s="4"/>
      <c r="FDA151" s="4"/>
      <c r="FDB151" s="4"/>
      <c r="FDC151" s="4"/>
      <c r="FDD151" s="4"/>
      <c r="FDE151" s="4"/>
      <c r="FDF151" s="4"/>
      <c r="FDG151" s="4"/>
      <c r="FDH151" s="4"/>
      <c r="FDI151" s="4"/>
      <c r="FDJ151" s="4"/>
      <c r="FDK151" s="4"/>
      <c r="FDL151" s="4"/>
      <c r="FDM151" s="4"/>
      <c r="FDN151" s="4"/>
      <c r="FDO151" s="4"/>
      <c r="FDP151" s="4"/>
      <c r="FDQ151" s="4"/>
      <c r="FDR151" s="4"/>
      <c r="FDS151" s="4"/>
      <c r="FDT151" s="4"/>
      <c r="FDU151" s="4"/>
      <c r="FDV151" s="4"/>
      <c r="FDW151" s="4"/>
      <c r="FDX151" s="4"/>
      <c r="FDY151" s="4"/>
      <c r="FDZ151" s="4"/>
      <c r="FEA151" s="4"/>
      <c r="FEB151" s="4"/>
      <c r="FEC151" s="4"/>
      <c r="FED151" s="4"/>
      <c r="FEE151" s="4"/>
      <c r="FEF151" s="4"/>
      <c r="FEG151" s="4"/>
      <c r="FEH151" s="4"/>
      <c r="FEI151" s="4"/>
      <c r="FEJ151" s="4"/>
      <c r="FEK151" s="4"/>
      <c r="FEL151" s="4"/>
      <c r="FEM151" s="4"/>
      <c r="FEN151" s="4"/>
      <c r="FEO151" s="4"/>
      <c r="FEP151" s="4"/>
      <c r="FEQ151" s="4"/>
      <c r="FER151" s="4"/>
      <c r="FES151" s="4"/>
      <c r="FET151" s="4"/>
      <c r="FEU151" s="4"/>
      <c r="FEV151" s="4"/>
      <c r="FEW151" s="4"/>
      <c r="FEX151" s="4"/>
      <c r="FEY151" s="4"/>
      <c r="FEZ151" s="4"/>
      <c r="FFA151" s="4"/>
      <c r="FFB151" s="4"/>
      <c r="FFC151" s="4"/>
      <c r="FFD151" s="4"/>
      <c r="FFE151" s="4"/>
      <c r="FFF151" s="4"/>
      <c r="FFG151" s="4"/>
      <c r="FFH151" s="4"/>
      <c r="FFI151" s="4"/>
      <c r="FFJ151" s="4"/>
      <c r="FFK151" s="4"/>
      <c r="FFL151" s="4"/>
      <c r="FFM151" s="4"/>
      <c r="FFN151" s="4"/>
      <c r="FFO151" s="4"/>
      <c r="FFP151" s="4"/>
      <c r="FFQ151" s="4"/>
      <c r="FFR151" s="4"/>
      <c r="FFS151" s="4"/>
      <c r="FFT151" s="4"/>
      <c r="FFU151" s="4"/>
      <c r="FFV151" s="4"/>
      <c r="FFW151" s="4"/>
      <c r="FFX151" s="4"/>
      <c r="FFY151" s="4"/>
      <c r="FFZ151" s="4"/>
      <c r="FGA151" s="4"/>
      <c r="FGB151" s="4"/>
      <c r="FGC151" s="4"/>
      <c r="FGD151" s="4"/>
      <c r="FGE151" s="4"/>
      <c r="FGF151" s="4"/>
      <c r="FGG151" s="4"/>
      <c r="FGH151" s="4"/>
      <c r="FGI151" s="4"/>
      <c r="FGJ151" s="4"/>
      <c r="FGK151" s="4"/>
      <c r="FGL151" s="4"/>
      <c r="FGM151" s="4"/>
      <c r="FGN151" s="4"/>
      <c r="FGO151" s="4"/>
      <c r="FGP151" s="4"/>
      <c r="FGQ151" s="4"/>
      <c r="FGR151" s="4"/>
      <c r="FGS151" s="4"/>
      <c r="FGT151" s="4"/>
      <c r="FGU151" s="4"/>
      <c r="FGV151" s="4"/>
      <c r="FGW151" s="4"/>
      <c r="FGX151" s="4"/>
      <c r="FGY151" s="4"/>
      <c r="FGZ151" s="4"/>
      <c r="FHA151" s="4"/>
      <c r="FHB151" s="4"/>
      <c r="FHC151" s="4"/>
      <c r="FHD151" s="4"/>
      <c r="FHE151" s="4"/>
      <c r="FHF151" s="4"/>
      <c r="FHG151" s="4"/>
      <c r="FHH151" s="4"/>
      <c r="FHI151" s="4"/>
      <c r="FHJ151" s="4"/>
      <c r="FHK151" s="4"/>
      <c r="FHL151" s="4"/>
      <c r="FHM151" s="4"/>
      <c r="FHN151" s="4"/>
      <c r="FHO151" s="4"/>
      <c r="FHP151" s="4"/>
      <c r="FHQ151" s="4"/>
      <c r="FHR151" s="4"/>
      <c r="FHS151" s="4"/>
      <c r="FHT151" s="4"/>
      <c r="FHU151" s="4"/>
      <c r="FHV151" s="4"/>
      <c r="FHW151" s="4"/>
      <c r="FHX151" s="4"/>
      <c r="FHY151" s="4"/>
      <c r="FHZ151" s="4"/>
      <c r="FIA151" s="4"/>
      <c r="FIB151" s="4"/>
      <c r="FIC151" s="4"/>
      <c r="FID151" s="4"/>
      <c r="FIE151" s="4"/>
      <c r="FIF151" s="4"/>
      <c r="FIG151" s="4"/>
      <c r="FIH151" s="4"/>
      <c r="FII151" s="4"/>
      <c r="FIJ151" s="4"/>
      <c r="FIK151" s="4"/>
      <c r="FIL151" s="4"/>
      <c r="FIM151" s="4"/>
      <c r="FIN151" s="4"/>
      <c r="FIO151" s="4"/>
      <c r="FIP151" s="4"/>
      <c r="FIQ151" s="74"/>
      <c r="FIR151" s="74"/>
      <c r="FIS151" s="74"/>
      <c r="FIT151" s="74"/>
      <c r="FIU151" s="74"/>
      <c r="FIV151" s="74"/>
      <c r="FIW151" s="4"/>
      <c r="FIX151" s="4"/>
      <c r="FIY151" s="4"/>
      <c r="FIZ151" s="4"/>
      <c r="FJA151" s="4"/>
      <c r="FJB151" s="4"/>
      <c r="FJC151" s="4"/>
      <c r="FJD151" s="4"/>
      <c r="FJE151" s="4"/>
      <c r="FJF151" s="4"/>
      <c r="FJG151" s="4"/>
      <c r="FJH151" s="4"/>
      <c r="FJI151" s="4"/>
      <c r="FJJ151" s="4"/>
      <c r="FJK151" s="4"/>
      <c r="FJL151" s="4"/>
      <c r="FJM151" s="4"/>
      <c r="FJN151" s="4"/>
      <c r="FJO151" s="4"/>
      <c r="FJP151" s="4"/>
      <c r="FJQ151" s="4"/>
      <c r="FJR151" s="4"/>
      <c r="FJS151" s="4"/>
      <c r="FJT151" s="4"/>
      <c r="FJU151" s="4"/>
      <c r="FJV151" s="4"/>
      <c r="FJW151" s="4"/>
      <c r="FJX151" s="4"/>
      <c r="FJY151" s="4"/>
      <c r="FJZ151" s="4"/>
      <c r="FKA151" s="4"/>
      <c r="FKB151" s="4"/>
      <c r="FKC151" s="4"/>
      <c r="FKD151" s="4"/>
      <c r="FKE151" s="4"/>
      <c r="FKF151" s="4"/>
      <c r="FKG151" s="4"/>
      <c r="FKH151" s="4"/>
      <c r="FKI151" s="4"/>
      <c r="FKJ151" s="4"/>
      <c r="FKK151" s="4"/>
      <c r="FKL151" s="4"/>
      <c r="FKM151" s="4"/>
      <c r="FKN151" s="4"/>
      <c r="FKO151" s="4"/>
      <c r="FKP151" s="4"/>
      <c r="FKQ151" s="4"/>
      <c r="FKR151" s="4"/>
      <c r="FKS151" s="4"/>
      <c r="FKT151" s="4"/>
      <c r="FKU151" s="4"/>
      <c r="FKV151" s="4"/>
      <c r="FKW151" s="4"/>
      <c r="FKX151" s="4"/>
      <c r="FKY151" s="4"/>
      <c r="FKZ151" s="4"/>
      <c r="FLA151" s="4"/>
      <c r="FLB151" s="4"/>
      <c r="FLC151" s="4"/>
      <c r="FLD151" s="4"/>
      <c r="FLE151" s="4"/>
      <c r="FLF151" s="4"/>
      <c r="FLG151" s="4"/>
      <c r="FLH151" s="4"/>
      <c r="FLI151" s="4"/>
      <c r="FLJ151" s="4"/>
      <c r="FLK151" s="4"/>
      <c r="FLL151" s="4"/>
      <c r="FLM151" s="4"/>
      <c r="FLN151" s="4"/>
      <c r="FLO151" s="4"/>
      <c r="FLP151" s="4"/>
      <c r="FLQ151" s="4"/>
      <c r="FLR151" s="4"/>
      <c r="FLS151" s="4"/>
      <c r="FLT151" s="4"/>
      <c r="FLU151" s="4"/>
      <c r="FLV151" s="4"/>
      <c r="FLW151" s="4"/>
      <c r="FLX151" s="4"/>
      <c r="FLY151" s="4"/>
      <c r="FLZ151" s="4"/>
      <c r="FMA151" s="4"/>
      <c r="FMB151" s="4"/>
      <c r="FMC151" s="4"/>
      <c r="FMD151" s="4"/>
      <c r="FME151" s="4"/>
      <c r="FMF151" s="4"/>
      <c r="FMG151" s="4"/>
      <c r="FMH151" s="4"/>
      <c r="FMI151" s="4"/>
      <c r="FMJ151" s="4"/>
      <c r="FMK151" s="4"/>
      <c r="FML151" s="4"/>
      <c r="FMM151" s="4"/>
      <c r="FMN151" s="4"/>
      <c r="FMO151" s="4"/>
      <c r="FMP151" s="4"/>
      <c r="FMQ151" s="4"/>
      <c r="FMR151" s="4"/>
      <c r="FMS151" s="4"/>
      <c r="FMT151" s="4"/>
      <c r="FMU151" s="4"/>
      <c r="FMV151" s="4"/>
      <c r="FMW151" s="4"/>
      <c r="FMX151" s="4"/>
      <c r="FMY151" s="4"/>
      <c r="FMZ151" s="4"/>
      <c r="FNA151" s="4"/>
      <c r="FNB151" s="4"/>
      <c r="FNC151" s="4"/>
      <c r="FND151" s="4"/>
      <c r="FNE151" s="4"/>
      <c r="FNF151" s="4"/>
      <c r="FNG151" s="4"/>
      <c r="FNH151" s="4"/>
      <c r="FNI151" s="4"/>
      <c r="FNJ151" s="4"/>
      <c r="FNK151" s="4"/>
      <c r="FNL151" s="4"/>
      <c r="FNM151" s="4"/>
      <c r="FNN151" s="4"/>
      <c r="FNO151" s="4"/>
      <c r="FNP151" s="4"/>
      <c r="FNQ151" s="4"/>
      <c r="FNR151" s="4"/>
      <c r="FNS151" s="4"/>
      <c r="FNT151" s="4"/>
      <c r="FNU151" s="4"/>
      <c r="FNV151" s="4"/>
      <c r="FNW151" s="4"/>
      <c r="FNX151" s="4"/>
      <c r="FNY151" s="4"/>
      <c r="FNZ151" s="4"/>
      <c r="FOA151" s="4"/>
      <c r="FOB151" s="4"/>
      <c r="FOC151" s="4"/>
      <c r="FOD151" s="4"/>
      <c r="FOE151" s="4"/>
      <c r="FOF151" s="4"/>
      <c r="FOG151" s="4"/>
      <c r="FOH151" s="4"/>
      <c r="FOI151" s="4"/>
      <c r="FOJ151" s="4"/>
      <c r="FOK151" s="4"/>
      <c r="FOL151" s="4"/>
      <c r="FOM151" s="4"/>
      <c r="FON151" s="4"/>
      <c r="FOO151" s="4"/>
      <c r="FOP151" s="4"/>
      <c r="FOQ151" s="4"/>
      <c r="FOR151" s="4"/>
      <c r="FOS151" s="4"/>
      <c r="FOT151" s="4"/>
      <c r="FOU151" s="4"/>
      <c r="FOV151" s="4"/>
      <c r="FOW151" s="4"/>
      <c r="FOX151" s="4"/>
      <c r="FOY151" s="4"/>
      <c r="FOZ151" s="4"/>
      <c r="FPA151" s="4"/>
      <c r="FPB151" s="4"/>
      <c r="FPC151" s="4"/>
      <c r="FPD151" s="4"/>
      <c r="FPE151" s="4"/>
      <c r="FPF151" s="4"/>
      <c r="FPG151" s="4"/>
      <c r="FPH151" s="4"/>
      <c r="FPI151" s="4"/>
      <c r="FPJ151" s="4"/>
      <c r="FPK151" s="4"/>
      <c r="FPL151" s="4"/>
      <c r="FPM151" s="4"/>
      <c r="FPN151" s="4"/>
      <c r="FPO151" s="4"/>
      <c r="FPP151" s="4"/>
      <c r="FPQ151" s="4"/>
      <c r="FPR151" s="4"/>
      <c r="FPS151" s="4"/>
      <c r="FPT151" s="4"/>
      <c r="FPU151" s="4"/>
      <c r="FPV151" s="4"/>
      <c r="FPW151" s="4"/>
      <c r="FPX151" s="4"/>
      <c r="FPY151" s="4"/>
      <c r="FPZ151" s="4"/>
      <c r="FQA151" s="4"/>
      <c r="FQB151" s="4"/>
      <c r="FQC151" s="4"/>
      <c r="FQD151" s="4"/>
      <c r="FQE151" s="4"/>
      <c r="FQF151" s="4"/>
      <c r="FQG151" s="4"/>
      <c r="FQH151" s="4"/>
      <c r="FQI151" s="4"/>
      <c r="FQJ151" s="4"/>
      <c r="FQK151" s="4"/>
      <c r="FQL151" s="4"/>
      <c r="FQM151" s="4"/>
      <c r="FQN151" s="4"/>
      <c r="FQO151" s="4"/>
      <c r="FQP151" s="4"/>
      <c r="FQQ151" s="4"/>
      <c r="FQR151" s="4"/>
      <c r="FQS151" s="4"/>
      <c r="FQT151" s="4"/>
      <c r="FQU151" s="4"/>
      <c r="FQV151" s="4"/>
      <c r="FQW151" s="4"/>
      <c r="FQX151" s="4"/>
      <c r="FQY151" s="4"/>
      <c r="FQZ151" s="4"/>
      <c r="FRA151" s="4"/>
      <c r="FRB151" s="4"/>
      <c r="FRC151" s="4"/>
      <c r="FRD151" s="4"/>
      <c r="FRE151" s="4"/>
      <c r="FRF151" s="4"/>
      <c r="FRG151" s="4"/>
      <c r="FRH151" s="4"/>
      <c r="FRI151" s="4"/>
      <c r="FRJ151" s="4"/>
      <c r="FRK151" s="4"/>
      <c r="FRL151" s="4"/>
      <c r="FRM151" s="4"/>
      <c r="FRN151" s="4"/>
      <c r="FRO151" s="4"/>
      <c r="FRP151" s="4"/>
      <c r="FRQ151" s="4"/>
      <c r="FRR151" s="4"/>
      <c r="FRS151" s="4"/>
      <c r="FRT151" s="4"/>
      <c r="FRU151" s="4"/>
      <c r="FRV151" s="4"/>
      <c r="FRW151" s="4"/>
      <c r="FRX151" s="4"/>
      <c r="FRY151" s="4"/>
      <c r="FRZ151" s="4"/>
      <c r="FSA151" s="4"/>
      <c r="FSB151" s="4"/>
      <c r="FSC151" s="4"/>
      <c r="FSD151" s="4"/>
      <c r="FSE151" s="4"/>
      <c r="FSF151" s="4"/>
      <c r="FSG151" s="4"/>
      <c r="FSH151" s="4"/>
      <c r="FSI151" s="4"/>
      <c r="FSJ151" s="4"/>
      <c r="FSK151" s="4"/>
      <c r="FSL151" s="4"/>
      <c r="FSM151" s="74"/>
      <c r="FSN151" s="74"/>
      <c r="FSO151" s="74"/>
      <c r="FSP151" s="74"/>
      <c r="FSQ151" s="74"/>
      <c r="FSR151" s="74"/>
      <c r="FSS151" s="4"/>
      <c r="FST151" s="4"/>
      <c r="FSU151" s="4"/>
      <c r="FSV151" s="4"/>
      <c r="FSW151" s="4"/>
      <c r="FSX151" s="4"/>
      <c r="FSY151" s="4"/>
      <c r="FSZ151" s="4"/>
      <c r="FTA151" s="4"/>
      <c r="FTB151" s="4"/>
      <c r="FTC151" s="4"/>
      <c r="FTD151" s="4"/>
      <c r="FTE151" s="4"/>
      <c r="FTF151" s="4"/>
      <c r="FTG151" s="4"/>
      <c r="FTH151" s="4"/>
      <c r="FTI151" s="4"/>
      <c r="FTJ151" s="4"/>
      <c r="FTK151" s="4"/>
      <c r="FTL151" s="4"/>
      <c r="FTM151" s="4"/>
      <c r="FTN151" s="4"/>
      <c r="FTO151" s="4"/>
      <c r="FTP151" s="4"/>
      <c r="FTQ151" s="4"/>
      <c r="FTR151" s="4"/>
      <c r="FTS151" s="4"/>
      <c r="FTT151" s="4"/>
      <c r="FTU151" s="4"/>
      <c r="FTV151" s="4"/>
      <c r="FTW151" s="4"/>
      <c r="FTX151" s="4"/>
      <c r="FTY151" s="4"/>
      <c r="FTZ151" s="4"/>
      <c r="FUA151" s="4"/>
      <c r="FUB151" s="4"/>
      <c r="FUC151" s="4"/>
      <c r="FUD151" s="4"/>
      <c r="FUE151" s="4"/>
      <c r="FUF151" s="4"/>
      <c r="FUG151" s="4"/>
      <c r="FUH151" s="4"/>
      <c r="FUI151" s="4"/>
      <c r="FUJ151" s="4"/>
      <c r="FUK151" s="4"/>
      <c r="FUL151" s="4"/>
      <c r="FUM151" s="4"/>
      <c r="FUN151" s="4"/>
      <c r="FUO151" s="4"/>
      <c r="FUP151" s="4"/>
      <c r="FUQ151" s="4"/>
      <c r="FUR151" s="4"/>
      <c r="FUS151" s="4"/>
      <c r="FUT151" s="4"/>
      <c r="FUU151" s="4"/>
      <c r="FUV151" s="4"/>
      <c r="FUW151" s="4"/>
      <c r="FUX151" s="4"/>
      <c r="FUY151" s="4"/>
      <c r="FUZ151" s="4"/>
      <c r="FVA151" s="4"/>
      <c r="FVB151" s="4"/>
      <c r="FVC151" s="4"/>
      <c r="FVD151" s="4"/>
      <c r="FVE151" s="4"/>
      <c r="FVF151" s="4"/>
      <c r="FVG151" s="4"/>
      <c r="FVH151" s="4"/>
      <c r="FVI151" s="4"/>
      <c r="FVJ151" s="4"/>
      <c r="FVK151" s="4"/>
      <c r="FVL151" s="4"/>
      <c r="FVM151" s="4"/>
      <c r="FVN151" s="4"/>
      <c r="FVO151" s="4"/>
      <c r="FVP151" s="4"/>
      <c r="FVQ151" s="4"/>
      <c r="FVR151" s="4"/>
      <c r="FVS151" s="4"/>
      <c r="FVT151" s="4"/>
      <c r="FVU151" s="4"/>
      <c r="FVV151" s="4"/>
      <c r="FVW151" s="4"/>
      <c r="FVX151" s="4"/>
      <c r="FVY151" s="4"/>
      <c r="FVZ151" s="4"/>
      <c r="FWA151" s="4"/>
      <c r="FWB151" s="4"/>
      <c r="FWC151" s="4"/>
      <c r="FWD151" s="4"/>
      <c r="FWE151" s="4"/>
      <c r="FWF151" s="4"/>
      <c r="FWG151" s="4"/>
      <c r="FWH151" s="4"/>
      <c r="FWI151" s="4"/>
      <c r="FWJ151" s="4"/>
      <c r="FWK151" s="4"/>
      <c r="FWL151" s="4"/>
      <c r="FWM151" s="4"/>
      <c r="FWN151" s="4"/>
      <c r="FWO151" s="4"/>
      <c r="FWP151" s="4"/>
      <c r="FWQ151" s="4"/>
      <c r="FWR151" s="4"/>
      <c r="FWS151" s="4"/>
      <c r="FWT151" s="4"/>
      <c r="FWU151" s="4"/>
      <c r="FWV151" s="4"/>
      <c r="FWW151" s="4"/>
      <c r="FWX151" s="4"/>
      <c r="FWY151" s="4"/>
      <c r="FWZ151" s="4"/>
      <c r="FXA151" s="4"/>
      <c r="FXB151" s="4"/>
      <c r="FXC151" s="4"/>
      <c r="FXD151" s="4"/>
      <c r="FXE151" s="4"/>
      <c r="FXF151" s="4"/>
      <c r="FXG151" s="4"/>
      <c r="FXH151" s="4"/>
      <c r="FXI151" s="4"/>
      <c r="FXJ151" s="4"/>
      <c r="FXK151" s="4"/>
      <c r="FXL151" s="4"/>
      <c r="FXM151" s="4"/>
      <c r="FXN151" s="4"/>
      <c r="FXO151" s="4"/>
      <c r="FXP151" s="4"/>
      <c r="FXQ151" s="4"/>
      <c r="FXR151" s="4"/>
      <c r="FXS151" s="4"/>
      <c r="FXT151" s="4"/>
      <c r="FXU151" s="4"/>
      <c r="FXV151" s="4"/>
      <c r="FXW151" s="4"/>
      <c r="FXX151" s="4"/>
      <c r="FXY151" s="4"/>
      <c r="FXZ151" s="4"/>
      <c r="FYA151" s="4"/>
      <c r="FYB151" s="4"/>
      <c r="FYC151" s="4"/>
      <c r="FYD151" s="4"/>
      <c r="FYE151" s="4"/>
      <c r="FYF151" s="4"/>
      <c r="FYG151" s="4"/>
      <c r="FYH151" s="4"/>
      <c r="FYI151" s="4"/>
      <c r="FYJ151" s="4"/>
      <c r="FYK151" s="4"/>
      <c r="FYL151" s="4"/>
      <c r="FYM151" s="4"/>
      <c r="FYN151" s="4"/>
      <c r="FYO151" s="4"/>
      <c r="FYP151" s="4"/>
      <c r="FYQ151" s="4"/>
      <c r="FYR151" s="4"/>
      <c r="FYS151" s="4"/>
      <c r="FYT151" s="4"/>
      <c r="FYU151" s="4"/>
      <c r="FYV151" s="4"/>
      <c r="FYW151" s="4"/>
      <c r="FYX151" s="4"/>
      <c r="FYY151" s="4"/>
      <c r="FYZ151" s="4"/>
      <c r="FZA151" s="4"/>
      <c r="FZB151" s="4"/>
      <c r="FZC151" s="4"/>
      <c r="FZD151" s="4"/>
      <c r="FZE151" s="4"/>
      <c r="FZF151" s="4"/>
      <c r="FZG151" s="4"/>
      <c r="FZH151" s="4"/>
      <c r="FZI151" s="4"/>
      <c r="FZJ151" s="4"/>
      <c r="FZK151" s="4"/>
      <c r="FZL151" s="4"/>
      <c r="FZM151" s="4"/>
      <c r="FZN151" s="4"/>
      <c r="FZO151" s="4"/>
      <c r="FZP151" s="4"/>
      <c r="FZQ151" s="4"/>
      <c r="FZR151" s="4"/>
      <c r="FZS151" s="4"/>
      <c r="FZT151" s="4"/>
      <c r="FZU151" s="4"/>
      <c r="FZV151" s="4"/>
      <c r="FZW151" s="4"/>
      <c r="FZX151" s="4"/>
      <c r="FZY151" s="4"/>
      <c r="FZZ151" s="4"/>
      <c r="GAA151" s="4"/>
      <c r="GAB151" s="4"/>
      <c r="GAC151" s="4"/>
      <c r="GAD151" s="4"/>
      <c r="GAE151" s="4"/>
      <c r="GAF151" s="4"/>
      <c r="GAG151" s="4"/>
      <c r="GAH151" s="4"/>
      <c r="GAI151" s="4"/>
      <c r="GAJ151" s="4"/>
      <c r="GAK151" s="4"/>
      <c r="GAL151" s="4"/>
      <c r="GAM151" s="4"/>
      <c r="GAN151" s="4"/>
      <c r="GAO151" s="4"/>
      <c r="GAP151" s="4"/>
      <c r="GAQ151" s="4"/>
      <c r="GAR151" s="4"/>
      <c r="GAS151" s="4"/>
      <c r="GAT151" s="4"/>
      <c r="GAU151" s="4"/>
      <c r="GAV151" s="4"/>
      <c r="GAW151" s="4"/>
      <c r="GAX151" s="4"/>
      <c r="GAY151" s="4"/>
      <c r="GAZ151" s="4"/>
      <c r="GBA151" s="4"/>
      <c r="GBB151" s="4"/>
      <c r="GBC151" s="4"/>
      <c r="GBD151" s="4"/>
      <c r="GBE151" s="4"/>
      <c r="GBF151" s="4"/>
      <c r="GBG151" s="4"/>
      <c r="GBH151" s="4"/>
      <c r="GBI151" s="4"/>
      <c r="GBJ151" s="4"/>
      <c r="GBK151" s="4"/>
      <c r="GBL151" s="4"/>
      <c r="GBM151" s="4"/>
      <c r="GBN151" s="4"/>
      <c r="GBO151" s="4"/>
      <c r="GBP151" s="4"/>
      <c r="GBQ151" s="4"/>
      <c r="GBR151" s="4"/>
      <c r="GBS151" s="4"/>
      <c r="GBT151" s="4"/>
      <c r="GBU151" s="4"/>
      <c r="GBV151" s="4"/>
      <c r="GBW151" s="4"/>
      <c r="GBX151" s="4"/>
      <c r="GBY151" s="4"/>
      <c r="GBZ151" s="4"/>
      <c r="GCA151" s="4"/>
      <c r="GCB151" s="4"/>
      <c r="GCC151" s="4"/>
      <c r="GCD151" s="4"/>
      <c r="GCE151" s="4"/>
      <c r="GCF151" s="4"/>
      <c r="GCG151" s="4"/>
      <c r="GCH151" s="4"/>
      <c r="GCI151" s="74"/>
      <c r="GCJ151" s="74"/>
      <c r="GCK151" s="74"/>
      <c r="GCL151" s="74"/>
      <c r="GCM151" s="74"/>
      <c r="GCN151" s="74"/>
      <c r="GCO151" s="4"/>
      <c r="GCP151" s="4"/>
      <c r="GCQ151" s="4"/>
      <c r="GCR151" s="4"/>
      <c r="GCS151" s="4"/>
      <c r="GCT151" s="4"/>
      <c r="GCU151" s="4"/>
      <c r="GCV151" s="4"/>
      <c r="GCW151" s="4"/>
      <c r="GCX151" s="4"/>
      <c r="GCY151" s="4"/>
      <c r="GCZ151" s="4"/>
      <c r="GDA151" s="4"/>
      <c r="GDB151" s="4"/>
      <c r="GDC151" s="4"/>
      <c r="GDD151" s="4"/>
      <c r="GDE151" s="4"/>
      <c r="GDF151" s="4"/>
      <c r="GDG151" s="4"/>
      <c r="GDH151" s="4"/>
      <c r="GDI151" s="4"/>
      <c r="GDJ151" s="4"/>
      <c r="GDK151" s="4"/>
      <c r="GDL151" s="4"/>
      <c r="GDM151" s="4"/>
      <c r="GDN151" s="4"/>
      <c r="GDO151" s="4"/>
      <c r="GDP151" s="4"/>
      <c r="GDQ151" s="4"/>
      <c r="GDR151" s="4"/>
      <c r="GDS151" s="4"/>
      <c r="GDT151" s="4"/>
      <c r="GDU151" s="4"/>
      <c r="GDV151" s="4"/>
      <c r="GDW151" s="4"/>
      <c r="GDX151" s="4"/>
      <c r="GDY151" s="4"/>
      <c r="GDZ151" s="4"/>
      <c r="GEA151" s="4"/>
      <c r="GEB151" s="4"/>
      <c r="GEC151" s="4"/>
      <c r="GED151" s="4"/>
      <c r="GEE151" s="4"/>
      <c r="GEF151" s="4"/>
      <c r="GEG151" s="4"/>
      <c r="GEH151" s="4"/>
      <c r="GEI151" s="4"/>
      <c r="GEJ151" s="4"/>
      <c r="GEK151" s="4"/>
      <c r="GEL151" s="4"/>
      <c r="GEM151" s="4"/>
      <c r="GEN151" s="4"/>
      <c r="GEO151" s="4"/>
      <c r="GEP151" s="4"/>
      <c r="GEQ151" s="4"/>
      <c r="GER151" s="4"/>
      <c r="GES151" s="4"/>
      <c r="GET151" s="4"/>
      <c r="GEU151" s="4"/>
      <c r="GEV151" s="4"/>
      <c r="GEW151" s="4"/>
      <c r="GEX151" s="4"/>
      <c r="GEY151" s="4"/>
      <c r="GEZ151" s="4"/>
      <c r="GFA151" s="4"/>
      <c r="GFB151" s="4"/>
      <c r="GFC151" s="4"/>
      <c r="GFD151" s="4"/>
      <c r="GFE151" s="4"/>
      <c r="GFF151" s="4"/>
      <c r="GFG151" s="4"/>
      <c r="GFH151" s="4"/>
      <c r="GFI151" s="4"/>
      <c r="GFJ151" s="4"/>
      <c r="GFK151" s="4"/>
      <c r="GFL151" s="4"/>
      <c r="GFM151" s="4"/>
      <c r="GFN151" s="4"/>
      <c r="GFO151" s="4"/>
      <c r="GFP151" s="4"/>
      <c r="GFQ151" s="4"/>
      <c r="GFR151" s="4"/>
      <c r="GFS151" s="4"/>
      <c r="GFT151" s="4"/>
      <c r="GFU151" s="4"/>
      <c r="GFV151" s="4"/>
      <c r="GFW151" s="4"/>
      <c r="GFX151" s="4"/>
      <c r="GFY151" s="4"/>
      <c r="GFZ151" s="4"/>
      <c r="GGA151" s="4"/>
      <c r="GGB151" s="4"/>
      <c r="GGC151" s="4"/>
      <c r="GGD151" s="4"/>
      <c r="GGE151" s="4"/>
      <c r="GGF151" s="4"/>
      <c r="GGG151" s="4"/>
      <c r="GGH151" s="4"/>
      <c r="GGI151" s="4"/>
      <c r="GGJ151" s="4"/>
      <c r="GGK151" s="4"/>
      <c r="GGL151" s="4"/>
      <c r="GGM151" s="4"/>
      <c r="GGN151" s="4"/>
      <c r="GGO151" s="4"/>
      <c r="GGP151" s="4"/>
      <c r="GGQ151" s="4"/>
      <c r="GGR151" s="4"/>
      <c r="GGS151" s="4"/>
      <c r="GGT151" s="4"/>
      <c r="GGU151" s="4"/>
      <c r="GGV151" s="4"/>
      <c r="GGW151" s="4"/>
      <c r="GGX151" s="4"/>
      <c r="GGY151" s="4"/>
      <c r="GGZ151" s="4"/>
      <c r="GHA151" s="4"/>
      <c r="GHB151" s="4"/>
      <c r="GHC151" s="4"/>
      <c r="GHD151" s="4"/>
      <c r="GHE151" s="4"/>
      <c r="GHF151" s="4"/>
      <c r="GHG151" s="4"/>
      <c r="GHH151" s="4"/>
      <c r="GHI151" s="4"/>
      <c r="GHJ151" s="4"/>
      <c r="GHK151" s="4"/>
      <c r="GHL151" s="4"/>
      <c r="GHM151" s="4"/>
      <c r="GHN151" s="4"/>
      <c r="GHO151" s="4"/>
      <c r="GHP151" s="4"/>
      <c r="GHQ151" s="4"/>
      <c r="GHR151" s="4"/>
      <c r="GHS151" s="4"/>
      <c r="GHT151" s="4"/>
      <c r="GHU151" s="4"/>
      <c r="GHV151" s="4"/>
      <c r="GHW151" s="4"/>
      <c r="GHX151" s="4"/>
      <c r="GHY151" s="4"/>
      <c r="GHZ151" s="4"/>
      <c r="GIA151" s="4"/>
      <c r="GIB151" s="4"/>
      <c r="GIC151" s="4"/>
      <c r="GID151" s="4"/>
      <c r="GIE151" s="4"/>
      <c r="GIF151" s="4"/>
      <c r="GIG151" s="4"/>
      <c r="GIH151" s="4"/>
      <c r="GII151" s="4"/>
      <c r="GIJ151" s="4"/>
      <c r="GIK151" s="4"/>
      <c r="GIL151" s="4"/>
      <c r="GIM151" s="4"/>
      <c r="GIN151" s="4"/>
      <c r="GIO151" s="4"/>
      <c r="GIP151" s="4"/>
      <c r="GIQ151" s="4"/>
      <c r="GIR151" s="4"/>
      <c r="GIS151" s="4"/>
      <c r="GIT151" s="4"/>
      <c r="GIU151" s="4"/>
      <c r="GIV151" s="4"/>
      <c r="GIW151" s="4"/>
      <c r="GIX151" s="4"/>
      <c r="GIY151" s="4"/>
      <c r="GIZ151" s="4"/>
      <c r="GJA151" s="4"/>
      <c r="GJB151" s="4"/>
      <c r="GJC151" s="4"/>
      <c r="GJD151" s="4"/>
      <c r="GJE151" s="4"/>
      <c r="GJF151" s="4"/>
      <c r="GJG151" s="4"/>
      <c r="GJH151" s="4"/>
      <c r="GJI151" s="4"/>
      <c r="GJJ151" s="4"/>
      <c r="GJK151" s="4"/>
      <c r="GJL151" s="4"/>
      <c r="GJM151" s="4"/>
      <c r="GJN151" s="4"/>
      <c r="GJO151" s="4"/>
      <c r="GJP151" s="4"/>
      <c r="GJQ151" s="4"/>
      <c r="GJR151" s="4"/>
      <c r="GJS151" s="4"/>
      <c r="GJT151" s="4"/>
      <c r="GJU151" s="4"/>
      <c r="GJV151" s="4"/>
      <c r="GJW151" s="4"/>
      <c r="GJX151" s="4"/>
      <c r="GJY151" s="4"/>
      <c r="GJZ151" s="4"/>
      <c r="GKA151" s="4"/>
      <c r="GKB151" s="4"/>
      <c r="GKC151" s="4"/>
      <c r="GKD151" s="4"/>
      <c r="GKE151" s="4"/>
      <c r="GKF151" s="4"/>
      <c r="GKG151" s="4"/>
      <c r="GKH151" s="4"/>
      <c r="GKI151" s="4"/>
      <c r="GKJ151" s="4"/>
      <c r="GKK151" s="4"/>
      <c r="GKL151" s="4"/>
      <c r="GKM151" s="4"/>
      <c r="GKN151" s="4"/>
      <c r="GKO151" s="4"/>
      <c r="GKP151" s="4"/>
      <c r="GKQ151" s="4"/>
      <c r="GKR151" s="4"/>
      <c r="GKS151" s="4"/>
      <c r="GKT151" s="4"/>
      <c r="GKU151" s="4"/>
      <c r="GKV151" s="4"/>
      <c r="GKW151" s="4"/>
      <c r="GKX151" s="4"/>
      <c r="GKY151" s="4"/>
      <c r="GKZ151" s="4"/>
      <c r="GLA151" s="4"/>
      <c r="GLB151" s="4"/>
      <c r="GLC151" s="4"/>
      <c r="GLD151" s="4"/>
      <c r="GLE151" s="4"/>
      <c r="GLF151" s="4"/>
      <c r="GLG151" s="4"/>
      <c r="GLH151" s="4"/>
      <c r="GLI151" s="4"/>
      <c r="GLJ151" s="4"/>
      <c r="GLK151" s="4"/>
      <c r="GLL151" s="4"/>
      <c r="GLM151" s="4"/>
      <c r="GLN151" s="4"/>
      <c r="GLO151" s="4"/>
      <c r="GLP151" s="4"/>
      <c r="GLQ151" s="4"/>
      <c r="GLR151" s="4"/>
      <c r="GLS151" s="4"/>
      <c r="GLT151" s="4"/>
      <c r="GLU151" s="4"/>
      <c r="GLV151" s="4"/>
      <c r="GLW151" s="4"/>
      <c r="GLX151" s="4"/>
      <c r="GLY151" s="4"/>
      <c r="GLZ151" s="4"/>
      <c r="GMA151" s="4"/>
      <c r="GMB151" s="4"/>
      <c r="GMC151" s="4"/>
      <c r="GMD151" s="4"/>
      <c r="GME151" s="74"/>
      <c r="GMF151" s="74"/>
      <c r="GMG151" s="74"/>
      <c r="GMH151" s="74"/>
      <c r="GMI151" s="74"/>
      <c r="GMJ151" s="74"/>
      <c r="GMK151" s="4"/>
      <c r="GML151" s="4"/>
      <c r="GMM151" s="4"/>
      <c r="GMN151" s="4"/>
      <c r="GMO151" s="4"/>
      <c r="GMP151" s="4"/>
      <c r="GMQ151" s="4"/>
      <c r="GMR151" s="4"/>
      <c r="GMS151" s="4"/>
      <c r="GMT151" s="4"/>
      <c r="GMU151" s="4"/>
      <c r="GMV151" s="4"/>
      <c r="GMW151" s="4"/>
      <c r="GMX151" s="4"/>
      <c r="GMY151" s="4"/>
      <c r="GMZ151" s="4"/>
      <c r="GNA151" s="4"/>
      <c r="GNB151" s="4"/>
      <c r="GNC151" s="4"/>
      <c r="GND151" s="4"/>
      <c r="GNE151" s="4"/>
      <c r="GNF151" s="4"/>
      <c r="GNG151" s="4"/>
      <c r="GNH151" s="4"/>
      <c r="GNI151" s="4"/>
      <c r="GNJ151" s="4"/>
      <c r="GNK151" s="4"/>
      <c r="GNL151" s="4"/>
      <c r="GNM151" s="4"/>
      <c r="GNN151" s="4"/>
      <c r="GNO151" s="4"/>
      <c r="GNP151" s="4"/>
      <c r="GNQ151" s="4"/>
      <c r="GNR151" s="4"/>
      <c r="GNS151" s="4"/>
      <c r="GNT151" s="4"/>
      <c r="GNU151" s="4"/>
      <c r="GNV151" s="4"/>
      <c r="GNW151" s="4"/>
      <c r="GNX151" s="4"/>
      <c r="GNY151" s="4"/>
      <c r="GNZ151" s="4"/>
      <c r="GOA151" s="4"/>
      <c r="GOB151" s="4"/>
      <c r="GOC151" s="4"/>
      <c r="GOD151" s="4"/>
      <c r="GOE151" s="4"/>
      <c r="GOF151" s="4"/>
      <c r="GOG151" s="4"/>
      <c r="GOH151" s="4"/>
      <c r="GOI151" s="4"/>
      <c r="GOJ151" s="4"/>
      <c r="GOK151" s="4"/>
      <c r="GOL151" s="4"/>
      <c r="GOM151" s="4"/>
      <c r="GON151" s="4"/>
      <c r="GOO151" s="4"/>
      <c r="GOP151" s="4"/>
      <c r="GOQ151" s="4"/>
      <c r="GOR151" s="4"/>
      <c r="GOS151" s="4"/>
      <c r="GOT151" s="4"/>
      <c r="GOU151" s="4"/>
      <c r="GOV151" s="4"/>
      <c r="GOW151" s="4"/>
      <c r="GOX151" s="4"/>
      <c r="GOY151" s="4"/>
      <c r="GOZ151" s="4"/>
      <c r="GPA151" s="4"/>
      <c r="GPB151" s="4"/>
      <c r="GPC151" s="4"/>
      <c r="GPD151" s="4"/>
      <c r="GPE151" s="4"/>
      <c r="GPF151" s="4"/>
      <c r="GPG151" s="4"/>
      <c r="GPH151" s="4"/>
      <c r="GPI151" s="4"/>
      <c r="GPJ151" s="4"/>
      <c r="GPK151" s="4"/>
      <c r="GPL151" s="4"/>
      <c r="GPM151" s="4"/>
      <c r="GPN151" s="4"/>
      <c r="GPO151" s="4"/>
      <c r="GPP151" s="4"/>
      <c r="GPQ151" s="4"/>
      <c r="GPR151" s="4"/>
      <c r="GPS151" s="4"/>
      <c r="GPT151" s="4"/>
      <c r="GPU151" s="4"/>
      <c r="GPV151" s="4"/>
      <c r="GPW151" s="4"/>
      <c r="GPX151" s="4"/>
      <c r="GPY151" s="4"/>
      <c r="GPZ151" s="4"/>
      <c r="GQA151" s="4"/>
      <c r="GQB151" s="4"/>
      <c r="GQC151" s="4"/>
      <c r="GQD151" s="4"/>
      <c r="GQE151" s="4"/>
      <c r="GQF151" s="4"/>
      <c r="GQG151" s="4"/>
      <c r="GQH151" s="4"/>
      <c r="GQI151" s="4"/>
      <c r="GQJ151" s="4"/>
      <c r="GQK151" s="4"/>
      <c r="GQL151" s="4"/>
      <c r="GQM151" s="4"/>
      <c r="GQN151" s="4"/>
      <c r="GQO151" s="4"/>
      <c r="GQP151" s="4"/>
      <c r="GQQ151" s="4"/>
      <c r="GQR151" s="4"/>
      <c r="GQS151" s="4"/>
      <c r="GQT151" s="4"/>
      <c r="GQU151" s="4"/>
      <c r="GQV151" s="4"/>
      <c r="GQW151" s="4"/>
      <c r="GQX151" s="4"/>
      <c r="GQY151" s="4"/>
      <c r="GQZ151" s="4"/>
      <c r="GRA151" s="4"/>
      <c r="GRB151" s="4"/>
      <c r="GRC151" s="4"/>
      <c r="GRD151" s="4"/>
      <c r="GRE151" s="4"/>
      <c r="GRF151" s="4"/>
      <c r="GRG151" s="4"/>
      <c r="GRH151" s="4"/>
      <c r="GRI151" s="4"/>
      <c r="GRJ151" s="4"/>
      <c r="GRK151" s="4"/>
      <c r="GRL151" s="4"/>
      <c r="GRM151" s="4"/>
      <c r="GRN151" s="4"/>
      <c r="GRO151" s="4"/>
      <c r="GRP151" s="4"/>
      <c r="GRQ151" s="4"/>
      <c r="GRR151" s="4"/>
      <c r="GRS151" s="4"/>
      <c r="GRT151" s="4"/>
      <c r="GRU151" s="4"/>
      <c r="GRV151" s="4"/>
      <c r="GRW151" s="4"/>
      <c r="GRX151" s="4"/>
      <c r="GRY151" s="4"/>
      <c r="GRZ151" s="4"/>
      <c r="GSA151" s="4"/>
      <c r="GSB151" s="4"/>
      <c r="GSC151" s="4"/>
      <c r="GSD151" s="4"/>
      <c r="GSE151" s="4"/>
      <c r="GSF151" s="4"/>
      <c r="GSG151" s="4"/>
      <c r="GSH151" s="4"/>
      <c r="GSI151" s="4"/>
      <c r="GSJ151" s="4"/>
      <c r="GSK151" s="4"/>
      <c r="GSL151" s="4"/>
      <c r="GSM151" s="4"/>
      <c r="GSN151" s="4"/>
      <c r="GSO151" s="4"/>
      <c r="GSP151" s="4"/>
      <c r="GSQ151" s="4"/>
      <c r="GSR151" s="4"/>
      <c r="GSS151" s="4"/>
      <c r="GST151" s="4"/>
      <c r="GSU151" s="4"/>
      <c r="GSV151" s="4"/>
      <c r="GSW151" s="4"/>
      <c r="GSX151" s="4"/>
      <c r="GSY151" s="4"/>
      <c r="GSZ151" s="4"/>
      <c r="GTA151" s="4"/>
      <c r="GTB151" s="4"/>
      <c r="GTC151" s="4"/>
      <c r="GTD151" s="4"/>
      <c r="GTE151" s="4"/>
      <c r="GTF151" s="4"/>
      <c r="GTG151" s="4"/>
      <c r="GTH151" s="4"/>
      <c r="GTI151" s="4"/>
      <c r="GTJ151" s="4"/>
      <c r="GTK151" s="4"/>
      <c r="GTL151" s="4"/>
      <c r="GTM151" s="4"/>
      <c r="GTN151" s="4"/>
      <c r="GTO151" s="4"/>
      <c r="GTP151" s="4"/>
      <c r="GTQ151" s="4"/>
      <c r="GTR151" s="4"/>
      <c r="GTS151" s="4"/>
      <c r="GTT151" s="4"/>
      <c r="GTU151" s="4"/>
      <c r="GTV151" s="4"/>
      <c r="GTW151" s="4"/>
      <c r="GTX151" s="4"/>
      <c r="GTY151" s="4"/>
      <c r="GTZ151" s="4"/>
      <c r="GUA151" s="4"/>
      <c r="GUB151" s="4"/>
      <c r="GUC151" s="4"/>
      <c r="GUD151" s="4"/>
      <c r="GUE151" s="4"/>
      <c r="GUF151" s="4"/>
      <c r="GUG151" s="4"/>
      <c r="GUH151" s="4"/>
      <c r="GUI151" s="4"/>
      <c r="GUJ151" s="4"/>
      <c r="GUK151" s="4"/>
      <c r="GUL151" s="4"/>
      <c r="GUM151" s="4"/>
      <c r="GUN151" s="4"/>
      <c r="GUO151" s="4"/>
      <c r="GUP151" s="4"/>
      <c r="GUQ151" s="4"/>
      <c r="GUR151" s="4"/>
      <c r="GUS151" s="4"/>
      <c r="GUT151" s="4"/>
      <c r="GUU151" s="4"/>
      <c r="GUV151" s="4"/>
      <c r="GUW151" s="4"/>
      <c r="GUX151" s="4"/>
      <c r="GUY151" s="4"/>
      <c r="GUZ151" s="4"/>
      <c r="GVA151" s="4"/>
      <c r="GVB151" s="4"/>
      <c r="GVC151" s="4"/>
      <c r="GVD151" s="4"/>
      <c r="GVE151" s="4"/>
      <c r="GVF151" s="4"/>
      <c r="GVG151" s="4"/>
      <c r="GVH151" s="4"/>
      <c r="GVI151" s="4"/>
      <c r="GVJ151" s="4"/>
      <c r="GVK151" s="4"/>
      <c r="GVL151" s="4"/>
      <c r="GVM151" s="4"/>
      <c r="GVN151" s="4"/>
      <c r="GVO151" s="4"/>
      <c r="GVP151" s="4"/>
      <c r="GVQ151" s="4"/>
      <c r="GVR151" s="4"/>
      <c r="GVS151" s="4"/>
      <c r="GVT151" s="4"/>
      <c r="GVU151" s="4"/>
      <c r="GVV151" s="4"/>
      <c r="GVW151" s="4"/>
      <c r="GVX151" s="4"/>
      <c r="GVY151" s="4"/>
      <c r="GVZ151" s="4"/>
      <c r="GWA151" s="74"/>
      <c r="GWB151" s="74"/>
      <c r="GWC151" s="74"/>
      <c r="GWD151" s="74"/>
      <c r="GWE151" s="74"/>
      <c r="GWF151" s="74"/>
      <c r="GWG151" s="4"/>
      <c r="GWH151" s="4"/>
      <c r="GWI151" s="4"/>
      <c r="GWJ151" s="4"/>
      <c r="GWK151" s="4"/>
      <c r="GWL151" s="4"/>
      <c r="GWM151" s="4"/>
      <c r="GWN151" s="4"/>
      <c r="GWO151" s="4"/>
      <c r="GWP151" s="4"/>
      <c r="GWQ151" s="4"/>
      <c r="GWR151" s="4"/>
      <c r="GWS151" s="4"/>
      <c r="GWT151" s="4"/>
      <c r="GWU151" s="4"/>
      <c r="GWV151" s="4"/>
      <c r="GWW151" s="4"/>
      <c r="GWX151" s="4"/>
      <c r="GWY151" s="4"/>
      <c r="GWZ151" s="4"/>
      <c r="GXA151" s="4"/>
      <c r="GXB151" s="4"/>
      <c r="GXC151" s="4"/>
      <c r="GXD151" s="4"/>
      <c r="GXE151" s="4"/>
      <c r="GXF151" s="4"/>
      <c r="GXG151" s="4"/>
      <c r="GXH151" s="4"/>
      <c r="GXI151" s="4"/>
      <c r="GXJ151" s="4"/>
      <c r="GXK151" s="4"/>
      <c r="GXL151" s="4"/>
      <c r="GXM151" s="4"/>
      <c r="GXN151" s="4"/>
      <c r="GXO151" s="4"/>
      <c r="GXP151" s="4"/>
      <c r="GXQ151" s="4"/>
      <c r="GXR151" s="4"/>
      <c r="GXS151" s="4"/>
      <c r="GXT151" s="4"/>
      <c r="GXU151" s="4"/>
      <c r="GXV151" s="4"/>
      <c r="GXW151" s="4"/>
      <c r="GXX151" s="4"/>
      <c r="GXY151" s="4"/>
      <c r="GXZ151" s="4"/>
      <c r="GYA151" s="4"/>
      <c r="GYB151" s="4"/>
      <c r="GYC151" s="4"/>
      <c r="GYD151" s="4"/>
      <c r="GYE151" s="4"/>
      <c r="GYF151" s="4"/>
      <c r="GYG151" s="4"/>
      <c r="GYH151" s="4"/>
      <c r="GYI151" s="4"/>
      <c r="GYJ151" s="4"/>
      <c r="GYK151" s="4"/>
      <c r="GYL151" s="4"/>
      <c r="GYM151" s="4"/>
      <c r="GYN151" s="4"/>
      <c r="GYO151" s="4"/>
      <c r="GYP151" s="4"/>
      <c r="GYQ151" s="4"/>
      <c r="GYR151" s="4"/>
      <c r="GYS151" s="4"/>
      <c r="GYT151" s="4"/>
      <c r="GYU151" s="4"/>
      <c r="GYV151" s="4"/>
      <c r="GYW151" s="4"/>
      <c r="GYX151" s="4"/>
      <c r="GYY151" s="4"/>
      <c r="GYZ151" s="4"/>
      <c r="GZA151" s="4"/>
      <c r="GZB151" s="4"/>
      <c r="GZC151" s="4"/>
      <c r="GZD151" s="4"/>
      <c r="GZE151" s="4"/>
      <c r="GZF151" s="4"/>
      <c r="GZG151" s="4"/>
      <c r="GZH151" s="4"/>
      <c r="GZI151" s="4"/>
      <c r="GZJ151" s="4"/>
      <c r="GZK151" s="4"/>
      <c r="GZL151" s="4"/>
      <c r="GZM151" s="4"/>
      <c r="GZN151" s="4"/>
      <c r="GZO151" s="4"/>
      <c r="GZP151" s="4"/>
      <c r="GZQ151" s="4"/>
      <c r="GZR151" s="4"/>
      <c r="GZS151" s="4"/>
      <c r="GZT151" s="4"/>
      <c r="GZU151" s="4"/>
      <c r="GZV151" s="4"/>
      <c r="GZW151" s="4"/>
      <c r="GZX151" s="4"/>
      <c r="GZY151" s="4"/>
      <c r="GZZ151" s="4"/>
      <c r="HAA151" s="4"/>
      <c r="HAB151" s="4"/>
      <c r="HAC151" s="4"/>
      <c r="HAD151" s="4"/>
      <c r="HAE151" s="4"/>
      <c r="HAF151" s="4"/>
      <c r="HAG151" s="4"/>
      <c r="HAH151" s="4"/>
      <c r="HAI151" s="4"/>
      <c r="HAJ151" s="4"/>
      <c r="HAK151" s="4"/>
      <c r="HAL151" s="4"/>
      <c r="HAM151" s="4"/>
      <c r="HAN151" s="4"/>
      <c r="HAO151" s="4"/>
      <c r="HAP151" s="4"/>
      <c r="HAQ151" s="4"/>
      <c r="HAR151" s="4"/>
      <c r="HAS151" s="4"/>
      <c r="HAT151" s="4"/>
      <c r="HAU151" s="4"/>
      <c r="HAV151" s="4"/>
      <c r="HAW151" s="4"/>
      <c r="HAX151" s="4"/>
      <c r="HAY151" s="4"/>
      <c r="HAZ151" s="4"/>
      <c r="HBA151" s="4"/>
      <c r="HBB151" s="4"/>
      <c r="HBC151" s="4"/>
      <c r="HBD151" s="4"/>
      <c r="HBE151" s="4"/>
      <c r="HBF151" s="4"/>
      <c r="HBG151" s="4"/>
      <c r="HBH151" s="4"/>
      <c r="HBI151" s="4"/>
      <c r="HBJ151" s="4"/>
      <c r="HBK151" s="4"/>
      <c r="HBL151" s="4"/>
      <c r="HBM151" s="4"/>
      <c r="HBN151" s="4"/>
      <c r="HBO151" s="4"/>
      <c r="HBP151" s="4"/>
      <c r="HBQ151" s="4"/>
      <c r="HBR151" s="4"/>
      <c r="HBS151" s="4"/>
      <c r="HBT151" s="4"/>
      <c r="HBU151" s="4"/>
      <c r="HBV151" s="4"/>
      <c r="HBW151" s="4"/>
      <c r="HBX151" s="4"/>
      <c r="HBY151" s="4"/>
      <c r="HBZ151" s="4"/>
      <c r="HCA151" s="4"/>
      <c r="HCB151" s="4"/>
      <c r="HCC151" s="4"/>
      <c r="HCD151" s="4"/>
      <c r="HCE151" s="4"/>
      <c r="HCF151" s="4"/>
      <c r="HCG151" s="4"/>
      <c r="HCH151" s="4"/>
      <c r="HCI151" s="4"/>
      <c r="HCJ151" s="4"/>
      <c r="HCK151" s="4"/>
      <c r="HCL151" s="4"/>
      <c r="HCM151" s="4"/>
      <c r="HCN151" s="4"/>
      <c r="HCO151" s="4"/>
      <c r="HCP151" s="4"/>
      <c r="HCQ151" s="4"/>
      <c r="HCR151" s="4"/>
      <c r="HCS151" s="4"/>
      <c r="HCT151" s="4"/>
      <c r="HCU151" s="4"/>
      <c r="HCV151" s="4"/>
      <c r="HCW151" s="4"/>
      <c r="HCX151" s="4"/>
      <c r="HCY151" s="4"/>
      <c r="HCZ151" s="4"/>
      <c r="HDA151" s="4"/>
      <c r="HDB151" s="4"/>
      <c r="HDC151" s="4"/>
      <c r="HDD151" s="4"/>
      <c r="HDE151" s="4"/>
      <c r="HDF151" s="4"/>
      <c r="HDG151" s="4"/>
      <c r="HDH151" s="4"/>
      <c r="HDI151" s="4"/>
      <c r="HDJ151" s="4"/>
      <c r="HDK151" s="4"/>
      <c r="HDL151" s="4"/>
      <c r="HDM151" s="4"/>
      <c r="HDN151" s="4"/>
      <c r="HDO151" s="4"/>
      <c r="HDP151" s="4"/>
      <c r="HDQ151" s="4"/>
      <c r="HDR151" s="4"/>
      <c r="HDS151" s="4"/>
      <c r="HDT151" s="4"/>
      <c r="HDU151" s="4"/>
      <c r="HDV151" s="4"/>
      <c r="HDW151" s="4"/>
      <c r="HDX151" s="4"/>
      <c r="HDY151" s="4"/>
      <c r="HDZ151" s="4"/>
      <c r="HEA151" s="4"/>
      <c r="HEB151" s="4"/>
      <c r="HEC151" s="4"/>
      <c r="HED151" s="4"/>
      <c r="HEE151" s="4"/>
      <c r="HEF151" s="4"/>
      <c r="HEG151" s="4"/>
      <c r="HEH151" s="4"/>
      <c r="HEI151" s="4"/>
      <c r="HEJ151" s="4"/>
      <c r="HEK151" s="4"/>
      <c r="HEL151" s="4"/>
      <c r="HEM151" s="4"/>
      <c r="HEN151" s="4"/>
      <c r="HEO151" s="4"/>
      <c r="HEP151" s="4"/>
      <c r="HEQ151" s="4"/>
      <c r="HER151" s="4"/>
      <c r="HES151" s="4"/>
      <c r="HET151" s="4"/>
      <c r="HEU151" s="4"/>
      <c r="HEV151" s="4"/>
      <c r="HEW151" s="4"/>
      <c r="HEX151" s="4"/>
      <c r="HEY151" s="4"/>
      <c r="HEZ151" s="4"/>
      <c r="HFA151" s="4"/>
      <c r="HFB151" s="4"/>
      <c r="HFC151" s="4"/>
      <c r="HFD151" s="4"/>
      <c r="HFE151" s="4"/>
      <c r="HFF151" s="4"/>
      <c r="HFG151" s="4"/>
      <c r="HFH151" s="4"/>
      <c r="HFI151" s="4"/>
      <c r="HFJ151" s="4"/>
      <c r="HFK151" s="4"/>
      <c r="HFL151" s="4"/>
      <c r="HFM151" s="4"/>
      <c r="HFN151" s="4"/>
      <c r="HFO151" s="4"/>
      <c r="HFP151" s="4"/>
      <c r="HFQ151" s="4"/>
      <c r="HFR151" s="4"/>
      <c r="HFS151" s="4"/>
      <c r="HFT151" s="4"/>
      <c r="HFU151" s="4"/>
      <c r="HFV151" s="4"/>
      <c r="HFW151" s="74"/>
      <c r="HFX151" s="74"/>
      <c r="HFY151" s="74"/>
      <c r="HFZ151" s="74"/>
      <c r="HGA151" s="74"/>
      <c r="HGB151" s="74"/>
      <c r="HGC151" s="4"/>
      <c r="HGD151" s="4"/>
      <c r="HGE151" s="4"/>
      <c r="HGF151" s="4"/>
      <c r="HGG151" s="4"/>
      <c r="HGH151" s="4"/>
      <c r="HGI151" s="4"/>
      <c r="HGJ151" s="4"/>
      <c r="HGK151" s="4"/>
      <c r="HGL151" s="4"/>
      <c r="HGM151" s="4"/>
      <c r="HGN151" s="4"/>
      <c r="HGO151" s="4"/>
      <c r="HGP151" s="4"/>
      <c r="HGQ151" s="4"/>
      <c r="HGR151" s="4"/>
      <c r="HGS151" s="4"/>
      <c r="HGT151" s="4"/>
      <c r="HGU151" s="4"/>
      <c r="HGV151" s="4"/>
      <c r="HGW151" s="4"/>
      <c r="HGX151" s="4"/>
      <c r="HGY151" s="4"/>
      <c r="HGZ151" s="4"/>
      <c r="HHA151" s="4"/>
      <c r="HHB151" s="4"/>
      <c r="HHC151" s="4"/>
      <c r="HHD151" s="4"/>
      <c r="HHE151" s="4"/>
      <c r="HHF151" s="4"/>
      <c r="HHG151" s="4"/>
      <c r="HHH151" s="4"/>
      <c r="HHI151" s="4"/>
      <c r="HHJ151" s="4"/>
      <c r="HHK151" s="4"/>
      <c r="HHL151" s="4"/>
      <c r="HHM151" s="4"/>
      <c r="HHN151" s="4"/>
      <c r="HHO151" s="4"/>
      <c r="HHP151" s="4"/>
      <c r="HHQ151" s="4"/>
      <c r="HHR151" s="4"/>
      <c r="HHS151" s="4"/>
      <c r="HHT151" s="4"/>
      <c r="HHU151" s="4"/>
      <c r="HHV151" s="4"/>
      <c r="HHW151" s="4"/>
      <c r="HHX151" s="4"/>
      <c r="HHY151" s="4"/>
      <c r="HHZ151" s="4"/>
      <c r="HIA151" s="4"/>
      <c r="HIB151" s="4"/>
      <c r="HIC151" s="4"/>
      <c r="HID151" s="4"/>
      <c r="HIE151" s="4"/>
      <c r="HIF151" s="4"/>
      <c r="HIG151" s="4"/>
      <c r="HIH151" s="4"/>
      <c r="HII151" s="4"/>
      <c r="HIJ151" s="4"/>
      <c r="HIK151" s="4"/>
      <c r="HIL151" s="4"/>
      <c r="HIM151" s="4"/>
      <c r="HIN151" s="4"/>
      <c r="HIO151" s="4"/>
      <c r="HIP151" s="4"/>
      <c r="HIQ151" s="4"/>
      <c r="HIR151" s="4"/>
      <c r="HIS151" s="4"/>
      <c r="HIT151" s="4"/>
      <c r="HIU151" s="4"/>
      <c r="HIV151" s="4"/>
      <c r="HIW151" s="4"/>
      <c r="HIX151" s="4"/>
      <c r="HIY151" s="4"/>
      <c r="HIZ151" s="4"/>
      <c r="HJA151" s="4"/>
      <c r="HJB151" s="4"/>
      <c r="HJC151" s="4"/>
      <c r="HJD151" s="4"/>
      <c r="HJE151" s="4"/>
      <c r="HJF151" s="4"/>
      <c r="HJG151" s="4"/>
      <c r="HJH151" s="4"/>
      <c r="HJI151" s="4"/>
      <c r="HJJ151" s="4"/>
      <c r="HJK151" s="4"/>
      <c r="HJL151" s="4"/>
      <c r="HJM151" s="4"/>
      <c r="HJN151" s="4"/>
      <c r="HJO151" s="4"/>
      <c r="HJP151" s="4"/>
      <c r="HJQ151" s="4"/>
      <c r="HJR151" s="4"/>
      <c r="HJS151" s="4"/>
      <c r="HJT151" s="4"/>
      <c r="HJU151" s="4"/>
      <c r="HJV151" s="4"/>
      <c r="HJW151" s="4"/>
      <c r="HJX151" s="4"/>
      <c r="HJY151" s="4"/>
      <c r="HJZ151" s="4"/>
      <c r="HKA151" s="4"/>
      <c r="HKB151" s="4"/>
      <c r="HKC151" s="4"/>
      <c r="HKD151" s="4"/>
      <c r="HKE151" s="4"/>
      <c r="HKF151" s="4"/>
      <c r="HKG151" s="4"/>
      <c r="HKH151" s="4"/>
      <c r="HKI151" s="4"/>
      <c r="HKJ151" s="4"/>
      <c r="HKK151" s="4"/>
      <c r="HKL151" s="4"/>
      <c r="HKM151" s="4"/>
      <c r="HKN151" s="4"/>
      <c r="HKO151" s="4"/>
      <c r="HKP151" s="4"/>
      <c r="HKQ151" s="4"/>
      <c r="HKR151" s="4"/>
      <c r="HKS151" s="4"/>
      <c r="HKT151" s="4"/>
      <c r="HKU151" s="4"/>
      <c r="HKV151" s="4"/>
      <c r="HKW151" s="4"/>
      <c r="HKX151" s="4"/>
      <c r="HKY151" s="4"/>
      <c r="HKZ151" s="4"/>
      <c r="HLA151" s="4"/>
      <c r="HLB151" s="4"/>
      <c r="HLC151" s="4"/>
      <c r="HLD151" s="4"/>
      <c r="HLE151" s="4"/>
      <c r="HLF151" s="4"/>
      <c r="HLG151" s="4"/>
      <c r="HLH151" s="4"/>
      <c r="HLI151" s="4"/>
      <c r="HLJ151" s="4"/>
      <c r="HLK151" s="4"/>
      <c r="HLL151" s="4"/>
      <c r="HLM151" s="4"/>
      <c r="HLN151" s="4"/>
      <c r="HLO151" s="4"/>
      <c r="HLP151" s="4"/>
      <c r="HLQ151" s="4"/>
      <c r="HLR151" s="4"/>
      <c r="HLS151" s="4"/>
      <c r="HLT151" s="4"/>
      <c r="HLU151" s="4"/>
      <c r="HLV151" s="4"/>
      <c r="HLW151" s="4"/>
      <c r="HLX151" s="4"/>
      <c r="HLY151" s="4"/>
      <c r="HLZ151" s="4"/>
      <c r="HMA151" s="4"/>
      <c r="HMB151" s="4"/>
      <c r="HMC151" s="4"/>
      <c r="HMD151" s="4"/>
      <c r="HME151" s="4"/>
      <c r="HMF151" s="4"/>
      <c r="HMG151" s="4"/>
      <c r="HMH151" s="4"/>
      <c r="HMI151" s="4"/>
      <c r="HMJ151" s="4"/>
      <c r="HMK151" s="4"/>
      <c r="HML151" s="4"/>
      <c r="HMM151" s="4"/>
      <c r="HMN151" s="4"/>
      <c r="HMO151" s="4"/>
      <c r="HMP151" s="4"/>
      <c r="HMQ151" s="4"/>
      <c r="HMR151" s="4"/>
      <c r="HMS151" s="4"/>
      <c r="HMT151" s="4"/>
      <c r="HMU151" s="4"/>
      <c r="HMV151" s="4"/>
      <c r="HMW151" s="4"/>
      <c r="HMX151" s="4"/>
      <c r="HMY151" s="4"/>
      <c r="HMZ151" s="4"/>
      <c r="HNA151" s="4"/>
      <c r="HNB151" s="4"/>
      <c r="HNC151" s="4"/>
      <c r="HND151" s="4"/>
      <c r="HNE151" s="4"/>
      <c r="HNF151" s="4"/>
      <c r="HNG151" s="4"/>
      <c r="HNH151" s="4"/>
      <c r="HNI151" s="4"/>
      <c r="HNJ151" s="4"/>
      <c r="HNK151" s="4"/>
      <c r="HNL151" s="4"/>
      <c r="HNM151" s="4"/>
      <c r="HNN151" s="4"/>
      <c r="HNO151" s="4"/>
      <c r="HNP151" s="4"/>
      <c r="HNQ151" s="4"/>
      <c r="HNR151" s="4"/>
      <c r="HNS151" s="4"/>
      <c r="HNT151" s="4"/>
      <c r="HNU151" s="4"/>
      <c r="HNV151" s="4"/>
      <c r="HNW151" s="4"/>
      <c r="HNX151" s="4"/>
      <c r="HNY151" s="4"/>
      <c r="HNZ151" s="4"/>
      <c r="HOA151" s="4"/>
      <c r="HOB151" s="4"/>
      <c r="HOC151" s="4"/>
      <c r="HOD151" s="4"/>
      <c r="HOE151" s="4"/>
      <c r="HOF151" s="4"/>
      <c r="HOG151" s="4"/>
      <c r="HOH151" s="4"/>
      <c r="HOI151" s="4"/>
      <c r="HOJ151" s="4"/>
      <c r="HOK151" s="4"/>
      <c r="HOL151" s="4"/>
      <c r="HOM151" s="4"/>
      <c r="HON151" s="4"/>
      <c r="HOO151" s="4"/>
      <c r="HOP151" s="4"/>
      <c r="HOQ151" s="4"/>
      <c r="HOR151" s="4"/>
      <c r="HOS151" s="4"/>
      <c r="HOT151" s="4"/>
      <c r="HOU151" s="4"/>
      <c r="HOV151" s="4"/>
      <c r="HOW151" s="4"/>
      <c r="HOX151" s="4"/>
      <c r="HOY151" s="4"/>
      <c r="HOZ151" s="4"/>
      <c r="HPA151" s="4"/>
      <c r="HPB151" s="4"/>
      <c r="HPC151" s="4"/>
      <c r="HPD151" s="4"/>
      <c r="HPE151" s="4"/>
      <c r="HPF151" s="4"/>
      <c r="HPG151" s="4"/>
      <c r="HPH151" s="4"/>
      <c r="HPI151" s="4"/>
      <c r="HPJ151" s="4"/>
      <c r="HPK151" s="4"/>
      <c r="HPL151" s="4"/>
      <c r="HPM151" s="4"/>
      <c r="HPN151" s="4"/>
      <c r="HPO151" s="4"/>
      <c r="HPP151" s="4"/>
      <c r="HPQ151" s="4"/>
      <c r="HPR151" s="4"/>
      <c r="HPS151" s="74"/>
      <c r="HPT151" s="74"/>
      <c r="HPU151" s="74"/>
      <c r="HPV151" s="74"/>
      <c r="HPW151" s="74"/>
      <c r="HPX151" s="74"/>
      <c r="HPY151" s="4"/>
      <c r="HPZ151" s="4"/>
      <c r="HQA151" s="4"/>
      <c r="HQB151" s="4"/>
      <c r="HQC151" s="4"/>
      <c r="HQD151" s="4"/>
      <c r="HQE151" s="4"/>
      <c r="HQF151" s="4"/>
      <c r="HQG151" s="4"/>
      <c r="HQH151" s="4"/>
      <c r="HQI151" s="4"/>
      <c r="HQJ151" s="4"/>
      <c r="HQK151" s="4"/>
      <c r="HQL151" s="4"/>
      <c r="HQM151" s="4"/>
      <c r="HQN151" s="4"/>
      <c r="HQO151" s="4"/>
      <c r="HQP151" s="4"/>
      <c r="HQQ151" s="4"/>
      <c r="HQR151" s="4"/>
      <c r="HQS151" s="4"/>
      <c r="HQT151" s="4"/>
      <c r="HQU151" s="4"/>
      <c r="HQV151" s="4"/>
      <c r="HQW151" s="4"/>
      <c r="HQX151" s="4"/>
      <c r="HQY151" s="4"/>
      <c r="HQZ151" s="4"/>
      <c r="HRA151" s="4"/>
      <c r="HRB151" s="4"/>
      <c r="HRC151" s="4"/>
      <c r="HRD151" s="4"/>
      <c r="HRE151" s="4"/>
      <c r="HRF151" s="4"/>
      <c r="HRG151" s="4"/>
      <c r="HRH151" s="4"/>
      <c r="HRI151" s="4"/>
      <c r="HRJ151" s="4"/>
      <c r="HRK151" s="4"/>
      <c r="HRL151" s="4"/>
      <c r="HRM151" s="4"/>
      <c r="HRN151" s="4"/>
      <c r="HRO151" s="4"/>
      <c r="HRP151" s="4"/>
      <c r="HRQ151" s="4"/>
      <c r="HRR151" s="4"/>
      <c r="HRS151" s="4"/>
      <c r="HRT151" s="4"/>
      <c r="HRU151" s="4"/>
      <c r="HRV151" s="4"/>
      <c r="HRW151" s="4"/>
      <c r="HRX151" s="4"/>
      <c r="HRY151" s="4"/>
      <c r="HRZ151" s="4"/>
      <c r="HSA151" s="4"/>
      <c r="HSB151" s="4"/>
      <c r="HSC151" s="4"/>
      <c r="HSD151" s="4"/>
      <c r="HSE151" s="4"/>
      <c r="HSF151" s="4"/>
      <c r="HSG151" s="4"/>
      <c r="HSH151" s="4"/>
      <c r="HSI151" s="4"/>
      <c r="HSJ151" s="4"/>
      <c r="HSK151" s="4"/>
      <c r="HSL151" s="4"/>
      <c r="HSM151" s="4"/>
      <c r="HSN151" s="4"/>
      <c r="HSO151" s="4"/>
      <c r="HSP151" s="4"/>
      <c r="HSQ151" s="4"/>
      <c r="HSR151" s="4"/>
      <c r="HSS151" s="4"/>
      <c r="HST151" s="4"/>
      <c r="HSU151" s="4"/>
      <c r="HSV151" s="4"/>
      <c r="HSW151" s="4"/>
      <c r="HSX151" s="4"/>
      <c r="HSY151" s="4"/>
      <c r="HSZ151" s="4"/>
      <c r="HTA151" s="4"/>
      <c r="HTB151" s="4"/>
      <c r="HTC151" s="4"/>
      <c r="HTD151" s="4"/>
      <c r="HTE151" s="4"/>
      <c r="HTF151" s="4"/>
      <c r="HTG151" s="4"/>
      <c r="HTH151" s="4"/>
      <c r="HTI151" s="4"/>
      <c r="HTJ151" s="4"/>
      <c r="HTK151" s="4"/>
      <c r="HTL151" s="4"/>
      <c r="HTM151" s="4"/>
      <c r="HTN151" s="4"/>
      <c r="HTO151" s="4"/>
      <c r="HTP151" s="4"/>
      <c r="HTQ151" s="4"/>
      <c r="HTR151" s="4"/>
      <c r="HTS151" s="4"/>
      <c r="HTT151" s="4"/>
      <c r="HTU151" s="4"/>
      <c r="HTV151" s="4"/>
      <c r="HTW151" s="4"/>
      <c r="HTX151" s="4"/>
      <c r="HTY151" s="4"/>
      <c r="HTZ151" s="4"/>
      <c r="HUA151" s="4"/>
      <c r="HUB151" s="4"/>
      <c r="HUC151" s="4"/>
      <c r="HUD151" s="4"/>
      <c r="HUE151" s="4"/>
      <c r="HUF151" s="4"/>
      <c r="HUG151" s="4"/>
      <c r="HUH151" s="4"/>
      <c r="HUI151" s="4"/>
      <c r="HUJ151" s="4"/>
      <c r="HUK151" s="4"/>
      <c r="HUL151" s="4"/>
      <c r="HUM151" s="4"/>
      <c r="HUN151" s="4"/>
      <c r="HUO151" s="4"/>
      <c r="HUP151" s="4"/>
      <c r="HUQ151" s="4"/>
      <c r="HUR151" s="4"/>
      <c r="HUS151" s="4"/>
      <c r="HUT151" s="4"/>
      <c r="HUU151" s="4"/>
      <c r="HUV151" s="4"/>
      <c r="HUW151" s="4"/>
      <c r="HUX151" s="4"/>
      <c r="HUY151" s="4"/>
      <c r="HUZ151" s="4"/>
      <c r="HVA151" s="4"/>
      <c r="HVB151" s="4"/>
      <c r="HVC151" s="4"/>
      <c r="HVD151" s="4"/>
      <c r="HVE151" s="4"/>
      <c r="HVF151" s="4"/>
      <c r="HVG151" s="4"/>
      <c r="HVH151" s="4"/>
      <c r="HVI151" s="4"/>
      <c r="HVJ151" s="4"/>
      <c r="HVK151" s="4"/>
      <c r="HVL151" s="4"/>
      <c r="HVM151" s="4"/>
      <c r="HVN151" s="4"/>
      <c r="HVO151" s="4"/>
      <c r="HVP151" s="4"/>
      <c r="HVQ151" s="4"/>
      <c r="HVR151" s="4"/>
      <c r="HVS151" s="4"/>
      <c r="HVT151" s="4"/>
      <c r="HVU151" s="4"/>
      <c r="HVV151" s="4"/>
      <c r="HVW151" s="4"/>
      <c r="HVX151" s="4"/>
      <c r="HVY151" s="4"/>
      <c r="HVZ151" s="4"/>
      <c r="HWA151" s="4"/>
      <c r="HWB151" s="4"/>
      <c r="HWC151" s="4"/>
      <c r="HWD151" s="4"/>
      <c r="HWE151" s="4"/>
      <c r="HWF151" s="4"/>
      <c r="HWG151" s="4"/>
      <c r="HWH151" s="4"/>
      <c r="HWI151" s="4"/>
      <c r="HWJ151" s="4"/>
      <c r="HWK151" s="4"/>
      <c r="HWL151" s="4"/>
      <c r="HWM151" s="4"/>
      <c r="HWN151" s="4"/>
      <c r="HWO151" s="4"/>
      <c r="HWP151" s="4"/>
      <c r="HWQ151" s="4"/>
      <c r="HWR151" s="4"/>
      <c r="HWS151" s="4"/>
      <c r="HWT151" s="4"/>
      <c r="HWU151" s="4"/>
      <c r="HWV151" s="4"/>
      <c r="HWW151" s="4"/>
      <c r="HWX151" s="4"/>
      <c r="HWY151" s="4"/>
      <c r="HWZ151" s="4"/>
      <c r="HXA151" s="4"/>
      <c r="HXB151" s="4"/>
      <c r="HXC151" s="4"/>
      <c r="HXD151" s="4"/>
      <c r="HXE151" s="4"/>
      <c r="HXF151" s="4"/>
      <c r="HXG151" s="4"/>
      <c r="HXH151" s="4"/>
      <c r="HXI151" s="4"/>
      <c r="HXJ151" s="4"/>
      <c r="HXK151" s="4"/>
      <c r="HXL151" s="4"/>
      <c r="HXM151" s="4"/>
      <c r="HXN151" s="4"/>
      <c r="HXO151" s="4"/>
      <c r="HXP151" s="4"/>
      <c r="HXQ151" s="4"/>
      <c r="HXR151" s="4"/>
      <c r="HXS151" s="4"/>
      <c r="HXT151" s="4"/>
      <c r="HXU151" s="4"/>
      <c r="HXV151" s="4"/>
      <c r="HXW151" s="4"/>
      <c r="HXX151" s="4"/>
      <c r="HXY151" s="4"/>
      <c r="HXZ151" s="4"/>
      <c r="HYA151" s="4"/>
      <c r="HYB151" s="4"/>
      <c r="HYC151" s="4"/>
      <c r="HYD151" s="4"/>
      <c r="HYE151" s="4"/>
      <c r="HYF151" s="4"/>
      <c r="HYG151" s="4"/>
      <c r="HYH151" s="4"/>
      <c r="HYI151" s="4"/>
      <c r="HYJ151" s="4"/>
      <c r="HYK151" s="4"/>
      <c r="HYL151" s="4"/>
      <c r="HYM151" s="4"/>
      <c r="HYN151" s="4"/>
      <c r="HYO151" s="4"/>
      <c r="HYP151" s="4"/>
      <c r="HYQ151" s="4"/>
      <c r="HYR151" s="4"/>
      <c r="HYS151" s="4"/>
      <c r="HYT151" s="4"/>
      <c r="HYU151" s="4"/>
      <c r="HYV151" s="4"/>
      <c r="HYW151" s="4"/>
      <c r="HYX151" s="4"/>
      <c r="HYY151" s="4"/>
      <c r="HYZ151" s="4"/>
      <c r="HZA151" s="4"/>
      <c r="HZB151" s="4"/>
      <c r="HZC151" s="4"/>
      <c r="HZD151" s="4"/>
      <c r="HZE151" s="4"/>
      <c r="HZF151" s="4"/>
      <c r="HZG151" s="4"/>
      <c r="HZH151" s="4"/>
      <c r="HZI151" s="4"/>
      <c r="HZJ151" s="4"/>
      <c r="HZK151" s="4"/>
      <c r="HZL151" s="4"/>
      <c r="HZM151" s="4"/>
      <c r="HZN151" s="4"/>
      <c r="HZO151" s="74"/>
      <c r="HZP151" s="74"/>
      <c r="HZQ151" s="74"/>
      <c r="HZR151" s="74"/>
      <c r="HZS151" s="74"/>
      <c r="HZT151" s="74"/>
      <c r="HZU151" s="4"/>
      <c r="HZV151" s="4"/>
      <c r="HZW151" s="4"/>
      <c r="HZX151" s="4"/>
      <c r="HZY151" s="4"/>
      <c r="HZZ151" s="4"/>
      <c r="IAA151" s="4"/>
      <c r="IAB151" s="4"/>
      <c r="IAC151" s="4"/>
      <c r="IAD151" s="4"/>
      <c r="IAE151" s="4"/>
      <c r="IAF151" s="4"/>
      <c r="IAG151" s="4"/>
      <c r="IAH151" s="4"/>
      <c r="IAI151" s="4"/>
      <c r="IAJ151" s="4"/>
      <c r="IAK151" s="4"/>
      <c r="IAL151" s="4"/>
      <c r="IAM151" s="4"/>
      <c r="IAN151" s="4"/>
      <c r="IAO151" s="4"/>
      <c r="IAP151" s="4"/>
      <c r="IAQ151" s="4"/>
      <c r="IAR151" s="4"/>
      <c r="IAS151" s="4"/>
      <c r="IAT151" s="4"/>
      <c r="IAU151" s="4"/>
      <c r="IAV151" s="4"/>
      <c r="IAW151" s="4"/>
      <c r="IAX151" s="4"/>
      <c r="IAY151" s="4"/>
      <c r="IAZ151" s="4"/>
      <c r="IBA151" s="4"/>
      <c r="IBB151" s="4"/>
      <c r="IBC151" s="4"/>
      <c r="IBD151" s="4"/>
      <c r="IBE151" s="4"/>
      <c r="IBF151" s="4"/>
      <c r="IBG151" s="4"/>
      <c r="IBH151" s="4"/>
      <c r="IBI151" s="4"/>
      <c r="IBJ151" s="4"/>
      <c r="IBK151" s="4"/>
      <c r="IBL151" s="4"/>
      <c r="IBM151" s="4"/>
      <c r="IBN151" s="4"/>
      <c r="IBO151" s="4"/>
      <c r="IBP151" s="4"/>
      <c r="IBQ151" s="4"/>
      <c r="IBR151" s="4"/>
      <c r="IBS151" s="4"/>
      <c r="IBT151" s="4"/>
      <c r="IBU151" s="4"/>
      <c r="IBV151" s="4"/>
      <c r="IBW151" s="4"/>
      <c r="IBX151" s="4"/>
      <c r="IBY151" s="4"/>
      <c r="IBZ151" s="4"/>
      <c r="ICA151" s="4"/>
      <c r="ICB151" s="4"/>
      <c r="ICC151" s="4"/>
      <c r="ICD151" s="4"/>
      <c r="ICE151" s="4"/>
      <c r="ICF151" s="4"/>
      <c r="ICG151" s="4"/>
      <c r="ICH151" s="4"/>
      <c r="ICI151" s="4"/>
      <c r="ICJ151" s="4"/>
      <c r="ICK151" s="4"/>
      <c r="ICL151" s="4"/>
      <c r="ICM151" s="4"/>
      <c r="ICN151" s="4"/>
      <c r="ICO151" s="4"/>
      <c r="ICP151" s="4"/>
      <c r="ICQ151" s="4"/>
      <c r="ICR151" s="4"/>
      <c r="ICS151" s="4"/>
      <c r="ICT151" s="4"/>
      <c r="ICU151" s="4"/>
      <c r="ICV151" s="4"/>
      <c r="ICW151" s="4"/>
      <c r="ICX151" s="4"/>
      <c r="ICY151" s="4"/>
      <c r="ICZ151" s="4"/>
      <c r="IDA151" s="4"/>
      <c r="IDB151" s="4"/>
      <c r="IDC151" s="4"/>
      <c r="IDD151" s="4"/>
      <c r="IDE151" s="4"/>
      <c r="IDF151" s="4"/>
      <c r="IDG151" s="4"/>
      <c r="IDH151" s="4"/>
      <c r="IDI151" s="4"/>
      <c r="IDJ151" s="4"/>
      <c r="IDK151" s="4"/>
      <c r="IDL151" s="4"/>
      <c r="IDM151" s="4"/>
      <c r="IDN151" s="4"/>
      <c r="IDO151" s="4"/>
      <c r="IDP151" s="4"/>
      <c r="IDQ151" s="4"/>
      <c r="IDR151" s="4"/>
      <c r="IDS151" s="4"/>
      <c r="IDT151" s="4"/>
      <c r="IDU151" s="4"/>
      <c r="IDV151" s="4"/>
      <c r="IDW151" s="4"/>
      <c r="IDX151" s="4"/>
      <c r="IDY151" s="4"/>
      <c r="IDZ151" s="4"/>
      <c r="IEA151" s="4"/>
      <c r="IEB151" s="4"/>
      <c r="IEC151" s="4"/>
      <c r="IED151" s="4"/>
      <c r="IEE151" s="4"/>
      <c r="IEF151" s="4"/>
      <c r="IEG151" s="4"/>
      <c r="IEH151" s="4"/>
      <c r="IEI151" s="4"/>
      <c r="IEJ151" s="4"/>
      <c r="IEK151" s="4"/>
      <c r="IEL151" s="4"/>
      <c r="IEM151" s="4"/>
      <c r="IEN151" s="4"/>
      <c r="IEO151" s="4"/>
      <c r="IEP151" s="4"/>
      <c r="IEQ151" s="4"/>
      <c r="IER151" s="4"/>
      <c r="IES151" s="4"/>
      <c r="IET151" s="4"/>
      <c r="IEU151" s="4"/>
      <c r="IEV151" s="4"/>
      <c r="IEW151" s="4"/>
      <c r="IEX151" s="4"/>
      <c r="IEY151" s="4"/>
      <c r="IEZ151" s="4"/>
      <c r="IFA151" s="4"/>
      <c r="IFB151" s="4"/>
      <c r="IFC151" s="4"/>
      <c r="IFD151" s="4"/>
      <c r="IFE151" s="4"/>
      <c r="IFF151" s="4"/>
      <c r="IFG151" s="4"/>
      <c r="IFH151" s="4"/>
      <c r="IFI151" s="4"/>
      <c r="IFJ151" s="4"/>
      <c r="IFK151" s="4"/>
      <c r="IFL151" s="4"/>
      <c r="IFM151" s="4"/>
      <c r="IFN151" s="4"/>
      <c r="IFO151" s="4"/>
      <c r="IFP151" s="4"/>
      <c r="IFQ151" s="4"/>
      <c r="IFR151" s="4"/>
      <c r="IFS151" s="4"/>
      <c r="IFT151" s="4"/>
      <c r="IFU151" s="4"/>
      <c r="IFV151" s="4"/>
      <c r="IFW151" s="4"/>
      <c r="IFX151" s="4"/>
      <c r="IFY151" s="4"/>
      <c r="IFZ151" s="4"/>
      <c r="IGA151" s="4"/>
      <c r="IGB151" s="4"/>
      <c r="IGC151" s="4"/>
      <c r="IGD151" s="4"/>
      <c r="IGE151" s="4"/>
      <c r="IGF151" s="4"/>
      <c r="IGG151" s="4"/>
      <c r="IGH151" s="4"/>
      <c r="IGI151" s="4"/>
      <c r="IGJ151" s="4"/>
      <c r="IGK151" s="4"/>
      <c r="IGL151" s="4"/>
      <c r="IGM151" s="4"/>
      <c r="IGN151" s="4"/>
      <c r="IGO151" s="4"/>
      <c r="IGP151" s="4"/>
      <c r="IGQ151" s="4"/>
      <c r="IGR151" s="4"/>
      <c r="IGS151" s="4"/>
      <c r="IGT151" s="4"/>
      <c r="IGU151" s="4"/>
      <c r="IGV151" s="4"/>
      <c r="IGW151" s="4"/>
      <c r="IGX151" s="4"/>
      <c r="IGY151" s="4"/>
      <c r="IGZ151" s="4"/>
      <c r="IHA151" s="4"/>
      <c r="IHB151" s="4"/>
      <c r="IHC151" s="4"/>
      <c r="IHD151" s="4"/>
      <c r="IHE151" s="4"/>
      <c r="IHF151" s="4"/>
      <c r="IHG151" s="4"/>
      <c r="IHH151" s="4"/>
      <c r="IHI151" s="4"/>
      <c r="IHJ151" s="4"/>
      <c r="IHK151" s="4"/>
      <c r="IHL151" s="4"/>
      <c r="IHM151" s="4"/>
      <c r="IHN151" s="4"/>
      <c r="IHO151" s="4"/>
      <c r="IHP151" s="4"/>
      <c r="IHQ151" s="4"/>
      <c r="IHR151" s="4"/>
      <c r="IHS151" s="4"/>
      <c r="IHT151" s="4"/>
      <c r="IHU151" s="4"/>
      <c r="IHV151" s="4"/>
      <c r="IHW151" s="4"/>
      <c r="IHX151" s="4"/>
      <c r="IHY151" s="4"/>
      <c r="IHZ151" s="4"/>
      <c r="IIA151" s="4"/>
      <c r="IIB151" s="4"/>
      <c r="IIC151" s="4"/>
      <c r="IID151" s="4"/>
      <c r="IIE151" s="4"/>
      <c r="IIF151" s="4"/>
      <c r="IIG151" s="4"/>
      <c r="IIH151" s="4"/>
      <c r="III151" s="4"/>
      <c r="IIJ151" s="4"/>
      <c r="IIK151" s="4"/>
      <c r="IIL151" s="4"/>
      <c r="IIM151" s="4"/>
      <c r="IIN151" s="4"/>
      <c r="IIO151" s="4"/>
      <c r="IIP151" s="4"/>
      <c r="IIQ151" s="4"/>
      <c r="IIR151" s="4"/>
      <c r="IIS151" s="4"/>
      <c r="IIT151" s="4"/>
      <c r="IIU151" s="4"/>
      <c r="IIV151" s="4"/>
      <c r="IIW151" s="4"/>
      <c r="IIX151" s="4"/>
      <c r="IIY151" s="4"/>
      <c r="IIZ151" s="4"/>
      <c r="IJA151" s="4"/>
      <c r="IJB151" s="4"/>
      <c r="IJC151" s="4"/>
      <c r="IJD151" s="4"/>
      <c r="IJE151" s="4"/>
      <c r="IJF151" s="4"/>
      <c r="IJG151" s="4"/>
      <c r="IJH151" s="4"/>
      <c r="IJI151" s="4"/>
      <c r="IJJ151" s="4"/>
      <c r="IJK151" s="74"/>
      <c r="IJL151" s="74"/>
      <c r="IJM151" s="74"/>
      <c r="IJN151" s="74"/>
      <c r="IJO151" s="74"/>
      <c r="IJP151" s="74"/>
      <c r="IJQ151" s="4"/>
      <c r="IJR151" s="4"/>
      <c r="IJS151" s="4"/>
      <c r="IJT151" s="4"/>
      <c r="IJU151" s="4"/>
      <c r="IJV151" s="4"/>
      <c r="IJW151" s="4"/>
      <c r="IJX151" s="4"/>
      <c r="IJY151" s="4"/>
      <c r="IJZ151" s="4"/>
      <c r="IKA151" s="4"/>
      <c r="IKB151" s="4"/>
      <c r="IKC151" s="4"/>
      <c r="IKD151" s="4"/>
      <c r="IKE151" s="4"/>
      <c r="IKF151" s="4"/>
      <c r="IKG151" s="4"/>
      <c r="IKH151" s="4"/>
      <c r="IKI151" s="4"/>
      <c r="IKJ151" s="4"/>
      <c r="IKK151" s="4"/>
      <c r="IKL151" s="4"/>
      <c r="IKM151" s="4"/>
      <c r="IKN151" s="4"/>
      <c r="IKO151" s="4"/>
      <c r="IKP151" s="4"/>
      <c r="IKQ151" s="4"/>
      <c r="IKR151" s="4"/>
      <c r="IKS151" s="4"/>
      <c r="IKT151" s="4"/>
      <c r="IKU151" s="4"/>
      <c r="IKV151" s="4"/>
      <c r="IKW151" s="4"/>
      <c r="IKX151" s="4"/>
      <c r="IKY151" s="4"/>
      <c r="IKZ151" s="4"/>
      <c r="ILA151" s="4"/>
      <c r="ILB151" s="4"/>
      <c r="ILC151" s="4"/>
      <c r="ILD151" s="4"/>
      <c r="ILE151" s="4"/>
      <c r="ILF151" s="4"/>
      <c r="ILG151" s="4"/>
      <c r="ILH151" s="4"/>
      <c r="ILI151" s="4"/>
      <c r="ILJ151" s="4"/>
      <c r="ILK151" s="4"/>
      <c r="ILL151" s="4"/>
      <c r="ILM151" s="4"/>
      <c r="ILN151" s="4"/>
      <c r="ILO151" s="4"/>
      <c r="ILP151" s="4"/>
      <c r="ILQ151" s="4"/>
      <c r="ILR151" s="4"/>
      <c r="ILS151" s="4"/>
      <c r="ILT151" s="4"/>
      <c r="ILU151" s="4"/>
      <c r="ILV151" s="4"/>
      <c r="ILW151" s="4"/>
      <c r="ILX151" s="4"/>
      <c r="ILY151" s="4"/>
      <c r="ILZ151" s="4"/>
      <c r="IMA151" s="4"/>
      <c r="IMB151" s="4"/>
      <c r="IMC151" s="4"/>
      <c r="IMD151" s="4"/>
      <c r="IME151" s="4"/>
      <c r="IMF151" s="4"/>
      <c r="IMG151" s="4"/>
      <c r="IMH151" s="4"/>
      <c r="IMI151" s="4"/>
      <c r="IMJ151" s="4"/>
      <c r="IMK151" s="4"/>
      <c r="IML151" s="4"/>
      <c r="IMM151" s="4"/>
      <c r="IMN151" s="4"/>
      <c r="IMO151" s="4"/>
      <c r="IMP151" s="4"/>
      <c r="IMQ151" s="4"/>
      <c r="IMR151" s="4"/>
      <c r="IMS151" s="4"/>
      <c r="IMT151" s="4"/>
      <c r="IMU151" s="4"/>
      <c r="IMV151" s="4"/>
      <c r="IMW151" s="4"/>
      <c r="IMX151" s="4"/>
      <c r="IMY151" s="4"/>
      <c r="IMZ151" s="4"/>
      <c r="INA151" s="4"/>
      <c r="INB151" s="4"/>
      <c r="INC151" s="4"/>
      <c r="IND151" s="4"/>
      <c r="INE151" s="4"/>
      <c r="INF151" s="4"/>
      <c r="ING151" s="4"/>
      <c r="INH151" s="4"/>
      <c r="INI151" s="4"/>
      <c r="INJ151" s="4"/>
      <c r="INK151" s="4"/>
      <c r="INL151" s="4"/>
      <c r="INM151" s="4"/>
      <c r="INN151" s="4"/>
      <c r="INO151" s="4"/>
      <c r="INP151" s="4"/>
      <c r="INQ151" s="4"/>
      <c r="INR151" s="4"/>
      <c r="INS151" s="4"/>
      <c r="INT151" s="4"/>
      <c r="INU151" s="4"/>
      <c r="INV151" s="4"/>
      <c r="INW151" s="4"/>
      <c r="INX151" s="4"/>
      <c r="INY151" s="4"/>
      <c r="INZ151" s="4"/>
      <c r="IOA151" s="4"/>
      <c r="IOB151" s="4"/>
      <c r="IOC151" s="4"/>
      <c r="IOD151" s="4"/>
      <c r="IOE151" s="4"/>
      <c r="IOF151" s="4"/>
      <c r="IOG151" s="4"/>
      <c r="IOH151" s="4"/>
      <c r="IOI151" s="4"/>
      <c r="IOJ151" s="4"/>
      <c r="IOK151" s="4"/>
      <c r="IOL151" s="4"/>
      <c r="IOM151" s="4"/>
      <c r="ION151" s="4"/>
      <c r="IOO151" s="4"/>
      <c r="IOP151" s="4"/>
      <c r="IOQ151" s="4"/>
      <c r="IOR151" s="4"/>
      <c r="IOS151" s="4"/>
      <c r="IOT151" s="4"/>
      <c r="IOU151" s="4"/>
      <c r="IOV151" s="4"/>
      <c r="IOW151" s="4"/>
      <c r="IOX151" s="4"/>
      <c r="IOY151" s="4"/>
      <c r="IOZ151" s="4"/>
      <c r="IPA151" s="4"/>
      <c r="IPB151" s="4"/>
      <c r="IPC151" s="4"/>
      <c r="IPD151" s="4"/>
      <c r="IPE151" s="4"/>
      <c r="IPF151" s="4"/>
      <c r="IPG151" s="4"/>
      <c r="IPH151" s="4"/>
      <c r="IPI151" s="4"/>
      <c r="IPJ151" s="4"/>
      <c r="IPK151" s="4"/>
      <c r="IPL151" s="4"/>
      <c r="IPM151" s="4"/>
      <c r="IPN151" s="4"/>
      <c r="IPO151" s="4"/>
      <c r="IPP151" s="4"/>
      <c r="IPQ151" s="4"/>
      <c r="IPR151" s="4"/>
      <c r="IPS151" s="4"/>
      <c r="IPT151" s="4"/>
      <c r="IPU151" s="4"/>
      <c r="IPV151" s="4"/>
      <c r="IPW151" s="4"/>
      <c r="IPX151" s="4"/>
      <c r="IPY151" s="4"/>
      <c r="IPZ151" s="4"/>
      <c r="IQA151" s="4"/>
      <c r="IQB151" s="4"/>
      <c r="IQC151" s="4"/>
      <c r="IQD151" s="4"/>
      <c r="IQE151" s="4"/>
      <c r="IQF151" s="4"/>
      <c r="IQG151" s="4"/>
      <c r="IQH151" s="4"/>
      <c r="IQI151" s="4"/>
      <c r="IQJ151" s="4"/>
      <c r="IQK151" s="4"/>
      <c r="IQL151" s="4"/>
      <c r="IQM151" s="4"/>
      <c r="IQN151" s="4"/>
      <c r="IQO151" s="4"/>
      <c r="IQP151" s="4"/>
      <c r="IQQ151" s="4"/>
      <c r="IQR151" s="4"/>
      <c r="IQS151" s="4"/>
      <c r="IQT151" s="4"/>
      <c r="IQU151" s="4"/>
      <c r="IQV151" s="4"/>
      <c r="IQW151" s="4"/>
      <c r="IQX151" s="4"/>
      <c r="IQY151" s="4"/>
      <c r="IQZ151" s="4"/>
      <c r="IRA151" s="4"/>
      <c r="IRB151" s="4"/>
      <c r="IRC151" s="4"/>
      <c r="IRD151" s="4"/>
      <c r="IRE151" s="4"/>
      <c r="IRF151" s="4"/>
      <c r="IRG151" s="4"/>
      <c r="IRH151" s="4"/>
      <c r="IRI151" s="4"/>
      <c r="IRJ151" s="4"/>
      <c r="IRK151" s="4"/>
      <c r="IRL151" s="4"/>
      <c r="IRM151" s="4"/>
      <c r="IRN151" s="4"/>
      <c r="IRO151" s="4"/>
      <c r="IRP151" s="4"/>
      <c r="IRQ151" s="4"/>
      <c r="IRR151" s="4"/>
      <c r="IRS151" s="4"/>
      <c r="IRT151" s="4"/>
      <c r="IRU151" s="4"/>
      <c r="IRV151" s="4"/>
      <c r="IRW151" s="4"/>
      <c r="IRX151" s="4"/>
      <c r="IRY151" s="4"/>
      <c r="IRZ151" s="4"/>
      <c r="ISA151" s="4"/>
      <c r="ISB151" s="4"/>
      <c r="ISC151" s="4"/>
      <c r="ISD151" s="4"/>
      <c r="ISE151" s="4"/>
      <c r="ISF151" s="4"/>
      <c r="ISG151" s="4"/>
      <c r="ISH151" s="4"/>
      <c r="ISI151" s="4"/>
      <c r="ISJ151" s="4"/>
      <c r="ISK151" s="4"/>
      <c r="ISL151" s="4"/>
      <c r="ISM151" s="4"/>
      <c r="ISN151" s="4"/>
      <c r="ISO151" s="4"/>
      <c r="ISP151" s="4"/>
      <c r="ISQ151" s="4"/>
      <c r="ISR151" s="4"/>
      <c r="ISS151" s="4"/>
      <c r="IST151" s="4"/>
      <c r="ISU151" s="4"/>
      <c r="ISV151" s="4"/>
      <c r="ISW151" s="4"/>
      <c r="ISX151" s="4"/>
      <c r="ISY151" s="4"/>
      <c r="ISZ151" s="4"/>
      <c r="ITA151" s="4"/>
      <c r="ITB151" s="4"/>
      <c r="ITC151" s="4"/>
      <c r="ITD151" s="4"/>
      <c r="ITE151" s="4"/>
      <c r="ITF151" s="4"/>
      <c r="ITG151" s="74"/>
      <c r="ITH151" s="74"/>
      <c r="ITI151" s="74"/>
      <c r="ITJ151" s="74"/>
      <c r="ITK151" s="74"/>
      <c r="ITL151" s="74"/>
      <c r="ITM151" s="4"/>
      <c r="ITN151" s="4"/>
      <c r="ITO151" s="4"/>
      <c r="ITP151" s="4"/>
      <c r="ITQ151" s="4"/>
      <c r="ITR151" s="4"/>
      <c r="ITS151" s="4"/>
      <c r="ITT151" s="4"/>
      <c r="ITU151" s="4"/>
      <c r="ITV151" s="4"/>
      <c r="ITW151" s="4"/>
      <c r="ITX151" s="4"/>
      <c r="ITY151" s="4"/>
      <c r="ITZ151" s="4"/>
      <c r="IUA151" s="4"/>
      <c r="IUB151" s="4"/>
      <c r="IUC151" s="4"/>
      <c r="IUD151" s="4"/>
      <c r="IUE151" s="4"/>
      <c r="IUF151" s="4"/>
      <c r="IUG151" s="4"/>
      <c r="IUH151" s="4"/>
      <c r="IUI151" s="4"/>
      <c r="IUJ151" s="4"/>
      <c r="IUK151" s="4"/>
      <c r="IUL151" s="4"/>
      <c r="IUM151" s="4"/>
      <c r="IUN151" s="4"/>
      <c r="IUO151" s="4"/>
      <c r="IUP151" s="4"/>
      <c r="IUQ151" s="4"/>
      <c r="IUR151" s="4"/>
      <c r="IUS151" s="4"/>
      <c r="IUT151" s="4"/>
      <c r="IUU151" s="4"/>
      <c r="IUV151" s="4"/>
      <c r="IUW151" s="4"/>
      <c r="IUX151" s="4"/>
      <c r="IUY151" s="4"/>
      <c r="IUZ151" s="4"/>
      <c r="IVA151" s="4"/>
      <c r="IVB151" s="4"/>
      <c r="IVC151" s="4"/>
      <c r="IVD151" s="4"/>
      <c r="IVE151" s="4"/>
      <c r="IVF151" s="4"/>
      <c r="IVG151" s="4"/>
      <c r="IVH151" s="4"/>
      <c r="IVI151" s="4"/>
      <c r="IVJ151" s="4"/>
      <c r="IVK151" s="4"/>
      <c r="IVL151" s="4"/>
      <c r="IVM151" s="4"/>
      <c r="IVN151" s="4"/>
      <c r="IVO151" s="4"/>
      <c r="IVP151" s="4"/>
      <c r="IVQ151" s="4"/>
      <c r="IVR151" s="4"/>
      <c r="IVS151" s="4"/>
      <c r="IVT151" s="4"/>
      <c r="IVU151" s="4"/>
      <c r="IVV151" s="4"/>
      <c r="IVW151" s="4"/>
      <c r="IVX151" s="4"/>
      <c r="IVY151" s="4"/>
      <c r="IVZ151" s="4"/>
      <c r="IWA151" s="4"/>
      <c r="IWB151" s="4"/>
      <c r="IWC151" s="4"/>
      <c r="IWD151" s="4"/>
      <c r="IWE151" s="4"/>
      <c r="IWF151" s="4"/>
      <c r="IWG151" s="4"/>
      <c r="IWH151" s="4"/>
      <c r="IWI151" s="4"/>
      <c r="IWJ151" s="4"/>
      <c r="IWK151" s="4"/>
      <c r="IWL151" s="4"/>
      <c r="IWM151" s="4"/>
      <c r="IWN151" s="4"/>
      <c r="IWO151" s="4"/>
      <c r="IWP151" s="4"/>
      <c r="IWQ151" s="4"/>
      <c r="IWR151" s="4"/>
      <c r="IWS151" s="4"/>
      <c r="IWT151" s="4"/>
      <c r="IWU151" s="4"/>
      <c r="IWV151" s="4"/>
      <c r="IWW151" s="4"/>
      <c r="IWX151" s="4"/>
      <c r="IWY151" s="4"/>
      <c r="IWZ151" s="4"/>
      <c r="IXA151" s="4"/>
      <c r="IXB151" s="4"/>
      <c r="IXC151" s="4"/>
      <c r="IXD151" s="4"/>
      <c r="IXE151" s="4"/>
      <c r="IXF151" s="4"/>
      <c r="IXG151" s="4"/>
      <c r="IXH151" s="4"/>
      <c r="IXI151" s="4"/>
      <c r="IXJ151" s="4"/>
      <c r="IXK151" s="4"/>
      <c r="IXL151" s="4"/>
      <c r="IXM151" s="4"/>
      <c r="IXN151" s="4"/>
      <c r="IXO151" s="4"/>
      <c r="IXP151" s="4"/>
      <c r="IXQ151" s="4"/>
      <c r="IXR151" s="4"/>
      <c r="IXS151" s="4"/>
      <c r="IXT151" s="4"/>
      <c r="IXU151" s="4"/>
      <c r="IXV151" s="4"/>
      <c r="IXW151" s="4"/>
      <c r="IXX151" s="4"/>
      <c r="IXY151" s="4"/>
      <c r="IXZ151" s="4"/>
      <c r="IYA151" s="4"/>
      <c r="IYB151" s="4"/>
      <c r="IYC151" s="4"/>
      <c r="IYD151" s="4"/>
      <c r="IYE151" s="4"/>
      <c r="IYF151" s="4"/>
      <c r="IYG151" s="4"/>
      <c r="IYH151" s="4"/>
      <c r="IYI151" s="4"/>
      <c r="IYJ151" s="4"/>
      <c r="IYK151" s="4"/>
      <c r="IYL151" s="4"/>
      <c r="IYM151" s="4"/>
      <c r="IYN151" s="4"/>
      <c r="IYO151" s="4"/>
      <c r="IYP151" s="4"/>
      <c r="IYQ151" s="4"/>
      <c r="IYR151" s="4"/>
      <c r="IYS151" s="4"/>
      <c r="IYT151" s="4"/>
      <c r="IYU151" s="4"/>
      <c r="IYV151" s="4"/>
      <c r="IYW151" s="4"/>
      <c r="IYX151" s="4"/>
      <c r="IYY151" s="4"/>
      <c r="IYZ151" s="4"/>
      <c r="IZA151" s="4"/>
      <c r="IZB151" s="4"/>
      <c r="IZC151" s="4"/>
      <c r="IZD151" s="4"/>
      <c r="IZE151" s="4"/>
      <c r="IZF151" s="4"/>
      <c r="IZG151" s="4"/>
      <c r="IZH151" s="4"/>
      <c r="IZI151" s="4"/>
      <c r="IZJ151" s="4"/>
      <c r="IZK151" s="4"/>
      <c r="IZL151" s="4"/>
      <c r="IZM151" s="4"/>
      <c r="IZN151" s="4"/>
      <c r="IZO151" s="4"/>
      <c r="IZP151" s="4"/>
      <c r="IZQ151" s="4"/>
      <c r="IZR151" s="4"/>
      <c r="IZS151" s="4"/>
      <c r="IZT151" s="4"/>
      <c r="IZU151" s="4"/>
      <c r="IZV151" s="4"/>
      <c r="IZW151" s="4"/>
      <c r="IZX151" s="4"/>
      <c r="IZY151" s="4"/>
      <c r="IZZ151" s="4"/>
      <c r="JAA151" s="4"/>
      <c r="JAB151" s="4"/>
      <c r="JAC151" s="4"/>
      <c r="JAD151" s="4"/>
      <c r="JAE151" s="4"/>
      <c r="JAF151" s="4"/>
      <c r="JAG151" s="4"/>
      <c r="JAH151" s="4"/>
      <c r="JAI151" s="4"/>
      <c r="JAJ151" s="4"/>
      <c r="JAK151" s="4"/>
      <c r="JAL151" s="4"/>
      <c r="JAM151" s="4"/>
      <c r="JAN151" s="4"/>
      <c r="JAO151" s="4"/>
      <c r="JAP151" s="4"/>
      <c r="JAQ151" s="4"/>
      <c r="JAR151" s="4"/>
      <c r="JAS151" s="4"/>
      <c r="JAT151" s="4"/>
      <c r="JAU151" s="4"/>
      <c r="JAV151" s="4"/>
      <c r="JAW151" s="4"/>
      <c r="JAX151" s="4"/>
      <c r="JAY151" s="4"/>
      <c r="JAZ151" s="4"/>
      <c r="JBA151" s="4"/>
      <c r="JBB151" s="4"/>
      <c r="JBC151" s="4"/>
      <c r="JBD151" s="4"/>
      <c r="JBE151" s="4"/>
      <c r="JBF151" s="4"/>
      <c r="JBG151" s="4"/>
      <c r="JBH151" s="4"/>
      <c r="JBI151" s="4"/>
      <c r="JBJ151" s="4"/>
      <c r="JBK151" s="4"/>
      <c r="JBL151" s="4"/>
      <c r="JBM151" s="4"/>
      <c r="JBN151" s="4"/>
      <c r="JBO151" s="4"/>
      <c r="JBP151" s="4"/>
      <c r="JBQ151" s="4"/>
      <c r="JBR151" s="4"/>
      <c r="JBS151" s="4"/>
      <c r="JBT151" s="4"/>
      <c r="JBU151" s="4"/>
      <c r="JBV151" s="4"/>
      <c r="JBW151" s="4"/>
      <c r="JBX151" s="4"/>
      <c r="JBY151" s="4"/>
      <c r="JBZ151" s="4"/>
      <c r="JCA151" s="4"/>
      <c r="JCB151" s="4"/>
      <c r="JCC151" s="4"/>
      <c r="JCD151" s="4"/>
      <c r="JCE151" s="4"/>
      <c r="JCF151" s="4"/>
      <c r="JCG151" s="4"/>
      <c r="JCH151" s="4"/>
      <c r="JCI151" s="4"/>
      <c r="JCJ151" s="4"/>
      <c r="JCK151" s="4"/>
      <c r="JCL151" s="4"/>
      <c r="JCM151" s="4"/>
      <c r="JCN151" s="4"/>
      <c r="JCO151" s="4"/>
      <c r="JCP151" s="4"/>
      <c r="JCQ151" s="4"/>
      <c r="JCR151" s="4"/>
      <c r="JCS151" s="4"/>
      <c r="JCT151" s="4"/>
      <c r="JCU151" s="4"/>
      <c r="JCV151" s="4"/>
      <c r="JCW151" s="4"/>
      <c r="JCX151" s="4"/>
      <c r="JCY151" s="4"/>
      <c r="JCZ151" s="4"/>
      <c r="JDA151" s="4"/>
      <c r="JDB151" s="4"/>
      <c r="JDC151" s="74"/>
      <c r="JDD151" s="74"/>
      <c r="JDE151" s="74"/>
      <c r="JDF151" s="74"/>
      <c r="JDG151" s="74"/>
      <c r="JDH151" s="74"/>
      <c r="JDI151" s="4"/>
      <c r="JDJ151" s="4"/>
      <c r="JDK151" s="4"/>
      <c r="JDL151" s="4"/>
      <c r="JDM151" s="4"/>
      <c r="JDN151" s="4"/>
      <c r="JDO151" s="4"/>
      <c r="JDP151" s="4"/>
      <c r="JDQ151" s="4"/>
      <c r="JDR151" s="4"/>
      <c r="JDS151" s="4"/>
      <c r="JDT151" s="4"/>
      <c r="JDU151" s="4"/>
      <c r="JDV151" s="4"/>
      <c r="JDW151" s="4"/>
      <c r="JDX151" s="4"/>
      <c r="JDY151" s="4"/>
      <c r="JDZ151" s="4"/>
      <c r="JEA151" s="4"/>
      <c r="JEB151" s="4"/>
      <c r="JEC151" s="4"/>
      <c r="JED151" s="4"/>
      <c r="JEE151" s="4"/>
      <c r="JEF151" s="4"/>
      <c r="JEG151" s="4"/>
      <c r="JEH151" s="4"/>
      <c r="JEI151" s="4"/>
      <c r="JEJ151" s="4"/>
      <c r="JEK151" s="4"/>
      <c r="JEL151" s="4"/>
      <c r="JEM151" s="4"/>
      <c r="JEN151" s="4"/>
      <c r="JEO151" s="4"/>
      <c r="JEP151" s="4"/>
      <c r="JEQ151" s="4"/>
      <c r="JER151" s="4"/>
      <c r="JES151" s="4"/>
      <c r="JET151" s="4"/>
      <c r="JEU151" s="4"/>
      <c r="JEV151" s="4"/>
      <c r="JEW151" s="4"/>
      <c r="JEX151" s="4"/>
      <c r="JEY151" s="4"/>
      <c r="JEZ151" s="4"/>
      <c r="JFA151" s="4"/>
      <c r="JFB151" s="4"/>
      <c r="JFC151" s="4"/>
      <c r="JFD151" s="4"/>
      <c r="JFE151" s="4"/>
      <c r="JFF151" s="4"/>
      <c r="JFG151" s="4"/>
      <c r="JFH151" s="4"/>
      <c r="JFI151" s="4"/>
      <c r="JFJ151" s="4"/>
      <c r="JFK151" s="4"/>
      <c r="JFL151" s="4"/>
      <c r="JFM151" s="4"/>
      <c r="JFN151" s="4"/>
      <c r="JFO151" s="4"/>
      <c r="JFP151" s="4"/>
      <c r="JFQ151" s="4"/>
      <c r="JFR151" s="4"/>
      <c r="JFS151" s="4"/>
      <c r="JFT151" s="4"/>
      <c r="JFU151" s="4"/>
      <c r="JFV151" s="4"/>
      <c r="JFW151" s="4"/>
      <c r="JFX151" s="4"/>
      <c r="JFY151" s="4"/>
      <c r="JFZ151" s="4"/>
      <c r="JGA151" s="4"/>
      <c r="JGB151" s="4"/>
      <c r="JGC151" s="4"/>
      <c r="JGD151" s="4"/>
      <c r="JGE151" s="4"/>
      <c r="JGF151" s="4"/>
      <c r="JGG151" s="4"/>
      <c r="JGH151" s="4"/>
      <c r="JGI151" s="4"/>
      <c r="JGJ151" s="4"/>
      <c r="JGK151" s="4"/>
      <c r="JGL151" s="4"/>
      <c r="JGM151" s="4"/>
      <c r="JGN151" s="4"/>
      <c r="JGO151" s="4"/>
      <c r="JGP151" s="4"/>
      <c r="JGQ151" s="4"/>
      <c r="JGR151" s="4"/>
      <c r="JGS151" s="4"/>
      <c r="JGT151" s="4"/>
      <c r="JGU151" s="4"/>
      <c r="JGV151" s="4"/>
      <c r="JGW151" s="4"/>
      <c r="JGX151" s="4"/>
      <c r="JGY151" s="4"/>
      <c r="JGZ151" s="4"/>
      <c r="JHA151" s="4"/>
      <c r="JHB151" s="4"/>
      <c r="JHC151" s="4"/>
      <c r="JHD151" s="4"/>
      <c r="JHE151" s="4"/>
      <c r="JHF151" s="4"/>
      <c r="JHG151" s="4"/>
      <c r="JHH151" s="4"/>
      <c r="JHI151" s="4"/>
      <c r="JHJ151" s="4"/>
      <c r="JHK151" s="4"/>
      <c r="JHL151" s="4"/>
      <c r="JHM151" s="4"/>
      <c r="JHN151" s="4"/>
      <c r="JHO151" s="4"/>
      <c r="JHP151" s="4"/>
      <c r="JHQ151" s="4"/>
      <c r="JHR151" s="4"/>
      <c r="JHS151" s="4"/>
      <c r="JHT151" s="4"/>
      <c r="JHU151" s="4"/>
      <c r="JHV151" s="4"/>
      <c r="JHW151" s="4"/>
      <c r="JHX151" s="4"/>
      <c r="JHY151" s="4"/>
      <c r="JHZ151" s="4"/>
      <c r="JIA151" s="4"/>
      <c r="JIB151" s="4"/>
      <c r="JIC151" s="4"/>
      <c r="JID151" s="4"/>
      <c r="JIE151" s="4"/>
      <c r="JIF151" s="4"/>
      <c r="JIG151" s="4"/>
      <c r="JIH151" s="4"/>
      <c r="JII151" s="4"/>
      <c r="JIJ151" s="4"/>
      <c r="JIK151" s="4"/>
      <c r="JIL151" s="4"/>
      <c r="JIM151" s="4"/>
      <c r="JIN151" s="4"/>
      <c r="JIO151" s="4"/>
      <c r="JIP151" s="4"/>
      <c r="JIQ151" s="4"/>
      <c r="JIR151" s="4"/>
      <c r="JIS151" s="4"/>
      <c r="JIT151" s="4"/>
      <c r="JIU151" s="4"/>
      <c r="JIV151" s="4"/>
      <c r="JIW151" s="4"/>
      <c r="JIX151" s="4"/>
      <c r="JIY151" s="4"/>
      <c r="JIZ151" s="4"/>
      <c r="JJA151" s="4"/>
      <c r="JJB151" s="4"/>
      <c r="JJC151" s="4"/>
      <c r="JJD151" s="4"/>
      <c r="JJE151" s="4"/>
      <c r="JJF151" s="4"/>
      <c r="JJG151" s="4"/>
      <c r="JJH151" s="4"/>
      <c r="JJI151" s="4"/>
      <c r="JJJ151" s="4"/>
      <c r="JJK151" s="4"/>
      <c r="JJL151" s="4"/>
      <c r="JJM151" s="4"/>
      <c r="JJN151" s="4"/>
      <c r="JJO151" s="4"/>
      <c r="JJP151" s="4"/>
      <c r="JJQ151" s="4"/>
      <c r="JJR151" s="4"/>
      <c r="JJS151" s="4"/>
      <c r="JJT151" s="4"/>
      <c r="JJU151" s="4"/>
      <c r="JJV151" s="4"/>
      <c r="JJW151" s="4"/>
      <c r="JJX151" s="4"/>
      <c r="JJY151" s="4"/>
      <c r="JJZ151" s="4"/>
      <c r="JKA151" s="4"/>
      <c r="JKB151" s="4"/>
      <c r="JKC151" s="4"/>
      <c r="JKD151" s="4"/>
      <c r="JKE151" s="4"/>
      <c r="JKF151" s="4"/>
      <c r="JKG151" s="4"/>
      <c r="JKH151" s="4"/>
      <c r="JKI151" s="4"/>
      <c r="JKJ151" s="4"/>
      <c r="JKK151" s="4"/>
      <c r="JKL151" s="4"/>
      <c r="JKM151" s="4"/>
      <c r="JKN151" s="4"/>
      <c r="JKO151" s="4"/>
      <c r="JKP151" s="4"/>
      <c r="JKQ151" s="4"/>
      <c r="JKR151" s="4"/>
      <c r="JKS151" s="4"/>
      <c r="JKT151" s="4"/>
      <c r="JKU151" s="4"/>
      <c r="JKV151" s="4"/>
      <c r="JKW151" s="4"/>
      <c r="JKX151" s="4"/>
      <c r="JKY151" s="4"/>
      <c r="JKZ151" s="4"/>
      <c r="JLA151" s="4"/>
      <c r="JLB151" s="4"/>
      <c r="JLC151" s="4"/>
      <c r="JLD151" s="4"/>
      <c r="JLE151" s="4"/>
      <c r="JLF151" s="4"/>
      <c r="JLG151" s="4"/>
      <c r="JLH151" s="4"/>
      <c r="JLI151" s="4"/>
      <c r="JLJ151" s="4"/>
      <c r="JLK151" s="4"/>
      <c r="JLL151" s="4"/>
      <c r="JLM151" s="4"/>
      <c r="JLN151" s="4"/>
      <c r="JLO151" s="4"/>
      <c r="JLP151" s="4"/>
      <c r="JLQ151" s="4"/>
      <c r="JLR151" s="4"/>
      <c r="JLS151" s="4"/>
      <c r="JLT151" s="4"/>
      <c r="JLU151" s="4"/>
      <c r="JLV151" s="4"/>
      <c r="JLW151" s="4"/>
      <c r="JLX151" s="4"/>
      <c r="JLY151" s="4"/>
      <c r="JLZ151" s="4"/>
      <c r="JMA151" s="4"/>
      <c r="JMB151" s="4"/>
      <c r="JMC151" s="4"/>
      <c r="JMD151" s="4"/>
      <c r="JME151" s="4"/>
      <c r="JMF151" s="4"/>
      <c r="JMG151" s="4"/>
      <c r="JMH151" s="4"/>
      <c r="JMI151" s="4"/>
      <c r="JMJ151" s="4"/>
      <c r="JMK151" s="4"/>
      <c r="JML151" s="4"/>
      <c r="JMM151" s="4"/>
      <c r="JMN151" s="4"/>
      <c r="JMO151" s="4"/>
      <c r="JMP151" s="4"/>
      <c r="JMQ151" s="4"/>
      <c r="JMR151" s="4"/>
      <c r="JMS151" s="4"/>
      <c r="JMT151" s="4"/>
      <c r="JMU151" s="4"/>
      <c r="JMV151" s="4"/>
      <c r="JMW151" s="4"/>
      <c r="JMX151" s="4"/>
      <c r="JMY151" s="74"/>
      <c r="JMZ151" s="74"/>
      <c r="JNA151" s="74"/>
      <c r="JNB151" s="74"/>
      <c r="JNC151" s="74"/>
      <c r="JND151" s="74"/>
      <c r="JNE151" s="4"/>
      <c r="JNF151" s="4"/>
      <c r="JNG151" s="4"/>
      <c r="JNH151" s="4"/>
      <c r="JNI151" s="4"/>
      <c r="JNJ151" s="4"/>
      <c r="JNK151" s="4"/>
      <c r="JNL151" s="4"/>
      <c r="JNM151" s="4"/>
      <c r="JNN151" s="4"/>
      <c r="JNO151" s="4"/>
      <c r="JNP151" s="4"/>
      <c r="JNQ151" s="4"/>
      <c r="JNR151" s="4"/>
      <c r="JNS151" s="4"/>
      <c r="JNT151" s="4"/>
      <c r="JNU151" s="4"/>
      <c r="JNV151" s="4"/>
      <c r="JNW151" s="4"/>
      <c r="JNX151" s="4"/>
      <c r="JNY151" s="4"/>
      <c r="JNZ151" s="4"/>
      <c r="JOA151" s="4"/>
      <c r="JOB151" s="4"/>
      <c r="JOC151" s="4"/>
      <c r="JOD151" s="4"/>
      <c r="JOE151" s="4"/>
      <c r="JOF151" s="4"/>
      <c r="JOG151" s="4"/>
      <c r="JOH151" s="4"/>
      <c r="JOI151" s="4"/>
      <c r="JOJ151" s="4"/>
      <c r="JOK151" s="4"/>
      <c r="JOL151" s="4"/>
      <c r="JOM151" s="4"/>
      <c r="JON151" s="4"/>
      <c r="JOO151" s="4"/>
      <c r="JOP151" s="4"/>
      <c r="JOQ151" s="4"/>
      <c r="JOR151" s="4"/>
      <c r="JOS151" s="4"/>
      <c r="JOT151" s="4"/>
      <c r="JOU151" s="4"/>
      <c r="JOV151" s="4"/>
      <c r="JOW151" s="4"/>
      <c r="JOX151" s="4"/>
      <c r="JOY151" s="4"/>
      <c r="JOZ151" s="4"/>
      <c r="JPA151" s="4"/>
      <c r="JPB151" s="4"/>
      <c r="JPC151" s="4"/>
      <c r="JPD151" s="4"/>
      <c r="JPE151" s="4"/>
      <c r="JPF151" s="4"/>
      <c r="JPG151" s="4"/>
      <c r="JPH151" s="4"/>
      <c r="JPI151" s="4"/>
      <c r="JPJ151" s="4"/>
      <c r="JPK151" s="4"/>
      <c r="JPL151" s="4"/>
      <c r="JPM151" s="4"/>
      <c r="JPN151" s="4"/>
      <c r="JPO151" s="4"/>
      <c r="JPP151" s="4"/>
      <c r="JPQ151" s="4"/>
      <c r="JPR151" s="4"/>
      <c r="JPS151" s="4"/>
      <c r="JPT151" s="4"/>
      <c r="JPU151" s="4"/>
      <c r="JPV151" s="4"/>
      <c r="JPW151" s="4"/>
      <c r="JPX151" s="4"/>
      <c r="JPY151" s="4"/>
      <c r="JPZ151" s="4"/>
      <c r="JQA151" s="4"/>
      <c r="JQB151" s="4"/>
      <c r="JQC151" s="4"/>
      <c r="JQD151" s="4"/>
      <c r="JQE151" s="4"/>
      <c r="JQF151" s="4"/>
      <c r="JQG151" s="4"/>
      <c r="JQH151" s="4"/>
      <c r="JQI151" s="4"/>
      <c r="JQJ151" s="4"/>
      <c r="JQK151" s="4"/>
      <c r="JQL151" s="4"/>
      <c r="JQM151" s="4"/>
      <c r="JQN151" s="4"/>
      <c r="JQO151" s="4"/>
      <c r="JQP151" s="4"/>
      <c r="JQQ151" s="4"/>
      <c r="JQR151" s="4"/>
      <c r="JQS151" s="4"/>
      <c r="JQT151" s="4"/>
      <c r="JQU151" s="4"/>
      <c r="JQV151" s="4"/>
      <c r="JQW151" s="4"/>
      <c r="JQX151" s="4"/>
      <c r="JQY151" s="4"/>
      <c r="JQZ151" s="4"/>
      <c r="JRA151" s="4"/>
      <c r="JRB151" s="4"/>
      <c r="JRC151" s="4"/>
      <c r="JRD151" s="4"/>
      <c r="JRE151" s="4"/>
      <c r="JRF151" s="4"/>
      <c r="JRG151" s="4"/>
      <c r="JRH151" s="4"/>
      <c r="JRI151" s="4"/>
      <c r="JRJ151" s="4"/>
      <c r="JRK151" s="4"/>
      <c r="JRL151" s="4"/>
      <c r="JRM151" s="4"/>
      <c r="JRN151" s="4"/>
      <c r="JRO151" s="4"/>
      <c r="JRP151" s="4"/>
      <c r="JRQ151" s="4"/>
      <c r="JRR151" s="4"/>
      <c r="JRS151" s="4"/>
      <c r="JRT151" s="4"/>
      <c r="JRU151" s="4"/>
      <c r="JRV151" s="4"/>
      <c r="JRW151" s="4"/>
      <c r="JRX151" s="4"/>
      <c r="JRY151" s="4"/>
      <c r="JRZ151" s="4"/>
      <c r="JSA151" s="4"/>
      <c r="JSB151" s="4"/>
      <c r="JSC151" s="4"/>
      <c r="JSD151" s="4"/>
      <c r="JSE151" s="4"/>
      <c r="JSF151" s="4"/>
      <c r="JSG151" s="4"/>
      <c r="JSH151" s="4"/>
      <c r="JSI151" s="4"/>
      <c r="JSJ151" s="4"/>
      <c r="JSK151" s="4"/>
      <c r="JSL151" s="4"/>
      <c r="JSM151" s="4"/>
      <c r="JSN151" s="4"/>
      <c r="JSO151" s="4"/>
      <c r="JSP151" s="4"/>
      <c r="JSQ151" s="4"/>
      <c r="JSR151" s="4"/>
      <c r="JSS151" s="4"/>
      <c r="JST151" s="4"/>
      <c r="JSU151" s="4"/>
      <c r="JSV151" s="4"/>
      <c r="JSW151" s="4"/>
      <c r="JSX151" s="4"/>
      <c r="JSY151" s="4"/>
      <c r="JSZ151" s="4"/>
      <c r="JTA151" s="4"/>
      <c r="JTB151" s="4"/>
      <c r="JTC151" s="4"/>
      <c r="JTD151" s="4"/>
      <c r="JTE151" s="4"/>
      <c r="JTF151" s="4"/>
      <c r="JTG151" s="4"/>
      <c r="JTH151" s="4"/>
      <c r="JTI151" s="4"/>
      <c r="JTJ151" s="4"/>
      <c r="JTK151" s="4"/>
      <c r="JTL151" s="4"/>
      <c r="JTM151" s="4"/>
      <c r="JTN151" s="4"/>
      <c r="JTO151" s="4"/>
      <c r="JTP151" s="4"/>
      <c r="JTQ151" s="4"/>
      <c r="JTR151" s="4"/>
      <c r="JTS151" s="4"/>
      <c r="JTT151" s="4"/>
      <c r="JTU151" s="4"/>
      <c r="JTV151" s="4"/>
      <c r="JTW151" s="4"/>
      <c r="JTX151" s="4"/>
      <c r="JTY151" s="4"/>
      <c r="JTZ151" s="4"/>
      <c r="JUA151" s="4"/>
      <c r="JUB151" s="4"/>
      <c r="JUC151" s="4"/>
      <c r="JUD151" s="4"/>
      <c r="JUE151" s="4"/>
      <c r="JUF151" s="4"/>
      <c r="JUG151" s="4"/>
      <c r="JUH151" s="4"/>
      <c r="JUI151" s="4"/>
      <c r="JUJ151" s="4"/>
      <c r="JUK151" s="4"/>
      <c r="JUL151" s="4"/>
      <c r="JUM151" s="4"/>
      <c r="JUN151" s="4"/>
      <c r="JUO151" s="4"/>
      <c r="JUP151" s="4"/>
      <c r="JUQ151" s="4"/>
      <c r="JUR151" s="4"/>
      <c r="JUS151" s="4"/>
      <c r="JUT151" s="4"/>
      <c r="JUU151" s="4"/>
      <c r="JUV151" s="4"/>
      <c r="JUW151" s="4"/>
      <c r="JUX151" s="4"/>
      <c r="JUY151" s="4"/>
      <c r="JUZ151" s="4"/>
      <c r="JVA151" s="4"/>
      <c r="JVB151" s="4"/>
      <c r="JVC151" s="4"/>
      <c r="JVD151" s="4"/>
      <c r="JVE151" s="4"/>
      <c r="JVF151" s="4"/>
      <c r="JVG151" s="4"/>
      <c r="JVH151" s="4"/>
      <c r="JVI151" s="4"/>
      <c r="JVJ151" s="4"/>
      <c r="JVK151" s="4"/>
      <c r="JVL151" s="4"/>
      <c r="JVM151" s="4"/>
      <c r="JVN151" s="4"/>
      <c r="JVO151" s="4"/>
      <c r="JVP151" s="4"/>
      <c r="JVQ151" s="4"/>
      <c r="JVR151" s="4"/>
      <c r="JVS151" s="4"/>
      <c r="JVT151" s="4"/>
      <c r="JVU151" s="4"/>
      <c r="JVV151" s="4"/>
      <c r="JVW151" s="4"/>
      <c r="JVX151" s="4"/>
      <c r="JVY151" s="4"/>
      <c r="JVZ151" s="4"/>
      <c r="JWA151" s="4"/>
      <c r="JWB151" s="4"/>
      <c r="JWC151" s="4"/>
      <c r="JWD151" s="4"/>
      <c r="JWE151" s="4"/>
      <c r="JWF151" s="4"/>
      <c r="JWG151" s="4"/>
      <c r="JWH151" s="4"/>
      <c r="JWI151" s="4"/>
      <c r="JWJ151" s="4"/>
      <c r="JWK151" s="4"/>
      <c r="JWL151" s="4"/>
      <c r="JWM151" s="4"/>
      <c r="JWN151" s="4"/>
      <c r="JWO151" s="4"/>
      <c r="JWP151" s="4"/>
      <c r="JWQ151" s="4"/>
      <c r="JWR151" s="4"/>
      <c r="JWS151" s="4"/>
      <c r="JWT151" s="4"/>
      <c r="JWU151" s="74"/>
      <c r="JWV151" s="74"/>
      <c r="JWW151" s="74"/>
      <c r="JWX151" s="74"/>
      <c r="JWY151" s="74"/>
      <c r="JWZ151" s="74"/>
      <c r="JXA151" s="4"/>
      <c r="JXB151" s="4"/>
      <c r="JXC151" s="4"/>
      <c r="JXD151" s="4"/>
      <c r="JXE151" s="4"/>
      <c r="JXF151" s="4"/>
      <c r="JXG151" s="4"/>
      <c r="JXH151" s="4"/>
      <c r="JXI151" s="4"/>
      <c r="JXJ151" s="4"/>
      <c r="JXK151" s="4"/>
      <c r="JXL151" s="4"/>
      <c r="JXM151" s="4"/>
      <c r="JXN151" s="4"/>
      <c r="JXO151" s="4"/>
      <c r="JXP151" s="4"/>
      <c r="JXQ151" s="4"/>
      <c r="JXR151" s="4"/>
      <c r="JXS151" s="4"/>
      <c r="JXT151" s="4"/>
      <c r="JXU151" s="4"/>
      <c r="JXV151" s="4"/>
      <c r="JXW151" s="4"/>
      <c r="JXX151" s="4"/>
      <c r="JXY151" s="4"/>
      <c r="JXZ151" s="4"/>
      <c r="JYA151" s="4"/>
      <c r="JYB151" s="4"/>
      <c r="JYC151" s="4"/>
      <c r="JYD151" s="4"/>
      <c r="JYE151" s="4"/>
      <c r="JYF151" s="4"/>
      <c r="JYG151" s="4"/>
      <c r="JYH151" s="4"/>
      <c r="JYI151" s="4"/>
      <c r="JYJ151" s="4"/>
      <c r="JYK151" s="4"/>
      <c r="JYL151" s="4"/>
      <c r="JYM151" s="4"/>
      <c r="JYN151" s="4"/>
      <c r="JYO151" s="4"/>
      <c r="JYP151" s="4"/>
      <c r="JYQ151" s="4"/>
      <c r="JYR151" s="4"/>
      <c r="JYS151" s="4"/>
      <c r="JYT151" s="4"/>
      <c r="JYU151" s="4"/>
      <c r="JYV151" s="4"/>
      <c r="JYW151" s="4"/>
      <c r="JYX151" s="4"/>
      <c r="JYY151" s="4"/>
      <c r="JYZ151" s="4"/>
      <c r="JZA151" s="4"/>
      <c r="JZB151" s="4"/>
      <c r="JZC151" s="4"/>
      <c r="JZD151" s="4"/>
      <c r="JZE151" s="4"/>
      <c r="JZF151" s="4"/>
      <c r="JZG151" s="4"/>
      <c r="JZH151" s="4"/>
      <c r="JZI151" s="4"/>
      <c r="JZJ151" s="4"/>
      <c r="JZK151" s="4"/>
      <c r="JZL151" s="4"/>
      <c r="JZM151" s="4"/>
      <c r="JZN151" s="4"/>
      <c r="JZO151" s="4"/>
      <c r="JZP151" s="4"/>
      <c r="JZQ151" s="4"/>
      <c r="JZR151" s="4"/>
      <c r="JZS151" s="4"/>
      <c r="JZT151" s="4"/>
      <c r="JZU151" s="4"/>
      <c r="JZV151" s="4"/>
      <c r="JZW151" s="4"/>
      <c r="JZX151" s="4"/>
      <c r="JZY151" s="4"/>
      <c r="JZZ151" s="4"/>
      <c r="KAA151" s="4"/>
      <c r="KAB151" s="4"/>
      <c r="KAC151" s="4"/>
      <c r="KAD151" s="4"/>
      <c r="KAE151" s="4"/>
      <c r="KAF151" s="4"/>
      <c r="KAG151" s="4"/>
      <c r="KAH151" s="4"/>
      <c r="KAI151" s="4"/>
      <c r="KAJ151" s="4"/>
      <c r="KAK151" s="4"/>
      <c r="KAL151" s="4"/>
      <c r="KAM151" s="4"/>
      <c r="KAN151" s="4"/>
      <c r="KAO151" s="4"/>
      <c r="KAP151" s="4"/>
      <c r="KAQ151" s="4"/>
      <c r="KAR151" s="4"/>
      <c r="KAS151" s="4"/>
      <c r="KAT151" s="4"/>
      <c r="KAU151" s="4"/>
      <c r="KAV151" s="4"/>
      <c r="KAW151" s="4"/>
      <c r="KAX151" s="4"/>
      <c r="KAY151" s="4"/>
      <c r="KAZ151" s="4"/>
      <c r="KBA151" s="4"/>
      <c r="KBB151" s="4"/>
      <c r="KBC151" s="4"/>
      <c r="KBD151" s="4"/>
      <c r="KBE151" s="4"/>
      <c r="KBF151" s="4"/>
      <c r="KBG151" s="4"/>
      <c r="KBH151" s="4"/>
      <c r="KBI151" s="4"/>
      <c r="KBJ151" s="4"/>
      <c r="KBK151" s="4"/>
      <c r="KBL151" s="4"/>
      <c r="KBM151" s="4"/>
      <c r="KBN151" s="4"/>
      <c r="KBO151" s="4"/>
      <c r="KBP151" s="4"/>
      <c r="KBQ151" s="4"/>
      <c r="KBR151" s="4"/>
      <c r="KBS151" s="4"/>
      <c r="KBT151" s="4"/>
      <c r="KBU151" s="4"/>
      <c r="KBV151" s="4"/>
      <c r="KBW151" s="4"/>
      <c r="KBX151" s="4"/>
      <c r="KBY151" s="4"/>
      <c r="KBZ151" s="4"/>
      <c r="KCA151" s="4"/>
      <c r="KCB151" s="4"/>
      <c r="KCC151" s="4"/>
      <c r="KCD151" s="4"/>
      <c r="KCE151" s="4"/>
      <c r="KCF151" s="4"/>
      <c r="KCG151" s="4"/>
      <c r="KCH151" s="4"/>
      <c r="KCI151" s="4"/>
      <c r="KCJ151" s="4"/>
      <c r="KCK151" s="4"/>
      <c r="KCL151" s="4"/>
      <c r="KCM151" s="4"/>
      <c r="KCN151" s="4"/>
      <c r="KCO151" s="4"/>
      <c r="KCP151" s="4"/>
      <c r="KCQ151" s="4"/>
      <c r="KCR151" s="4"/>
      <c r="KCS151" s="4"/>
      <c r="KCT151" s="4"/>
      <c r="KCU151" s="4"/>
      <c r="KCV151" s="4"/>
      <c r="KCW151" s="4"/>
      <c r="KCX151" s="4"/>
      <c r="KCY151" s="4"/>
      <c r="KCZ151" s="4"/>
      <c r="KDA151" s="4"/>
      <c r="KDB151" s="4"/>
      <c r="KDC151" s="4"/>
      <c r="KDD151" s="4"/>
      <c r="KDE151" s="4"/>
      <c r="KDF151" s="4"/>
      <c r="KDG151" s="4"/>
      <c r="KDH151" s="4"/>
      <c r="KDI151" s="4"/>
      <c r="KDJ151" s="4"/>
      <c r="KDK151" s="4"/>
      <c r="KDL151" s="4"/>
      <c r="KDM151" s="4"/>
      <c r="KDN151" s="4"/>
      <c r="KDO151" s="4"/>
      <c r="KDP151" s="4"/>
      <c r="KDQ151" s="4"/>
      <c r="KDR151" s="4"/>
      <c r="KDS151" s="4"/>
      <c r="KDT151" s="4"/>
      <c r="KDU151" s="4"/>
      <c r="KDV151" s="4"/>
      <c r="KDW151" s="4"/>
      <c r="KDX151" s="4"/>
      <c r="KDY151" s="4"/>
      <c r="KDZ151" s="4"/>
      <c r="KEA151" s="4"/>
      <c r="KEB151" s="4"/>
      <c r="KEC151" s="4"/>
      <c r="KED151" s="4"/>
      <c r="KEE151" s="4"/>
      <c r="KEF151" s="4"/>
      <c r="KEG151" s="4"/>
      <c r="KEH151" s="4"/>
      <c r="KEI151" s="4"/>
      <c r="KEJ151" s="4"/>
      <c r="KEK151" s="4"/>
      <c r="KEL151" s="4"/>
      <c r="KEM151" s="4"/>
      <c r="KEN151" s="4"/>
      <c r="KEO151" s="4"/>
      <c r="KEP151" s="4"/>
      <c r="KEQ151" s="4"/>
      <c r="KER151" s="4"/>
      <c r="KES151" s="4"/>
      <c r="KET151" s="4"/>
      <c r="KEU151" s="4"/>
      <c r="KEV151" s="4"/>
      <c r="KEW151" s="4"/>
      <c r="KEX151" s="4"/>
      <c r="KEY151" s="4"/>
      <c r="KEZ151" s="4"/>
      <c r="KFA151" s="4"/>
      <c r="KFB151" s="4"/>
      <c r="KFC151" s="4"/>
      <c r="KFD151" s="4"/>
      <c r="KFE151" s="4"/>
      <c r="KFF151" s="4"/>
      <c r="KFG151" s="4"/>
      <c r="KFH151" s="4"/>
      <c r="KFI151" s="4"/>
      <c r="KFJ151" s="4"/>
      <c r="KFK151" s="4"/>
      <c r="KFL151" s="4"/>
      <c r="KFM151" s="4"/>
      <c r="KFN151" s="4"/>
      <c r="KFO151" s="4"/>
      <c r="KFP151" s="4"/>
      <c r="KFQ151" s="4"/>
      <c r="KFR151" s="4"/>
      <c r="KFS151" s="4"/>
      <c r="KFT151" s="4"/>
      <c r="KFU151" s="4"/>
      <c r="KFV151" s="4"/>
      <c r="KFW151" s="4"/>
      <c r="KFX151" s="4"/>
      <c r="KFY151" s="4"/>
      <c r="KFZ151" s="4"/>
      <c r="KGA151" s="4"/>
      <c r="KGB151" s="4"/>
      <c r="KGC151" s="4"/>
      <c r="KGD151" s="4"/>
      <c r="KGE151" s="4"/>
      <c r="KGF151" s="4"/>
      <c r="KGG151" s="4"/>
      <c r="KGH151" s="4"/>
      <c r="KGI151" s="4"/>
      <c r="KGJ151" s="4"/>
      <c r="KGK151" s="4"/>
      <c r="KGL151" s="4"/>
      <c r="KGM151" s="4"/>
      <c r="KGN151" s="4"/>
      <c r="KGO151" s="4"/>
      <c r="KGP151" s="4"/>
      <c r="KGQ151" s="74"/>
      <c r="KGR151" s="74"/>
      <c r="KGS151" s="74"/>
      <c r="KGT151" s="74"/>
      <c r="KGU151" s="74"/>
      <c r="KGV151" s="74"/>
      <c r="KGW151" s="4"/>
      <c r="KGX151" s="4"/>
      <c r="KGY151" s="4"/>
      <c r="KGZ151" s="4"/>
      <c r="KHA151" s="4"/>
      <c r="KHB151" s="4"/>
      <c r="KHC151" s="4"/>
      <c r="KHD151" s="4"/>
      <c r="KHE151" s="4"/>
      <c r="KHF151" s="4"/>
      <c r="KHG151" s="4"/>
      <c r="KHH151" s="4"/>
      <c r="KHI151" s="4"/>
      <c r="KHJ151" s="4"/>
      <c r="KHK151" s="4"/>
      <c r="KHL151" s="4"/>
      <c r="KHM151" s="4"/>
      <c r="KHN151" s="4"/>
      <c r="KHO151" s="4"/>
      <c r="KHP151" s="4"/>
      <c r="KHQ151" s="4"/>
      <c r="KHR151" s="4"/>
      <c r="KHS151" s="4"/>
      <c r="KHT151" s="4"/>
      <c r="KHU151" s="4"/>
      <c r="KHV151" s="4"/>
      <c r="KHW151" s="4"/>
      <c r="KHX151" s="4"/>
      <c r="KHY151" s="4"/>
      <c r="KHZ151" s="4"/>
      <c r="KIA151" s="4"/>
      <c r="KIB151" s="4"/>
      <c r="KIC151" s="4"/>
      <c r="KID151" s="4"/>
      <c r="KIE151" s="4"/>
      <c r="KIF151" s="4"/>
      <c r="KIG151" s="4"/>
      <c r="KIH151" s="4"/>
      <c r="KII151" s="4"/>
      <c r="KIJ151" s="4"/>
      <c r="KIK151" s="4"/>
      <c r="KIL151" s="4"/>
      <c r="KIM151" s="4"/>
      <c r="KIN151" s="4"/>
      <c r="KIO151" s="4"/>
      <c r="KIP151" s="4"/>
      <c r="KIQ151" s="4"/>
      <c r="KIR151" s="4"/>
      <c r="KIS151" s="4"/>
      <c r="KIT151" s="4"/>
      <c r="KIU151" s="4"/>
      <c r="KIV151" s="4"/>
      <c r="KIW151" s="4"/>
      <c r="KIX151" s="4"/>
      <c r="KIY151" s="4"/>
      <c r="KIZ151" s="4"/>
      <c r="KJA151" s="4"/>
      <c r="KJB151" s="4"/>
      <c r="KJC151" s="4"/>
      <c r="KJD151" s="4"/>
      <c r="KJE151" s="4"/>
      <c r="KJF151" s="4"/>
      <c r="KJG151" s="4"/>
      <c r="KJH151" s="4"/>
      <c r="KJI151" s="4"/>
      <c r="KJJ151" s="4"/>
      <c r="KJK151" s="4"/>
      <c r="KJL151" s="4"/>
      <c r="KJM151" s="4"/>
      <c r="KJN151" s="4"/>
      <c r="KJO151" s="4"/>
      <c r="KJP151" s="4"/>
      <c r="KJQ151" s="4"/>
      <c r="KJR151" s="4"/>
      <c r="KJS151" s="4"/>
      <c r="KJT151" s="4"/>
      <c r="KJU151" s="4"/>
      <c r="KJV151" s="4"/>
      <c r="KJW151" s="4"/>
      <c r="KJX151" s="4"/>
      <c r="KJY151" s="4"/>
      <c r="KJZ151" s="4"/>
      <c r="KKA151" s="4"/>
      <c r="KKB151" s="4"/>
      <c r="KKC151" s="4"/>
      <c r="KKD151" s="4"/>
      <c r="KKE151" s="4"/>
      <c r="KKF151" s="4"/>
      <c r="KKG151" s="4"/>
      <c r="KKH151" s="4"/>
      <c r="KKI151" s="4"/>
      <c r="KKJ151" s="4"/>
      <c r="KKK151" s="4"/>
      <c r="KKL151" s="4"/>
      <c r="KKM151" s="4"/>
      <c r="KKN151" s="4"/>
      <c r="KKO151" s="4"/>
      <c r="KKP151" s="4"/>
      <c r="KKQ151" s="4"/>
      <c r="KKR151" s="4"/>
      <c r="KKS151" s="4"/>
      <c r="KKT151" s="4"/>
      <c r="KKU151" s="4"/>
      <c r="KKV151" s="4"/>
      <c r="KKW151" s="4"/>
      <c r="KKX151" s="4"/>
      <c r="KKY151" s="4"/>
      <c r="KKZ151" s="4"/>
      <c r="KLA151" s="4"/>
      <c r="KLB151" s="4"/>
      <c r="KLC151" s="4"/>
      <c r="KLD151" s="4"/>
      <c r="KLE151" s="4"/>
      <c r="KLF151" s="4"/>
      <c r="KLG151" s="4"/>
      <c r="KLH151" s="4"/>
      <c r="KLI151" s="4"/>
      <c r="KLJ151" s="4"/>
      <c r="KLK151" s="4"/>
      <c r="KLL151" s="4"/>
      <c r="KLM151" s="4"/>
      <c r="KLN151" s="4"/>
      <c r="KLO151" s="4"/>
      <c r="KLP151" s="4"/>
      <c r="KLQ151" s="4"/>
      <c r="KLR151" s="4"/>
      <c r="KLS151" s="4"/>
      <c r="KLT151" s="4"/>
      <c r="KLU151" s="4"/>
      <c r="KLV151" s="4"/>
      <c r="KLW151" s="4"/>
      <c r="KLX151" s="4"/>
      <c r="KLY151" s="4"/>
      <c r="KLZ151" s="4"/>
      <c r="KMA151" s="4"/>
      <c r="KMB151" s="4"/>
      <c r="KMC151" s="4"/>
      <c r="KMD151" s="4"/>
      <c r="KME151" s="4"/>
      <c r="KMF151" s="4"/>
      <c r="KMG151" s="4"/>
      <c r="KMH151" s="4"/>
      <c r="KMI151" s="4"/>
      <c r="KMJ151" s="4"/>
      <c r="KMK151" s="4"/>
      <c r="KML151" s="4"/>
      <c r="KMM151" s="4"/>
      <c r="KMN151" s="4"/>
      <c r="KMO151" s="4"/>
      <c r="KMP151" s="4"/>
      <c r="KMQ151" s="4"/>
      <c r="KMR151" s="4"/>
      <c r="KMS151" s="4"/>
      <c r="KMT151" s="4"/>
      <c r="KMU151" s="4"/>
      <c r="KMV151" s="4"/>
      <c r="KMW151" s="4"/>
      <c r="KMX151" s="4"/>
      <c r="KMY151" s="4"/>
      <c r="KMZ151" s="4"/>
      <c r="KNA151" s="4"/>
      <c r="KNB151" s="4"/>
      <c r="KNC151" s="4"/>
      <c r="KND151" s="4"/>
      <c r="KNE151" s="4"/>
      <c r="KNF151" s="4"/>
      <c r="KNG151" s="4"/>
      <c r="KNH151" s="4"/>
      <c r="KNI151" s="4"/>
      <c r="KNJ151" s="4"/>
      <c r="KNK151" s="4"/>
      <c r="KNL151" s="4"/>
      <c r="KNM151" s="4"/>
      <c r="KNN151" s="4"/>
      <c r="KNO151" s="4"/>
      <c r="KNP151" s="4"/>
      <c r="KNQ151" s="4"/>
      <c r="KNR151" s="4"/>
      <c r="KNS151" s="4"/>
      <c r="KNT151" s="4"/>
      <c r="KNU151" s="4"/>
      <c r="KNV151" s="4"/>
      <c r="KNW151" s="4"/>
      <c r="KNX151" s="4"/>
      <c r="KNY151" s="4"/>
      <c r="KNZ151" s="4"/>
      <c r="KOA151" s="4"/>
      <c r="KOB151" s="4"/>
      <c r="KOC151" s="4"/>
      <c r="KOD151" s="4"/>
      <c r="KOE151" s="4"/>
      <c r="KOF151" s="4"/>
      <c r="KOG151" s="4"/>
      <c r="KOH151" s="4"/>
      <c r="KOI151" s="4"/>
      <c r="KOJ151" s="4"/>
      <c r="KOK151" s="4"/>
      <c r="KOL151" s="4"/>
      <c r="KOM151" s="4"/>
      <c r="KON151" s="4"/>
      <c r="KOO151" s="4"/>
      <c r="KOP151" s="4"/>
      <c r="KOQ151" s="4"/>
      <c r="KOR151" s="4"/>
      <c r="KOS151" s="4"/>
      <c r="KOT151" s="4"/>
      <c r="KOU151" s="4"/>
      <c r="KOV151" s="4"/>
      <c r="KOW151" s="4"/>
      <c r="KOX151" s="4"/>
      <c r="KOY151" s="4"/>
      <c r="KOZ151" s="4"/>
      <c r="KPA151" s="4"/>
      <c r="KPB151" s="4"/>
      <c r="KPC151" s="4"/>
      <c r="KPD151" s="4"/>
      <c r="KPE151" s="4"/>
      <c r="KPF151" s="4"/>
      <c r="KPG151" s="4"/>
      <c r="KPH151" s="4"/>
      <c r="KPI151" s="4"/>
      <c r="KPJ151" s="4"/>
      <c r="KPK151" s="4"/>
      <c r="KPL151" s="4"/>
      <c r="KPM151" s="4"/>
      <c r="KPN151" s="4"/>
      <c r="KPO151" s="4"/>
      <c r="KPP151" s="4"/>
      <c r="KPQ151" s="4"/>
      <c r="KPR151" s="4"/>
      <c r="KPS151" s="4"/>
      <c r="KPT151" s="4"/>
      <c r="KPU151" s="4"/>
      <c r="KPV151" s="4"/>
      <c r="KPW151" s="4"/>
      <c r="KPX151" s="4"/>
      <c r="KPY151" s="4"/>
      <c r="KPZ151" s="4"/>
      <c r="KQA151" s="4"/>
      <c r="KQB151" s="4"/>
      <c r="KQC151" s="4"/>
      <c r="KQD151" s="4"/>
      <c r="KQE151" s="4"/>
      <c r="KQF151" s="4"/>
      <c r="KQG151" s="4"/>
      <c r="KQH151" s="4"/>
      <c r="KQI151" s="4"/>
      <c r="KQJ151" s="4"/>
      <c r="KQK151" s="4"/>
      <c r="KQL151" s="4"/>
      <c r="KQM151" s="74"/>
      <c r="KQN151" s="74"/>
      <c r="KQO151" s="74"/>
      <c r="KQP151" s="74"/>
      <c r="KQQ151" s="74"/>
      <c r="KQR151" s="74"/>
      <c r="KQS151" s="4"/>
      <c r="KQT151" s="4"/>
      <c r="KQU151" s="4"/>
      <c r="KQV151" s="4"/>
      <c r="KQW151" s="4"/>
      <c r="KQX151" s="4"/>
      <c r="KQY151" s="4"/>
      <c r="KQZ151" s="4"/>
      <c r="KRA151" s="4"/>
      <c r="KRB151" s="4"/>
      <c r="KRC151" s="4"/>
      <c r="KRD151" s="4"/>
      <c r="KRE151" s="4"/>
      <c r="KRF151" s="4"/>
      <c r="KRG151" s="4"/>
      <c r="KRH151" s="4"/>
      <c r="KRI151" s="4"/>
      <c r="KRJ151" s="4"/>
      <c r="KRK151" s="4"/>
      <c r="KRL151" s="4"/>
      <c r="KRM151" s="4"/>
      <c r="KRN151" s="4"/>
      <c r="KRO151" s="4"/>
      <c r="KRP151" s="4"/>
      <c r="KRQ151" s="4"/>
      <c r="KRR151" s="4"/>
      <c r="KRS151" s="4"/>
      <c r="KRT151" s="4"/>
      <c r="KRU151" s="4"/>
      <c r="KRV151" s="4"/>
      <c r="KRW151" s="4"/>
      <c r="KRX151" s="4"/>
      <c r="KRY151" s="4"/>
      <c r="KRZ151" s="4"/>
      <c r="KSA151" s="4"/>
      <c r="KSB151" s="4"/>
      <c r="KSC151" s="4"/>
      <c r="KSD151" s="4"/>
      <c r="KSE151" s="4"/>
      <c r="KSF151" s="4"/>
      <c r="KSG151" s="4"/>
      <c r="KSH151" s="4"/>
      <c r="KSI151" s="4"/>
      <c r="KSJ151" s="4"/>
      <c r="KSK151" s="4"/>
      <c r="KSL151" s="4"/>
      <c r="KSM151" s="4"/>
      <c r="KSN151" s="4"/>
      <c r="KSO151" s="4"/>
      <c r="KSP151" s="4"/>
      <c r="KSQ151" s="4"/>
      <c r="KSR151" s="4"/>
      <c r="KSS151" s="4"/>
      <c r="KST151" s="4"/>
      <c r="KSU151" s="4"/>
      <c r="KSV151" s="4"/>
      <c r="KSW151" s="4"/>
      <c r="KSX151" s="4"/>
      <c r="KSY151" s="4"/>
      <c r="KSZ151" s="4"/>
      <c r="KTA151" s="4"/>
      <c r="KTB151" s="4"/>
      <c r="KTC151" s="4"/>
      <c r="KTD151" s="4"/>
      <c r="KTE151" s="4"/>
      <c r="KTF151" s="4"/>
      <c r="KTG151" s="4"/>
      <c r="KTH151" s="4"/>
      <c r="KTI151" s="4"/>
      <c r="KTJ151" s="4"/>
      <c r="KTK151" s="4"/>
      <c r="KTL151" s="4"/>
      <c r="KTM151" s="4"/>
      <c r="KTN151" s="4"/>
      <c r="KTO151" s="4"/>
      <c r="KTP151" s="4"/>
      <c r="KTQ151" s="4"/>
      <c r="KTR151" s="4"/>
      <c r="KTS151" s="4"/>
      <c r="KTT151" s="4"/>
      <c r="KTU151" s="4"/>
      <c r="KTV151" s="4"/>
      <c r="KTW151" s="4"/>
      <c r="KTX151" s="4"/>
      <c r="KTY151" s="4"/>
      <c r="KTZ151" s="4"/>
      <c r="KUA151" s="4"/>
      <c r="KUB151" s="4"/>
      <c r="KUC151" s="4"/>
      <c r="KUD151" s="4"/>
      <c r="KUE151" s="4"/>
      <c r="KUF151" s="4"/>
      <c r="KUG151" s="4"/>
      <c r="KUH151" s="4"/>
      <c r="KUI151" s="4"/>
      <c r="KUJ151" s="4"/>
      <c r="KUK151" s="4"/>
      <c r="KUL151" s="4"/>
      <c r="KUM151" s="4"/>
      <c r="KUN151" s="4"/>
      <c r="KUO151" s="4"/>
      <c r="KUP151" s="4"/>
      <c r="KUQ151" s="4"/>
      <c r="KUR151" s="4"/>
      <c r="KUS151" s="4"/>
      <c r="KUT151" s="4"/>
      <c r="KUU151" s="4"/>
      <c r="KUV151" s="4"/>
      <c r="KUW151" s="4"/>
      <c r="KUX151" s="4"/>
      <c r="KUY151" s="4"/>
      <c r="KUZ151" s="4"/>
      <c r="KVA151" s="4"/>
      <c r="KVB151" s="4"/>
      <c r="KVC151" s="4"/>
      <c r="KVD151" s="4"/>
      <c r="KVE151" s="4"/>
      <c r="KVF151" s="4"/>
      <c r="KVG151" s="4"/>
      <c r="KVH151" s="4"/>
      <c r="KVI151" s="4"/>
      <c r="KVJ151" s="4"/>
      <c r="KVK151" s="4"/>
      <c r="KVL151" s="4"/>
      <c r="KVM151" s="4"/>
      <c r="KVN151" s="4"/>
      <c r="KVO151" s="4"/>
      <c r="KVP151" s="4"/>
      <c r="KVQ151" s="4"/>
      <c r="KVR151" s="4"/>
      <c r="KVS151" s="4"/>
      <c r="KVT151" s="4"/>
      <c r="KVU151" s="4"/>
      <c r="KVV151" s="4"/>
      <c r="KVW151" s="4"/>
      <c r="KVX151" s="4"/>
      <c r="KVY151" s="4"/>
      <c r="KVZ151" s="4"/>
      <c r="KWA151" s="4"/>
      <c r="KWB151" s="4"/>
      <c r="KWC151" s="4"/>
      <c r="KWD151" s="4"/>
      <c r="KWE151" s="4"/>
      <c r="KWF151" s="4"/>
      <c r="KWG151" s="4"/>
      <c r="KWH151" s="4"/>
      <c r="KWI151" s="4"/>
      <c r="KWJ151" s="4"/>
      <c r="KWK151" s="4"/>
      <c r="KWL151" s="4"/>
      <c r="KWM151" s="4"/>
      <c r="KWN151" s="4"/>
      <c r="KWO151" s="4"/>
      <c r="KWP151" s="4"/>
      <c r="KWQ151" s="4"/>
      <c r="KWR151" s="4"/>
      <c r="KWS151" s="4"/>
      <c r="KWT151" s="4"/>
      <c r="KWU151" s="4"/>
      <c r="KWV151" s="4"/>
      <c r="KWW151" s="4"/>
      <c r="KWX151" s="4"/>
      <c r="KWY151" s="4"/>
      <c r="KWZ151" s="4"/>
      <c r="KXA151" s="4"/>
      <c r="KXB151" s="4"/>
      <c r="KXC151" s="4"/>
      <c r="KXD151" s="4"/>
      <c r="KXE151" s="4"/>
      <c r="KXF151" s="4"/>
      <c r="KXG151" s="4"/>
      <c r="KXH151" s="4"/>
      <c r="KXI151" s="4"/>
      <c r="KXJ151" s="4"/>
      <c r="KXK151" s="4"/>
      <c r="KXL151" s="4"/>
      <c r="KXM151" s="4"/>
      <c r="KXN151" s="4"/>
      <c r="KXO151" s="4"/>
      <c r="KXP151" s="4"/>
      <c r="KXQ151" s="4"/>
      <c r="KXR151" s="4"/>
      <c r="KXS151" s="4"/>
      <c r="KXT151" s="4"/>
      <c r="KXU151" s="4"/>
      <c r="KXV151" s="4"/>
      <c r="KXW151" s="4"/>
      <c r="KXX151" s="4"/>
      <c r="KXY151" s="4"/>
      <c r="KXZ151" s="4"/>
      <c r="KYA151" s="4"/>
      <c r="KYB151" s="4"/>
      <c r="KYC151" s="4"/>
      <c r="KYD151" s="4"/>
      <c r="KYE151" s="4"/>
      <c r="KYF151" s="4"/>
      <c r="KYG151" s="4"/>
      <c r="KYH151" s="4"/>
      <c r="KYI151" s="4"/>
      <c r="KYJ151" s="4"/>
      <c r="KYK151" s="4"/>
      <c r="KYL151" s="4"/>
      <c r="KYM151" s="4"/>
      <c r="KYN151" s="4"/>
      <c r="KYO151" s="4"/>
      <c r="KYP151" s="4"/>
      <c r="KYQ151" s="4"/>
      <c r="KYR151" s="4"/>
      <c r="KYS151" s="4"/>
      <c r="KYT151" s="4"/>
      <c r="KYU151" s="4"/>
      <c r="KYV151" s="4"/>
      <c r="KYW151" s="4"/>
      <c r="KYX151" s="4"/>
      <c r="KYY151" s="4"/>
      <c r="KYZ151" s="4"/>
      <c r="KZA151" s="4"/>
      <c r="KZB151" s="4"/>
      <c r="KZC151" s="4"/>
      <c r="KZD151" s="4"/>
      <c r="KZE151" s="4"/>
      <c r="KZF151" s="4"/>
      <c r="KZG151" s="4"/>
      <c r="KZH151" s="4"/>
      <c r="KZI151" s="4"/>
      <c r="KZJ151" s="4"/>
      <c r="KZK151" s="4"/>
      <c r="KZL151" s="4"/>
      <c r="KZM151" s="4"/>
      <c r="KZN151" s="4"/>
      <c r="KZO151" s="4"/>
      <c r="KZP151" s="4"/>
      <c r="KZQ151" s="4"/>
      <c r="KZR151" s="4"/>
      <c r="KZS151" s="4"/>
      <c r="KZT151" s="4"/>
      <c r="KZU151" s="4"/>
      <c r="KZV151" s="4"/>
      <c r="KZW151" s="4"/>
      <c r="KZX151" s="4"/>
      <c r="KZY151" s="4"/>
      <c r="KZZ151" s="4"/>
      <c r="LAA151" s="4"/>
      <c r="LAB151" s="4"/>
      <c r="LAC151" s="4"/>
      <c r="LAD151" s="4"/>
      <c r="LAE151" s="4"/>
      <c r="LAF151" s="4"/>
      <c r="LAG151" s="4"/>
      <c r="LAH151" s="4"/>
      <c r="LAI151" s="74"/>
      <c r="LAJ151" s="74"/>
      <c r="LAK151" s="74"/>
      <c r="LAL151" s="74"/>
      <c r="LAM151" s="74"/>
      <c r="LAN151" s="74"/>
      <c r="LAO151" s="4"/>
      <c r="LAP151" s="4"/>
      <c r="LAQ151" s="4"/>
      <c r="LAR151" s="4"/>
      <c r="LAS151" s="4"/>
      <c r="LAT151" s="4"/>
      <c r="LAU151" s="4"/>
      <c r="LAV151" s="4"/>
      <c r="LAW151" s="4"/>
      <c r="LAX151" s="4"/>
      <c r="LAY151" s="4"/>
      <c r="LAZ151" s="4"/>
      <c r="LBA151" s="4"/>
      <c r="LBB151" s="4"/>
      <c r="LBC151" s="4"/>
      <c r="LBD151" s="4"/>
      <c r="LBE151" s="4"/>
      <c r="LBF151" s="4"/>
      <c r="LBG151" s="4"/>
      <c r="LBH151" s="4"/>
      <c r="LBI151" s="4"/>
      <c r="LBJ151" s="4"/>
      <c r="LBK151" s="4"/>
      <c r="LBL151" s="4"/>
      <c r="LBM151" s="4"/>
      <c r="LBN151" s="4"/>
      <c r="LBO151" s="4"/>
      <c r="LBP151" s="4"/>
      <c r="LBQ151" s="4"/>
      <c r="LBR151" s="4"/>
      <c r="LBS151" s="4"/>
      <c r="LBT151" s="4"/>
      <c r="LBU151" s="4"/>
      <c r="LBV151" s="4"/>
      <c r="LBW151" s="4"/>
      <c r="LBX151" s="4"/>
      <c r="LBY151" s="4"/>
      <c r="LBZ151" s="4"/>
      <c r="LCA151" s="4"/>
      <c r="LCB151" s="4"/>
      <c r="LCC151" s="4"/>
      <c r="LCD151" s="4"/>
      <c r="LCE151" s="4"/>
      <c r="LCF151" s="4"/>
      <c r="LCG151" s="4"/>
      <c r="LCH151" s="4"/>
      <c r="LCI151" s="4"/>
      <c r="LCJ151" s="4"/>
      <c r="LCK151" s="4"/>
      <c r="LCL151" s="4"/>
      <c r="LCM151" s="4"/>
      <c r="LCN151" s="4"/>
      <c r="LCO151" s="4"/>
      <c r="LCP151" s="4"/>
      <c r="LCQ151" s="4"/>
      <c r="LCR151" s="4"/>
      <c r="LCS151" s="4"/>
      <c r="LCT151" s="4"/>
      <c r="LCU151" s="4"/>
      <c r="LCV151" s="4"/>
      <c r="LCW151" s="4"/>
      <c r="LCX151" s="4"/>
      <c r="LCY151" s="4"/>
      <c r="LCZ151" s="4"/>
      <c r="LDA151" s="4"/>
      <c r="LDB151" s="4"/>
      <c r="LDC151" s="4"/>
      <c r="LDD151" s="4"/>
      <c r="LDE151" s="4"/>
      <c r="LDF151" s="4"/>
      <c r="LDG151" s="4"/>
      <c r="LDH151" s="4"/>
      <c r="LDI151" s="4"/>
      <c r="LDJ151" s="4"/>
      <c r="LDK151" s="4"/>
      <c r="LDL151" s="4"/>
      <c r="LDM151" s="4"/>
      <c r="LDN151" s="4"/>
      <c r="LDO151" s="4"/>
      <c r="LDP151" s="4"/>
      <c r="LDQ151" s="4"/>
      <c r="LDR151" s="4"/>
      <c r="LDS151" s="4"/>
      <c r="LDT151" s="4"/>
      <c r="LDU151" s="4"/>
      <c r="LDV151" s="4"/>
      <c r="LDW151" s="4"/>
      <c r="LDX151" s="4"/>
      <c r="LDY151" s="4"/>
      <c r="LDZ151" s="4"/>
      <c r="LEA151" s="4"/>
      <c r="LEB151" s="4"/>
      <c r="LEC151" s="4"/>
      <c r="LED151" s="4"/>
      <c r="LEE151" s="4"/>
      <c r="LEF151" s="4"/>
      <c r="LEG151" s="4"/>
      <c r="LEH151" s="4"/>
      <c r="LEI151" s="4"/>
      <c r="LEJ151" s="4"/>
      <c r="LEK151" s="4"/>
      <c r="LEL151" s="4"/>
      <c r="LEM151" s="4"/>
      <c r="LEN151" s="4"/>
      <c r="LEO151" s="4"/>
      <c r="LEP151" s="4"/>
      <c r="LEQ151" s="4"/>
      <c r="LER151" s="4"/>
      <c r="LES151" s="4"/>
      <c r="LET151" s="4"/>
      <c r="LEU151" s="4"/>
      <c r="LEV151" s="4"/>
      <c r="LEW151" s="4"/>
      <c r="LEX151" s="4"/>
      <c r="LEY151" s="4"/>
      <c r="LEZ151" s="4"/>
      <c r="LFA151" s="4"/>
      <c r="LFB151" s="4"/>
      <c r="LFC151" s="4"/>
      <c r="LFD151" s="4"/>
      <c r="LFE151" s="4"/>
      <c r="LFF151" s="4"/>
      <c r="LFG151" s="4"/>
      <c r="LFH151" s="4"/>
      <c r="LFI151" s="4"/>
      <c r="LFJ151" s="4"/>
      <c r="LFK151" s="4"/>
      <c r="LFL151" s="4"/>
      <c r="LFM151" s="4"/>
      <c r="LFN151" s="4"/>
      <c r="LFO151" s="4"/>
      <c r="LFP151" s="4"/>
      <c r="LFQ151" s="4"/>
      <c r="LFR151" s="4"/>
      <c r="LFS151" s="4"/>
      <c r="LFT151" s="4"/>
      <c r="LFU151" s="4"/>
      <c r="LFV151" s="4"/>
      <c r="LFW151" s="4"/>
      <c r="LFX151" s="4"/>
      <c r="LFY151" s="4"/>
      <c r="LFZ151" s="4"/>
      <c r="LGA151" s="4"/>
      <c r="LGB151" s="4"/>
      <c r="LGC151" s="4"/>
      <c r="LGD151" s="4"/>
      <c r="LGE151" s="4"/>
      <c r="LGF151" s="4"/>
      <c r="LGG151" s="4"/>
      <c r="LGH151" s="4"/>
      <c r="LGI151" s="4"/>
      <c r="LGJ151" s="4"/>
      <c r="LGK151" s="4"/>
      <c r="LGL151" s="4"/>
      <c r="LGM151" s="4"/>
      <c r="LGN151" s="4"/>
      <c r="LGO151" s="4"/>
      <c r="LGP151" s="4"/>
      <c r="LGQ151" s="4"/>
      <c r="LGR151" s="4"/>
      <c r="LGS151" s="4"/>
      <c r="LGT151" s="4"/>
      <c r="LGU151" s="4"/>
      <c r="LGV151" s="4"/>
      <c r="LGW151" s="4"/>
      <c r="LGX151" s="4"/>
      <c r="LGY151" s="4"/>
      <c r="LGZ151" s="4"/>
      <c r="LHA151" s="4"/>
      <c r="LHB151" s="4"/>
      <c r="LHC151" s="4"/>
      <c r="LHD151" s="4"/>
      <c r="LHE151" s="4"/>
      <c r="LHF151" s="4"/>
      <c r="LHG151" s="4"/>
      <c r="LHH151" s="4"/>
      <c r="LHI151" s="4"/>
      <c r="LHJ151" s="4"/>
      <c r="LHK151" s="4"/>
      <c r="LHL151" s="4"/>
      <c r="LHM151" s="4"/>
      <c r="LHN151" s="4"/>
      <c r="LHO151" s="4"/>
      <c r="LHP151" s="4"/>
      <c r="LHQ151" s="4"/>
      <c r="LHR151" s="4"/>
      <c r="LHS151" s="4"/>
      <c r="LHT151" s="4"/>
      <c r="LHU151" s="4"/>
      <c r="LHV151" s="4"/>
      <c r="LHW151" s="4"/>
      <c r="LHX151" s="4"/>
      <c r="LHY151" s="4"/>
      <c r="LHZ151" s="4"/>
      <c r="LIA151" s="4"/>
      <c r="LIB151" s="4"/>
      <c r="LIC151" s="4"/>
      <c r="LID151" s="4"/>
      <c r="LIE151" s="4"/>
      <c r="LIF151" s="4"/>
      <c r="LIG151" s="4"/>
      <c r="LIH151" s="4"/>
      <c r="LII151" s="4"/>
      <c r="LIJ151" s="4"/>
      <c r="LIK151" s="4"/>
      <c r="LIL151" s="4"/>
      <c r="LIM151" s="4"/>
      <c r="LIN151" s="4"/>
      <c r="LIO151" s="4"/>
      <c r="LIP151" s="4"/>
      <c r="LIQ151" s="4"/>
      <c r="LIR151" s="4"/>
      <c r="LIS151" s="4"/>
      <c r="LIT151" s="4"/>
      <c r="LIU151" s="4"/>
      <c r="LIV151" s="4"/>
      <c r="LIW151" s="4"/>
      <c r="LIX151" s="4"/>
      <c r="LIY151" s="4"/>
      <c r="LIZ151" s="4"/>
      <c r="LJA151" s="4"/>
      <c r="LJB151" s="4"/>
      <c r="LJC151" s="4"/>
      <c r="LJD151" s="4"/>
      <c r="LJE151" s="4"/>
      <c r="LJF151" s="4"/>
      <c r="LJG151" s="4"/>
      <c r="LJH151" s="4"/>
      <c r="LJI151" s="4"/>
      <c r="LJJ151" s="4"/>
      <c r="LJK151" s="4"/>
      <c r="LJL151" s="4"/>
      <c r="LJM151" s="4"/>
      <c r="LJN151" s="4"/>
      <c r="LJO151" s="4"/>
      <c r="LJP151" s="4"/>
      <c r="LJQ151" s="4"/>
      <c r="LJR151" s="4"/>
      <c r="LJS151" s="4"/>
      <c r="LJT151" s="4"/>
      <c r="LJU151" s="4"/>
      <c r="LJV151" s="4"/>
      <c r="LJW151" s="4"/>
      <c r="LJX151" s="4"/>
      <c r="LJY151" s="4"/>
      <c r="LJZ151" s="4"/>
      <c r="LKA151" s="4"/>
      <c r="LKB151" s="4"/>
      <c r="LKC151" s="4"/>
      <c r="LKD151" s="4"/>
      <c r="LKE151" s="74"/>
      <c r="LKF151" s="74"/>
      <c r="LKG151" s="74"/>
      <c r="LKH151" s="74"/>
      <c r="LKI151" s="74"/>
      <c r="LKJ151" s="74"/>
      <c r="LKK151" s="4"/>
      <c r="LKL151" s="4"/>
      <c r="LKM151" s="4"/>
      <c r="LKN151" s="4"/>
      <c r="LKO151" s="4"/>
      <c r="LKP151" s="4"/>
      <c r="LKQ151" s="4"/>
      <c r="LKR151" s="4"/>
      <c r="LKS151" s="4"/>
      <c r="LKT151" s="4"/>
      <c r="LKU151" s="4"/>
      <c r="LKV151" s="4"/>
      <c r="LKW151" s="4"/>
      <c r="LKX151" s="4"/>
      <c r="LKY151" s="4"/>
      <c r="LKZ151" s="4"/>
      <c r="LLA151" s="4"/>
      <c r="LLB151" s="4"/>
      <c r="LLC151" s="4"/>
      <c r="LLD151" s="4"/>
      <c r="LLE151" s="4"/>
      <c r="LLF151" s="4"/>
      <c r="LLG151" s="4"/>
      <c r="LLH151" s="4"/>
      <c r="LLI151" s="4"/>
      <c r="LLJ151" s="4"/>
      <c r="LLK151" s="4"/>
      <c r="LLL151" s="4"/>
      <c r="LLM151" s="4"/>
      <c r="LLN151" s="4"/>
      <c r="LLO151" s="4"/>
      <c r="LLP151" s="4"/>
      <c r="LLQ151" s="4"/>
      <c r="LLR151" s="4"/>
      <c r="LLS151" s="4"/>
      <c r="LLT151" s="4"/>
      <c r="LLU151" s="4"/>
      <c r="LLV151" s="4"/>
      <c r="LLW151" s="4"/>
      <c r="LLX151" s="4"/>
      <c r="LLY151" s="4"/>
      <c r="LLZ151" s="4"/>
      <c r="LMA151" s="4"/>
      <c r="LMB151" s="4"/>
      <c r="LMC151" s="4"/>
      <c r="LMD151" s="4"/>
      <c r="LME151" s="4"/>
      <c r="LMF151" s="4"/>
      <c r="LMG151" s="4"/>
      <c r="LMH151" s="4"/>
      <c r="LMI151" s="4"/>
      <c r="LMJ151" s="4"/>
      <c r="LMK151" s="4"/>
      <c r="LML151" s="4"/>
      <c r="LMM151" s="4"/>
      <c r="LMN151" s="4"/>
      <c r="LMO151" s="4"/>
      <c r="LMP151" s="4"/>
      <c r="LMQ151" s="4"/>
      <c r="LMR151" s="4"/>
      <c r="LMS151" s="4"/>
      <c r="LMT151" s="4"/>
      <c r="LMU151" s="4"/>
      <c r="LMV151" s="4"/>
      <c r="LMW151" s="4"/>
      <c r="LMX151" s="4"/>
      <c r="LMY151" s="4"/>
      <c r="LMZ151" s="4"/>
      <c r="LNA151" s="4"/>
      <c r="LNB151" s="4"/>
      <c r="LNC151" s="4"/>
      <c r="LND151" s="4"/>
      <c r="LNE151" s="4"/>
      <c r="LNF151" s="4"/>
      <c r="LNG151" s="4"/>
      <c r="LNH151" s="4"/>
      <c r="LNI151" s="4"/>
      <c r="LNJ151" s="4"/>
      <c r="LNK151" s="4"/>
      <c r="LNL151" s="4"/>
      <c r="LNM151" s="4"/>
      <c r="LNN151" s="4"/>
      <c r="LNO151" s="4"/>
      <c r="LNP151" s="4"/>
      <c r="LNQ151" s="4"/>
      <c r="LNR151" s="4"/>
      <c r="LNS151" s="4"/>
      <c r="LNT151" s="4"/>
      <c r="LNU151" s="4"/>
      <c r="LNV151" s="4"/>
      <c r="LNW151" s="4"/>
      <c r="LNX151" s="4"/>
      <c r="LNY151" s="4"/>
      <c r="LNZ151" s="4"/>
      <c r="LOA151" s="4"/>
      <c r="LOB151" s="4"/>
      <c r="LOC151" s="4"/>
      <c r="LOD151" s="4"/>
      <c r="LOE151" s="4"/>
      <c r="LOF151" s="4"/>
      <c r="LOG151" s="4"/>
      <c r="LOH151" s="4"/>
      <c r="LOI151" s="4"/>
      <c r="LOJ151" s="4"/>
      <c r="LOK151" s="4"/>
      <c r="LOL151" s="4"/>
      <c r="LOM151" s="4"/>
      <c r="LON151" s="4"/>
      <c r="LOO151" s="4"/>
      <c r="LOP151" s="4"/>
      <c r="LOQ151" s="4"/>
      <c r="LOR151" s="4"/>
      <c r="LOS151" s="4"/>
      <c r="LOT151" s="4"/>
      <c r="LOU151" s="4"/>
      <c r="LOV151" s="4"/>
      <c r="LOW151" s="4"/>
      <c r="LOX151" s="4"/>
      <c r="LOY151" s="4"/>
      <c r="LOZ151" s="4"/>
      <c r="LPA151" s="4"/>
      <c r="LPB151" s="4"/>
      <c r="LPC151" s="4"/>
      <c r="LPD151" s="4"/>
      <c r="LPE151" s="4"/>
      <c r="LPF151" s="4"/>
      <c r="LPG151" s="4"/>
      <c r="LPH151" s="4"/>
      <c r="LPI151" s="4"/>
      <c r="LPJ151" s="4"/>
      <c r="LPK151" s="4"/>
      <c r="LPL151" s="4"/>
      <c r="LPM151" s="4"/>
      <c r="LPN151" s="4"/>
      <c r="LPO151" s="4"/>
      <c r="LPP151" s="4"/>
      <c r="LPQ151" s="4"/>
      <c r="LPR151" s="4"/>
      <c r="LPS151" s="4"/>
      <c r="LPT151" s="4"/>
      <c r="LPU151" s="4"/>
      <c r="LPV151" s="4"/>
      <c r="LPW151" s="4"/>
      <c r="LPX151" s="4"/>
      <c r="LPY151" s="4"/>
      <c r="LPZ151" s="4"/>
      <c r="LQA151" s="4"/>
      <c r="LQB151" s="4"/>
      <c r="LQC151" s="4"/>
      <c r="LQD151" s="4"/>
      <c r="LQE151" s="4"/>
      <c r="LQF151" s="4"/>
      <c r="LQG151" s="4"/>
      <c r="LQH151" s="4"/>
      <c r="LQI151" s="4"/>
      <c r="LQJ151" s="4"/>
      <c r="LQK151" s="4"/>
      <c r="LQL151" s="4"/>
      <c r="LQM151" s="4"/>
      <c r="LQN151" s="4"/>
      <c r="LQO151" s="4"/>
      <c r="LQP151" s="4"/>
      <c r="LQQ151" s="4"/>
      <c r="LQR151" s="4"/>
      <c r="LQS151" s="4"/>
      <c r="LQT151" s="4"/>
      <c r="LQU151" s="4"/>
      <c r="LQV151" s="4"/>
      <c r="LQW151" s="4"/>
      <c r="LQX151" s="4"/>
      <c r="LQY151" s="4"/>
      <c r="LQZ151" s="4"/>
      <c r="LRA151" s="4"/>
      <c r="LRB151" s="4"/>
      <c r="LRC151" s="4"/>
      <c r="LRD151" s="4"/>
      <c r="LRE151" s="4"/>
      <c r="LRF151" s="4"/>
      <c r="LRG151" s="4"/>
      <c r="LRH151" s="4"/>
      <c r="LRI151" s="4"/>
      <c r="LRJ151" s="4"/>
      <c r="LRK151" s="4"/>
      <c r="LRL151" s="4"/>
      <c r="LRM151" s="4"/>
      <c r="LRN151" s="4"/>
      <c r="LRO151" s="4"/>
      <c r="LRP151" s="4"/>
      <c r="LRQ151" s="4"/>
      <c r="LRR151" s="4"/>
      <c r="LRS151" s="4"/>
      <c r="LRT151" s="4"/>
      <c r="LRU151" s="4"/>
      <c r="LRV151" s="4"/>
      <c r="LRW151" s="4"/>
      <c r="LRX151" s="4"/>
      <c r="LRY151" s="4"/>
      <c r="LRZ151" s="4"/>
      <c r="LSA151" s="4"/>
      <c r="LSB151" s="4"/>
      <c r="LSC151" s="4"/>
      <c r="LSD151" s="4"/>
      <c r="LSE151" s="4"/>
      <c r="LSF151" s="4"/>
      <c r="LSG151" s="4"/>
      <c r="LSH151" s="4"/>
      <c r="LSI151" s="4"/>
      <c r="LSJ151" s="4"/>
      <c r="LSK151" s="4"/>
      <c r="LSL151" s="4"/>
      <c r="LSM151" s="4"/>
      <c r="LSN151" s="4"/>
      <c r="LSO151" s="4"/>
      <c r="LSP151" s="4"/>
      <c r="LSQ151" s="4"/>
      <c r="LSR151" s="4"/>
      <c r="LSS151" s="4"/>
      <c r="LST151" s="4"/>
      <c r="LSU151" s="4"/>
      <c r="LSV151" s="4"/>
      <c r="LSW151" s="4"/>
      <c r="LSX151" s="4"/>
      <c r="LSY151" s="4"/>
      <c r="LSZ151" s="4"/>
      <c r="LTA151" s="4"/>
      <c r="LTB151" s="4"/>
      <c r="LTC151" s="4"/>
      <c r="LTD151" s="4"/>
      <c r="LTE151" s="4"/>
      <c r="LTF151" s="4"/>
      <c r="LTG151" s="4"/>
      <c r="LTH151" s="4"/>
      <c r="LTI151" s="4"/>
      <c r="LTJ151" s="4"/>
      <c r="LTK151" s="4"/>
      <c r="LTL151" s="4"/>
      <c r="LTM151" s="4"/>
      <c r="LTN151" s="4"/>
      <c r="LTO151" s="4"/>
      <c r="LTP151" s="4"/>
      <c r="LTQ151" s="4"/>
      <c r="LTR151" s="4"/>
      <c r="LTS151" s="4"/>
      <c r="LTT151" s="4"/>
      <c r="LTU151" s="4"/>
      <c r="LTV151" s="4"/>
      <c r="LTW151" s="4"/>
      <c r="LTX151" s="4"/>
      <c r="LTY151" s="4"/>
      <c r="LTZ151" s="4"/>
      <c r="LUA151" s="74"/>
      <c r="LUB151" s="74"/>
      <c r="LUC151" s="74"/>
      <c r="LUD151" s="74"/>
      <c r="LUE151" s="74"/>
      <c r="LUF151" s="74"/>
      <c r="LUG151" s="4"/>
      <c r="LUH151" s="4"/>
      <c r="LUI151" s="4"/>
      <c r="LUJ151" s="4"/>
      <c r="LUK151" s="4"/>
      <c r="LUL151" s="4"/>
      <c r="LUM151" s="4"/>
      <c r="LUN151" s="4"/>
      <c r="LUO151" s="4"/>
      <c r="LUP151" s="4"/>
      <c r="LUQ151" s="4"/>
      <c r="LUR151" s="4"/>
      <c r="LUS151" s="4"/>
      <c r="LUT151" s="4"/>
      <c r="LUU151" s="4"/>
      <c r="LUV151" s="4"/>
      <c r="LUW151" s="4"/>
      <c r="LUX151" s="4"/>
      <c r="LUY151" s="4"/>
      <c r="LUZ151" s="4"/>
      <c r="LVA151" s="4"/>
      <c r="LVB151" s="4"/>
      <c r="LVC151" s="4"/>
      <c r="LVD151" s="4"/>
      <c r="LVE151" s="4"/>
      <c r="LVF151" s="4"/>
      <c r="LVG151" s="4"/>
      <c r="LVH151" s="4"/>
      <c r="LVI151" s="4"/>
      <c r="LVJ151" s="4"/>
      <c r="LVK151" s="4"/>
      <c r="LVL151" s="4"/>
      <c r="LVM151" s="4"/>
      <c r="LVN151" s="4"/>
      <c r="LVO151" s="4"/>
      <c r="LVP151" s="4"/>
      <c r="LVQ151" s="4"/>
      <c r="LVR151" s="4"/>
      <c r="LVS151" s="4"/>
      <c r="LVT151" s="4"/>
      <c r="LVU151" s="4"/>
      <c r="LVV151" s="4"/>
      <c r="LVW151" s="4"/>
      <c r="LVX151" s="4"/>
      <c r="LVY151" s="4"/>
      <c r="LVZ151" s="4"/>
      <c r="LWA151" s="4"/>
      <c r="LWB151" s="4"/>
      <c r="LWC151" s="4"/>
      <c r="LWD151" s="4"/>
      <c r="LWE151" s="4"/>
      <c r="LWF151" s="4"/>
      <c r="LWG151" s="4"/>
      <c r="LWH151" s="4"/>
      <c r="LWI151" s="4"/>
      <c r="LWJ151" s="4"/>
      <c r="LWK151" s="4"/>
      <c r="LWL151" s="4"/>
      <c r="LWM151" s="4"/>
      <c r="LWN151" s="4"/>
      <c r="LWO151" s="4"/>
      <c r="LWP151" s="4"/>
      <c r="LWQ151" s="4"/>
      <c r="LWR151" s="4"/>
      <c r="LWS151" s="4"/>
      <c r="LWT151" s="4"/>
      <c r="LWU151" s="4"/>
      <c r="LWV151" s="4"/>
      <c r="LWW151" s="4"/>
      <c r="LWX151" s="4"/>
      <c r="LWY151" s="4"/>
      <c r="LWZ151" s="4"/>
      <c r="LXA151" s="4"/>
      <c r="LXB151" s="4"/>
      <c r="LXC151" s="4"/>
      <c r="LXD151" s="4"/>
      <c r="LXE151" s="4"/>
      <c r="LXF151" s="4"/>
      <c r="LXG151" s="4"/>
      <c r="LXH151" s="4"/>
      <c r="LXI151" s="4"/>
      <c r="LXJ151" s="4"/>
      <c r="LXK151" s="4"/>
      <c r="LXL151" s="4"/>
      <c r="LXM151" s="4"/>
      <c r="LXN151" s="4"/>
      <c r="LXO151" s="4"/>
      <c r="LXP151" s="4"/>
      <c r="LXQ151" s="4"/>
      <c r="LXR151" s="4"/>
      <c r="LXS151" s="4"/>
      <c r="LXT151" s="4"/>
      <c r="LXU151" s="4"/>
      <c r="LXV151" s="4"/>
      <c r="LXW151" s="4"/>
      <c r="LXX151" s="4"/>
      <c r="LXY151" s="4"/>
      <c r="LXZ151" s="4"/>
      <c r="LYA151" s="4"/>
      <c r="LYB151" s="4"/>
      <c r="LYC151" s="4"/>
      <c r="LYD151" s="4"/>
      <c r="LYE151" s="4"/>
      <c r="LYF151" s="4"/>
      <c r="LYG151" s="4"/>
      <c r="LYH151" s="4"/>
      <c r="LYI151" s="4"/>
      <c r="LYJ151" s="4"/>
      <c r="LYK151" s="4"/>
      <c r="LYL151" s="4"/>
      <c r="LYM151" s="4"/>
      <c r="LYN151" s="4"/>
      <c r="LYO151" s="4"/>
      <c r="LYP151" s="4"/>
      <c r="LYQ151" s="4"/>
      <c r="LYR151" s="4"/>
      <c r="LYS151" s="4"/>
      <c r="LYT151" s="4"/>
      <c r="LYU151" s="4"/>
      <c r="LYV151" s="4"/>
      <c r="LYW151" s="4"/>
      <c r="LYX151" s="4"/>
      <c r="LYY151" s="4"/>
      <c r="LYZ151" s="4"/>
      <c r="LZA151" s="4"/>
      <c r="LZB151" s="4"/>
      <c r="LZC151" s="4"/>
      <c r="LZD151" s="4"/>
      <c r="LZE151" s="4"/>
      <c r="LZF151" s="4"/>
      <c r="LZG151" s="4"/>
      <c r="LZH151" s="4"/>
      <c r="LZI151" s="4"/>
      <c r="LZJ151" s="4"/>
      <c r="LZK151" s="4"/>
      <c r="LZL151" s="4"/>
      <c r="LZM151" s="4"/>
      <c r="LZN151" s="4"/>
      <c r="LZO151" s="4"/>
      <c r="LZP151" s="4"/>
      <c r="LZQ151" s="4"/>
      <c r="LZR151" s="4"/>
      <c r="LZS151" s="4"/>
      <c r="LZT151" s="4"/>
      <c r="LZU151" s="4"/>
      <c r="LZV151" s="4"/>
      <c r="LZW151" s="4"/>
      <c r="LZX151" s="4"/>
      <c r="LZY151" s="4"/>
      <c r="LZZ151" s="4"/>
      <c r="MAA151" s="4"/>
      <c r="MAB151" s="4"/>
      <c r="MAC151" s="4"/>
      <c r="MAD151" s="4"/>
      <c r="MAE151" s="4"/>
      <c r="MAF151" s="4"/>
      <c r="MAG151" s="4"/>
      <c r="MAH151" s="4"/>
      <c r="MAI151" s="4"/>
      <c r="MAJ151" s="4"/>
      <c r="MAK151" s="4"/>
      <c r="MAL151" s="4"/>
      <c r="MAM151" s="4"/>
      <c r="MAN151" s="4"/>
      <c r="MAO151" s="4"/>
      <c r="MAP151" s="4"/>
      <c r="MAQ151" s="4"/>
      <c r="MAR151" s="4"/>
      <c r="MAS151" s="4"/>
      <c r="MAT151" s="4"/>
      <c r="MAU151" s="4"/>
      <c r="MAV151" s="4"/>
      <c r="MAW151" s="4"/>
      <c r="MAX151" s="4"/>
      <c r="MAY151" s="4"/>
      <c r="MAZ151" s="4"/>
      <c r="MBA151" s="4"/>
      <c r="MBB151" s="4"/>
      <c r="MBC151" s="4"/>
      <c r="MBD151" s="4"/>
      <c r="MBE151" s="4"/>
      <c r="MBF151" s="4"/>
      <c r="MBG151" s="4"/>
      <c r="MBH151" s="4"/>
      <c r="MBI151" s="4"/>
      <c r="MBJ151" s="4"/>
      <c r="MBK151" s="4"/>
      <c r="MBL151" s="4"/>
      <c r="MBM151" s="4"/>
      <c r="MBN151" s="4"/>
      <c r="MBO151" s="4"/>
      <c r="MBP151" s="4"/>
      <c r="MBQ151" s="4"/>
      <c r="MBR151" s="4"/>
      <c r="MBS151" s="4"/>
      <c r="MBT151" s="4"/>
      <c r="MBU151" s="4"/>
      <c r="MBV151" s="4"/>
      <c r="MBW151" s="4"/>
      <c r="MBX151" s="4"/>
      <c r="MBY151" s="4"/>
      <c r="MBZ151" s="4"/>
      <c r="MCA151" s="4"/>
      <c r="MCB151" s="4"/>
      <c r="MCC151" s="4"/>
      <c r="MCD151" s="4"/>
      <c r="MCE151" s="4"/>
      <c r="MCF151" s="4"/>
      <c r="MCG151" s="4"/>
      <c r="MCH151" s="4"/>
      <c r="MCI151" s="4"/>
      <c r="MCJ151" s="4"/>
      <c r="MCK151" s="4"/>
      <c r="MCL151" s="4"/>
      <c r="MCM151" s="4"/>
      <c r="MCN151" s="4"/>
      <c r="MCO151" s="4"/>
      <c r="MCP151" s="4"/>
      <c r="MCQ151" s="4"/>
      <c r="MCR151" s="4"/>
      <c r="MCS151" s="4"/>
      <c r="MCT151" s="4"/>
      <c r="MCU151" s="4"/>
      <c r="MCV151" s="4"/>
      <c r="MCW151" s="4"/>
      <c r="MCX151" s="4"/>
      <c r="MCY151" s="4"/>
      <c r="MCZ151" s="4"/>
      <c r="MDA151" s="4"/>
      <c r="MDB151" s="4"/>
      <c r="MDC151" s="4"/>
      <c r="MDD151" s="4"/>
      <c r="MDE151" s="4"/>
      <c r="MDF151" s="4"/>
      <c r="MDG151" s="4"/>
      <c r="MDH151" s="4"/>
      <c r="MDI151" s="4"/>
      <c r="MDJ151" s="4"/>
      <c r="MDK151" s="4"/>
      <c r="MDL151" s="4"/>
      <c r="MDM151" s="4"/>
      <c r="MDN151" s="4"/>
      <c r="MDO151" s="4"/>
      <c r="MDP151" s="4"/>
      <c r="MDQ151" s="4"/>
      <c r="MDR151" s="4"/>
      <c r="MDS151" s="4"/>
      <c r="MDT151" s="4"/>
      <c r="MDU151" s="4"/>
      <c r="MDV151" s="4"/>
      <c r="MDW151" s="74"/>
      <c r="MDX151" s="74"/>
      <c r="MDY151" s="74"/>
      <c r="MDZ151" s="74"/>
      <c r="MEA151" s="74"/>
      <c r="MEB151" s="74"/>
      <c r="MEC151" s="4"/>
      <c r="MED151" s="4"/>
      <c r="MEE151" s="4"/>
      <c r="MEF151" s="4"/>
      <c r="MEG151" s="4"/>
      <c r="MEH151" s="4"/>
      <c r="MEI151" s="4"/>
      <c r="MEJ151" s="4"/>
      <c r="MEK151" s="4"/>
      <c r="MEL151" s="4"/>
      <c r="MEM151" s="4"/>
      <c r="MEN151" s="4"/>
      <c r="MEO151" s="4"/>
      <c r="MEP151" s="4"/>
      <c r="MEQ151" s="4"/>
      <c r="MER151" s="4"/>
      <c r="MES151" s="4"/>
      <c r="MET151" s="4"/>
      <c r="MEU151" s="4"/>
      <c r="MEV151" s="4"/>
      <c r="MEW151" s="4"/>
      <c r="MEX151" s="4"/>
      <c r="MEY151" s="4"/>
      <c r="MEZ151" s="4"/>
      <c r="MFA151" s="4"/>
      <c r="MFB151" s="4"/>
      <c r="MFC151" s="4"/>
      <c r="MFD151" s="4"/>
      <c r="MFE151" s="4"/>
      <c r="MFF151" s="4"/>
      <c r="MFG151" s="4"/>
      <c r="MFH151" s="4"/>
      <c r="MFI151" s="4"/>
      <c r="MFJ151" s="4"/>
      <c r="MFK151" s="4"/>
      <c r="MFL151" s="4"/>
      <c r="MFM151" s="4"/>
      <c r="MFN151" s="4"/>
      <c r="MFO151" s="4"/>
      <c r="MFP151" s="4"/>
      <c r="MFQ151" s="4"/>
      <c r="MFR151" s="4"/>
      <c r="MFS151" s="4"/>
      <c r="MFT151" s="4"/>
      <c r="MFU151" s="4"/>
      <c r="MFV151" s="4"/>
      <c r="MFW151" s="4"/>
      <c r="MFX151" s="4"/>
      <c r="MFY151" s="4"/>
      <c r="MFZ151" s="4"/>
      <c r="MGA151" s="4"/>
      <c r="MGB151" s="4"/>
      <c r="MGC151" s="4"/>
      <c r="MGD151" s="4"/>
      <c r="MGE151" s="4"/>
      <c r="MGF151" s="4"/>
      <c r="MGG151" s="4"/>
      <c r="MGH151" s="4"/>
      <c r="MGI151" s="4"/>
      <c r="MGJ151" s="4"/>
      <c r="MGK151" s="4"/>
      <c r="MGL151" s="4"/>
      <c r="MGM151" s="4"/>
      <c r="MGN151" s="4"/>
      <c r="MGO151" s="4"/>
      <c r="MGP151" s="4"/>
      <c r="MGQ151" s="4"/>
      <c r="MGR151" s="4"/>
      <c r="MGS151" s="4"/>
      <c r="MGT151" s="4"/>
      <c r="MGU151" s="4"/>
      <c r="MGV151" s="4"/>
      <c r="MGW151" s="4"/>
      <c r="MGX151" s="4"/>
      <c r="MGY151" s="4"/>
      <c r="MGZ151" s="4"/>
      <c r="MHA151" s="4"/>
      <c r="MHB151" s="4"/>
      <c r="MHC151" s="4"/>
      <c r="MHD151" s="4"/>
      <c r="MHE151" s="4"/>
      <c r="MHF151" s="4"/>
      <c r="MHG151" s="4"/>
      <c r="MHH151" s="4"/>
      <c r="MHI151" s="4"/>
      <c r="MHJ151" s="4"/>
      <c r="MHK151" s="4"/>
      <c r="MHL151" s="4"/>
      <c r="MHM151" s="4"/>
      <c r="MHN151" s="4"/>
      <c r="MHO151" s="4"/>
      <c r="MHP151" s="4"/>
      <c r="MHQ151" s="4"/>
      <c r="MHR151" s="4"/>
      <c r="MHS151" s="4"/>
      <c r="MHT151" s="4"/>
      <c r="MHU151" s="4"/>
      <c r="MHV151" s="4"/>
      <c r="MHW151" s="4"/>
      <c r="MHX151" s="4"/>
      <c r="MHY151" s="4"/>
      <c r="MHZ151" s="4"/>
      <c r="MIA151" s="4"/>
      <c r="MIB151" s="4"/>
      <c r="MIC151" s="4"/>
      <c r="MID151" s="4"/>
      <c r="MIE151" s="4"/>
      <c r="MIF151" s="4"/>
      <c r="MIG151" s="4"/>
      <c r="MIH151" s="4"/>
      <c r="MII151" s="4"/>
      <c r="MIJ151" s="4"/>
      <c r="MIK151" s="4"/>
      <c r="MIL151" s="4"/>
      <c r="MIM151" s="4"/>
      <c r="MIN151" s="4"/>
      <c r="MIO151" s="4"/>
      <c r="MIP151" s="4"/>
      <c r="MIQ151" s="4"/>
      <c r="MIR151" s="4"/>
      <c r="MIS151" s="4"/>
      <c r="MIT151" s="4"/>
      <c r="MIU151" s="4"/>
      <c r="MIV151" s="4"/>
      <c r="MIW151" s="4"/>
      <c r="MIX151" s="4"/>
      <c r="MIY151" s="4"/>
      <c r="MIZ151" s="4"/>
      <c r="MJA151" s="4"/>
      <c r="MJB151" s="4"/>
      <c r="MJC151" s="4"/>
      <c r="MJD151" s="4"/>
      <c r="MJE151" s="4"/>
      <c r="MJF151" s="4"/>
      <c r="MJG151" s="4"/>
      <c r="MJH151" s="4"/>
      <c r="MJI151" s="4"/>
      <c r="MJJ151" s="4"/>
      <c r="MJK151" s="4"/>
      <c r="MJL151" s="4"/>
      <c r="MJM151" s="4"/>
      <c r="MJN151" s="4"/>
      <c r="MJO151" s="4"/>
      <c r="MJP151" s="4"/>
      <c r="MJQ151" s="4"/>
      <c r="MJR151" s="4"/>
      <c r="MJS151" s="4"/>
      <c r="MJT151" s="4"/>
      <c r="MJU151" s="4"/>
      <c r="MJV151" s="4"/>
      <c r="MJW151" s="4"/>
      <c r="MJX151" s="4"/>
      <c r="MJY151" s="4"/>
      <c r="MJZ151" s="4"/>
      <c r="MKA151" s="4"/>
      <c r="MKB151" s="4"/>
      <c r="MKC151" s="4"/>
      <c r="MKD151" s="4"/>
      <c r="MKE151" s="4"/>
      <c r="MKF151" s="4"/>
      <c r="MKG151" s="4"/>
      <c r="MKH151" s="4"/>
      <c r="MKI151" s="4"/>
      <c r="MKJ151" s="4"/>
      <c r="MKK151" s="4"/>
      <c r="MKL151" s="4"/>
      <c r="MKM151" s="4"/>
      <c r="MKN151" s="4"/>
      <c r="MKO151" s="4"/>
      <c r="MKP151" s="4"/>
      <c r="MKQ151" s="4"/>
      <c r="MKR151" s="4"/>
      <c r="MKS151" s="4"/>
      <c r="MKT151" s="4"/>
      <c r="MKU151" s="4"/>
      <c r="MKV151" s="4"/>
      <c r="MKW151" s="4"/>
      <c r="MKX151" s="4"/>
      <c r="MKY151" s="4"/>
      <c r="MKZ151" s="4"/>
      <c r="MLA151" s="4"/>
      <c r="MLB151" s="4"/>
      <c r="MLC151" s="4"/>
      <c r="MLD151" s="4"/>
      <c r="MLE151" s="4"/>
      <c r="MLF151" s="4"/>
      <c r="MLG151" s="4"/>
      <c r="MLH151" s="4"/>
      <c r="MLI151" s="4"/>
      <c r="MLJ151" s="4"/>
      <c r="MLK151" s="4"/>
      <c r="MLL151" s="4"/>
      <c r="MLM151" s="4"/>
      <c r="MLN151" s="4"/>
      <c r="MLO151" s="4"/>
      <c r="MLP151" s="4"/>
      <c r="MLQ151" s="4"/>
      <c r="MLR151" s="4"/>
      <c r="MLS151" s="4"/>
      <c r="MLT151" s="4"/>
      <c r="MLU151" s="4"/>
      <c r="MLV151" s="4"/>
      <c r="MLW151" s="4"/>
      <c r="MLX151" s="4"/>
      <c r="MLY151" s="4"/>
      <c r="MLZ151" s="4"/>
      <c r="MMA151" s="4"/>
      <c r="MMB151" s="4"/>
      <c r="MMC151" s="4"/>
      <c r="MMD151" s="4"/>
      <c r="MME151" s="4"/>
      <c r="MMF151" s="4"/>
      <c r="MMG151" s="4"/>
      <c r="MMH151" s="4"/>
      <c r="MMI151" s="4"/>
      <c r="MMJ151" s="4"/>
      <c r="MMK151" s="4"/>
      <c r="MML151" s="4"/>
      <c r="MMM151" s="4"/>
      <c r="MMN151" s="4"/>
      <c r="MMO151" s="4"/>
      <c r="MMP151" s="4"/>
      <c r="MMQ151" s="4"/>
      <c r="MMR151" s="4"/>
      <c r="MMS151" s="4"/>
      <c r="MMT151" s="4"/>
      <c r="MMU151" s="4"/>
      <c r="MMV151" s="4"/>
      <c r="MMW151" s="4"/>
      <c r="MMX151" s="4"/>
      <c r="MMY151" s="4"/>
      <c r="MMZ151" s="4"/>
      <c r="MNA151" s="4"/>
      <c r="MNB151" s="4"/>
      <c r="MNC151" s="4"/>
      <c r="MND151" s="4"/>
      <c r="MNE151" s="4"/>
      <c r="MNF151" s="4"/>
      <c r="MNG151" s="4"/>
      <c r="MNH151" s="4"/>
      <c r="MNI151" s="4"/>
      <c r="MNJ151" s="4"/>
      <c r="MNK151" s="4"/>
      <c r="MNL151" s="4"/>
      <c r="MNM151" s="4"/>
      <c r="MNN151" s="4"/>
      <c r="MNO151" s="4"/>
      <c r="MNP151" s="4"/>
      <c r="MNQ151" s="4"/>
      <c r="MNR151" s="4"/>
      <c r="MNS151" s="74"/>
      <c r="MNT151" s="74"/>
      <c r="MNU151" s="74"/>
      <c r="MNV151" s="74"/>
      <c r="MNW151" s="74"/>
      <c r="MNX151" s="74"/>
      <c r="MNY151" s="4"/>
      <c r="MNZ151" s="4"/>
      <c r="MOA151" s="4"/>
      <c r="MOB151" s="4"/>
      <c r="MOC151" s="4"/>
      <c r="MOD151" s="4"/>
      <c r="MOE151" s="4"/>
      <c r="MOF151" s="4"/>
      <c r="MOG151" s="4"/>
      <c r="MOH151" s="4"/>
      <c r="MOI151" s="4"/>
      <c r="MOJ151" s="4"/>
      <c r="MOK151" s="4"/>
      <c r="MOL151" s="4"/>
      <c r="MOM151" s="4"/>
      <c r="MON151" s="4"/>
      <c r="MOO151" s="4"/>
      <c r="MOP151" s="4"/>
      <c r="MOQ151" s="4"/>
      <c r="MOR151" s="4"/>
      <c r="MOS151" s="4"/>
      <c r="MOT151" s="4"/>
      <c r="MOU151" s="4"/>
      <c r="MOV151" s="4"/>
      <c r="MOW151" s="4"/>
      <c r="MOX151" s="4"/>
      <c r="MOY151" s="4"/>
      <c r="MOZ151" s="4"/>
      <c r="MPA151" s="4"/>
      <c r="MPB151" s="4"/>
      <c r="MPC151" s="4"/>
      <c r="MPD151" s="4"/>
      <c r="MPE151" s="4"/>
      <c r="MPF151" s="4"/>
      <c r="MPG151" s="4"/>
      <c r="MPH151" s="4"/>
      <c r="MPI151" s="4"/>
      <c r="MPJ151" s="4"/>
      <c r="MPK151" s="4"/>
      <c r="MPL151" s="4"/>
      <c r="MPM151" s="4"/>
      <c r="MPN151" s="4"/>
      <c r="MPO151" s="4"/>
      <c r="MPP151" s="4"/>
      <c r="MPQ151" s="4"/>
      <c r="MPR151" s="4"/>
      <c r="MPS151" s="4"/>
      <c r="MPT151" s="4"/>
      <c r="MPU151" s="4"/>
      <c r="MPV151" s="4"/>
      <c r="MPW151" s="4"/>
      <c r="MPX151" s="4"/>
      <c r="MPY151" s="4"/>
      <c r="MPZ151" s="4"/>
      <c r="MQA151" s="4"/>
      <c r="MQB151" s="4"/>
      <c r="MQC151" s="4"/>
      <c r="MQD151" s="4"/>
      <c r="MQE151" s="4"/>
      <c r="MQF151" s="4"/>
      <c r="MQG151" s="4"/>
      <c r="MQH151" s="4"/>
      <c r="MQI151" s="4"/>
      <c r="MQJ151" s="4"/>
      <c r="MQK151" s="4"/>
      <c r="MQL151" s="4"/>
      <c r="MQM151" s="4"/>
      <c r="MQN151" s="4"/>
      <c r="MQO151" s="4"/>
      <c r="MQP151" s="4"/>
      <c r="MQQ151" s="4"/>
      <c r="MQR151" s="4"/>
      <c r="MQS151" s="4"/>
      <c r="MQT151" s="4"/>
      <c r="MQU151" s="4"/>
      <c r="MQV151" s="4"/>
      <c r="MQW151" s="4"/>
      <c r="MQX151" s="4"/>
      <c r="MQY151" s="4"/>
      <c r="MQZ151" s="4"/>
      <c r="MRA151" s="4"/>
      <c r="MRB151" s="4"/>
      <c r="MRC151" s="4"/>
      <c r="MRD151" s="4"/>
      <c r="MRE151" s="4"/>
      <c r="MRF151" s="4"/>
      <c r="MRG151" s="4"/>
      <c r="MRH151" s="4"/>
      <c r="MRI151" s="4"/>
      <c r="MRJ151" s="4"/>
      <c r="MRK151" s="4"/>
      <c r="MRL151" s="4"/>
      <c r="MRM151" s="4"/>
      <c r="MRN151" s="4"/>
      <c r="MRO151" s="4"/>
      <c r="MRP151" s="4"/>
      <c r="MRQ151" s="4"/>
      <c r="MRR151" s="4"/>
      <c r="MRS151" s="4"/>
      <c r="MRT151" s="4"/>
      <c r="MRU151" s="4"/>
      <c r="MRV151" s="4"/>
      <c r="MRW151" s="4"/>
      <c r="MRX151" s="4"/>
      <c r="MRY151" s="4"/>
      <c r="MRZ151" s="4"/>
      <c r="MSA151" s="4"/>
      <c r="MSB151" s="4"/>
      <c r="MSC151" s="4"/>
      <c r="MSD151" s="4"/>
      <c r="MSE151" s="4"/>
      <c r="MSF151" s="4"/>
      <c r="MSG151" s="4"/>
      <c r="MSH151" s="4"/>
      <c r="MSI151" s="4"/>
      <c r="MSJ151" s="4"/>
      <c r="MSK151" s="4"/>
      <c r="MSL151" s="4"/>
      <c r="MSM151" s="4"/>
      <c r="MSN151" s="4"/>
      <c r="MSO151" s="4"/>
      <c r="MSP151" s="4"/>
      <c r="MSQ151" s="4"/>
      <c r="MSR151" s="4"/>
      <c r="MSS151" s="4"/>
      <c r="MST151" s="4"/>
      <c r="MSU151" s="4"/>
      <c r="MSV151" s="4"/>
      <c r="MSW151" s="4"/>
      <c r="MSX151" s="4"/>
      <c r="MSY151" s="4"/>
      <c r="MSZ151" s="4"/>
      <c r="MTA151" s="4"/>
      <c r="MTB151" s="4"/>
      <c r="MTC151" s="4"/>
      <c r="MTD151" s="4"/>
      <c r="MTE151" s="4"/>
      <c r="MTF151" s="4"/>
      <c r="MTG151" s="4"/>
      <c r="MTH151" s="4"/>
      <c r="MTI151" s="4"/>
      <c r="MTJ151" s="4"/>
      <c r="MTK151" s="4"/>
      <c r="MTL151" s="4"/>
      <c r="MTM151" s="4"/>
      <c r="MTN151" s="4"/>
      <c r="MTO151" s="4"/>
      <c r="MTP151" s="4"/>
      <c r="MTQ151" s="4"/>
      <c r="MTR151" s="4"/>
      <c r="MTS151" s="4"/>
      <c r="MTT151" s="4"/>
      <c r="MTU151" s="4"/>
      <c r="MTV151" s="4"/>
      <c r="MTW151" s="4"/>
      <c r="MTX151" s="4"/>
      <c r="MTY151" s="4"/>
      <c r="MTZ151" s="4"/>
      <c r="MUA151" s="4"/>
      <c r="MUB151" s="4"/>
      <c r="MUC151" s="4"/>
      <c r="MUD151" s="4"/>
      <c r="MUE151" s="4"/>
      <c r="MUF151" s="4"/>
      <c r="MUG151" s="4"/>
      <c r="MUH151" s="4"/>
      <c r="MUI151" s="4"/>
      <c r="MUJ151" s="4"/>
      <c r="MUK151" s="4"/>
      <c r="MUL151" s="4"/>
      <c r="MUM151" s="4"/>
      <c r="MUN151" s="4"/>
      <c r="MUO151" s="4"/>
      <c r="MUP151" s="4"/>
      <c r="MUQ151" s="4"/>
      <c r="MUR151" s="4"/>
      <c r="MUS151" s="4"/>
      <c r="MUT151" s="4"/>
      <c r="MUU151" s="4"/>
      <c r="MUV151" s="4"/>
      <c r="MUW151" s="4"/>
      <c r="MUX151" s="4"/>
      <c r="MUY151" s="4"/>
      <c r="MUZ151" s="4"/>
      <c r="MVA151" s="4"/>
      <c r="MVB151" s="4"/>
      <c r="MVC151" s="4"/>
      <c r="MVD151" s="4"/>
      <c r="MVE151" s="4"/>
      <c r="MVF151" s="4"/>
      <c r="MVG151" s="4"/>
      <c r="MVH151" s="4"/>
      <c r="MVI151" s="4"/>
      <c r="MVJ151" s="4"/>
      <c r="MVK151" s="4"/>
      <c r="MVL151" s="4"/>
      <c r="MVM151" s="4"/>
      <c r="MVN151" s="4"/>
      <c r="MVO151" s="4"/>
      <c r="MVP151" s="4"/>
      <c r="MVQ151" s="4"/>
      <c r="MVR151" s="4"/>
      <c r="MVS151" s="4"/>
      <c r="MVT151" s="4"/>
      <c r="MVU151" s="4"/>
      <c r="MVV151" s="4"/>
      <c r="MVW151" s="4"/>
      <c r="MVX151" s="4"/>
      <c r="MVY151" s="4"/>
      <c r="MVZ151" s="4"/>
      <c r="MWA151" s="4"/>
      <c r="MWB151" s="4"/>
      <c r="MWC151" s="4"/>
      <c r="MWD151" s="4"/>
      <c r="MWE151" s="4"/>
      <c r="MWF151" s="4"/>
      <c r="MWG151" s="4"/>
      <c r="MWH151" s="4"/>
      <c r="MWI151" s="4"/>
      <c r="MWJ151" s="4"/>
      <c r="MWK151" s="4"/>
      <c r="MWL151" s="4"/>
      <c r="MWM151" s="4"/>
      <c r="MWN151" s="4"/>
      <c r="MWO151" s="4"/>
      <c r="MWP151" s="4"/>
      <c r="MWQ151" s="4"/>
      <c r="MWR151" s="4"/>
      <c r="MWS151" s="4"/>
      <c r="MWT151" s="4"/>
      <c r="MWU151" s="4"/>
      <c r="MWV151" s="4"/>
      <c r="MWW151" s="4"/>
      <c r="MWX151" s="4"/>
      <c r="MWY151" s="4"/>
      <c r="MWZ151" s="4"/>
      <c r="MXA151" s="4"/>
      <c r="MXB151" s="4"/>
      <c r="MXC151" s="4"/>
      <c r="MXD151" s="4"/>
      <c r="MXE151" s="4"/>
      <c r="MXF151" s="4"/>
      <c r="MXG151" s="4"/>
      <c r="MXH151" s="4"/>
      <c r="MXI151" s="4"/>
      <c r="MXJ151" s="4"/>
      <c r="MXK151" s="4"/>
      <c r="MXL151" s="4"/>
      <c r="MXM151" s="4"/>
      <c r="MXN151" s="4"/>
      <c r="MXO151" s="74"/>
      <c r="MXP151" s="74"/>
      <c r="MXQ151" s="74"/>
      <c r="MXR151" s="74"/>
      <c r="MXS151" s="74"/>
      <c r="MXT151" s="74"/>
      <c r="MXU151" s="4"/>
      <c r="MXV151" s="4"/>
      <c r="MXW151" s="4"/>
      <c r="MXX151" s="4"/>
      <c r="MXY151" s="4"/>
      <c r="MXZ151" s="4"/>
      <c r="MYA151" s="4"/>
      <c r="MYB151" s="4"/>
      <c r="MYC151" s="4"/>
      <c r="MYD151" s="4"/>
      <c r="MYE151" s="4"/>
      <c r="MYF151" s="4"/>
      <c r="MYG151" s="4"/>
      <c r="MYH151" s="4"/>
      <c r="MYI151" s="4"/>
      <c r="MYJ151" s="4"/>
      <c r="MYK151" s="4"/>
      <c r="MYL151" s="4"/>
      <c r="MYM151" s="4"/>
      <c r="MYN151" s="4"/>
      <c r="MYO151" s="4"/>
      <c r="MYP151" s="4"/>
      <c r="MYQ151" s="4"/>
      <c r="MYR151" s="4"/>
      <c r="MYS151" s="4"/>
      <c r="MYT151" s="4"/>
      <c r="MYU151" s="4"/>
      <c r="MYV151" s="4"/>
      <c r="MYW151" s="4"/>
      <c r="MYX151" s="4"/>
      <c r="MYY151" s="4"/>
      <c r="MYZ151" s="4"/>
      <c r="MZA151" s="4"/>
      <c r="MZB151" s="4"/>
      <c r="MZC151" s="4"/>
      <c r="MZD151" s="4"/>
      <c r="MZE151" s="4"/>
      <c r="MZF151" s="4"/>
      <c r="MZG151" s="4"/>
      <c r="MZH151" s="4"/>
      <c r="MZI151" s="4"/>
      <c r="MZJ151" s="4"/>
      <c r="MZK151" s="4"/>
      <c r="MZL151" s="4"/>
      <c r="MZM151" s="4"/>
      <c r="MZN151" s="4"/>
      <c r="MZO151" s="4"/>
      <c r="MZP151" s="4"/>
      <c r="MZQ151" s="4"/>
      <c r="MZR151" s="4"/>
      <c r="MZS151" s="4"/>
      <c r="MZT151" s="4"/>
      <c r="MZU151" s="4"/>
      <c r="MZV151" s="4"/>
      <c r="MZW151" s="4"/>
      <c r="MZX151" s="4"/>
      <c r="MZY151" s="4"/>
      <c r="MZZ151" s="4"/>
      <c r="NAA151" s="4"/>
      <c r="NAB151" s="4"/>
      <c r="NAC151" s="4"/>
      <c r="NAD151" s="4"/>
      <c r="NAE151" s="4"/>
      <c r="NAF151" s="4"/>
      <c r="NAG151" s="4"/>
      <c r="NAH151" s="4"/>
      <c r="NAI151" s="4"/>
      <c r="NAJ151" s="4"/>
      <c r="NAK151" s="4"/>
      <c r="NAL151" s="4"/>
      <c r="NAM151" s="4"/>
      <c r="NAN151" s="4"/>
      <c r="NAO151" s="4"/>
      <c r="NAP151" s="4"/>
      <c r="NAQ151" s="4"/>
      <c r="NAR151" s="4"/>
      <c r="NAS151" s="4"/>
      <c r="NAT151" s="4"/>
      <c r="NAU151" s="4"/>
      <c r="NAV151" s="4"/>
      <c r="NAW151" s="4"/>
      <c r="NAX151" s="4"/>
      <c r="NAY151" s="4"/>
      <c r="NAZ151" s="4"/>
      <c r="NBA151" s="4"/>
      <c r="NBB151" s="4"/>
      <c r="NBC151" s="4"/>
      <c r="NBD151" s="4"/>
      <c r="NBE151" s="4"/>
      <c r="NBF151" s="4"/>
      <c r="NBG151" s="4"/>
      <c r="NBH151" s="4"/>
      <c r="NBI151" s="4"/>
      <c r="NBJ151" s="4"/>
      <c r="NBK151" s="4"/>
      <c r="NBL151" s="4"/>
      <c r="NBM151" s="4"/>
      <c r="NBN151" s="4"/>
      <c r="NBO151" s="4"/>
      <c r="NBP151" s="4"/>
      <c r="NBQ151" s="4"/>
      <c r="NBR151" s="4"/>
      <c r="NBS151" s="4"/>
      <c r="NBT151" s="4"/>
      <c r="NBU151" s="4"/>
      <c r="NBV151" s="4"/>
      <c r="NBW151" s="4"/>
      <c r="NBX151" s="4"/>
      <c r="NBY151" s="4"/>
      <c r="NBZ151" s="4"/>
      <c r="NCA151" s="4"/>
      <c r="NCB151" s="4"/>
      <c r="NCC151" s="4"/>
      <c r="NCD151" s="4"/>
      <c r="NCE151" s="4"/>
      <c r="NCF151" s="4"/>
      <c r="NCG151" s="4"/>
      <c r="NCH151" s="4"/>
      <c r="NCI151" s="4"/>
      <c r="NCJ151" s="4"/>
      <c r="NCK151" s="4"/>
      <c r="NCL151" s="4"/>
      <c r="NCM151" s="4"/>
      <c r="NCN151" s="4"/>
      <c r="NCO151" s="4"/>
      <c r="NCP151" s="4"/>
      <c r="NCQ151" s="4"/>
      <c r="NCR151" s="4"/>
      <c r="NCS151" s="4"/>
      <c r="NCT151" s="4"/>
      <c r="NCU151" s="4"/>
      <c r="NCV151" s="4"/>
      <c r="NCW151" s="4"/>
      <c r="NCX151" s="4"/>
      <c r="NCY151" s="4"/>
      <c r="NCZ151" s="4"/>
      <c r="NDA151" s="4"/>
      <c r="NDB151" s="4"/>
      <c r="NDC151" s="4"/>
      <c r="NDD151" s="4"/>
      <c r="NDE151" s="4"/>
      <c r="NDF151" s="4"/>
      <c r="NDG151" s="4"/>
      <c r="NDH151" s="4"/>
      <c r="NDI151" s="4"/>
      <c r="NDJ151" s="4"/>
      <c r="NDK151" s="4"/>
      <c r="NDL151" s="4"/>
      <c r="NDM151" s="4"/>
      <c r="NDN151" s="4"/>
      <c r="NDO151" s="4"/>
      <c r="NDP151" s="4"/>
      <c r="NDQ151" s="4"/>
      <c r="NDR151" s="4"/>
      <c r="NDS151" s="4"/>
      <c r="NDT151" s="4"/>
      <c r="NDU151" s="4"/>
      <c r="NDV151" s="4"/>
      <c r="NDW151" s="4"/>
      <c r="NDX151" s="4"/>
      <c r="NDY151" s="4"/>
      <c r="NDZ151" s="4"/>
      <c r="NEA151" s="4"/>
      <c r="NEB151" s="4"/>
      <c r="NEC151" s="4"/>
      <c r="NED151" s="4"/>
      <c r="NEE151" s="4"/>
      <c r="NEF151" s="4"/>
      <c r="NEG151" s="4"/>
      <c r="NEH151" s="4"/>
      <c r="NEI151" s="4"/>
      <c r="NEJ151" s="4"/>
      <c r="NEK151" s="4"/>
      <c r="NEL151" s="4"/>
      <c r="NEM151" s="4"/>
      <c r="NEN151" s="4"/>
      <c r="NEO151" s="4"/>
      <c r="NEP151" s="4"/>
      <c r="NEQ151" s="4"/>
      <c r="NER151" s="4"/>
      <c r="NES151" s="4"/>
      <c r="NET151" s="4"/>
      <c r="NEU151" s="4"/>
      <c r="NEV151" s="4"/>
      <c r="NEW151" s="4"/>
      <c r="NEX151" s="4"/>
      <c r="NEY151" s="4"/>
      <c r="NEZ151" s="4"/>
      <c r="NFA151" s="4"/>
      <c r="NFB151" s="4"/>
      <c r="NFC151" s="4"/>
      <c r="NFD151" s="4"/>
      <c r="NFE151" s="4"/>
      <c r="NFF151" s="4"/>
      <c r="NFG151" s="4"/>
      <c r="NFH151" s="4"/>
      <c r="NFI151" s="4"/>
      <c r="NFJ151" s="4"/>
      <c r="NFK151" s="4"/>
      <c r="NFL151" s="4"/>
      <c r="NFM151" s="4"/>
      <c r="NFN151" s="4"/>
      <c r="NFO151" s="4"/>
      <c r="NFP151" s="4"/>
      <c r="NFQ151" s="4"/>
      <c r="NFR151" s="4"/>
      <c r="NFS151" s="4"/>
      <c r="NFT151" s="4"/>
      <c r="NFU151" s="4"/>
      <c r="NFV151" s="4"/>
      <c r="NFW151" s="4"/>
      <c r="NFX151" s="4"/>
      <c r="NFY151" s="4"/>
      <c r="NFZ151" s="4"/>
      <c r="NGA151" s="4"/>
      <c r="NGB151" s="4"/>
      <c r="NGC151" s="4"/>
      <c r="NGD151" s="4"/>
      <c r="NGE151" s="4"/>
      <c r="NGF151" s="4"/>
      <c r="NGG151" s="4"/>
      <c r="NGH151" s="4"/>
      <c r="NGI151" s="4"/>
      <c r="NGJ151" s="4"/>
      <c r="NGK151" s="4"/>
      <c r="NGL151" s="4"/>
      <c r="NGM151" s="4"/>
      <c r="NGN151" s="4"/>
      <c r="NGO151" s="4"/>
      <c r="NGP151" s="4"/>
      <c r="NGQ151" s="4"/>
      <c r="NGR151" s="4"/>
      <c r="NGS151" s="4"/>
      <c r="NGT151" s="4"/>
      <c r="NGU151" s="4"/>
      <c r="NGV151" s="4"/>
      <c r="NGW151" s="4"/>
      <c r="NGX151" s="4"/>
      <c r="NGY151" s="4"/>
      <c r="NGZ151" s="4"/>
      <c r="NHA151" s="4"/>
      <c r="NHB151" s="4"/>
      <c r="NHC151" s="4"/>
      <c r="NHD151" s="4"/>
      <c r="NHE151" s="4"/>
      <c r="NHF151" s="4"/>
      <c r="NHG151" s="4"/>
      <c r="NHH151" s="4"/>
      <c r="NHI151" s="4"/>
      <c r="NHJ151" s="4"/>
      <c r="NHK151" s="74"/>
      <c r="NHL151" s="74"/>
      <c r="NHM151" s="74"/>
      <c r="NHN151" s="74"/>
      <c r="NHO151" s="74"/>
      <c r="NHP151" s="74"/>
      <c r="NHQ151" s="4"/>
      <c r="NHR151" s="4"/>
      <c r="NHS151" s="4"/>
      <c r="NHT151" s="4"/>
      <c r="NHU151" s="4"/>
      <c r="NHV151" s="4"/>
      <c r="NHW151" s="4"/>
      <c r="NHX151" s="4"/>
      <c r="NHY151" s="4"/>
      <c r="NHZ151" s="4"/>
      <c r="NIA151" s="4"/>
      <c r="NIB151" s="4"/>
      <c r="NIC151" s="4"/>
      <c r="NID151" s="4"/>
      <c r="NIE151" s="4"/>
      <c r="NIF151" s="4"/>
      <c r="NIG151" s="4"/>
      <c r="NIH151" s="4"/>
      <c r="NII151" s="4"/>
      <c r="NIJ151" s="4"/>
      <c r="NIK151" s="4"/>
      <c r="NIL151" s="4"/>
      <c r="NIM151" s="4"/>
      <c r="NIN151" s="4"/>
      <c r="NIO151" s="4"/>
      <c r="NIP151" s="4"/>
      <c r="NIQ151" s="4"/>
      <c r="NIR151" s="4"/>
      <c r="NIS151" s="4"/>
      <c r="NIT151" s="4"/>
      <c r="NIU151" s="4"/>
      <c r="NIV151" s="4"/>
      <c r="NIW151" s="4"/>
      <c r="NIX151" s="4"/>
      <c r="NIY151" s="4"/>
      <c r="NIZ151" s="4"/>
      <c r="NJA151" s="4"/>
      <c r="NJB151" s="4"/>
      <c r="NJC151" s="4"/>
      <c r="NJD151" s="4"/>
      <c r="NJE151" s="4"/>
      <c r="NJF151" s="4"/>
      <c r="NJG151" s="4"/>
      <c r="NJH151" s="4"/>
      <c r="NJI151" s="4"/>
      <c r="NJJ151" s="4"/>
      <c r="NJK151" s="4"/>
      <c r="NJL151" s="4"/>
      <c r="NJM151" s="4"/>
      <c r="NJN151" s="4"/>
      <c r="NJO151" s="4"/>
      <c r="NJP151" s="4"/>
      <c r="NJQ151" s="4"/>
      <c r="NJR151" s="4"/>
      <c r="NJS151" s="4"/>
      <c r="NJT151" s="4"/>
      <c r="NJU151" s="4"/>
      <c r="NJV151" s="4"/>
      <c r="NJW151" s="4"/>
      <c r="NJX151" s="4"/>
      <c r="NJY151" s="4"/>
      <c r="NJZ151" s="4"/>
      <c r="NKA151" s="4"/>
      <c r="NKB151" s="4"/>
      <c r="NKC151" s="4"/>
      <c r="NKD151" s="4"/>
      <c r="NKE151" s="4"/>
      <c r="NKF151" s="4"/>
      <c r="NKG151" s="4"/>
      <c r="NKH151" s="4"/>
      <c r="NKI151" s="4"/>
      <c r="NKJ151" s="4"/>
      <c r="NKK151" s="4"/>
      <c r="NKL151" s="4"/>
      <c r="NKM151" s="4"/>
      <c r="NKN151" s="4"/>
      <c r="NKO151" s="4"/>
      <c r="NKP151" s="4"/>
      <c r="NKQ151" s="4"/>
      <c r="NKR151" s="4"/>
      <c r="NKS151" s="4"/>
      <c r="NKT151" s="4"/>
      <c r="NKU151" s="4"/>
      <c r="NKV151" s="4"/>
      <c r="NKW151" s="4"/>
      <c r="NKX151" s="4"/>
      <c r="NKY151" s="4"/>
      <c r="NKZ151" s="4"/>
      <c r="NLA151" s="4"/>
      <c r="NLB151" s="4"/>
      <c r="NLC151" s="4"/>
      <c r="NLD151" s="4"/>
      <c r="NLE151" s="4"/>
      <c r="NLF151" s="4"/>
      <c r="NLG151" s="4"/>
      <c r="NLH151" s="4"/>
      <c r="NLI151" s="4"/>
      <c r="NLJ151" s="4"/>
      <c r="NLK151" s="4"/>
      <c r="NLL151" s="4"/>
      <c r="NLM151" s="4"/>
      <c r="NLN151" s="4"/>
      <c r="NLO151" s="4"/>
      <c r="NLP151" s="4"/>
      <c r="NLQ151" s="4"/>
      <c r="NLR151" s="4"/>
      <c r="NLS151" s="4"/>
      <c r="NLT151" s="4"/>
      <c r="NLU151" s="4"/>
      <c r="NLV151" s="4"/>
      <c r="NLW151" s="4"/>
      <c r="NLX151" s="4"/>
      <c r="NLY151" s="4"/>
      <c r="NLZ151" s="4"/>
      <c r="NMA151" s="4"/>
      <c r="NMB151" s="4"/>
      <c r="NMC151" s="4"/>
      <c r="NMD151" s="4"/>
      <c r="NME151" s="4"/>
      <c r="NMF151" s="4"/>
      <c r="NMG151" s="4"/>
      <c r="NMH151" s="4"/>
      <c r="NMI151" s="4"/>
      <c r="NMJ151" s="4"/>
      <c r="NMK151" s="4"/>
      <c r="NML151" s="4"/>
      <c r="NMM151" s="4"/>
      <c r="NMN151" s="4"/>
      <c r="NMO151" s="4"/>
      <c r="NMP151" s="4"/>
      <c r="NMQ151" s="4"/>
      <c r="NMR151" s="4"/>
      <c r="NMS151" s="4"/>
      <c r="NMT151" s="4"/>
      <c r="NMU151" s="4"/>
      <c r="NMV151" s="4"/>
      <c r="NMW151" s="4"/>
      <c r="NMX151" s="4"/>
      <c r="NMY151" s="4"/>
      <c r="NMZ151" s="4"/>
      <c r="NNA151" s="4"/>
      <c r="NNB151" s="4"/>
      <c r="NNC151" s="4"/>
      <c r="NND151" s="4"/>
      <c r="NNE151" s="4"/>
      <c r="NNF151" s="4"/>
      <c r="NNG151" s="4"/>
      <c r="NNH151" s="4"/>
      <c r="NNI151" s="4"/>
      <c r="NNJ151" s="4"/>
      <c r="NNK151" s="4"/>
      <c r="NNL151" s="4"/>
      <c r="NNM151" s="4"/>
      <c r="NNN151" s="4"/>
      <c r="NNO151" s="4"/>
      <c r="NNP151" s="4"/>
      <c r="NNQ151" s="4"/>
      <c r="NNR151" s="4"/>
      <c r="NNS151" s="4"/>
      <c r="NNT151" s="4"/>
      <c r="NNU151" s="4"/>
      <c r="NNV151" s="4"/>
      <c r="NNW151" s="4"/>
      <c r="NNX151" s="4"/>
      <c r="NNY151" s="4"/>
      <c r="NNZ151" s="4"/>
      <c r="NOA151" s="4"/>
      <c r="NOB151" s="4"/>
      <c r="NOC151" s="4"/>
      <c r="NOD151" s="4"/>
      <c r="NOE151" s="4"/>
      <c r="NOF151" s="4"/>
      <c r="NOG151" s="4"/>
      <c r="NOH151" s="4"/>
      <c r="NOI151" s="4"/>
      <c r="NOJ151" s="4"/>
      <c r="NOK151" s="4"/>
      <c r="NOL151" s="4"/>
      <c r="NOM151" s="4"/>
      <c r="NON151" s="4"/>
      <c r="NOO151" s="4"/>
      <c r="NOP151" s="4"/>
      <c r="NOQ151" s="4"/>
      <c r="NOR151" s="4"/>
      <c r="NOS151" s="4"/>
      <c r="NOT151" s="4"/>
      <c r="NOU151" s="4"/>
      <c r="NOV151" s="4"/>
      <c r="NOW151" s="4"/>
      <c r="NOX151" s="4"/>
      <c r="NOY151" s="4"/>
      <c r="NOZ151" s="4"/>
      <c r="NPA151" s="4"/>
      <c r="NPB151" s="4"/>
      <c r="NPC151" s="4"/>
      <c r="NPD151" s="4"/>
      <c r="NPE151" s="4"/>
      <c r="NPF151" s="4"/>
      <c r="NPG151" s="4"/>
      <c r="NPH151" s="4"/>
      <c r="NPI151" s="4"/>
      <c r="NPJ151" s="4"/>
      <c r="NPK151" s="4"/>
      <c r="NPL151" s="4"/>
      <c r="NPM151" s="4"/>
      <c r="NPN151" s="4"/>
      <c r="NPO151" s="4"/>
      <c r="NPP151" s="4"/>
      <c r="NPQ151" s="4"/>
      <c r="NPR151" s="4"/>
      <c r="NPS151" s="4"/>
      <c r="NPT151" s="4"/>
      <c r="NPU151" s="4"/>
      <c r="NPV151" s="4"/>
      <c r="NPW151" s="4"/>
      <c r="NPX151" s="4"/>
      <c r="NPY151" s="4"/>
      <c r="NPZ151" s="4"/>
      <c r="NQA151" s="4"/>
      <c r="NQB151" s="4"/>
      <c r="NQC151" s="4"/>
      <c r="NQD151" s="4"/>
      <c r="NQE151" s="4"/>
      <c r="NQF151" s="4"/>
      <c r="NQG151" s="4"/>
      <c r="NQH151" s="4"/>
      <c r="NQI151" s="4"/>
      <c r="NQJ151" s="4"/>
      <c r="NQK151" s="4"/>
      <c r="NQL151" s="4"/>
      <c r="NQM151" s="4"/>
      <c r="NQN151" s="4"/>
      <c r="NQO151" s="4"/>
      <c r="NQP151" s="4"/>
      <c r="NQQ151" s="4"/>
      <c r="NQR151" s="4"/>
      <c r="NQS151" s="4"/>
      <c r="NQT151" s="4"/>
      <c r="NQU151" s="4"/>
      <c r="NQV151" s="4"/>
      <c r="NQW151" s="4"/>
      <c r="NQX151" s="4"/>
      <c r="NQY151" s="4"/>
      <c r="NQZ151" s="4"/>
      <c r="NRA151" s="4"/>
      <c r="NRB151" s="4"/>
      <c r="NRC151" s="4"/>
      <c r="NRD151" s="4"/>
      <c r="NRE151" s="4"/>
      <c r="NRF151" s="4"/>
      <c r="NRG151" s="74"/>
      <c r="NRH151" s="74"/>
      <c r="NRI151" s="74"/>
      <c r="NRJ151" s="74"/>
      <c r="NRK151" s="74"/>
      <c r="NRL151" s="74"/>
      <c r="NRM151" s="4"/>
      <c r="NRN151" s="4"/>
      <c r="NRO151" s="4"/>
      <c r="NRP151" s="4"/>
      <c r="NRQ151" s="4"/>
      <c r="NRR151" s="4"/>
      <c r="NRS151" s="4"/>
      <c r="NRT151" s="4"/>
      <c r="NRU151" s="4"/>
      <c r="NRV151" s="4"/>
      <c r="NRW151" s="4"/>
      <c r="NRX151" s="4"/>
      <c r="NRY151" s="4"/>
      <c r="NRZ151" s="4"/>
      <c r="NSA151" s="4"/>
      <c r="NSB151" s="4"/>
      <c r="NSC151" s="4"/>
      <c r="NSD151" s="4"/>
      <c r="NSE151" s="4"/>
      <c r="NSF151" s="4"/>
      <c r="NSG151" s="4"/>
      <c r="NSH151" s="4"/>
      <c r="NSI151" s="4"/>
      <c r="NSJ151" s="4"/>
      <c r="NSK151" s="4"/>
      <c r="NSL151" s="4"/>
      <c r="NSM151" s="4"/>
      <c r="NSN151" s="4"/>
      <c r="NSO151" s="4"/>
      <c r="NSP151" s="4"/>
      <c r="NSQ151" s="4"/>
      <c r="NSR151" s="4"/>
      <c r="NSS151" s="4"/>
      <c r="NST151" s="4"/>
      <c r="NSU151" s="4"/>
      <c r="NSV151" s="4"/>
      <c r="NSW151" s="4"/>
      <c r="NSX151" s="4"/>
      <c r="NSY151" s="4"/>
      <c r="NSZ151" s="4"/>
      <c r="NTA151" s="4"/>
      <c r="NTB151" s="4"/>
      <c r="NTC151" s="4"/>
      <c r="NTD151" s="4"/>
      <c r="NTE151" s="4"/>
      <c r="NTF151" s="4"/>
      <c r="NTG151" s="4"/>
      <c r="NTH151" s="4"/>
      <c r="NTI151" s="4"/>
      <c r="NTJ151" s="4"/>
      <c r="NTK151" s="4"/>
      <c r="NTL151" s="4"/>
      <c r="NTM151" s="4"/>
      <c r="NTN151" s="4"/>
      <c r="NTO151" s="4"/>
      <c r="NTP151" s="4"/>
      <c r="NTQ151" s="4"/>
      <c r="NTR151" s="4"/>
      <c r="NTS151" s="4"/>
      <c r="NTT151" s="4"/>
      <c r="NTU151" s="4"/>
      <c r="NTV151" s="4"/>
      <c r="NTW151" s="4"/>
      <c r="NTX151" s="4"/>
      <c r="NTY151" s="4"/>
      <c r="NTZ151" s="4"/>
      <c r="NUA151" s="4"/>
      <c r="NUB151" s="4"/>
      <c r="NUC151" s="4"/>
      <c r="NUD151" s="4"/>
      <c r="NUE151" s="4"/>
      <c r="NUF151" s="4"/>
      <c r="NUG151" s="4"/>
      <c r="NUH151" s="4"/>
      <c r="NUI151" s="4"/>
      <c r="NUJ151" s="4"/>
      <c r="NUK151" s="4"/>
      <c r="NUL151" s="4"/>
      <c r="NUM151" s="4"/>
      <c r="NUN151" s="4"/>
      <c r="NUO151" s="4"/>
      <c r="NUP151" s="4"/>
      <c r="NUQ151" s="4"/>
      <c r="NUR151" s="4"/>
      <c r="NUS151" s="4"/>
      <c r="NUT151" s="4"/>
      <c r="NUU151" s="4"/>
      <c r="NUV151" s="4"/>
      <c r="NUW151" s="4"/>
      <c r="NUX151" s="4"/>
      <c r="NUY151" s="4"/>
      <c r="NUZ151" s="4"/>
      <c r="NVA151" s="4"/>
      <c r="NVB151" s="4"/>
      <c r="NVC151" s="4"/>
      <c r="NVD151" s="4"/>
      <c r="NVE151" s="4"/>
      <c r="NVF151" s="4"/>
      <c r="NVG151" s="4"/>
      <c r="NVH151" s="4"/>
      <c r="NVI151" s="4"/>
      <c r="NVJ151" s="4"/>
      <c r="NVK151" s="4"/>
      <c r="NVL151" s="4"/>
      <c r="NVM151" s="4"/>
      <c r="NVN151" s="4"/>
      <c r="NVO151" s="4"/>
      <c r="NVP151" s="4"/>
      <c r="NVQ151" s="4"/>
      <c r="NVR151" s="4"/>
      <c r="NVS151" s="4"/>
      <c r="NVT151" s="4"/>
      <c r="NVU151" s="4"/>
      <c r="NVV151" s="4"/>
      <c r="NVW151" s="4"/>
      <c r="NVX151" s="4"/>
      <c r="NVY151" s="4"/>
      <c r="NVZ151" s="4"/>
      <c r="NWA151" s="4"/>
      <c r="NWB151" s="4"/>
      <c r="NWC151" s="4"/>
      <c r="NWD151" s="4"/>
      <c r="NWE151" s="4"/>
      <c r="NWF151" s="4"/>
      <c r="NWG151" s="4"/>
      <c r="NWH151" s="4"/>
      <c r="NWI151" s="4"/>
      <c r="NWJ151" s="4"/>
      <c r="NWK151" s="4"/>
      <c r="NWL151" s="4"/>
      <c r="NWM151" s="4"/>
      <c r="NWN151" s="4"/>
      <c r="NWO151" s="4"/>
      <c r="NWP151" s="4"/>
      <c r="NWQ151" s="4"/>
      <c r="NWR151" s="4"/>
      <c r="NWS151" s="4"/>
      <c r="NWT151" s="4"/>
      <c r="NWU151" s="4"/>
      <c r="NWV151" s="4"/>
      <c r="NWW151" s="4"/>
      <c r="NWX151" s="4"/>
      <c r="NWY151" s="4"/>
      <c r="NWZ151" s="4"/>
      <c r="NXA151" s="4"/>
      <c r="NXB151" s="4"/>
      <c r="NXC151" s="4"/>
      <c r="NXD151" s="4"/>
      <c r="NXE151" s="4"/>
      <c r="NXF151" s="4"/>
      <c r="NXG151" s="4"/>
      <c r="NXH151" s="4"/>
      <c r="NXI151" s="4"/>
      <c r="NXJ151" s="4"/>
      <c r="NXK151" s="4"/>
      <c r="NXL151" s="4"/>
      <c r="NXM151" s="4"/>
      <c r="NXN151" s="4"/>
      <c r="NXO151" s="4"/>
      <c r="NXP151" s="4"/>
      <c r="NXQ151" s="4"/>
      <c r="NXR151" s="4"/>
      <c r="NXS151" s="4"/>
      <c r="NXT151" s="4"/>
      <c r="NXU151" s="4"/>
      <c r="NXV151" s="4"/>
      <c r="NXW151" s="4"/>
      <c r="NXX151" s="4"/>
      <c r="NXY151" s="4"/>
      <c r="NXZ151" s="4"/>
      <c r="NYA151" s="4"/>
      <c r="NYB151" s="4"/>
      <c r="NYC151" s="4"/>
      <c r="NYD151" s="4"/>
      <c r="NYE151" s="4"/>
      <c r="NYF151" s="4"/>
      <c r="NYG151" s="4"/>
      <c r="NYH151" s="4"/>
      <c r="NYI151" s="4"/>
      <c r="NYJ151" s="4"/>
      <c r="NYK151" s="4"/>
      <c r="NYL151" s="4"/>
      <c r="NYM151" s="4"/>
      <c r="NYN151" s="4"/>
      <c r="NYO151" s="4"/>
      <c r="NYP151" s="4"/>
      <c r="NYQ151" s="4"/>
      <c r="NYR151" s="4"/>
      <c r="NYS151" s="4"/>
      <c r="NYT151" s="4"/>
      <c r="NYU151" s="4"/>
      <c r="NYV151" s="4"/>
      <c r="NYW151" s="4"/>
      <c r="NYX151" s="4"/>
      <c r="NYY151" s="4"/>
      <c r="NYZ151" s="4"/>
      <c r="NZA151" s="4"/>
      <c r="NZB151" s="4"/>
      <c r="NZC151" s="4"/>
      <c r="NZD151" s="4"/>
      <c r="NZE151" s="4"/>
      <c r="NZF151" s="4"/>
      <c r="NZG151" s="4"/>
      <c r="NZH151" s="4"/>
      <c r="NZI151" s="4"/>
      <c r="NZJ151" s="4"/>
      <c r="NZK151" s="4"/>
      <c r="NZL151" s="4"/>
      <c r="NZM151" s="4"/>
      <c r="NZN151" s="4"/>
      <c r="NZO151" s="4"/>
      <c r="NZP151" s="4"/>
      <c r="NZQ151" s="4"/>
      <c r="NZR151" s="4"/>
      <c r="NZS151" s="4"/>
      <c r="NZT151" s="4"/>
      <c r="NZU151" s="4"/>
      <c r="NZV151" s="4"/>
      <c r="NZW151" s="4"/>
      <c r="NZX151" s="4"/>
      <c r="NZY151" s="4"/>
      <c r="NZZ151" s="4"/>
      <c r="OAA151" s="4"/>
      <c r="OAB151" s="4"/>
      <c r="OAC151" s="4"/>
      <c r="OAD151" s="4"/>
      <c r="OAE151" s="4"/>
      <c r="OAF151" s="4"/>
      <c r="OAG151" s="4"/>
      <c r="OAH151" s="4"/>
      <c r="OAI151" s="4"/>
      <c r="OAJ151" s="4"/>
      <c r="OAK151" s="4"/>
      <c r="OAL151" s="4"/>
      <c r="OAM151" s="4"/>
      <c r="OAN151" s="4"/>
      <c r="OAO151" s="4"/>
      <c r="OAP151" s="4"/>
      <c r="OAQ151" s="4"/>
      <c r="OAR151" s="4"/>
      <c r="OAS151" s="4"/>
      <c r="OAT151" s="4"/>
      <c r="OAU151" s="4"/>
      <c r="OAV151" s="4"/>
      <c r="OAW151" s="4"/>
      <c r="OAX151" s="4"/>
      <c r="OAY151" s="4"/>
      <c r="OAZ151" s="4"/>
      <c r="OBA151" s="4"/>
      <c r="OBB151" s="4"/>
      <c r="OBC151" s="74"/>
      <c r="OBD151" s="74"/>
      <c r="OBE151" s="74"/>
      <c r="OBF151" s="74"/>
      <c r="OBG151" s="74"/>
      <c r="OBH151" s="74"/>
      <c r="OBI151" s="4"/>
      <c r="OBJ151" s="4"/>
      <c r="OBK151" s="4"/>
      <c r="OBL151" s="4"/>
      <c r="OBM151" s="4"/>
      <c r="OBN151" s="4"/>
      <c r="OBO151" s="4"/>
      <c r="OBP151" s="4"/>
      <c r="OBQ151" s="4"/>
      <c r="OBR151" s="4"/>
      <c r="OBS151" s="4"/>
      <c r="OBT151" s="4"/>
      <c r="OBU151" s="4"/>
      <c r="OBV151" s="4"/>
      <c r="OBW151" s="4"/>
      <c r="OBX151" s="4"/>
      <c r="OBY151" s="4"/>
      <c r="OBZ151" s="4"/>
      <c r="OCA151" s="4"/>
      <c r="OCB151" s="4"/>
      <c r="OCC151" s="4"/>
      <c r="OCD151" s="4"/>
      <c r="OCE151" s="4"/>
      <c r="OCF151" s="4"/>
      <c r="OCG151" s="4"/>
      <c r="OCH151" s="4"/>
      <c r="OCI151" s="4"/>
      <c r="OCJ151" s="4"/>
      <c r="OCK151" s="4"/>
      <c r="OCL151" s="4"/>
      <c r="OCM151" s="4"/>
      <c r="OCN151" s="4"/>
      <c r="OCO151" s="4"/>
      <c r="OCP151" s="4"/>
      <c r="OCQ151" s="4"/>
      <c r="OCR151" s="4"/>
      <c r="OCS151" s="4"/>
      <c r="OCT151" s="4"/>
      <c r="OCU151" s="4"/>
      <c r="OCV151" s="4"/>
      <c r="OCW151" s="4"/>
      <c r="OCX151" s="4"/>
      <c r="OCY151" s="4"/>
      <c r="OCZ151" s="4"/>
      <c r="ODA151" s="4"/>
      <c r="ODB151" s="4"/>
      <c r="ODC151" s="4"/>
      <c r="ODD151" s="4"/>
      <c r="ODE151" s="4"/>
      <c r="ODF151" s="4"/>
      <c r="ODG151" s="4"/>
      <c r="ODH151" s="4"/>
      <c r="ODI151" s="4"/>
      <c r="ODJ151" s="4"/>
      <c r="ODK151" s="4"/>
      <c r="ODL151" s="4"/>
      <c r="ODM151" s="4"/>
      <c r="ODN151" s="4"/>
      <c r="ODO151" s="4"/>
      <c r="ODP151" s="4"/>
      <c r="ODQ151" s="4"/>
      <c r="ODR151" s="4"/>
      <c r="ODS151" s="4"/>
      <c r="ODT151" s="4"/>
      <c r="ODU151" s="4"/>
      <c r="ODV151" s="4"/>
      <c r="ODW151" s="4"/>
      <c r="ODX151" s="4"/>
      <c r="ODY151" s="4"/>
      <c r="ODZ151" s="4"/>
      <c r="OEA151" s="4"/>
      <c r="OEB151" s="4"/>
      <c r="OEC151" s="4"/>
      <c r="OED151" s="4"/>
      <c r="OEE151" s="4"/>
      <c r="OEF151" s="4"/>
      <c r="OEG151" s="4"/>
      <c r="OEH151" s="4"/>
      <c r="OEI151" s="4"/>
      <c r="OEJ151" s="4"/>
      <c r="OEK151" s="4"/>
      <c r="OEL151" s="4"/>
      <c r="OEM151" s="4"/>
      <c r="OEN151" s="4"/>
      <c r="OEO151" s="4"/>
      <c r="OEP151" s="4"/>
      <c r="OEQ151" s="4"/>
      <c r="OER151" s="4"/>
      <c r="OES151" s="4"/>
      <c r="OET151" s="4"/>
      <c r="OEU151" s="4"/>
      <c r="OEV151" s="4"/>
      <c r="OEW151" s="4"/>
      <c r="OEX151" s="4"/>
      <c r="OEY151" s="4"/>
      <c r="OEZ151" s="4"/>
      <c r="OFA151" s="4"/>
      <c r="OFB151" s="4"/>
      <c r="OFC151" s="4"/>
      <c r="OFD151" s="4"/>
      <c r="OFE151" s="4"/>
      <c r="OFF151" s="4"/>
      <c r="OFG151" s="4"/>
      <c r="OFH151" s="4"/>
      <c r="OFI151" s="4"/>
      <c r="OFJ151" s="4"/>
      <c r="OFK151" s="4"/>
      <c r="OFL151" s="4"/>
      <c r="OFM151" s="4"/>
      <c r="OFN151" s="4"/>
      <c r="OFO151" s="4"/>
      <c r="OFP151" s="4"/>
      <c r="OFQ151" s="4"/>
      <c r="OFR151" s="4"/>
      <c r="OFS151" s="4"/>
      <c r="OFT151" s="4"/>
      <c r="OFU151" s="4"/>
      <c r="OFV151" s="4"/>
      <c r="OFW151" s="4"/>
      <c r="OFX151" s="4"/>
      <c r="OFY151" s="4"/>
      <c r="OFZ151" s="4"/>
      <c r="OGA151" s="4"/>
      <c r="OGB151" s="4"/>
      <c r="OGC151" s="4"/>
      <c r="OGD151" s="4"/>
      <c r="OGE151" s="4"/>
      <c r="OGF151" s="4"/>
      <c r="OGG151" s="4"/>
      <c r="OGH151" s="4"/>
      <c r="OGI151" s="4"/>
      <c r="OGJ151" s="4"/>
      <c r="OGK151" s="4"/>
      <c r="OGL151" s="4"/>
      <c r="OGM151" s="4"/>
      <c r="OGN151" s="4"/>
      <c r="OGO151" s="4"/>
      <c r="OGP151" s="4"/>
      <c r="OGQ151" s="4"/>
      <c r="OGR151" s="4"/>
      <c r="OGS151" s="4"/>
      <c r="OGT151" s="4"/>
      <c r="OGU151" s="4"/>
      <c r="OGV151" s="4"/>
      <c r="OGW151" s="4"/>
      <c r="OGX151" s="4"/>
      <c r="OGY151" s="4"/>
      <c r="OGZ151" s="4"/>
      <c r="OHA151" s="4"/>
      <c r="OHB151" s="4"/>
      <c r="OHC151" s="4"/>
      <c r="OHD151" s="4"/>
      <c r="OHE151" s="4"/>
      <c r="OHF151" s="4"/>
      <c r="OHG151" s="4"/>
      <c r="OHH151" s="4"/>
      <c r="OHI151" s="4"/>
      <c r="OHJ151" s="4"/>
      <c r="OHK151" s="4"/>
      <c r="OHL151" s="4"/>
      <c r="OHM151" s="4"/>
      <c r="OHN151" s="4"/>
      <c r="OHO151" s="4"/>
      <c r="OHP151" s="4"/>
      <c r="OHQ151" s="4"/>
      <c r="OHR151" s="4"/>
      <c r="OHS151" s="4"/>
      <c r="OHT151" s="4"/>
      <c r="OHU151" s="4"/>
      <c r="OHV151" s="4"/>
      <c r="OHW151" s="4"/>
      <c r="OHX151" s="4"/>
      <c r="OHY151" s="4"/>
      <c r="OHZ151" s="4"/>
      <c r="OIA151" s="4"/>
      <c r="OIB151" s="4"/>
      <c r="OIC151" s="4"/>
      <c r="OID151" s="4"/>
      <c r="OIE151" s="4"/>
      <c r="OIF151" s="4"/>
      <c r="OIG151" s="4"/>
      <c r="OIH151" s="4"/>
      <c r="OII151" s="4"/>
      <c r="OIJ151" s="4"/>
      <c r="OIK151" s="4"/>
      <c r="OIL151" s="4"/>
      <c r="OIM151" s="4"/>
      <c r="OIN151" s="4"/>
      <c r="OIO151" s="4"/>
      <c r="OIP151" s="4"/>
      <c r="OIQ151" s="4"/>
      <c r="OIR151" s="4"/>
      <c r="OIS151" s="4"/>
      <c r="OIT151" s="4"/>
      <c r="OIU151" s="4"/>
      <c r="OIV151" s="4"/>
      <c r="OIW151" s="4"/>
      <c r="OIX151" s="4"/>
      <c r="OIY151" s="4"/>
      <c r="OIZ151" s="4"/>
      <c r="OJA151" s="4"/>
      <c r="OJB151" s="4"/>
      <c r="OJC151" s="4"/>
      <c r="OJD151" s="4"/>
      <c r="OJE151" s="4"/>
      <c r="OJF151" s="4"/>
      <c r="OJG151" s="4"/>
      <c r="OJH151" s="4"/>
      <c r="OJI151" s="4"/>
      <c r="OJJ151" s="4"/>
      <c r="OJK151" s="4"/>
      <c r="OJL151" s="4"/>
      <c r="OJM151" s="4"/>
      <c r="OJN151" s="4"/>
      <c r="OJO151" s="4"/>
      <c r="OJP151" s="4"/>
      <c r="OJQ151" s="4"/>
      <c r="OJR151" s="4"/>
      <c r="OJS151" s="4"/>
      <c r="OJT151" s="4"/>
      <c r="OJU151" s="4"/>
      <c r="OJV151" s="4"/>
      <c r="OJW151" s="4"/>
      <c r="OJX151" s="4"/>
      <c r="OJY151" s="4"/>
      <c r="OJZ151" s="4"/>
      <c r="OKA151" s="4"/>
      <c r="OKB151" s="4"/>
      <c r="OKC151" s="4"/>
      <c r="OKD151" s="4"/>
      <c r="OKE151" s="4"/>
      <c r="OKF151" s="4"/>
      <c r="OKG151" s="4"/>
      <c r="OKH151" s="4"/>
      <c r="OKI151" s="4"/>
      <c r="OKJ151" s="4"/>
      <c r="OKK151" s="4"/>
      <c r="OKL151" s="4"/>
      <c r="OKM151" s="4"/>
      <c r="OKN151" s="4"/>
      <c r="OKO151" s="4"/>
      <c r="OKP151" s="4"/>
      <c r="OKQ151" s="4"/>
      <c r="OKR151" s="4"/>
      <c r="OKS151" s="4"/>
      <c r="OKT151" s="4"/>
      <c r="OKU151" s="4"/>
      <c r="OKV151" s="4"/>
      <c r="OKW151" s="4"/>
      <c r="OKX151" s="4"/>
      <c r="OKY151" s="74"/>
      <c r="OKZ151" s="74"/>
      <c r="OLA151" s="74"/>
      <c r="OLB151" s="74"/>
      <c r="OLC151" s="74"/>
      <c r="OLD151" s="74"/>
      <c r="OLE151" s="4"/>
      <c r="OLF151" s="4"/>
      <c r="OLG151" s="4"/>
      <c r="OLH151" s="4"/>
      <c r="OLI151" s="4"/>
      <c r="OLJ151" s="4"/>
      <c r="OLK151" s="4"/>
      <c r="OLL151" s="4"/>
      <c r="OLM151" s="4"/>
      <c r="OLN151" s="4"/>
      <c r="OLO151" s="4"/>
      <c r="OLP151" s="4"/>
      <c r="OLQ151" s="4"/>
      <c r="OLR151" s="4"/>
      <c r="OLS151" s="4"/>
      <c r="OLT151" s="4"/>
      <c r="OLU151" s="4"/>
      <c r="OLV151" s="4"/>
      <c r="OLW151" s="4"/>
      <c r="OLX151" s="4"/>
      <c r="OLY151" s="4"/>
      <c r="OLZ151" s="4"/>
      <c r="OMA151" s="4"/>
      <c r="OMB151" s="4"/>
      <c r="OMC151" s="4"/>
      <c r="OMD151" s="4"/>
      <c r="OME151" s="4"/>
      <c r="OMF151" s="4"/>
      <c r="OMG151" s="4"/>
      <c r="OMH151" s="4"/>
      <c r="OMI151" s="4"/>
      <c r="OMJ151" s="4"/>
      <c r="OMK151" s="4"/>
      <c r="OML151" s="4"/>
      <c r="OMM151" s="4"/>
      <c r="OMN151" s="4"/>
      <c r="OMO151" s="4"/>
      <c r="OMP151" s="4"/>
      <c r="OMQ151" s="4"/>
      <c r="OMR151" s="4"/>
      <c r="OMS151" s="4"/>
      <c r="OMT151" s="4"/>
      <c r="OMU151" s="4"/>
      <c r="OMV151" s="4"/>
      <c r="OMW151" s="4"/>
      <c r="OMX151" s="4"/>
      <c r="OMY151" s="4"/>
      <c r="OMZ151" s="4"/>
      <c r="ONA151" s="4"/>
      <c r="ONB151" s="4"/>
      <c r="ONC151" s="4"/>
      <c r="OND151" s="4"/>
      <c r="ONE151" s="4"/>
      <c r="ONF151" s="4"/>
      <c r="ONG151" s="4"/>
      <c r="ONH151" s="4"/>
      <c r="ONI151" s="4"/>
      <c r="ONJ151" s="4"/>
      <c r="ONK151" s="4"/>
      <c r="ONL151" s="4"/>
      <c r="ONM151" s="4"/>
      <c r="ONN151" s="4"/>
      <c r="ONO151" s="4"/>
      <c r="ONP151" s="4"/>
      <c r="ONQ151" s="4"/>
      <c r="ONR151" s="4"/>
      <c r="ONS151" s="4"/>
      <c r="ONT151" s="4"/>
      <c r="ONU151" s="4"/>
      <c r="ONV151" s="4"/>
      <c r="ONW151" s="4"/>
      <c r="ONX151" s="4"/>
      <c r="ONY151" s="4"/>
      <c r="ONZ151" s="4"/>
      <c r="OOA151" s="4"/>
      <c r="OOB151" s="4"/>
      <c r="OOC151" s="4"/>
      <c r="OOD151" s="4"/>
      <c r="OOE151" s="4"/>
      <c r="OOF151" s="4"/>
      <c r="OOG151" s="4"/>
      <c r="OOH151" s="4"/>
      <c r="OOI151" s="4"/>
      <c r="OOJ151" s="4"/>
      <c r="OOK151" s="4"/>
      <c r="OOL151" s="4"/>
      <c r="OOM151" s="4"/>
      <c r="OON151" s="4"/>
      <c r="OOO151" s="4"/>
      <c r="OOP151" s="4"/>
      <c r="OOQ151" s="4"/>
      <c r="OOR151" s="4"/>
      <c r="OOS151" s="4"/>
      <c r="OOT151" s="4"/>
      <c r="OOU151" s="4"/>
      <c r="OOV151" s="4"/>
      <c r="OOW151" s="4"/>
      <c r="OOX151" s="4"/>
      <c r="OOY151" s="4"/>
      <c r="OOZ151" s="4"/>
      <c r="OPA151" s="4"/>
      <c r="OPB151" s="4"/>
      <c r="OPC151" s="4"/>
      <c r="OPD151" s="4"/>
      <c r="OPE151" s="4"/>
      <c r="OPF151" s="4"/>
      <c r="OPG151" s="4"/>
      <c r="OPH151" s="4"/>
      <c r="OPI151" s="4"/>
      <c r="OPJ151" s="4"/>
      <c r="OPK151" s="4"/>
      <c r="OPL151" s="4"/>
      <c r="OPM151" s="4"/>
      <c r="OPN151" s="4"/>
      <c r="OPO151" s="4"/>
      <c r="OPP151" s="4"/>
      <c r="OPQ151" s="4"/>
      <c r="OPR151" s="4"/>
      <c r="OPS151" s="4"/>
      <c r="OPT151" s="4"/>
      <c r="OPU151" s="4"/>
      <c r="OPV151" s="4"/>
      <c r="OPW151" s="4"/>
      <c r="OPX151" s="4"/>
      <c r="OPY151" s="4"/>
      <c r="OPZ151" s="4"/>
      <c r="OQA151" s="4"/>
      <c r="OQB151" s="4"/>
      <c r="OQC151" s="4"/>
      <c r="OQD151" s="4"/>
      <c r="OQE151" s="4"/>
      <c r="OQF151" s="4"/>
      <c r="OQG151" s="4"/>
      <c r="OQH151" s="4"/>
      <c r="OQI151" s="4"/>
      <c r="OQJ151" s="4"/>
      <c r="OQK151" s="4"/>
      <c r="OQL151" s="4"/>
      <c r="OQM151" s="4"/>
      <c r="OQN151" s="4"/>
      <c r="OQO151" s="4"/>
      <c r="OQP151" s="4"/>
      <c r="OQQ151" s="4"/>
      <c r="OQR151" s="4"/>
      <c r="OQS151" s="4"/>
      <c r="OQT151" s="4"/>
      <c r="OQU151" s="4"/>
      <c r="OQV151" s="4"/>
      <c r="OQW151" s="4"/>
      <c r="OQX151" s="4"/>
      <c r="OQY151" s="4"/>
      <c r="OQZ151" s="4"/>
      <c r="ORA151" s="4"/>
      <c r="ORB151" s="4"/>
      <c r="ORC151" s="4"/>
      <c r="ORD151" s="4"/>
      <c r="ORE151" s="4"/>
      <c r="ORF151" s="4"/>
      <c r="ORG151" s="4"/>
      <c r="ORH151" s="4"/>
      <c r="ORI151" s="4"/>
      <c r="ORJ151" s="4"/>
      <c r="ORK151" s="4"/>
      <c r="ORL151" s="4"/>
      <c r="ORM151" s="4"/>
      <c r="ORN151" s="4"/>
      <c r="ORO151" s="4"/>
      <c r="ORP151" s="4"/>
      <c r="ORQ151" s="4"/>
      <c r="ORR151" s="4"/>
      <c r="ORS151" s="4"/>
      <c r="ORT151" s="4"/>
      <c r="ORU151" s="4"/>
      <c r="ORV151" s="4"/>
      <c r="ORW151" s="4"/>
      <c r="ORX151" s="4"/>
      <c r="ORY151" s="4"/>
      <c r="ORZ151" s="4"/>
      <c r="OSA151" s="4"/>
      <c r="OSB151" s="4"/>
      <c r="OSC151" s="4"/>
      <c r="OSD151" s="4"/>
      <c r="OSE151" s="4"/>
      <c r="OSF151" s="4"/>
      <c r="OSG151" s="4"/>
      <c r="OSH151" s="4"/>
      <c r="OSI151" s="4"/>
      <c r="OSJ151" s="4"/>
      <c r="OSK151" s="4"/>
      <c r="OSL151" s="4"/>
      <c r="OSM151" s="4"/>
      <c r="OSN151" s="4"/>
      <c r="OSO151" s="4"/>
      <c r="OSP151" s="4"/>
      <c r="OSQ151" s="4"/>
      <c r="OSR151" s="4"/>
      <c r="OSS151" s="4"/>
      <c r="OST151" s="4"/>
      <c r="OSU151" s="4"/>
      <c r="OSV151" s="4"/>
      <c r="OSW151" s="4"/>
      <c r="OSX151" s="4"/>
      <c r="OSY151" s="4"/>
      <c r="OSZ151" s="4"/>
      <c r="OTA151" s="4"/>
      <c r="OTB151" s="4"/>
      <c r="OTC151" s="4"/>
      <c r="OTD151" s="4"/>
      <c r="OTE151" s="4"/>
      <c r="OTF151" s="4"/>
      <c r="OTG151" s="4"/>
      <c r="OTH151" s="4"/>
      <c r="OTI151" s="4"/>
      <c r="OTJ151" s="4"/>
      <c r="OTK151" s="4"/>
      <c r="OTL151" s="4"/>
      <c r="OTM151" s="4"/>
      <c r="OTN151" s="4"/>
      <c r="OTO151" s="4"/>
      <c r="OTP151" s="4"/>
      <c r="OTQ151" s="4"/>
      <c r="OTR151" s="4"/>
      <c r="OTS151" s="4"/>
      <c r="OTT151" s="4"/>
      <c r="OTU151" s="4"/>
      <c r="OTV151" s="4"/>
      <c r="OTW151" s="4"/>
      <c r="OTX151" s="4"/>
      <c r="OTY151" s="4"/>
      <c r="OTZ151" s="4"/>
      <c r="OUA151" s="4"/>
      <c r="OUB151" s="4"/>
      <c r="OUC151" s="4"/>
      <c r="OUD151" s="4"/>
      <c r="OUE151" s="4"/>
      <c r="OUF151" s="4"/>
      <c r="OUG151" s="4"/>
      <c r="OUH151" s="4"/>
      <c r="OUI151" s="4"/>
      <c r="OUJ151" s="4"/>
      <c r="OUK151" s="4"/>
      <c r="OUL151" s="4"/>
      <c r="OUM151" s="4"/>
      <c r="OUN151" s="4"/>
      <c r="OUO151" s="4"/>
      <c r="OUP151" s="4"/>
      <c r="OUQ151" s="4"/>
      <c r="OUR151" s="4"/>
      <c r="OUS151" s="4"/>
      <c r="OUT151" s="4"/>
      <c r="OUU151" s="74"/>
      <c r="OUV151" s="74"/>
      <c r="OUW151" s="74"/>
      <c r="OUX151" s="74"/>
      <c r="OUY151" s="74"/>
      <c r="OUZ151" s="74"/>
      <c r="OVA151" s="4"/>
      <c r="OVB151" s="4"/>
      <c r="OVC151" s="4"/>
      <c r="OVD151" s="4"/>
      <c r="OVE151" s="4"/>
      <c r="OVF151" s="4"/>
      <c r="OVG151" s="4"/>
      <c r="OVH151" s="4"/>
      <c r="OVI151" s="4"/>
      <c r="OVJ151" s="4"/>
      <c r="OVK151" s="4"/>
      <c r="OVL151" s="4"/>
      <c r="OVM151" s="4"/>
      <c r="OVN151" s="4"/>
      <c r="OVO151" s="4"/>
      <c r="OVP151" s="4"/>
      <c r="OVQ151" s="4"/>
      <c r="OVR151" s="4"/>
      <c r="OVS151" s="4"/>
      <c r="OVT151" s="4"/>
      <c r="OVU151" s="4"/>
      <c r="OVV151" s="4"/>
      <c r="OVW151" s="4"/>
      <c r="OVX151" s="4"/>
      <c r="OVY151" s="4"/>
      <c r="OVZ151" s="4"/>
      <c r="OWA151" s="4"/>
      <c r="OWB151" s="4"/>
      <c r="OWC151" s="4"/>
      <c r="OWD151" s="4"/>
      <c r="OWE151" s="4"/>
      <c r="OWF151" s="4"/>
      <c r="OWG151" s="4"/>
      <c r="OWH151" s="4"/>
      <c r="OWI151" s="4"/>
      <c r="OWJ151" s="4"/>
      <c r="OWK151" s="4"/>
      <c r="OWL151" s="4"/>
      <c r="OWM151" s="4"/>
      <c r="OWN151" s="4"/>
      <c r="OWO151" s="4"/>
      <c r="OWP151" s="4"/>
      <c r="OWQ151" s="4"/>
      <c r="OWR151" s="4"/>
      <c r="OWS151" s="4"/>
      <c r="OWT151" s="4"/>
      <c r="OWU151" s="4"/>
      <c r="OWV151" s="4"/>
      <c r="OWW151" s="4"/>
      <c r="OWX151" s="4"/>
      <c r="OWY151" s="4"/>
      <c r="OWZ151" s="4"/>
      <c r="OXA151" s="4"/>
      <c r="OXB151" s="4"/>
      <c r="OXC151" s="4"/>
      <c r="OXD151" s="4"/>
      <c r="OXE151" s="4"/>
      <c r="OXF151" s="4"/>
      <c r="OXG151" s="4"/>
      <c r="OXH151" s="4"/>
      <c r="OXI151" s="4"/>
      <c r="OXJ151" s="4"/>
      <c r="OXK151" s="4"/>
      <c r="OXL151" s="4"/>
      <c r="OXM151" s="4"/>
      <c r="OXN151" s="4"/>
      <c r="OXO151" s="4"/>
      <c r="OXP151" s="4"/>
      <c r="OXQ151" s="4"/>
      <c r="OXR151" s="4"/>
      <c r="OXS151" s="4"/>
      <c r="OXT151" s="4"/>
      <c r="OXU151" s="4"/>
      <c r="OXV151" s="4"/>
      <c r="OXW151" s="4"/>
      <c r="OXX151" s="4"/>
      <c r="OXY151" s="4"/>
      <c r="OXZ151" s="4"/>
      <c r="OYA151" s="4"/>
      <c r="OYB151" s="4"/>
      <c r="OYC151" s="4"/>
      <c r="OYD151" s="4"/>
      <c r="OYE151" s="4"/>
      <c r="OYF151" s="4"/>
      <c r="OYG151" s="4"/>
      <c r="OYH151" s="4"/>
      <c r="OYI151" s="4"/>
      <c r="OYJ151" s="4"/>
      <c r="OYK151" s="4"/>
      <c r="OYL151" s="4"/>
      <c r="OYM151" s="4"/>
      <c r="OYN151" s="4"/>
      <c r="OYO151" s="4"/>
      <c r="OYP151" s="4"/>
      <c r="OYQ151" s="4"/>
      <c r="OYR151" s="4"/>
      <c r="OYS151" s="4"/>
      <c r="OYT151" s="4"/>
      <c r="OYU151" s="4"/>
      <c r="OYV151" s="4"/>
      <c r="OYW151" s="4"/>
      <c r="OYX151" s="4"/>
      <c r="OYY151" s="4"/>
      <c r="OYZ151" s="4"/>
      <c r="OZA151" s="4"/>
      <c r="OZB151" s="4"/>
      <c r="OZC151" s="4"/>
      <c r="OZD151" s="4"/>
      <c r="OZE151" s="4"/>
      <c r="OZF151" s="4"/>
      <c r="OZG151" s="4"/>
      <c r="OZH151" s="4"/>
      <c r="OZI151" s="4"/>
      <c r="OZJ151" s="4"/>
      <c r="OZK151" s="4"/>
      <c r="OZL151" s="4"/>
      <c r="OZM151" s="4"/>
      <c r="OZN151" s="4"/>
      <c r="OZO151" s="4"/>
      <c r="OZP151" s="4"/>
      <c r="OZQ151" s="4"/>
      <c r="OZR151" s="4"/>
      <c r="OZS151" s="4"/>
      <c r="OZT151" s="4"/>
      <c r="OZU151" s="4"/>
      <c r="OZV151" s="4"/>
      <c r="OZW151" s="4"/>
      <c r="OZX151" s="4"/>
      <c r="OZY151" s="4"/>
      <c r="OZZ151" s="4"/>
      <c r="PAA151" s="4"/>
      <c r="PAB151" s="4"/>
      <c r="PAC151" s="4"/>
      <c r="PAD151" s="4"/>
      <c r="PAE151" s="4"/>
      <c r="PAF151" s="4"/>
      <c r="PAG151" s="4"/>
      <c r="PAH151" s="4"/>
      <c r="PAI151" s="4"/>
      <c r="PAJ151" s="4"/>
      <c r="PAK151" s="4"/>
      <c r="PAL151" s="4"/>
      <c r="PAM151" s="4"/>
      <c r="PAN151" s="4"/>
      <c r="PAO151" s="4"/>
      <c r="PAP151" s="4"/>
      <c r="PAQ151" s="4"/>
      <c r="PAR151" s="4"/>
      <c r="PAS151" s="4"/>
      <c r="PAT151" s="4"/>
      <c r="PAU151" s="4"/>
      <c r="PAV151" s="4"/>
      <c r="PAW151" s="4"/>
      <c r="PAX151" s="4"/>
      <c r="PAY151" s="4"/>
      <c r="PAZ151" s="4"/>
      <c r="PBA151" s="4"/>
      <c r="PBB151" s="4"/>
      <c r="PBC151" s="4"/>
      <c r="PBD151" s="4"/>
      <c r="PBE151" s="4"/>
      <c r="PBF151" s="4"/>
      <c r="PBG151" s="4"/>
      <c r="PBH151" s="4"/>
      <c r="PBI151" s="4"/>
      <c r="PBJ151" s="4"/>
      <c r="PBK151" s="4"/>
      <c r="PBL151" s="4"/>
      <c r="PBM151" s="4"/>
      <c r="PBN151" s="4"/>
      <c r="PBO151" s="4"/>
      <c r="PBP151" s="4"/>
      <c r="PBQ151" s="4"/>
      <c r="PBR151" s="4"/>
      <c r="PBS151" s="4"/>
      <c r="PBT151" s="4"/>
      <c r="PBU151" s="4"/>
      <c r="PBV151" s="4"/>
      <c r="PBW151" s="4"/>
      <c r="PBX151" s="4"/>
      <c r="PBY151" s="4"/>
      <c r="PBZ151" s="4"/>
      <c r="PCA151" s="4"/>
      <c r="PCB151" s="4"/>
      <c r="PCC151" s="4"/>
      <c r="PCD151" s="4"/>
      <c r="PCE151" s="4"/>
      <c r="PCF151" s="4"/>
      <c r="PCG151" s="4"/>
      <c r="PCH151" s="4"/>
      <c r="PCI151" s="4"/>
      <c r="PCJ151" s="4"/>
      <c r="PCK151" s="4"/>
      <c r="PCL151" s="4"/>
      <c r="PCM151" s="4"/>
      <c r="PCN151" s="4"/>
      <c r="PCO151" s="4"/>
      <c r="PCP151" s="4"/>
      <c r="PCQ151" s="4"/>
      <c r="PCR151" s="4"/>
      <c r="PCS151" s="4"/>
      <c r="PCT151" s="4"/>
      <c r="PCU151" s="4"/>
      <c r="PCV151" s="4"/>
      <c r="PCW151" s="4"/>
      <c r="PCX151" s="4"/>
      <c r="PCY151" s="4"/>
      <c r="PCZ151" s="4"/>
      <c r="PDA151" s="4"/>
      <c r="PDB151" s="4"/>
      <c r="PDC151" s="4"/>
      <c r="PDD151" s="4"/>
      <c r="PDE151" s="4"/>
      <c r="PDF151" s="4"/>
      <c r="PDG151" s="4"/>
      <c r="PDH151" s="4"/>
      <c r="PDI151" s="4"/>
      <c r="PDJ151" s="4"/>
      <c r="PDK151" s="4"/>
      <c r="PDL151" s="4"/>
      <c r="PDM151" s="4"/>
      <c r="PDN151" s="4"/>
      <c r="PDO151" s="4"/>
      <c r="PDP151" s="4"/>
      <c r="PDQ151" s="4"/>
      <c r="PDR151" s="4"/>
      <c r="PDS151" s="4"/>
      <c r="PDT151" s="4"/>
      <c r="PDU151" s="4"/>
      <c r="PDV151" s="4"/>
      <c r="PDW151" s="4"/>
      <c r="PDX151" s="4"/>
      <c r="PDY151" s="4"/>
      <c r="PDZ151" s="4"/>
      <c r="PEA151" s="4"/>
      <c r="PEB151" s="4"/>
      <c r="PEC151" s="4"/>
      <c r="PED151" s="4"/>
      <c r="PEE151" s="4"/>
      <c r="PEF151" s="4"/>
      <c r="PEG151" s="4"/>
      <c r="PEH151" s="4"/>
      <c r="PEI151" s="4"/>
      <c r="PEJ151" s="4"/>
      <c r="PEK151" s="4"/>
      <c r="PEL151" s="4"/>
      <c r="PEM151" s="4"/>
      <c r="PEN151" s="4"/>
      <c r="PEO151" s="4"/>
      <c r="PEP151" s="4"/>
      <c r="PEQ151" s="74"/>
      <c r="PER151" s="74"/>
      <c r="PES151" s="74"/>
      <c r="PET151" s="74"/>
      <c r="PEU151" s="74"/>
      <c r="PEV151" s="74"/>
      <c r="PEW151" s="4"/>
      <c r="PEX151" s="4"/>
      <c r="PEY151" s="4"/>
      <c r="PEZ151" s="4"/>
      <c r="PFA151" s="4"/>
      <c r="PFB151" s="4"/>
      <c r="PFC151" s="4"/>
      <c r="PFD151" s="4"/>
      <c r="PFE151" s="4"/>
      <c r="PFF151" s="4"/>
      <c r="PFG151" s="4"/>
      <c r="PFH151" s="4"/>
      <c r="PFI151" s="4"/>
      <c r="PFJ151" s="4"/>
      <c r="PFK151" s="4"/>
      <c r="PFL151" s="4"/>
      <c r="PFM151" s="4"/>
      <c r="PFN151" s="4"/>
      <c r="PFO151" s="4"/>
      <c r="PFP151" s="4"/>
      <c r="PFQ151" s="4"/>
      <c r="PFR151" s="4"/>
      <c r="PFS151" s="4"/>
      <c r="PFT151" s="4"/>
      <c r="PFU151" s="4"/>
      <c r="PFV151" s="4"/>
      <c r="PFW151" s="4"/>
      <c r="PFX151" s="4"/>
      <c r="PFY151" s="4"/>
      <c r="PFZ151" s="4"/>
      <c r="PGA151" s="4"/>
      <c r="PGB151" s="4"/>
      <c r="PGC151" s="4"/>
      <c r="PGD151" s="4"/>
      <c r="PGE151" s="4"/>
      <c r="PGF151" s="4"/>
      <c r="PGG151" s="4"/>
      <c r="PGH151" s="4"/>
      <c r="PGI151" s="4"/>
      <c r="PGJ151" s="4"/>
      <c r="PGK151" s="4"/>
      <c r="PGL151" s="4"/>
      <c r="PGM151" s="4"/>
      <c r="PGN151" s="4"/>
      <c r="PGO151" s="4"/>
      <c r="PGP151" s="4"/>
      <c r="PGQ151" s="4"/>
      <c r="PGR151" s="4"/>
      <c r="PGS151" s="4"/>
      <c r="PGT151" s="4"/>
      <c r="PGU151" s="4"/>
      <c r="PGV151" s="4"/>
      <c r="PGW151" s="4"/>
      <c r="PGX151" s="4"/>
      <c r="PGY151" s="4"/>
      <c r="PGZ151" s="4"/>
      <c r="PHA151" s="4"/>
      <c r="PHB151" s="4"/>
      <c r="PHC151" s="4"/>
      <c r="PHD151" s="4"/>
      <c r="PHE151" s="4"/>
      <c r="PHF151" s="4"/>
      <c r="PHG151" s="4"/>
      <c r="PHH151" s="4"/>
      <c r="PHI151" s="4"/>
      <c r="PHJ151" s="4"/>
      <c r="PHK151" s="4"/>
      <c r="PHL151" s="4"/>
      <c r="PHM151" s="4"/>
      <c r="PHN151" s="4"/>
      <c r="PHO151" s="4"/>
      <c r="PHP151" s="4"/>
      <c r="PHQ151" s="4"/>
      <c r="PHR151" s="4"/>
      <c r="PHS151" s="4"/>
      <c r="PHT151" s="4"/>
      <c r="PHU151" s="4"/>
      <c r="PHV151" s="4"/>
      <c r="PHW151" s="4"/>
      <c r="PHX151" s="4"/>
      <c r="PHY151" s="4"/>
      <c r="PHZ151" s="4"/>
      <c r="PIA151" s="4"/>
      <c r="PIB151" s="4"/>
      <c r="PIC151" s="4"/>
      <c r="PID151" s="4"/>
      <c r="PIE151" s="4"/>
      <c r="PIF151" s="4"/>
      <c r="PIG151" s="4"/>
      <c r="PIH151" s="4"/>
      <c r="PII151" s="4"/>
      <c r="PIJ151" s="4"/>
      <c r="PIK151" s="4"/>
      <c r="PIL151" s="4"/>
      <c r="PIM151" s="4"/>
      <c r="PIN151" s="4"/>
      <c r="PIO151" s="4"/>
      <c r="PIP151" s="4"/>
      <c r="PIQ151" s="4"/>
      <c r="PIR151" s="4"/>
      <c r="PIS151" s="4"/>
      <c r="PIT151" s="4"/>
      <c r="PIU151" s="4"/>
      <c r="PIV151" s="4"/>
      <c r="PIW151" s="4"/>
      <c r="PIX151" s="4"/>
      <c r="PIY151" s="4"/>
      <c r="PIZ151" s="4"/>
      <c r="PJA151" s="4"/>
      <c r="PJB151" s="4"/>
      <c r="PJC151" s="4"/>
      <c r="PJD151" s="4"/>
      <c r="PJE151" s="4"/>
      <c r="PJF151" s="4"/>
      <c r="PJG151" s="4"/>
      <c r="PJH151" s="4"/>
      <c r="PJI151" s="4"/>
      <c r="PJJ151" s="4"/>
      <c r="PJK151" s="4"/>
      <c r="PJL151" s="4"/>
      <c r="PJM151" s="4"/>
      <c r="PJN151" s="4"/>
      <c r="PJO151" s="4"/>
      <c r="PJP151" s="4"/>
      <c r="PJQ151" s="4"/>
      <c r="PJR151" s="4"/>
      <c r="PJS151" s="4"/>
      <c r="PJT151" s="4"/>
      <c r="PJU151" s="4"/>
      <c r="PJV151" s="4"/>
      <c r="PJW151" s="4"/>
      <c r="PJX151" s="4"/>
      <c r="PJY151" s="4"/>
      <c r="PJZ151" s="4"/>
      <c r="PKA151" s="4"/>
      <c r="PKB151" s="4"/>
      <c r="PKC151" s="4"/>
      <c r="PKD151" s="4"/>
      <c r="PKE151" s="4"/>
      <c r="PKF151" s="4"/>
      <c r="PKG151" s="4"/>
      <c r="PKH151" s="4"/>
      <c r="PKI151" s="4"/>
      <c r="PKJ151" s="4"/>
      <c r="PKK151" s="4"/>
      <c r="PKL151" s="4"/>
      <c r="PKM151" s="4"/>
      <c r="PKN151" s="4"/>
      <c r="PKO151" s="4"/>
      <c r="PKP151" s="4"/>
      <c r="PKQ151" s="4"/>
      <c r="PKR151" s="4"/>
      <c r="PKS151" s="4"/>
      <c r="PKT151" s="4"/>
      <c r="PKU151" s="4"/>
      <c r="PKV151" s="4"/>
      <c r="PKW151" s="4"/>
      <c r="PKX151" s="4"/>
      <c r="PKY151" s="4"/>
      <c r="PKZ151" s="4"/>
      <c r="PLA151" s="4"/>
      <c r="PLB151" s="4"/>
      <c r="PLC151" s="4"/>
      <c r="PLD151" s="4"/>
      <c r="PLE151" s="4"/>
      <c r="PLF151" s="4"/>
      <c r="PLG151" s="4"/>
      <c r="PLH151" s="4"/>
      <c r="PLI151" s="4"/>
      <c r="PLJ151" s="4"/>
      <c r="PLK151" s="4"/>
      <c r="PLL151" s="4"/>
      <c r="PLM151" s="4"/>
      <c r="PLN151" s="4"/>
      <c r="PLO151" s="4"/>
      <c r="PLP151" s="4"/>
      <c r="PLQ151" s="4"/>
      <c r="PLR151" s="4"/>
      <c r="PLS151" s="4"/>
      <c r="PLT151" s="4"/>
      <c r="PLU151" s="4"/>
      <c r="PLV151" s="4"/>
      <c r="PLW151" s="4"/>
      <c r="PLX151" s="4"/>
      <c r="PLY151" s="4"/>
      <c r="PLZ151" s="4"/>
      <c r="PMA151" s="4"/>
      <c r="PMB151" s="4"/>
      <c r="PMC151" s="4"/>
      <c r="PMD151" s="4"/>
      <c r="PME151" s="4"/>
      <c r="PMF151" s="4"/>
      <c r="PMG151" s="4"/>
      <c r="PMH151" s="4"/>
      <c r="PMI151" s="4"/>
      <c r="PMJ151" s="4"/>
      <c r="PMK151" s="4"/>
      <c r="PML151" s="4"/>
      <c r="PMM151" s="4"/>
      <c r="PMN151" s="4"/>
      <c r="PMO151" s="4"/>
      <c r="PMP151" s="4"/>
      <c r="PMQ151" s="4"/>
      <c r="PMR151" s="4"/>
      <c r="PMS151" s="4"/>
      <c r="PMT151" s="4"/>
      <c r="PMU151" s="4"/>
      <c r="PMV151" s="4"/>
      <c r="PMW151" s="4"/>
      <c r="PMX151" s="4"/>
      <c r="PMY151" s="4"/>
      <c r="PMZ151" s="4"/>
      <c r="PNA151" s="4"/>
      <c r="PNB151" s="4"/>
      <c r="PNC151" s="4"/>
      <c r="PND151" s="4"/>
      <c r="PNE151" s="4"/>
      <c r="PNF151" s="4"/>
      <c r="PNG151" s="4"/>
      <c r="PNH151" s="4"/>
      <c r="PNI151" s="4"/>
      <c r="PNJ151" s="4"/>
      <c r="PNK151" s="4"/>
      <c r="PNL151" s="4"/>
      <c r="PNM151" s="4"/>
      <c r="PNN151" s="4"/>
      <c r="PNO151" s="4"/>
      <c r="PNP151" s="4"/>
      <c r="PNQ151" s="4"/>
      <c r="PNR151" s="4"/>
      <c r="PNS151" s="4"/>
      <c r="PNT151" s="4"/>
      <c r="PNU151" s="4"/>
      <c r="PNV151" s="4"/>
      <c r="PNW151" s="4"/>
      <c r="PNX151" s="4"/>
      <c r="PNY151" s="4"/>
      <c r="PNZ151" s="4"/>
      <c r="POA151" s="4"/>
      <c r="POB151" s="4"/>
      <c r="POC151" s="4"/>
      <c r="POD151" s="4"/>
      <c r="POE151" s="4"/>
      <c r="POF151" s="4"/>
      <c r="POG151" s="4"/>
      <c r="POH151" s="4"/>
      <c r="POI151" s="4"/>
      <c r="POJ151" s="4"/>
      <c r="POK151" s="4"/>
      <c r="POL151" s="4"/>
      <c r="POM151" s="74"/>
      <c r="PON151" s="74"/>
      <c r="POO151" s="74"/>
      <c r="POP151" s="74"/>
      <c r="POQ151" s="74"/>
      <c r="POR151" s="74"/>
      <c r="POS151" s="4"/>
      <c r="POT151" s="4"/>
      <c r="POU151" s="4"/>
      <c r="POV151" s="4"/>
      <c r="POW151" s="4"/>
      <c r="POX151" s="4"/>
      <c r="POY151" s="4"/>
      <c r="POZ151" s="4"/>
      <c r="PPA151" s="4"/>
      <c r="PPB151" s="4"/>
      <c r="PPC151" s="4"/>
      <c r="PPD151" s="4"/>
      <c r="PPE151" s="4"/>
      <c r="PPF151" s="4"/>
      <c r="PPG151" s="4"/>
      <c r="PPH151" s="4"/>
      <c r="PPI151" s="4"/>
      <c r="PPJ151" s="4"/>
      <c r="PPK151" s="4"/>
      <c r="PPL151" s="4"/>
      <c r="PPM151" s="4"/>
      <c r="PPN151" s="4"/>
      <c r="PPO151" s="4"/>
      <c r="PPP151" s="4"/>
      <c r="PPQ151" s="4"/>
      <c r="PPR151" s="4"/>
      <c r="PPS151" s="4"/>
      <c r="PPT151" s="4"/>
      <c r="PPU151" s="4"/>
      <c r="PPV151" s="4"/>
      <c r="PPW151" s="4"/>
      <c r="PPX151" s="4"/>
      <c r="PPY151" s="4"/>
      <c r="PPZ151" s="4"/>
      <c r="PQA151" s="4"/>
      <c r="PQB151" s="4"/>
      <c r="PQC151" s="4"/>
      <c r="PQD151" s="4"/>
      <c r="PQE151" s="4"/>
      <c r="PQF151" s="4"/>
      <c r="PQG151" s="4"/>
      <c r="PQH151" s="4"/>
      <c r="PQI151" s="4"/>
      <c r="PQJ151" s="4"/>
      <c r="PQK151" s="4"/>
      <c r="PQL151" s="4"/>
      <c r="PQM151" s="4"/>
      <c r="PQN151" s="4"/>
      <c r="PQO151" s="4"/>
      <c r="PQP151" s="4"/>
      <c r="PQQ151" s="4"/>
      <c r="PQR151" s="4"/>
      <c r="PQS151" s="4"/>
      <c r="PQT151" s="4"/>
      <c r="PQU151" s="4"/>
      <c r="PQV151" s="4"/>
      <c r="PQW151" s="4"/>
      <c r="PQX151" s="4"/>
      <c r="PQY151" s="4"/>
      <c r="PQZ151" s="4"/>
      <c r="PRA151" s="4"/>
      <c r="PRB151" s="4"/>
      <c r="PRC151" s="4"/>
      <c r="PRD151" s="4"/>
      <c r="PRE151" s="4"/>
      <c r="PRF151" s="4"/>
      <c r="PRG151" s="4"/>
      <c r="PRH151" s="4"/>
      <c r="PRI151" s="4"/>
      <c r="PRJ151" s="4"/>
      <c r="PRK151" s="4"/>
      <c r="PRL151" s="4"/>
      <c r="PRM151" s="4"/>
      <c r="PRN151" s="4"/>
      <c r="PRO151" s="4"/>
      <c r="PRP151" s="4"/>
      <c r="PRQ151" s="4"/>
      <c r="PRR151" s="4"/>
      <c r="PRS151" s="4"/>
      <c r="PRT151" s="4"/>
      <c r="PRU151" s="4"/>
      <c r="PRV151" s="4"/>
      <c r="PRW151" s="4"/>
      <c r="PRX151" s="4"/>
      <c r="PRY151" s="4"/>
      <c r="PRZ151" s="4"/>
      <c r="PSA151" s="4"/>
      <c r="PSB151" s="4"/>
      <c r="PSC151" s="4"/>
      <c r="PSD151" s="4"/>
      <c r="PSE151" s="4"/>
      <c r="PSF151" s="4"/>
      <c r="PSG151" s="4"/>
      <c r="PSH151" s="4"/>
      <c r="PSI151" s="4"/>
      <c r="PSJ151" s="4"/>
      <c r="PSK151" s="4"/>
      <c r="PSL151" s="4"/>
      <c r="PSM151" s="4"/>
      <c r="PSN151" s="4"/>
      <c r="PSO151" s="4"/>
      <c r="PSP151" s="4"/>
      <c r="PSQ151" s="4"/>
      <c r="PSR151" s="4"/>
      <c r="PSS151" s="4"/>
      <c r="PST151" s="4"/>
      <c r="PSU151" s="4"/>
      <c r="PSV151" s="4"/>
      <c r="PSW151" s="4"/>
      <c r="PSX151" s="4"/>
      <c r="PSY151" s="4"/>
      <c r="PSZ151" s="4"/>
      <c r="PTA151" s="4"/>
      <c r="PTB151" s="4"/>
      <c r="PTC151" s="4"/>
      <c r="PTD151" s="4"/>
      <c r="PTE151" s="4"/>
      <c r="PTF151" s="4"/>
      <c r="PTG151" s="4"/>
      <c r="PTH151" s="4"/>
      <c r="PTI151" s="4"/>
      <c r="PTJ151" s="4"/>
      <c r="PTK151" s="4"/>
      <c r="PTL151" s="4"/>
      <c r="PTM151" s="4"/>
      <c r="PTN151" s="4"/>
      <c r="PTO151" s="4"/>
      <c r="PTP151" s="4"/>
      <c r="PTQ151" s="4"/>
      <c r="PTR151" s="4"/>
      <c r="PTS151" s="4"/>
      <c r="PTT151" s="4"/>
      <c r="PTU151" s="4"/>
      <c r="PTV151" s="4"/>
      <c r="PTW151" s="4"/>
      <c r="PTX151" s="4"/>
      <c r="PTY151" s="4"/>
      <c r="PTZ151" s="4"/>
      <c r="PUA151" s="4"/>
      <c r="PUB151" s="4"/>
      <c r="PUC151" s="4"/>
      <c r="PUD151" s="4"/>
      <c r="PUE151" s="4"/>
      <c r="PUF151" s="4"/>
      <c r="PUG151" s="4"/>
      <c r="PUH151" s="4"/>
      <c r="PUI151" s="4"/>
      <c r="PUJ151" s="4"/>
      <c r="PUK151" s="4"/>
      <c r="PUL151" s="4"/>
      <c r="PUM151" s="4"/>
      <c r="PUN151" s="4"/>
      <c r="PUO151" s="4"/>
      <c r="PUP151" s="4"/>
      <c r="PUQ151" s="4"/>
      <c r="PUR151" s="4"/>
      <c r="PUS151" s="4"/>
      <c r="PUT151" s="4"/>
      <c r="PUU151" s="4"/>
      <c r="PUV151" s="4"/>
      <c r="PUW151" s="4"/>
      <c r="PUX151" s="4"/>
      <c r="PUY151" s="4"/>
      <c r="PUZ151" s="4"/>
      <c r="PVA151" s="4"/>
      <c r="PVB151" s="4"/>
      <c r="PVC151" s="4"/>
      <c r="PVD151" s="4"/>
      <c r="PVE151" s="4"/>
      <c r="PVF151" s="4"/>
      <c r="PVG151" s="4"/>
      <c r="PVH151" s="4"/>
      <c r="PVI151" s="4"/>
      <c r="PVJ151" s="4"/>
      <c r="PVK151" s="4"/>
      <c r="PVL151" s="4"/>
      <c r="PVM151" s="4"/>
      <c r="PVN151" s="4"/>
      <c r="PVO151" s="4"/>
      <c r="PVP151" s="4"/>
      <c r="PVQ151" s="4"/>
      <c r="PVR151" s="4"/>
      <c r="PVS151" s="4"/>
      <c r="PVT151" s="4"/>
      <c r="PVU151" s="4"/>
      <c r="PVV151" s="4"/>
      <c r="PVW151" s="4"/>
      <c r="PVX151" s="4"/>
      <c r="PVY151" s="4"/>
      <c r="PVZ151" s="4"/>
      <c r="PWA151" s="4"/>
      <c r="PWB151" s="4"/>
      <c r="PWC151" s="4"/>
      <c r="PWD151" s="4"/>
      <c r="PWE151" s="4"/>
      <c r="PWF151" s="4"/>
      <c r="PWG151" s="4"/>
      <c r="PWH151" s="4"/>
      <c r="PWI151" s="4"/>
      <c r="PWJ151" s="4"/>
      <c r="PWK151" s="4"/>
      <c r="PWL151" s="4"/>
      <c r="PWM151" s="4"/>
      <c r="PWN151" s="4"/>
      <c r="PWO151" s="4"/>
      <c r="PWP151" s="4"/>
      <c r="PWQ151" s="4"/>
      <c r="PWR151" s="4"/>
      <c r="PWS151" s="4"/>
      <c r="PWT151" s="4"/>
      <c r="PWU151" s="4"/>
      <c r="PWV151" s="4"/>
      <c r="PWW151" s="4"/>
      <c r="PWX151" s="4"/>
      <c r="PWY151" s="4"/>
      <c r="PWZ151" s="4"/>
      <c r="PXA151" s="4"/>
      <c r="PXB151" s="4"/>
      <c r="PXC151" s="4"/>
      <c r="PXD151" s="4"/>
      <c r="PXE151" s="4"/>
      <c r="PXF151" s="4"/>
      <c r="PXG151" s="4"/>
      <c r="PXH151" s="4"/>
      <c r="PXI151" s="4"/>
      <c r="PXJ151" s="4"/>
      <c r="PXK151" s="4"/>
      <c r="PXL151" s="4"/>
      <c r="PXM151" s="4"/>
      <c r="PXN151" s="4"/>
      <c r="PXO151" s="4"/>
      <c r="PXP151" s="4"/>
      <c r="PXQ151" s="4"/>
      <c r="PXR151" s="4"/>
      <c r="PXS151" s="4"/>
      <c r="PXT151" s="4"/>
      <c r="PXU151" s="4"/>
      <c r="PXV151" s="4"/>
      <c r="PXW151" s="4"/>
      <c r="PXX151" s="4"/>
      <c r="PXY151" s="4"/>
      <c r="PXZ151" s="4"/>
      <c r="PYA151" s="4"/>
      <c r="PYB151" s="4"/>
      <c r="PYC151" s="4"/>
      <c r="PYD151" s="4"/>
      <c r="PYE151" s="4"/>
      <c r="PYF151" s="4"/>
      <c r="PYG151" s="4"/>
      <c r="PYH151" s="4"/>
      <c r="PYI151" s="74"/>
      <c r="PYJ151" s="74"/>
      <c r="PYK151" s="74"/>
      <c r="PYL151" s="74"/>
      <c r="PYM151" s="74"/>
      <c r="PYN151" s="74"/>
      <c r="PYO151" s="4"/>
      <c r="PYP151" s="4"/>
      <c r="PYQ151" s="4"/>
      <c r="PYR151" s="4"/>
      <c r="PYS151" s="4"/>
      <c r="PYT151" s="4"/>
      <c r="PYU151" s="4"/>
      <c r="PYV151" s="4"/>
      <c r="PYW151" s="4"/>
      <c r="PYX151" s="4"/>
      <c r="PYY151" s="4"/>
      <c r="PYZ151" s="4"/>
      <c r="PZA151" s="4"/>
      <c r="PZB151" s="4"/>
      <c r="PZC151" s="4"/>
      <c r="PZD151" s="4"/>
      <c r="PZE151" s="4"/>
      <c r="PZF151" s="4"/>
      <c r="PZG151" s="4"/>
      <c r="PZH151" s="4"/>
      <c r="PZI151" s="4"/>
      <c r="PZJ151" s="4"/>
      <c r="PZK151" s="4"/>
      <c r="PZL151" s="4"/>
      <c r="PZM151" s="4"/>
      <c r="PZN151" s="4"/>
      <c r="PZO151" s="4"/>
      <c r="PZP151" s="4"/>
      <c r="PZQ151" s="4"/>
      <c r="PZR151" s="4"/>
      <c r="PZS151" s="4"/>
      <c r="PZT151" s="4"/>
      <c r="PZU151" s="4"/>
      <c r="PZV151" s="4"/>
      <c r="PZW151" s="4"/>
      <c r="PZX151" s="4"/>
      <c r="PZY151" s="4"/>
      <c r="PZZ151" s="4"/>
      <c r="QAA151" s="4"/>
      <c r="QAB151" s="4"/>
      <c r="QAC151" s="4"/>
      <c r="QAD151" s="4"/>
      <c r="QAE151" s="4"/>
      <c r="QAF151" s="4"/>
      <c r="QAG151" s="4"/>
      <c r="QAH151" s="4"/>
      <c r="QAI151" s="4"/>
      <c r="QAJ151" s="4"/>
      <c r="QAK151" s="4"/>
      <c r="QAL151" s="4"/>
      <c r="QAM151" s="4"/>
      <c r="QAN151" s="4"/>
      <c r="QAO151" s="4"/>
      <c r="QAP151" s="4"/>
      <c r="QAQ151" s="4"/>
      <c r="QAR151" s="4"/>
      <c r="QAS151" s="4"/>
      <c r="QAT151" s="4"/>
      <c r="QAU151" s="4"/>
      <c r="QAV151" s="4"/>
      <c r="QAW151" s="4"/>
      <c r="QAX151" s="4"/>
      <c r="QAY151" s="4"/>
      <c r="QAZ151" s="4"/>
      <c r="QBA151" s="4"/>
      <c r="QBB151" s="4"/>
      <c r="QBC151" s="4"/>
      <c r="QBD151" s="4"/>
      <c r="QBE151" s="4"/>
      <c r="QBF151" s="4"/>
      <c r="QBG151" s="4"/>
      <c r="QBH151" s="4"/>
      <c r="QBI151" s="4"/>
      <c r="QBJ151" s="4"/>
      <c r="QBK151" s="4"/>
      <c r="QBL151" s="4"/>
      <c r="QBM151" s="4"/>
      <c r="QBN151" s="4"/>
      <c r="QBO151" s="4"/>
      <c r="QBP151" s="4"/>
      <c r="QBQ151" s="4"/>
      <c r="QBR151" s="4"/>
      <c r="QBS151" s="4"/>
      <c r="QBT151" s="4"/>
      <c r="QBU151" s="4"/>
      <c r="QBV151" s="4"/>
      <c r="QBW151" s="4"/>
      <c r="QBX151" s="4"/>
      <c r="QBY151" s="4"/>
      <c r="QBZ151" s="4"/>
      <c r="QCA151" s="4"/>
      <c r="QCB151" s="4"/>
      <c r="QCC151" s="4"/>
      <c r="QCD151" s="4"/>
      <c r="QCE151" s="4"/>
      <c r="QCF151" s="4"/>
      <c r="QCG151" s="4"/>
      <c r="QCH151" s="4"/>
      <c r="QCI151" s="4"/>
      <c r="QCJ151" s="4"/>
      <c r="QCK151" s="4"/>
      <c r="QCL151" s="4"/>
      <c r="QCM151" s="4"/>
      <c r="QCN151" s="4"/>
      <c r="QCO151" s="4"/>
      <c r="QCP151" s="4"/>
      <c r="QCQ151" s="4"/>
      <c r="QCR151" s="4"/>
      <c r="QCS151" s="4"/>
      <c r="QCT151" s="4"/>
      <c r="QCU151" s="4"/>
      <c r="QCV151" s="4"/>
      <c r="QCW151" s="4"/>
      <c r="QCX151" s="4"/>
      <c r="QCY151" s="4"/>
      <c r="QCZ151" s="4"/>
      <c r="QDA151" s="4"/>
      <c r="QDB151" s="4"/>
      <c r="QDC151" s="4"/>
      <c r="QDD151" s="4"/>
      <c r="QDE151" s="4"/>
      <c r="QDF151" s="4"/>
      <c r="QDG151" s="4"/>
      <c r="QDH151" s="4"/>
      <c r="QDI151" s="4"/>
      <c r="QDJ151" s="4"/>
      <c r="QDK151" s="4"/>
      <c r="QDL151" s="4"/>
      <c r="QDM151" s="4"/>
      <c r="QDN151" s="4"/>
      <c r="QDO151" s="4"/>
      <c r="QDP151" s="4"/>
      <c r="QDQ151" s="4"/>
      <c r="QDR151" s="4"/>
      <c r="QDS151" s="4"/>
      <c r="QDT151" s="4"/>
      <c r="QDU151" s="4"/>
      <c r="QDV151" s="4"/>
      <c r="QDW151" s="4"/>
      <c r="QDX151" s="4"/>
      <c r="QDY151" s="4"/>
      <c r="QDZ151" s="4"/>
      <c r="QEA151" s="4"/>
      <c r="QEB151" s="4"/>
      <c r="QEC151" s="4"/>
      <c r="QED151" s="4"/>
      <c r="QEE151" s="4"/>
      <c r="QEF151" s="4"/>
      <c r="QEG151" s="4"/>
      <c r="QEH151" s="4"/>
      <c r="QEI151" s="4"/>
      <c r="QEJ151" s="4"/>
      <c r="QEK151" s="4"/>
      <c r="QEL151" s="4"/>
      <c r="QEM151" s="4"/>
      <c r="QEN151" s="4"/>
      <c r="QEO151" s="4"/>
      <c r="QEP151" s="4"/>
      <c r="QEQ151" s="4"/>
      <c r="QER151" s="4"/>
      <c r="QES151" s="4"/>
      <c r="QET151" s="4"/>
      <c r="QEU151" s="4"/>
      <c r="QEV151" s="4"/>
      <c r="QEW151" s="4"/>
      <c r="QEX151" s="4"/>
      <c r="QEY151" s="4"/>
      <c r="QEZ151" s="4"/>
      <c r="QFA151" s="4"/>
      <c r="QFB151" s="4"/>
      <c r="QFC151" s="4"/>
      <c r="QFD151" s="4"/>
      <c r="QFE151" s="4"/>
      <c r="QFF151" s="4"/>
      <c r="QFG151" s="4"/>
      <c r="QFH151" s="4"/>
      <c r="QFI151" s="4"/>
      <c r="QFJ151" s="4"/>
      <c r="QFK151" s="4"/>
      <c r="QFL151" s="4"/>
      <c r="QFM151" s="4"/>
      <c r="QFN151" s="4"/>
      <c r="QFO151" s="4"/>
      <c r="QFP151" s="4"/>
      <c r="QFQ151" s="4"/>
      <c r="QFR151" s="4"/>
      <c r="QFS151" s="4"/>
      <c r="QFT151" s="4"/>
      <c r="QFU151" s="4"/>
      <c r="QFV151" s="4"/>
      <c r="QFW151" s="4"/>
      <c r="QFX151" s="4"/>
      <c r="QFY151" s="4"/>
      <c r="QFZ151" s="4"/>
      <c r="QGA151" s="4"/>
      <c r="QGB151" s="4"/>
      <c r="QGC151" s="4"/>
      <c r="QGD151" s="4"/>
      <c r="QGE151" s="4"/>
      <c r="QGF151" s="4"/>
      <c r="QGG151" s="4"/>
      <c r="QGH151" s="4"/>
      <c r="QGI151" s="4"/>
      <c r="QGJ151" s="4"/>
      <c r="QGK151" s="4"/>
      <c r="QGL151" s="4"/>
      <c r="QGM151" s="4"/>
      <c r="QGN151" s="4"/>
      <c r="QGO151" s="4"/>
      <c r="QGP151" s="4"/>
      <c r="QGQ151" s="4"/>
      <c r="QGR151" s="4"/>
      <c r="QGS151" s="4"/>
      <c r="QGT151" s="4"/>
      <c r="QGU151" s="4"/>
      <c r="QGV151" s="4"/>
      <c r="QGW151" s="4"/>
      <c r="QGX151" s="4"/>
      <c r="QGY151" s="4"/>
      <c r="QGZ151" s="4"/>
      <c r="QHA151" s="4"/>
      <c r="QHB151" s="4"/>
      <c r="QHC151" s="4"/>
      <c r="QHD151" s="4"/>
      <c r="QHE151" s="4"/>
      <c r="QHF151" s="4"/>
      <c r="QHG151" s="4"/>
      <c r="QHH151" s="4"/>
      <c r="QHI151" s="4"/>
      <c r="QHJ151" s="4"/>
      <c r="QHK151" s="4"/>
      <c r="QHL151" s="4"/>
      <c r="QHM151" s="4"/>
      <c r="QHN151" s="4"/>
      <c r="QHO151" s="4"/>
      <c r="QHP151" s="4"/>
      <c r="QHQ151" s="4"/>
      <c r="QHR151" s="4"/>
      <c r="QHS151" s="4"/>
      <c r="QHT151" s="4"/>
      <c r="QHU151" s="4"/>
      <c r="QHV151" s="4"/>
      <c r="QHW151" s="4"/>
      <c r="QHX151" s="4"/>
      <c r="QHY151" s="4"/>
      <c r="QHZ151" s="4"/>
      <c r="QIA151" s="4"/>
      <c r="QIB151" s="4"/>
      <c r="QIC151" s="4"/>
      <c r="QID151" s="4"/>
      <c r="QIE151" s="74"/>
      <c r="QIF151" s="74"/>
      <c r="QIG151" s="74"/>
      <c r="QIH151" s="74"/>
      <c r="QII151" s="74"/>
      <c r="QIJ151" s="74"/>
      <c r="QIK151" s="4"/>
      <c r="QIL151" s="4"/>
      <c r="QIM151" s="4"/>
      <c r="QIN151" s="4"/>
      <c r="QIO151" s="4"/>
      <c r="QIP151" s="4"/>
      <c r="QIQ151" s="4"/>
      <c r="QIR151" s="4"/>
      <c r="QIS151" s="4"/>
      <c r="QIT151" s="4"/>
      <c r="QIU151" s="4"/>
      <c r="QIV151" s="4"/>
      <c r="QIW151" s="4"/>
      <c r="QIX151" s="4"/>
      <c r="QIY151" s="4"/>
      <c r="QIZ151" s="4"/>
      <c r="QJA151" s="4"/>
      <c r="QJB151" s="4"/>
      <c r="QJC151" s="4"/>
      <c r="QJD151" s="4"/>
      <c r="QJE151" s="4"/>
      <c r="QJF151" s="4"/>
      <c r="QJG151" s="4"/>
      <c r="QJH151" s="4"/>
      <c r="QJI151" s="4"/>
      <c r="QJJ151" s="4"/>
      <c r="QJK151" s="4"/>
      <c r="QJL151" s="4"/>
      <c r="QJM151" s="4"/>
      <c r="QJN151" s="4"/>
      <c r="QJO151" s="4"/>
      <c r="QJP151" s="4"/>
      <c r="QJQ151" s="4"/>
      <c r="QJR151" s="4"/>
      <c r="QJS151" s="4"/>
      <c r="QJT151" s="4"/>
      <c r="QJU151" s="4"/>
      <c r="QJV151" s="4"/>
      <c r="QJW151" s="4"/>
      <c r="QJX151" s="4"/>
      <c r="QJY151" s="4"/>
      <c r="QJZ151" s="4"/>
      <c r="QKA151" s="4"/>
      <c r="QKB151" s="4"/>
      <c r="QKC151" s="4"/>
      <c r="QKD151" s="4"/>
      <c r="QKE151" s="4"/>
      <c r="QKF151" s="4"/>
      <c r="QKG151" s="4"/>
      <c r="QKH151" s="4"/>
      <c r="QKI151" s="4"/>
      <c r="QKJ151" s="4"/>
      <c r="QKK151" s="4"/>
      <c r="QKL151" s="4"/>
      <c r="QKM151" s="4"/>
      <c r="QKN151" s="4"/>
      <c r="QKO151" s="4"/>
      <c r="QKP151" s="4"/>
      <c r="QKQ151" s="4"/>
      <c r="QKR151" s="4"/>
      <c r="QKS151" s="4"/>
      <c r="QKT151" s="4"/>
      <c r="QKU151" s="4"/>
      <c r="QKV151" s="4"/>
      <c r="QKW151" s="4"/>
      <c r="QKX151" s="4"/>
      <c r="QKY151" s="4"/>
      <c r="QKZ151" s="4"/>
      <c r="QLA151" s="4"/>
      <c r="QLB151" s="4"/>
      <c r="QLC151" s="4"/>
      <c r="QLD151" s="4"/>
      <c r="QLE151" s="4"/>
      <c r="QLF151" s="4"/>
      <c r="QLG151" s="4"/>
      <c r="QLH151" s="4"/>
      <c r="QLI151" s="4"/>
      <c r="QLJ151" s="4"/>
      <c r="QLK151" s="4"/>
      <c r="QLL151" s="4"/>
      <c r="QLM151" s="4"/>
      <c r="QLN151" s="4"/>
      <c r="QLO151" s="4"/>
      <c r="QLP151" s="4"/>
      <c r="QLQ151" s="4"/>
      <c r="QLR151" s="4"/>
      <c r="QLS151" s="4"/>
      <c r="QLT151" s="4"/>
      <c r="QLU151" s="4"/>
      <c r="QLV151" s="4"/>
      <c r="QLW151" s="4"/>
      <c r="QLX151" s="4"/>
      <c r="QLY151" s="4"/>
      <c r="QLZ151" s="4"/>
      <c r="QMA151" s="4"/>
      <c r="QMB151" s="4"/>
      <c r="QMC151" s="4"/>
      <c r="QMD151" s="4"/>
      <c r="QME151" s="4"/>
      <c r="QMF151" s="4"/>
      <c r="QMG151" s="4"/>
      <c r="QMH151" s="4"/>
      <c r="QMI151" s="4"/>
      <c r="QMJ151" s="4"/>
      <c r="QMK151" s="4"/>
      <c r="QML151" s="4"/>
      <c r="QMM151" s="4"/>
      <c r="QMN151" s="4"/>
      <c r="QMO151" s="4"/>
      <c r="QMP151" s="4"/>
      <c r="QMQ151" s="4"/>
      <c r="QMR151" s="4"/>
      <c r="QMS151" s="4"/>
      <c r="QMT151" s="4"/>
      <c r="QMU151" s="4"/>
      <c r="QMV151" s="4"/>
      <c r="QMW151" s="4"/>
      <c r="QMX151" s="4"/>
      <c r="QMY151" s="4"/>
      <c r="QMZ151" s="4"/>
      <c r="QNA151" s="4"/>
      <c r="QNB151" s="4"/>
      <c r="QNC151" s="4"/>
      <c r="QND151" s="4"/>
      <c r="QNE151" s="4"/>
      <c r="QNF151" s="4"/>
      <c r="QNG151" s="4"/>
      <c r="QNH151" s="4"/>
      <c r="QNI151" s="4"/>
      <c r="QNJ151" s="4"/>
      <c r="QNK151" s="4"/>
      <c r="QNL151" s="4"/>
      <c r="QNM151" s="4"/>
      <c r="QNN151" s="4"/>
      <c r="QNO151" s="4"/>
      <c r="QNP151" s="4"/>
      <c r="QNQ151" s="4"/>
      <c r="QNR151" s="4"/>
      <c r="QNS151" s="4"/>
      <c r="QNT151" s="4"/>
      <c r="QNU151" s="4"/>
      <c r="QNV151" s="4"/>
      <c r="QNW151" s="4"/>
      <c r="QNX151" s="4"/>
      <c r="QNY151" s="4"/>
      <c r="QNZ151" s="4"/>
      <c r="QOA151" s="4"/>
      <c r="QOB151" s="4"/>
      <c r="QOC151" s="4"/>
      <c r="QOD151" s="4"/>
      <c r="QOE151" s="4"/>
      <c r="QOF151" s="4"/>
      <c r="QOG151" s="4"/>
      <c r="QOH151" s="4"/>
      <c r="QOI151" s="4"/>
      <c r="QOJ151" s="4"/>
      <c r="QOK151" s="4"/>
      <c r="QOL151" s="4"/>
      <c r="QOM151" s="4"/>
      <c r="QON151" s="4"/>
      <c r="QOO151" s="4"/>
      <c r="QOP151" s="4"/>
      <c r="QOQ151" s="4"/>
      <c r="QOR151" s="4"/>
      <c r="QOS151" s="4"/>
      <c r="QOT151" s="4"/>
      <c r="QOU151" s="4"/>
      <c r="QOV151" s="4"/>
      <c r="QOW151" s="4"/>
      <c r="QOX151" s="4"/>
      <c r="QOY151" s="4"/>
      <c r="QOZ151" s="4"/>
      <c r="QPA151" s="4"/>
      <c r="QPB151" s="4"/>
      <c r="QPC151" s="4"/>
      <c r="QPD151" s="4"/>
      <c r="QPE151" s="4"/>
      <c r="QPF151" s="4"/>
      <c r="QPG151" s="4"/>
      <c r="QPH151" s="4"/>
      <c r="QPI151" s="4"/>
      <c r="QPJ151" s="4"/>
      <c r="QPK151" s="4"/>
      <c r="QPL151" s="4"/>
      <c r="QPM151" s="4"/>
      <c r="QPN151" s="4"/>
      <c r="QPO151" s="4"/>
      <c r="QPP151" s="4"/>
      <c r="QPQ151" s="4"/>
      <c r="QPR151" s="4"/>
      <c r="QPS151" s="4"/>
      <c r="QPT151" s="4"/>
      <c r="QPU151" s="4"/>
      <c r="QPV151" s="4"/>
      <c r="QPW151" s="4"/>
      <c r="QPX151" s="4"/>
      <c r="QPY151" s="4"/>
      <c r="QPZ151" s="4"/>
      <c r="QQA151" s="4"/>
      <c r="QQB151" s="4"/>
      <c r="QQC151" s="4"/>
      <c r="QQD151" s="4"/>
      <c r="QQE151" s="4"/>
      <c r="QQF151" s="4"/>
      <c r="QQG151" s="4"/>
      <c r="QQH151" s="4"/>
      <c r="QQI151" s="4"/>
      <c r="QQJ151" s="4"/>
      <c r="QQK151" s="4"/>
      <c r="QQL151" s="4"/>
      <c r="QQM151" s="4"/>
      <c r="QQN151" s="4"/>
      <c r="QQO151" s="4"/>
      <c r="QQP151" s="4"/>
      <c r="QQQ151" s="4"/>
      <c r="QQR151" s="4"/>
      <c r="QQS151" s="4"/>
      <c r="QQT151" s="4"/>
      <c r="QQU151" s="4"/>
      <c r="QQV151" s="4"/>
      <c r="QQW151" s="4"/>
      <c r="QQX151" s="4"/>
      <c r="QQY151" s="4"/>
      <c r="QQZ151" s="4"/>
      <c r="QRA151" s="4"/>
      <c r="QRB151" s="4"/>
      <c r="QRC151" s="4"/>
      <c r="QRD151" s="4"/>
      <c r="QRE151" s="4"/>
      <c r="QRF151" s="4"/>
      <c r="QRG151" s="4"/>
      <c r="QRH151" s="4"/>
      <c r="QRI151" s="4"/>
      <c r="QRJ151" s="4"/>
      <c r="QRK151" s="4"/>
      <c r="QRL151" s="4"/>
      <c r="QRM151" s="4"/>
      <c r="QRN151" s="4"/>
      <c r="QRO151" s="4"/>
      <c r="QRP151" s="4"/>
      <c r="QRQ151" s="4"/>
      <c r="QRR151" s="4"/>
      <c r="QRS151" s="4"/>
      <c r="QRT151" s="4"/>
      <c r="QRU151" s="4"/>
      <c r="QRV151" s="4"/>
      <c r="QRW151" s="4"/>
      <c r="QRX151" s="4"/>
      <c r="QRY151" s="4"/>
      <c r="QRZ151" s="4"/>
      <c r="QSA151" s="74"/>
      <c r="QSB151" s="74"/>
      <c r="QSC151" s="74"/>
      <c r="QSD151" s="74"/>
      <c r="QSE151" s="74"/>
      <c r="QSF151" s="74"/>
      <c r="QSG151" s="4"/>
      <c r="QSH151" s="4"/>
      <c r="QSI151" s="4"/>
      <c r="QSJ151" s="4"/>
      <c r="QSK151" s="4"/>
      <c r="QSL151" s="4"/>
      <c r="QSM151" s="4"/>
      <c r="QSN151" s="4"/>
      <c r="QSO151" s="4"/>
      <c r="QSP151" s="4"/>
      <c r="QSQ151" s="4"/>
      <c r="QSR151" s="4"/>
      <c r="QSS151" s="4"/>
      <c r="QST151" s="4"/>
      <c r="QSU151" s="4"/>
      <c r="QSV151" s="4"/>
      <c r="QSW151" s="4"/>
      <c r="QSX151" s="4"/>
      <c r="QSY151" s="4"/>
      <c r="QSZ151" s="4"/>
      <c r="QTA151" s="4"/>
      <c r="QTB151" s="4"/>
      <c r="QTC151" s="4"/>
      <c r="QTD151" s="4"/>
      <c r="QTE151" s="4"/>
      <c r="QTF151" s="4"/>
      <c r="QTG151" s="4"/>
      <c r="QTH151" s="4"/>
      <c r="QTI151" s="4"/>
      <c r="QTJ151" s="4"/>
      <c r="QTK151" s="4"/>
      <c r="QTL151" s="4"/>
      <c r="QTM151" s="4"/>
      <c r="QTN151" s="4"/>
      <c r="QTO151" s="4"/>
      <c r="QTP151" s="4"/>
      <c r="QTQ151" s="4"/>
      <c r="QTR151" s="4"/>
      <c r="QTS151" s="4"/>
      <c r="QTT151" s="4"/>
      <c r="QTU151" s="4"/>
      <c r="QTV151" s="4"/>
      <c r="QTW151" s="4"/>
      <c r="QTX151" s="4"/>
      <c r="QTY151" s="4"/>
      <c r="QTZ151" s="4"/>
      <c r="QUA151" s="4"/>
      <c r="QUB151" s="4"/>
      <c r="QUC151" s="4"/>
      <c r="QUD151" s="4"/>
      <c r="QUE151" s="4"/>
      <c r="QUF151" s="4"/>
      <c r="QUG151" s="4"/>
      <c r="QUH151" s="4"/>
      <c r="QUI151" s="4"/>
      <c r="QUJ151" s="4"/>
      <c r="QUK151" s="4"/>
      <c r="QUL151" s="4"/>
      <c r="QUM151" s="4"/>
      <c r="QUN151" s="4"/>
      <c r="QUO151" s="4"/>
      <c r="QUP151" s="4"/>
      <c r="QUQ151" s="4"/>
      <c r="QUR151" s="4"/>
      <c r="QUS151" s="4"/>
      <c r="QUT151" s="4"/>
      <c r="QUU151" s="4"/>
      <c r="QUV151" s="4"/>
      <c r="QUW151" s="4"/>
      <c r="QUX151" s="4"/>
      <c r="QUY151" s="4"/>
      <c r="QUZ151" s="4"/>
      <c r="QVA151" s="4"/>
      <c r="QVB151" s="4"/>
      <c r="QVC151" s="4"/>
      <c r="QVD151" s="4"/>
      <c r="QVE151" s="4"/>
      <c r="QVF151" s="4"/>
      <c r="QVG151" s="4"/>
      <c r="QVH151" s="4"/>
      <c r="QVI151" s="4"/>
      <c r="QVJ151" s="4"/>
      <c r="QVK151" s="4"/>
      <c r="QVL151" s="4"/>
      <c r="QVM151" s="4"/>
      <c r="QVN151" s="4"/>
      <c r="QVO151" s="4"/>
      <c r="QVP151" s="4"/>
      <c r="QVQ151" s="4"/>
      <c r="QVR151" s="4"/>
      <c r="QVS151" s="4"/>
      <c r="QVT151" s="4"/>
      <c r="QVU151" s="4"/>
      <c r="QVV151" s="4"/>
      <c r="QVW151" s="4"/>
      <c r="QVX151" s="4"/>
      <c r="QVY151" s="4"/>
      <c r="QVZ151" s="4"/>
      <c r="QWA151" s="4"/>
      <c r="QWB151" s="4"/>
      <c r="QWC151" s="4"/>
      <c r="QWD151" s="4"/>
      <c r="QWE151" s="4"/>
      <c r="QWF151" s="4"/>
      <c r="QWG151" s="4"/>
      <c r="QWH151" s="4"/>
      <c r="QWI151" s="4"/>
      <c r="QWJ151" s="4"/>
      <c r="QWK151" s="4"/>
      <c r="QWL151" s="4"/>
      <c r="QWM151" s="4"/>
      <c r="QWN151" s="4"/>
      <c r="QWO151" s="4"/>
      <c r="QWP151" s="4"/>
      <c r="QWQ151" s="4"/>
      <c r="QWR151" s="4"/>
      <c r="QWS151" s="4"/>
      <c r="QWT151" s="4"/>
      <c r="QWU151" s="4"/>
      <c r="QWV151" s="4"/>
      <c r="QWW151" s="4"/>
      <c r="QWX151" s="4"/>
      <c r="QWY151" s="4"/>
      <c r="QWZ151" s="4"/>
      <c r="QXA151" s="4"/>
      <c r="QXB151" s="4"/>
      <c r="QXC151" s="4"/>
      <c r="QXD151" s="4"/>
      <c r="QXE151" s="4"/>
      <c r="QXF151" s="4"/>
      <c r="QXG151" s="4"/>
      <c r="QXH151" s="4"/>
      <c r="QXI151" s="4"/>
      <c r="QXJ151" s="4"/>
      <c r="QXK151" s="4"/>
      <c r="QXL151" s="4"/>
      <c r="QXM151" s="4"/>
      <c r="QXN151" s="4"/>
      <c r="QXO151" s="4"/>
      <c r="QXP151" s="4"/>
      <c r="QXQ151" s="4"/>
      <c r="QXR151" s="4"/>
      <c r="QXS151" s="4"/>
      <c r="QXT151" s="4"/>
      <c r="QXU151" s="4"/>
      <c r="QXV151" s="4"/>
      <c r="QXW151" s="4"/>
      <c r="QXX151" s="4"/>
      <c r="QXY151" s="4"/>
      <c r="QXZ151" s="4"/>
      <c r="QYA151" s="4"/>
      <c r="QYB151" s="4"/>
      <c r="QYC151" s="4"/>
      <c r="QYD151" s="4"/>
      <c r="QYE151" s="4"/>
      <c r="QYF151" s="4"/>
      <c r="QYG151" s="4"/>
      <c r="QYH151" s="4"/>
      <c r="QYI151" s="4"/>
      <c r="QYJ151" s="4"/>
      <c r="QYK151" s="4"/>
      <c r="QYL151" s="4"/>
      <c r="QYM151" s="4"/>
      <c r="QYN151" s="4"/>
      <c r="QYO151" s="4"/>
      <c r="QYP151" s="4"/>
      <c r="QYQ151" s="4"/>
      <c r="QYR151" s="4"/>
      <c r="QYS151" s="4"/>
      <c r="QYT151" s="4"/>
      <c r="QYU151" s="4"/>
      <c r="QYV151" s="4"/>
      <c r="QYW151" s="4"/>
      <c r="QYX151" s="4"/>
      <c r="QYY151" s="4"/>
      <c r="QYZ151" s="4"/>
      <c r="QZA151" s="4"/>
      <c r="QZB151" s="4"/>
      <c r="QZC151" s="4"/>
      <c r="QZD151" s="4"/>
      <c r="QZE151" s="4"/>
      <c r="QZF151" s="4"/>
      <c r="QZG151" s="4"/>
      <c r="QZH151" s="4"/>
      <c r="QZI151" s="4"/>
      <c r="QZJ151" s="4"/>
      <c r="QZK151" s="4"/>
      <c r="QZL151" s="4"/>
      <c r="QZM151" s="4"/>
      <c r="QZN151" s="4"/>
      <c r="QZO151" s="4"/>
      <c r="QZP151" s="4"/>
      <c r="QZQ151" s="4"/>
      <c r="QZR151" s="4"/>
      <c r="QZS151" s="4"/>
      <c r="QZT151" s="4"/>
      <c r="QZU151" s="4"/>
      <c r="QZV151" s="4"/>
      <c r="QZW151" s="4"/>
      <c r="QZX151" s="4"/>
      <c r="QZY151" s="4"/>
      <c r="QZZ151" s="4"/>
      <c r="RAA151" s="4"/>
      <c r="RAB151" s="4"/>
      <c r="RAC151" s="4"/>
      <c r="RAD151" s="4"/>
      <c r="RAE151" s="4"/>
      <c r="RAF151" s="4"/>
      <c r="RAG151" s="4"/>
      <c r="RAH151" s="4"/>
      <c r="RAI151" s="4"/>
      <c r="RAJ151" s="4"/>
      <c r="RAK151" s="4"/>
      <c r="RAL151" s="4"/>
      <c r="RAM151" s="4"/>
      <c r="RAN151" s="4"/>
      <c r="RAO151" s="4"/>
      <c r="RAP151" s="4"/>
      <c r="RAQ151" s="4"/>
      <c r="RAR151" s="4"/>
      <c r="RAS151" s="4"/>
      <c r="RAT151" s="4"/>
      <c r="RAU151" s="4"/>
      <c r="RAV151" s="4"/>
      <c r="RAW151" s="4"/>
      <c r="RAX151" s="4"/>
      <c r="RAY151" s="4"/>
      <c r="RAZ151" s="4"/>
      <c r="RBA151" s="4"/>
      <c r="RBB151" s="4"/>
      <c r="RBC151" s="4"/>
      <c r="RBD151" s="4"/>
      <c r="RBE151" s="4"/>
      <c r="RBF151" s="4"/>
      <c r="RBG151" s="4"/>
      <c r="RBH151" s="4"/>
      <c r="RBI151" s="4"/>
      <c r="RBJ151" s="4"/>
      <c r="RBK151" s="4"/>
      <c r="RBL151" s="4"/>
      <c r="RBM151" s="4"/>
      <c r="RBN151" s="4"/>
      <c r="RBO151" s="4"/>
      <c r="RBP151" s="4"/>
      <c r="RBQ151" s="4"/>
      <c r="RBR151" s="4"/>
      <c r="RBS151" s="4"/>
      <c r="RBT151" s="4"/>
      <c r="RBU151" s="4"/>
      <c r="RBV151" s="4"/>
      <c r="RBW151" s="74"/>
      <c r="RBX151" s="74"/>
      <c r="RBY151" s="74"/>
      <c r="RBZ151" s="74"/>
      <c r="RCA151" s="74"/>
      <c r="RCB151" s="74"/>
      <c r="RCC151" s="4"/>
      <c r="RCD151" s="4"/>
      <c r="RCE151" s="4"/>
      <c r="RCF151" s="4"/>
      <c r="RCG151" s="4"/>
      <c r="RCH151" s="4"/>
      <c r="RCI151" s="4"/>
      <c r="RCJ151" s="4"/>
      <c r="RCK151" s="4"/>
      <c r="RCL151" s="4"/>
      <c r="RCM151" s="4"/>
      <c r="RCN151" s="4"/>
      <c r="RCO151" s="4"/>
      <c r="RCP151" s="4"/>
      <c r="RCQ151" s="4"/>
      <c r="RCR151" s="4"/>
      <c r="RCS151" s="4"/>
      <c r="RCT151" s="4"/>
      <c r="RCU151" s="4"/>
      <c r="RCV151" s="4"/>
      <c r="RCW151" s="4"/>
      <c r="RCX151" s="4"/>
      <c r="RCY151" s="4"/>
      <c r="RCZ151" s="4"/>
      <c r="RDA151" s="4"/>
      <c r="RDB151" s="4"/>
      <c r="RDC151" s="4"/>
      <c r="RDD151" s="4"/>
      <c r="RDE151" s="4"/>
      <c r="RDF151" s="4"/>
      <c r="RDG151" s="4"/>
      <c r="RDH151" s="4"/>
      <c r="RDI151" s="4"/>
      <c r="RDJ151" s="4"/>
      <c r="RDK151" s="4"/>
      <c r="RDL151" s="4"/>
      <c r="RDM151" s="4"/>
      <c r="RDN151" s="4"/>
      <c r="RDO151" s="4"/>
      <c r="RDP151" s="4"/>
      <c r="RDQ151" s="4"/>
      <c r="RDR151" s="4"/>
      <c r="RDS151" s="4"/>
      <c r="RDT151" s="4"/>
      <c r="RDU151" s="4"/>
      <c r="RDV151" s="4"/>
      <c r="RDW151" s="4"/>
      <c r="RDX151" s="4"/>
      <c r="RDY151" s="4"/>
      <c r="RDZ151" s="4"/>
      <c r="REA151" s="4"/>
      <c r="REB151" s="4"/>
      <c r="REC151" s="4"/>
      <c r="RED151" s="4"/>
      <c r="REE151" s="4"/>
      <c r="REF151" s="4"/>
      <c r="REG151" s="4"/>
      <c r="REH151" s="4"/>
      <c r="REI151" s="4"/>
      <c r="REJ151" s="4"/>
      <c r="REK151" s="4"/>
      <c r="REL151" s="4"/>
      <c r="REM151" s="4"/>
      <c r="REN151" s="4"/>
      <c r="REO151" s="4"/>
      <c r="REP151" s="4"/>
      <c r="REQ151" s="4"/>
      <c r="RER151" s="4"/>
      <c r="RES151" s="4"/>
      <c r="RET151" s="4"/>
      <c r="REU151" s="4"/>
      <c r="REV151" s="4"/>
      <c r="REW151" s="4"/>
      <c r="REX151" s="4"/>
      <c r="REY151" s="4"/>
      <c r="REZ151" s="4"/>
      <c r="RFA151" s="4"/>
      <c r="RFB151" s="4"/>
      <c r="RFC151" s="4"/>
      <c r="RFD151" s="4"/>
      <c r="RFE151" s="4"/>
      <c r="RFF151" s="4"/>
      <c r="RFG151" s="4"/>
      <c r="RFH151" s="4"/>
      <c r="RFI151" s="4"/>
      <c r="RFJ151" s="4"/>
      <c r="RFK151" s="4"/>
      <c r="RFL151" s="4"/>
      <c r="RFM151" s="4"/>
      <c r="RFN151" s="4"/>
      <c r="RFO151" s="4"/>
      <c r="RFP151" s="4"/>
      <c r="RFQ151" s="4"/>
      <c r="RFR151" s="4"/>
      <c r="RFS151" s="4"/>
      <c r="RFT151" s="4"/>
      <c r="RFU151" s="4"/>
      <c r="RFV151" s="4"/>
      <c r="RFW151" s="4"/>
      <c r="RFX151" s="4"/>
      <c r="RFY151" s="4"/>
      <c r="RFZ151" s="4"/>
      <c r="RGA151" s="4"/>
      <c r="RGB151" s="4"/>
      <c r="RGC151" s="4"/>
      <c r="RGD151" s="4"/>
      <c r="RGE151" s="4"/>
      <c r="RGF151" s="4"/>
      <c r="RGG151" s="4"/>
      <c r="RGH151" s="4"/>
      <c r="RGI151" s="4"/>
      <c r="RGJ151" s="4"/>
      <c r="RGK151" s="4"/>
      <c r="RGL151" s="4"/>
      <c r="RGM151" s="4"/>
      <c r="RGN151" s="4"/>
      <c r="RGO151" s="4"/>
      <c r="RGP151" s="4"/>
      <c r="RGQ151" s="4"/>
      <c r="RGR151" s="4"/>
      <c r="RGS151" s="4"/>
      <c r="RGT151" s="4"/>
      <c r="RGU151" s="4"/>
      <c r="RGV151" s="4"/>
      <c r="RGW151" s="4"/>
      <c r="RGX151" s="4"/>
      <c r="RGY151" s="4"/>
      <c r="RGZ151" s="4"/>
      <c r="RHA151" s="4"/>
      <c r="RHB151" s="4"/>
      <c r="RHC151" s="4"/>
      <c r="RHD151" s="4"/>
      <c r="RHE151" s="4"/>
      <c r="RHF151" s="4"/>
      <c r="RHG151" s="4"/>
      <c r="RHH151" s="4"/>
      <c r="RHI151" s="4"/>
      <c r="RHJ151" s="4"/>
      <c r="RHK151" s="4"/>
      <c r="RHL151" s="4"/>
      <c r="RHM151" s="4"/>
      <c r="RHN151" s="4"/>
      <c r="RHO151" s="4"/>
      <c r="RHP151" s="4"/>
      <c r="RHQ151" s="4"/>
      <c r="RHR151" s="4"/>
      <c r="RHS151" s="4"/>
      <c r="RHT151" s="4"/>
      <c r="RHU151" s="4"/>
      <c r="RHV151" s="4"/>
      <c r="RHW151" s="4"/>
      <c r="RHX151" s="4"/>
      <c r="RHY151" s="4"/>
      <c r="RHZ151" s="4"/>
      <c r="RIA151" s="4"/>
      <c r="RIB151" s="4"/>
      <c r="RIC151" s="4"/>
      <c r="RID151" s="4"/>
      <c r="RIE151" s="4"/>
      <c r="RIF151" s="4"/>
      <c r="RIG151" s="4"/>
      <c r="RIH151" s="4"/>
      <c r="RII151" s="4"/>
      <c r="RIJ151" s="4"/>
      <c r="RIK151" s="4"/>
      <c r="RIL151" s="4"/>
      <c r="RIM151" s="4"/>
      <c r="RIN151" s="4"/>
      <c r="RIO151" s="4"/>
      <c r="RIP151" s="4"/>
      <c r="RIQ151" s="4"/>
      <c r="RIR151" s="4"/>
      <c r="RIS151" s="4"/>
      <c r="RIT151" s="4"/>
      <c r="RIU151" s="4"/>
      <c r="RIV151" s="4"/>
      <c r="RIW151" s="4"/>
      <c r="RIX151" s="4"/>
      <c r="RIY151" s="4"/>
      <c r="RIZ151" s="4"/>
      <c r="RJA151" s="4"/>
      <c r="RJB151" s="4"/>
      <c r="RJC151" s="4"/>
      <c r="RJD151" s="4"/>
      <c r="RJE151" s="4"/>
      <c r="RJF151" s="4"/>
      <c r="RJG151" s="4"/>
      <c r="RJH151" s="4"/>
      <c r="RJI151" s="4"/>
      <c r="RJJ151" s="4"/>
      <c r="RJK151" s="4"/>
      <c r="RJL151" s="4"/>
      <c r="RJM151" s="4"/>
      <c r="RJN151" s="4"/>
      <c r="RJO151" s="4"/>
      <c r="RJP151" s="4"/>
      <c r="RJQ151" s="4"/>
      <c r="RJR151" s="4"/>
      <c r="RJS151" s="4"/>
      <c r="RJT151" s="4"/>
      <c r="RJU151" s="4"/>
      <c r="RJV151" s="4"/>
      <c r="RJW151" s="4"/>
      <c r="RJX151" s="4"/>
      <c r="RJY151" s="4"/>
      <c r="RJZ151" s="4"/>
      <c r="RKA151" s="4"/>
      <c r="RKB151" s="4"/>
      <c r="RKC151" s="4"/>
      <c r="RKD151" s="4"/>
      <c r="RKE151" s="4"/>
      <c r="RKF151" s="4"/>
      <c r="RKG151" s="4"/>
      <c r="RKH151" s="4"/>
      <c r="RKI151" s="4"/>
      <c r="RKJ151" s="4"/>
      <c r="RKK151" s="4"/>
      <c r="RKL151" s="4"/>
      <c r="RKM151" s="4"/>
      <c r="RKN151" s="4"/>
      <c r="RKO151" s="4"/>
      <c r="RKP151" s="4"/>
      <c r="RKQ151" s="4"/>
      <c r="RKR151" s="4"/>
      <c r="RKS151" s="4"/>
      <c r="RKT151" s="4"/>
      <c r="RKU151" s="4"/>
      <c r="RKV151" s="4"/>
      <c r="RKW151" s="4"/>
      <c r="RKX151" s="4"/>
      <c r="RKY151" s="4"/>
      <c r="RKZ151" s="4"/>
      <c r="RLA151" s="4"/>
      <c r="RLB151" s="4"/>
      <c r="RLC151" s="4"/>
      <c r="RLD151" s="4"/>
      <c r="RLE151" s="4"/>
      <c r="RLF151" s="4"/>
      <c r="RLG151" s="4"/>
      <c r="RLH151" s="4"/>
      <c r="RLI151" s="4"/>
      <c r="RLJ151" s="4"/>
      <c r="RLK151" s="4"/>
      <c r="RLL151" s="4"/>
      <c r="RLM151" s="4"/>
      <c r="RLN151" s="4"/>
      <c r="RLO151" s="4"/>
      <c r="RLP151" s="4"/>
      <c r="RLQ151" s="4"/>
      <c r="RLR151" s="4"/>
      <c r="RLS151" s="74"/>
      <c r="RLT151" s="74"/>
      <c r="RLU151" s="74"/>
      <c r="RLV151" s="74"/>
      <c r="RLW151" s="74"/>
      <c r="RLX151" s="74"/>
      <c r="RLY151" s="4"/>
      <c r="RLZ151" s="4"/>
      <c r="RMA151" s="4"/>
      <c r="RMB151" s="4"/>
      <c r="RMC151" s="4"/>
      <c r="RMD151" s="4"/>
      <c r="RME151" s="4"/>
      <c r="RMF151" s="4"/>
      <c r="RMG151" s="4"/>
      <c r="RMH151" s="4"/>
      <c r="RMI151" s="4"/>
      <c r="RMJ151" s="4"/>
      <c r="RMK151" s="4"/>
      <c r="RML151" s="4"/>
      <c r="RMM151" s="4"/>
      <c r="RMN151" s="4"/>
      <c r="RMO151" s="4"/>
      <c r="RMP151" s="4"/>
      <c r="RMQ151" s="4"/>
      <c r="RMR151" s="4"/>
      <c r="RMS151" s="4"/>
      <c r="RMT151" s="4"/>
      <c r="RMU151" s="4"/>
      <c r="RMV151" s="4"/>
      <c r="RMW151" s="4"/>
      <c r="RMX151" s="4"/>
      <c r="RMY151" s="4"/>
      <c r="RMZ151" s="4"/>
      <c r="RNA151" s="4"/>
      <c r="RNB151" s="4"/>
      <c r="RNC151" s="4"/>
      <c r="RND151" s="4"/>
      <c r="RNE151" s="4"/>
      <c r="RNF151" s="4"/>
      <c r="RNG151" s="4"/>
      <c r="RNH151" s="4"/>
      <c r="RNI151" s="4"/>
      <c r="RNJ151" s="4"/>
      <c r="RNK151" s="4"/>
      <c r="RNL151" s="4"/>
      <c r="RNM151" s="4"/>
      <c r="RNN151" s="4"/>
      <c r="RNO151" s="4"/>
      <c r="RNP151" s="4"/>
      <c r="RNQ151" s="4"/>
      <c r="RNR151" s="4"/>
      <c r="RNS151" s="4"/>
      <c r="RNT151" s="4"/>
      <c r="RNU151" s="4"/>
      <c r="RNV151" s="4"/>
      <c r="RNW151" s="4"/>
      <c r="RNX151" s="4"/>
      <c r="RNY151" s="4"/>
      <c r="RNZ151" s="4"/>
      <c r="ROA151" s="4"/>
      <c r="ROB151" s="4"/>
      <c r="ROC151" s="4"/>
      <c r="ROD151" s="4"/>
      <c r="ROE151" s="4"/>
      <c r="ROF151" s="4"/>
      <c r="ROG151" s="4"/>
      <c r="ROH151" s="4"/>
      <c r="ROI151" s="4"/>
      <c r="ROJ151" s="4"/>
      <c r="ROK151" s="4"/>
      <c r="ROL151" s="4"/>
      <c r="ROM151" s="4"/>
      <c r="RON151" s="4"/>
      <c r="ROO151" s="4"/>
      <c r="ROP151" s="4"/>
      <c r="ROQ151" s="4"/>
      <c r="ROR151" s="4"/>
      <c r="ROS151" s="4"/>
      <c r="ROT151" s="4"/>
      <c r="ROU151" s="4"/>
      <c r="ROV151" s="4"/>
      <c r="ROW151" s="4"/>
      <c r="ROX151" s="4"/>
      <c r="ROY151" s="4"/>
      <c r="ROZ151" s="4"/>
      <c r="RPA151" s="4"/>
      <c r="RPB151" s="4"/>
      <c r="RPC151" s="4"/>
      <c r="RPD151" s="4"/>
      <c r="RPE151" s="4"/>
      <c r="RPF151" s="4"/>
      <c r="RPG151" s="4"/>
      <c r="RPH151" s="4"/>
      <c r="RPI151" s="4"/>
      <c r="RPJ151" s="4"/>
      <c r="RPK151" s="4"/>
      <c r="RPL151" s="4"/>
      <c r="RPM151" s="4"/>
      <c r="RPN151" s="4"/>
      <c r="RPO151" s="4"/>
      <c r="RPP151" s="4"/>
      <c r="RPQ151" s="4"/>
      <c r="RPR151" s="4"/>
      <c r="RPS151" s="4"/>
      <c r="RPT151" s="4"/>
      <c r="RPU151" s="4"/>
      <c r="RPV151" s="4"/>
      <c r="RPW151" s="4"/>
      <c r="RPX151" s="4"/>
      <c r="RPY151" s="4"/>
      <c r="RPZ151" s="4"/>
      <c r="RQA151" s="4"/>
      <c r="RQB151" s="4"/>
      <c r="RQC151" s="4"/>
      <c r="RQD151" s="4"/>
      <c r="RQE151" s="4"/>
      <c r="RQF151" s="4"/>
      <c r="RQG151" s="4"/>
      <c r="RQH151" s="4"/>
      <c r="RQI151" s="4"/>
      <c r="RQJ151" s="4"/>
      <c r="RQK151" s="4"/>
      <c r="RQL151" s="4"/>
      <c r="RQM151" s="4"/>
      <c r="RQN151" s="4"/>
      <c r="RQO151" s="4"/>
      <c r="RQP151" s="4"/>
      <c r="RQQ151" s="4"/>
      <c r="RQR151" s="4"/>
      <c r="RQS151" s="4"/>
      <c r="RQT151" s="4"/>
      <c r="RQU151" s="4"/>
      <c r="RQV151" s="4"/>
      <c r="RQW151" s="4"/>
      <c r="RQX151" s="4"/>
      <c r="RQY151" s="4"/>
      <c r="RQZ151" s="4"/>
      <c r="RRA151" s="4"/>
      <c r="RRB151" s="4"/>
      <c r="RRC151" s="4"/>
      <c r="RRD151" s="4"/>
      <c r="RRE151" s="4"/>
      <c r="RRF151" s="4"/>
      <c r="RRG151" s="4"/>
      <c r="RRH151" s="4"/>
      <c r="RRI151" s="4"/>
      <c r="RRJ151" s="4"/>
      <c r="RRK151" s="4"/>
      <c r="RRL151" s="4"/>
      <c r="RRM151" s="4"/>
      <c r="RRN151" s="4"/>
      <c r="RRO151" s="4"/>
      <c r="RRP151" s="4"/>
      <c r="RRQ151" s="4"/>
      <c r="RRR151" s="4"/>
      <c r="RRS151" s="4"/>
      <c r="RRT151" s="4"/>
      <c r="RRU151" s="4"/>
      <c r="RRV151" s="4"/>
      <c r="RRW151" s="4"/>
      <c r="RRX151" s="4"/>
      <c r="RRY151" s="4"/>
      <c r="RRZ151" s="4"/>
      <c r="RSA151" s="4"/>
      <c r="RSB151" s="4"/>
      <c r="RSC151" s="4"/>
      <c r="RSD151" s="4"/>
      <c r="RSE151" s="4"/>
      <c r="RSF151" s="4"/>
      <c r="RSG151" s="4"/>
      <c r="RSH151" s="4"/>
      <c r="RSI151" s="4"/>
      <c r="RSJ151" s="4"/>
      <c r="RSK151" s="4"/>
      <c r="RSL151" s="4"/>
      <c r="RSM151" s="4"/>
      <c r="RSN151" s="4"/>
      <c r="RSO151" s="4"/>
      <c r="RSP151" s="4"/>
      <c r="RSQ151" s="4"/>
      <c r="RSR151" s="4"/>
      <c r="RSS151" s="4"/>
      <c r="RST151" s="4"/>
      <c r="RSU151" s="4"/>
      <c r="RSV151" s="4"/>
      <c r="RSW151" s="4"/>
      <c r="RSX151" s="4"/>
      <c r="RSY151" s="4"/>
      <c r="RSZ151" s="4"/>
      <c r="RTA151" s="4"/>
      <c r="RTB151" s="4"/>
      <c r="RTC151" s="4"/>
      <c r="RTD151" s="4"/>
      <c r="RTE151" s="4"/>
      <c r="RTF151" s="4"/>
      <c r="RTG151" s="4"/>
      <c r="RTH151" s="4"/>
      <c r="RTI151" s="4"/>
      <c r="RTJ151" s="4"/>
      <c r="RTK151" s="4"/>
      <c r="RTL151" s="4"/>
      <c r="RTM151" s="4"/>
      <c r="RTN151" s="4"/>
      <c r="RTO151" s="4"/>
      <c r="RTP151" s="4"/>
      <c r="RTQ151" s="4"/>
      <c r="RTR151" s="4"/>
      <c r="RTS151" s="4"/>
      <c r="RTT151" s="4"/>
      <c r="RTU151" s="4"/>
      <c r="RTV151" s="4"/>
      <c r="RTW151" s="4"/>
      <c r="RTX151" s="4"/>
      <c r="RTY151" s="4"/>
      <c r="RTZ151" s="4"/>
      <c r="RUA151" s="4"/>
      <c r="RUB151" s="4"/>
      <c r="RUC151" s="4"/>
      <c r="RUD151" s="4"/>
      <c r="RUE151" s="4"/>
      <c r="RUF151" s="4"/>
      <c r="RUG151" s="4"/>
      <c r="RUH151" s="4"/>
      <c r="RUI151" s="4"/>
      <c r="RUJ151" s="4"/>
      <c r="RUK151" s="4"/>
      <c r="RUL151" s="4"/>
      <c r="RUM151" s="4"/>
      <c r="RUN151" s="4"/>
      <c r="RUO151" s="4"/>
      <c r="RUP151" s="4"/>
      <c r="RUQ151" s="4"/>
      <c r="RUR151" s="4"/>
      <c r="RUS151" s="4"/>
      <c r="RUT151" s="4"/>
      <c r="RUU151" s="4"/>
      <c r="RUV151" s="4"/>
      <c r="RUW151" s="4"/>
      <c r="RUX151" s="4"/>
      <c r="RUY151" s="4"/>
      <c r="RUZ151" s="4"/>
      <c r="RVA151" s="4"/>
      <c r="RVB151" s="4"/>
      <c r="RVC151" s="4"/>
      <c r="RVD151" s="4"/>
      <c r="RVE151" s="4"/>
      <c r="RVF151" s="4"/>
      <c r="RVG151" s="4"/>
      <c r="RVH151" s="4"/>
      <c r="RVI151" s="4"/>
      <c r="RVJ151" s="4"/>
      <c r="RVK151" s="4"/>
      <c r="RVL151" s="4"/>
      <c r="RVM151" s="4"/>
      <c r="RVN151" s="4"/>
      <c r="RVO151" s="74"/>
      <c r="RVP151" s="74"/>
      <c r="RVQ151" s="74"/>
      <c r="RVR151" s="74"/>
      <c r="RVS151" s="74"/>
      <c r="RVT151" s="74"/>
      <c r="RVU151" s="4"/>
      <c r="RVV151" s="4"/>
      <c r="RVW151" s="4"/>
      <c r="RVX151" s="4"/>
      <c r="RVY151" s="4"/>
      <c r="RVZ151" s="4"/>
      <c r="RWA151" s="4"/>
      <c r="RWB151" s="4"/>
      <c r="RWC151" s="4"/>
      <c r="RWD151" s="4"/>
      <c r="RWE151" s="4"/>
      <c r="RWF151" s="4"/>
      <c r="RWG151" s="4"/>
      <c r="RWH151" s="4"/>
      <c r="RWI151" s="4"/>
      <c r="RWJ151" s="4"/>
      <c r="RWK151" s="4"/>
      <c r="RWL151" s="4"/>
      <c r="RWM151" s="4"/>
      <c r="RWN151" s="4"/>
      <c r="RWO151" s="4"/>
      <c r="RWP151" s="4"/>
      <c r="RWQ151" s="4"/>
      <c r="RWR151" s="4"/>
      <c r="RWS151" s="4"/>
      <c r="RWT151" s="4"/>
      <c r="RWU151" s="4"/>
      <c r="RWV151" s="4"/>
      <c r="RWW151" s="4"/>
      <c r="RWX151" s="4"/>
      <c r="RWY151" s="4"/>
      <c r="RWZ151" s="4"/>
      <c r="RXA151" s="4"/>
      <c r="RXB151" s="4"/>
      <c r="RXC151" s="4"/>
      <c r="RXD151" s="4"/>
      <c r="RXE151" s="4"/>
      <c r="RXF151" s="4"/>
      <c r="RXG151" s="4"/>
      <c r="RXH151" s="4"/>
      <c r="RXI151" s="4"/>
      <c r="RXJ151" s="4"/>
      <c r="RXK151" s="4"/>
      <c r="RXL151" s="4"/>
      <c r="RXM151" s="4"/>
      <c r="RXN151" s="4"/>
      <c r="RXO151" s="4"/>
      <c r="RXP151" s="4"/>
      <c r="RXQ151" s="4"/>
      <c r="RXR151" s="4"/>
      <c r="RXS151" s="4"/>
      <c r="RXT151" s="4"/>
      <c r="RXU151" s="4"/>
      <c r="RXV151" s="4"/>
      <c r="RXW151" s="4"/>
      <c r="RXX151" s="4"/>
      <c r="RXY151" s="4"/>
      <c r="RXZ151" s="4"/>
      <c r="RYA151" s="4"/>
      <c r="RYB151" s="4"/>
      <c r="RYC151" s="4"/>
      <c r="RYD151" s="4"/>
      <c r="RYE151" s="4"/>
      <c r="RYF151" s="4"/>
      <c r="RYG151" s="4"/>
      <c r="RYH151" s="4"/>
      <c r="RYI151" s="4"/>
      <c r="RYJ151" s="4"/>
      <c r="RYK151" s="4"/>
      <c r="RYL151" s="4"/>
      <c r="RYM151" s="4"/>
      <c r="RYN151" s="4"/>
      <c r="RYO151" s="4"/>
      <c r="RYP151" s="4"/>
      <c r="RYQ151" s="4"/>
      <c r="RYR151" s="4"/>
      <c r="RYS151" s="4"/>
      <c r="RYT151" s="4"/>
      <c r="RYU151" s="4"/>
      <c r="RYV151" s="4"/>
      <c r="RYW151" s="4"/>
      <c r="RYX151" s="4"/>
      <c r="RYY151" s="4"/>
      <c r="RYZ151" s="4"/>
      <c r="RZA151" s="4"/>
      <c r="RZB151" s="4"/>
      <c r="RZC151" s="4"/>
      <c r="RZD151" s="4"/>
      <c r="RZE151" s="4"/>
      <c r="RZF151" s="4"/>
      <c r="RZG151" s="4"/>
      <c r="RZH151" s="4"/>
      <c r="RZI151" s="4"/>
      <c r="RZJ151" s="4"/>
      <c r="RZK151" s="4"/>
      <c r="RZL151" s="4"/>
      <c r="RZM151" s="4"/>
      <c r="RZN151" s="4"/>
      <c r="RZO151" s="4"/>
      <c r="RZP151" s="4"/>
      <c r="RZQ151" s="4"/>
      <c r="RZR151" s="4"/>
      <c r="RZS151" s="4"/>
      <c r="RZT151" s="4"/>
      <c r="RZU151" s="4"/>
      <c r="RZV151" s="4"/>
      <c r="RZW151" s="4"/>
      <c r="RZX151" s="4"/>
      <c r="RZY151" s="4"/>
      <c r="RZZ151" s="4"/>
      <c r="SAA151" s="4"/>
      <c r="SAB151" s="4"/>
      <c r="SAC151" s="4"/>
      <c r="SAD151" s="4"/>
      <c r="SAE151" s="4"/>
      <c r="SAF151" s="4"/>
      <c r="SAG151" s="4"/>
      <c r="SAH151" s="4"/>
      <c r="SAI151" s="4"/>
      <c r="SAJ151" s="4"/>
      <c r="SAK151" s="4"/>
      <c r="SAL151" s="4"/>
      <c r="SAM151" s="4"/>
      <c r="SAN151" s="4"/>
      <c r="SAO151" s="4"/>
      <c r="SAP151" s="4"/>
      <c r="SAQ151" s="4"/>
      <c r="SAR151" s="4"/>
      <c r="SAS151" s="4"/>
      <c r="SAT151" s="4"/>
      <c r="SAU151" s="4"/>
      <c r="SAV151" s="4"/>
      <c r="SAW151" s="4"/>
      <c r="SAX151" s="4"/>
      <c r="SAY151" s="4"/>
      <c r="SAZ151" s="4"/>
      <c r="SBA151" s="4"/>
      <c r="SBB151" s="4"/>
      <c r="SBC151" s="4"/>
      <c r="SBD151" s="4"/>
      <c r="SBE151" s="4"/>
      <c r="SBF151" s="4"/>
      <c r="SBG151" s="4"/>
      <c r="SBH151" s="4"/>
      <c r="SBI151" s="4"/>
      <c r="SBJ151" s="4"/>
      <c r="SBK151" s="4"/>
      <c r="SBL151" s="4"/>
      <c r="SBM151" s="4"/>
      <c r="SBN151" s="4"/>
      <c r="SBO151" s="4"/>
      <c r="SBP151" s="4"/>
      <c r="SBQ151" s="4"/>
      <c r="SBR151" s="4"/>
      <c r="SBS151" s="4"/>
      <c r="SBT151" s="4"/>
      <c r="SBU151" s="4"/>
      <c r="SBV151" s="4"/>
      <c r="SBW151" s="4"/>
      <c r="SBX151" s="4"/>
      <c r="SBY151" s="4"/>
      <c r="SBZ151" s="4"/>
      <c r="SCA151" s="4"/>
      <c r="SCB151" s="4"/>
      <c r="SCC151" s="4"/>
      <c r="SCD151" s="4"/>
      <c r="SCE151" s="4"/>
      <c r="SCF151" s="4"/>
      <c r="SCG151" s="4"/>
      <c r="SCH151" s="4"/>
      <c r="SCI151" s="4"/>
      <c r="SCJ151" s="4"/>
      <c r="SCK151" s="4"/>
      <c r="SCL151" s="4"/>
      <c r="SCM151" s="4"/>
      <c r="SCN151" s="4"/>
      <c r="SCO151" s="4"/>
      <c r="SCP151" s="4"/>
      <c r="SCQ151" s="4"/>
      <c r="SCR151" s="4"/>
      <c r="SCS151" s="4"/>
      <c r="SCT151" s="4"/>
      <c r="SCU151" s="4"/>
      <c r="SCV151" s="4"/>
      <c r="SCW151" s="4"/>
      <c r="SCX151" s="4"/>
      <c r="SCY151" s="4"/>
      <c r="SCZ151" s="4"/>
      <c r="SDA151" s="4"/>
      <c r="SDB151" s="4"/>
      <c r="SDC151" s="4"/>
      <c r="SDD151" s="4"/>
      <c r="SDE151" s="4"/>
      <c r="SDF151" s="4"/>
      <c r="SDG151" s="4"/>
      <c r="SDH151" s="4"/>
      <c r="SDI151" s="4"/>
      <c r="SDJ151" s="4"/>
      <c r="SDK151" s="4"/>
      <c r="SDL151" s="4"/>
      <c r="SDM151" s="4"/>
      <c r="SDN151" s="4"/>
      <c r="SDO151" s="4"/>
      <c r="SDP151" s="4"/>
      <c r="SDQ151" s="4"/>
      <c r="SDR151" s="4"/>
      <c r="SDS151" s="4"/>
      <c r="SDT151" s="4"/>
      <c r="SDU151" s="4"/>
      <c r="SDV151" s="4"/>
      <c r="SDW151" s="4"/>
      <c r="SDX151" s="4"/>
      <c r="SDY151" s="4"/>
      <c r="SDZ151" s="4"/>
      <c r="SEA151" s="4"/>
      <c r="SEB151" s="4"/>
      <c r="SEC151" s="4"/>
      <c r="SED151" s="4"/>
      <c r="SEE151" s="4"/>
      <c r="SEF151" s="4"/>
      <c r="SEG151" s="4"/>
      <c r="SEH151" s="4"/>
      <c r="SEI151" s="4"/>
      <c r="SEJ151" s="4"/>
      <c r="SEK151" s="4"/>
      <c r="SEL151" s="4"/>
      <c r="SEM151" s="4"/>
      <c r="SEN151" s="4"/>
      <c r="SEO151" s="4"/>
      <c r="SEP151" s="4"/>
      <c r="SEQ151" s="4"/>
      <c r="SER151" s="4"/>
      <c r="SES151" s="4"/>
      <c r="SET151" s="4"/>
      <c r="SEU151" s="4"/>
      <c r="SEV151" s="4"/>
      <c r="SEW151" s="4"/>
      <c r="SEX151" s="4"/>
      <c r="SEY151" s="4"/>
      <c r="SEZ151" s="4"/>
      <c r="SFA151" s="4"/>
      <c r="SFB151" s="4"/>
      <c r="SFC151" s="4"/>
      <c r="SFD151" s="4"/>
      <c r="SFE151" s="4"/>
      <c r="SFF151" s="4"/>
      <c r="SFG151" s="4"/>
      <c r="SFH151" s="4"/>
      <c r="SFI151" s="4"/>
      <c r="SFJ151" s="4"/>
      <c r="SFK151" s="74"/>
      <c r="SFL151" s="74"/>
      <c r="SFM151" s="74"/>
      <c r="SFN151" s="74"/>
      <c r="SFO151" s="74"/>
      <c r="SFP151" s="74"/>
      <c r="SFQ151" s="4"/>
      <c r="SFR151" s="4"/>
      <c r="SFS151" s="4"/>
      <c r="SFT151" s="4"/>
      <c r="SFU151" s="4"/>
      <c r="SFV151" s="4"/>
      <c r="SFW151" s="4"/>
      <c r="SFX151" s="4"/>
      <c r="SFY151" s="4"/>
      <c r="SFZ151" s="4"/>
      <c r="SGA151" s="4"/>
      <c r="SGB151" s="4"/>
      <c r="SGC151" s="4"/>
      <c r="SGD151" s="4"/>
      <c r="SGE151" s="4"/>
      <c r="SGF151" s="4"/>
      <c r="SGG151" s="4"/>
      <c r="SGH151" s="4"/>
      <c r="SGI151" s="4"/>
      <c r="SGJ151" s="4"/>
      <c r="SGK151" s="4"/>
      <c r="SGL151" s="4"/>
      <c r="SGM151" s="4"/>
      <c r="SGN151" s="4"/>
      <c r="SGO151" s="4"/>
      <c r="SGP151" s="4"/>
      <c r="SGQ151" s="4"/>
      <c r="SGR151" s="4"/>
      <c r="SGS151" s="4"/>
      <c r="SGT151" s="4"/>
      <c r="SGU151" s="4"/>
      <c r="SGV151" s="4"/>
      <c r="SGW151" s="4"/>
      <c r="SGX151" s="4"/>
      <c r="SGY151" s="4"/>
      <c r="SGZ151" s="4"/>
      <c r="SHA151" s="4"/>
      <c r="SHB151" s="4"/>
      <c r="SHC151" s="4"/>
      <c r="SHD151" s="4"/>
      <c r="SHE151" s="4"/>
      <c r="SHF151" s="4"/>
      <c r="SHG151" s="4"/>
      <c r="SHH151" s="4"/>
      <c r="SHI151" s="4"/>
      <c r="SHJ151" s="4"/>
      <c r="SHK151" s="4"/>
      <c r="SHL151" s="4"/>
      <c r="SHM151" s="4"/>
      <c r="SHN151" s="4"/>
      <c r="SHO151" s="4"/>
      <c r="SHP151" s="4"/>
      <c r="SHQ151" s="4"/>
      <c r="SHR151" s="4"/>
      <c r="SHS151" s="4"/>
      <c r="SHT151" s="4"/>
      <c r="SHU151" s="4"/>
      <c r="SHV151" s="4"/>
      <c r="SHW151" s="4"/>
      <c r="SHX151" s="4"/>
      <c r="SHY151" s="4"/>
      <c r="SHZ151" s="4"/>
      <c r="SIA151" s="4"/>
      <c r="SIB151" s="4"/>
      <c r="SIC151" s="4"/>
      <c r="SID151" s="4"/>
      <c r="SIE151" s="4"/>
      <c r="SIF151" s="4"/>
      <c r="SIG151" s="4"/>
      <c r="SIH151" s="4"/>
      <c r="SII151" s="4"/>
      <c r="SIJ151" s="4"/>
      <c r="SIK151" s="4"/>
      <c r="SIL151" s="4"/>
      <c r="SIM151" s="4"/>
      <c r="SIN151" s="4"/>
      <c r="SIO151" s="4"/>
      <c r="SIP151" s="4"/>
      <c r="SIQ151" s="4"/>
      <c r="SIR151" s="4"/>
      <c r="SIS151" s="4"/>
      <c r="SIT151" s="4"/>
      <c r="SIU151" s="4"/>
      <c r="SIV151" s="4"/>
      <c r="SIW151" s="4"/>
      <c r="SIX151" s="4"/>
      <c r="SIY151" s="4"/>
      <c r="SIZ151" s="4"/>
      <c r="SJA151" s="4"/>
      <c r="SJB151" s="4"/>
      <c r="SJC151" s="4"/>
      <c r="SJD151" s="4"/>
      <c r="SJE151" s="4"/>
      <c r="SJF151" s="4"/>
      <c r="SJG151" s="4"/>
      <c r="SJH151" s="4"/>
      <c r="SJI151" s="4"/>
      <c r="SJJ151" s="4"/>
      <c r="SJK151" s="4"/>
      <c r="SJL151" s="4"/>
      <c r="SJM151" s="4"/>
      <c r="SJN151" s="4"/>
      <c r="SJO151" s="4"/>
      <c r="SJP151" s="4"/>
      <c r="SJQ151" s="4"/>
      <c r="SJR151" s="4"/>
      <c r="SJS151" s="4"/>
      <c r="SJT151" s="4"/>
      <c r="SJU151" s="4"/>
      <c r="SJV151" s="4"/>
      <c r="SJW151" s="4"/>
      <c r="SJX151" s="4"/>
      <c r="SJY151" s="4"/>
      <c r="SJZ151" s="4"/>
      <c r="SKA151" s="4"/>
      <c r="SKB151" s="4"/>
      <c r="SKC151" s="4"/>
      <c r="SKD151" s="4"/>
      <c r="SKE151" s="4"/>
      <c r="SKF151" s="4"/>
      <c r="SKG151" s="4"/>
      <c r="SKH151" s="4"/>
      <c r="SKI151" s="4"/>
      <c r="SKJ151" s="4"/>
      <c r="SKK151" s="4"/>
      <c r="SKL151" s="4"/>
      <c r="SKM151" s="4"/>
      <c r="SKN151" s="4"/>
      <c r="SKO151" s="4"/>
      <c r="SKP151" s="4"/>
      <c r="SKQ151" s="4"/>
      <c r="SKR151" s="4"/>
      <c r="SKS151" s="4"/>
      <c r="SKT151" s="4"/>
      <c r="SKU151" s="4"/>
      <c r="SKV151" s="4"/>
      <c r="SKW151" s="4"/>
      <c r="SKX151" s="4"/>
      <c r="SKY151" s="4"/>
      <c r="SKZ151" s="4"/>
      <c r="SLA151" s="4"/>
      <c r="SLB151" s="4"/>
      <c r="SLC151" s="4"/>
      <c r="SLD151" s="4"/>
      <c r="SLE151" s="4"/>
      <c r="SLF151" s="4"/>
      <c r="SLG151" s="4"/>
      <c r="SLH151" s="4"/>
      <c r="SLI151" s="4"/>
      <c r="SLJ151" s="4"/>
      <c r="SLK151" s="4"/>
      <c r="SLL151" s="4"/>
      <c r="SLM151" s="4"/>
      <c r="SLN151" s="4"/>
      <c r="SLO151" s="4"/>
      <c r="SLP151" s="4"/>
      <c r="SLQ151" s="4"/>
      <c r="SLR151" s="4"/>
      <c r="SLS151" s="4"/>
      <c r="SLT151" s="4"/>
      <c r="SLU151" s="4"/>
      <c r="SLV151" s="4"/>
      <c r="SLW151" s="4"/>
      <c r="SLX151" s="4"/>
      <c r="SLY151" s="4"/>
      <c r="SLZ151" s="4"/>
      <c r="SMA151" s="4"/>
      <c r="SMB151" s="4"/>
      <c r="SMC151" s="4"/>
      <c r="SMD151" s="4"/>
      <c r="SME151" s="4"/>
      <c r="SMF151" s="4"/>
      <c r="SMG151" s="4"/>
      <c r="SMH151" s="4"/>
      <c r="SMI151" s="4"/>
      <c r="SMJ151" s="4"/>
      <c r="SMK151" s="4"/>
      <c r="SML151" s="4"/>
      <c r="SMM151" s="4"/>
      <c r="SMN151" s="4"/>
      <c r="SMO151" s="4"/>
      <c r="SMP151" s="4"/>
      <c r="SMQ151" s="4"/>
      <c r="SMR151" s="4"/>
      <c r="SMS151" s="4"/>
      <c r="SMT151" s="4"/>
      <c r="SMU151" s="4"/>
      <c r="SMV151" s="4"/>
      <c r="SMW151" s="4"/>
      <c r="SMX151" s="4"/>
      <c r="SMY151" s="4"/>
      <c r="SMZ151" s="4"/>
      <c r="SNA151" s="4"/>
      <c r="SNB151" s="4"/>
      <c r="SNC151" s="4"/>
      <c r="SND151" s="4"/>
      <c r="SNE151" s="4"/>
      <c r="SNF151" s="4"/>
      <c r="SNG151" s="4"/>
      <c r="SNH151" s="4"/>
      <c r="SNI151" s="4"/>
      <c r="SNJ151" s="4"/>
      <c r="SNK151" s="4"/>
      <c r="SNL151" s="4"/>
      <c r="SNM151" s="4"/>
      <c r="SNN151" s="4"/>
      <c r="SNO151" s="4"/>
      <c r="SNP151" s="4"/>
      <c r="SNQ151" s="4"/>
      <c r="SNR151" s="4"/>
      <c r="SNS151" s="4"/>
      <c r="SNT151" s="4"/>
      <c r="SNU151" s="4"/>
      <c r="SNV151" s="4"/>
      <c r="SNW151" s="4"/>
      <c r="SNX151" s="4"/>
      <c r="SNY151" s="4"/>
      <c r="SNZ151" s="4"/>
      <c r="SOA151" s="4"/>
      <c r="SOB151" s="4"/>
      <c r="SOC151" s="4"/>
      <c r="SOD151" s="4"/>
      <c r="SOE151" s="4"/>
      <c r="SOF151" s="4"/>
      <c r="SOG151" s="4"/>
      <c r="SOH151" s="4"/>
      <c r="SOI151" s="4"/>
      <c r="SOJ151" s="4"/>
      <c r="SOK151" s="4"/>
      <c r="SOL151" s="4"/>
      <c r="SOM151" s="4"/>
      <c r="SON151" s="4"/>
      <c r="SOO151" s="4"/>
      <c r="SOP151" s="4"/>
      <c r="SOQ151" s="4"/>
      <c r="SOR151" s="4"/>
      <c r="SOS151" s="4"/>
      <c r="SOT151" s="4"/>
      <c r="SOU151" s="4"/>
      <c r="SOV151" s="4"/>
      <c r="SOW151" s="4"/>
      <c r="SOX151" s="4"/>
      <c r="SOY151" s="4"/>
      <c r="SOZ151" s="4"/>
      <c r="SPA151" s="4"/>
      <c r="SPB151" s="4"/>
      <c r="SPC151" s="4"/>
      <c r="SPD151" s="4"/>
      <c r="SPE151" s="4"/>
      <c r="SPF151" s="4"/>
      <c r="SPG151" s="74"/>
      <c r="SPH151" s="74"/>
      <c r="SPI151" s="74"/>
      <c r="SPJ151" s="74"/>
      <c r="SPK151" s="74"/>
      <c r="SPL151" s="74"/>
      <c r="SPM151" s="4"/>
      <c r="SPN151" s="4"/>
      <c r="SPO151" s="4"/>
      <c r="SPP151" s="4"/>
      <c r="SPQ151" s="4"/>
      <c r="SPR151" s="4"/>
      <c r="SPS151" s="4"/>
      <c r="SPT151" s="4"/>
      <c r="SPU151" s="4"/>
      <c r="SPV151" s="4"/>
      <c r="SPW151" s="4"/>
      <c r="SPX151" s="4"/>
      <c r="SPY151" s="4"/>
      <c r="SPZ151" s="4"/>
      <c r="SQA151" s="4"/>
      <c r="SQB151" s="4"/>
      <c r="SQC151" s="4"/>
      <c r="SQD151" s="4"/>
      <c r="SQE151" s="4"/>
      <c r="SQF151" s="4"/>
      <c r="SQG151" s="4"/>
      <c r="SQH151" s="4"/>
      <c r="SQI151" s="4"/>
      <c r="SQJ151" s="4"/>
      <c r="SQK151" s="4"/>
      <c r="SQL151" s="4"/>
      <c r="SQM151" s="4"/>
      <c r="SQN151" s="4"/>
      <c r="SQO151" s="4"/>
      <c r="SQP151" s="4"/>
      <c r="SQQ151" s="4"/>
      <c r="SQR151" s="4"/>
      <c r="SQS151" s="4"/>
      <c r="SQT151" s="4"/>
      <c r="SQU151" s="4"/>
      <c r="SQV151" s="4"/>
      <c r="SQW151" s="4"/>
      <c r="SQX151" s="4"/>
      <c r="SQY151" s="4"/>
      <c r="SQZ151" s="4"/>
      <c r="SRA151" s="4"/>
      <c r="SRB151" s="4"/>
      <c r="SRC151" s="4"/>
      <c r="SRD151" s="4"/>
      <c r="SRE151" s="4"/>
      <c r="SRF151" s="4"/>
      <c r="SRG151" s="4"/>
      <c r="SRH151" s="4"/>
      <c r="SRI151" s="4"/>
      <c r="SRJ151" s="4"/>
      <c r="SRK151" s="4"/>
      <c r="SRL151" s="4"/>
      <c r="SRM151" s="4"/>
      <c r="SRN151" s="4"/>
      <c r="SRO151" s="4"/>
      <c r="SRP151" s="4"/>
      <c r="SRQ151" s="4"/>
      <c r="SRR151" s="4"/>
      <c r="SRS151" s="4"/>
      <c r="SRT151" s="4"/>
      <c r="SRU151" s="4"/>
      <c r="SRV151" s="4"/>
      <c r="SRW151" s="4"/>
      <c r="SRX151" s="4"/>
      <c r="SRY151" s="4"/>
      <c r="SRZ151" s="4"/>
      <c r="SSA151" s="4"/>
      <c r="SSB151" s="4"/>
      <c r="SSC151" s="4"/>
      <c r="SSD151" s="4"/>
      <c r="SSE151" s="4"/>
      <c r="SSF151" s="4"/>
      <c r="SSG151" s="4"/>
      <c r="SSH151" s="4"/>
      <c r="SSI151" s="4"/>
      <c r="SSJ151" s="4"/>
      <c r="SSK151" s="4"/>
      <c r="SSL151" s="4"/>
      <c r="SSM151" s="4"/>
      <c r="SSN151" s="4"/>
      <c r="SSO151" s="4"/>
      <c r="SSP151" s="4"/>
      <c r="SSQ151" s="4"/>
      <c r="SSR151" s="4"/>
      <c r="SSS151" s="4"/>
      <c r="SST151" s="4"/>
      <c r="SSU151" s="4"/>
      <c r="SSV151" s="4"/>
      <c r="SSW151" s="4"/>
      <c r="SSX151" s="4"/>
      <c r="SSY151" s="4"/>
      <c r="SSZ151" s="4"/>
      <c r="STA151" s="4"/>
      <c r="STB151" s="4"/>
      <c r="STC151" s="4"/>
      <c r="STD151" s="4"/>
      <c r="STE151" s="4"/>
      <c r="STF151" s="4"/>
      <c r="STG151" s="4"/>
      <c r="STH151" s="4"/>
      <c r="STI151" s="4"/>
      <c r="STJ151" s="4"/>
      <c r="STK151" s="4"/>
      <c r="STL151" s="4"/>
      <c r="STM151" s="4"/>
      <c r="STN151" s="4"/>
      <c r="STO151" s="4"/>
      <c r="STP151" s="4"/>
      <c r="STQ151" s="4"/>
      <c r="STR151" s="4"/>
      <c r="STS151" s="4"/>
      <c r="STT151" s="4"/>
      <c r="STU151" s="4"/>
      <c r="STV151" s="4"/>
      <c r="STW151" s="4"/>
      <c r="STX151" s="4"/>
      <c r="STY151" s="4"/>
      <c r="STZ151" s="4"/>
      <c r="SUA151" s="4"/>
      <c r="SUB151" s="4"/>
      <c r="SUC151" s="4"/>
      <c r="SUD151" s="4"/>
      <c r="SUE151" s="4"/>
      <c r="SUF151" s="4"/>
      <c r="SUG151" s="4"/>
      <c r="SUH151" s="4"/>
      <c r="SUI151" s="4"/>
      <c r="SUJ151" s="4"/>
      <c r="SUK151" s="4"/>
      <c r="SUL151" s="4"/>
      <c r="SUM151" s="4"/>
      <c r="SUN151" s="4"/>
      <c r="SUO151" s="4"/>
      <c r="SUP151" s="4"/>
      <c r="SUQ151" s="4"/>
      <c r="SUR151" s="4"/>
      <c r="SUS151" s="4"/>
      <c r="SUT151" s="4"/>
      <c r="SUU151" s="4"/>
      <c r="SUV151" s="4"/>
      <c r="SUW151" s="4"/>
      <c r="SUX151" s="4"/>
      <c r="SUY151" s="4"/>
      <c r="SUZ151" s="4"/>
      <c r="SVA151" s="4"/>
      <c r="SVB151" s="4"/>
      <c r="SVC151" s="4"/>
      <c r="SVD151" s="4"/>
      <c r="SVE151" s="4"/>
      <c r="SVF151" s="4"/>
      <c r="SVG151" s="4"/>
      <c r="SVH151" s="4"/>
      <c r="SVI151" s="4"/>
      <c r="SVJ151" s="4"/>
      <c r="SVK151" s="4"/>
      <c r="SVL151" s="4"/>
      <c r="SVM151" s="4"/>
      <c r="SVN151" s="4"/>
      <c r="SVO151" s="4"/>
      <c r="SVP151" s="4"/>
      <c r="SVQ151" s="4"/>
      <c r="SVR151" s="4"/>
      <c r="SVS151" s="4"/>
      <c r="SVT151" s="4"/>
      <c r="SVU151" s="4"/>
      <c r="SVV151" s="4"/>
      <c r="SVW151" s="4"/>
      <c r="SVX151" s="4"/>
      <c r="SVY151" s="4"/>
      <c r="SVZ151" s="4"/>
      <c r="SWA151" s="4"/>
      <c r="SWB151" s="4"/>
      <c r="SWC151" s="4"/>
      <c r="SWD151" s="4"/>
      <c r="SWE151" s="4"/>
      <c r="SWF151" s="4"/>
      <c r="SWG151" s="4"/>
      <c r="SWH151" s="4"/>
      <c r="SWI151" s="4"/>
      <c r="SWJ151" s="4"/>
      <c r="SWK151" s="4"/>
      <c r="SWL151" s="4"/>
      <c r="SWM151" s="4"/>
      <c r="SWN151" s="4"/>
      <c r="SWO151" s="4"/>
      <c r="SWP151" s="4"/>
      <c r="SWQ151" s="4"/>
      <c r="SWR151" s="4"/>
      <c r="SWS151" s="4"/>
      <c r="SWT151" s="4"/>
      <c r="SWU151" s="4"/>
      <c r="SWV151" s="4"/>
      <c r="SWW151" s="4"/>
      <c r="SWX151" s="4"/>
      <c r="SWY151" s="4"/>
      <c r="SWZ151" s="4"/>
      <c r="SXA151" s="4"/>
      <c r="SXB151" s="4"/>
      <c r="SXC151" s="4"/>
      <c r="SXD151" s="4"/>
      <c r="SXE151" s="4"/>
      <c r="SXF151" s="4"/>
      <c r="SXG151" s="4"/>
      <c r="SXH151" s="4"/>
      <c r="SXI151" s="4"/>
      <c r="SXJ151" s="4"/>
      <c r="SXK151" s="4"/>
      <c r="SXL151" s="4"/>
      <c r="SXM151" s="4"/>
      <c r="SXN151" s="4"/>
      <c r="SXO151" s="4"/>
      <c r="SXP151" s="4"/>
      <c r="SXQ151" s="4"/>
      <c r="SXR151" s="4"/>
      <c r="SXS151" s="4"/>
      <c r="SXT151" s="4"/>
      <c r="SXU151" s="4"/>
      <c r="SXV151" s="4"/>
      <c r="SXW151" s="4"/>
      <c r="SXX151" s="4"/>
      <c r="SXY151" s="4"/>
      <c r="SXZ151" s="4"/>
      <c r="SYA151" s="4"/>
      <c r="SYB151" s="4"/>
      <c r="SYC151" s="4"/>
      <c r="SYD151" s="4"/>
      <c r="SYE151" s="4"/>
      <c r="SYF151" s="4"/>
      <c r="SYG151" s="4"/>
      <c r="SYH151" s="4"/>
      <c r="SYI151" s="4"/>
      <c r="SYJ151" s="4"/>
      <c r="SYK151" s="4"/>
      <c r="SYL151" s="4"/>
      <c r="SYM151" s="4"/>
      <c r="SYN151" s="4"/>
      <c r="SYO151" s="4"/>
      <c r="SYP151" s="4"/>
      <c r="SYQ151" s="4"/>
      <c r="SYR151" s="4"/>
      <c r="SYS151" s="4"/>
      <c r="SYT151" s="4"/>
      <c r="SYU151" s="4"/>
      <c r="SYV151" s="4"/>
      <c r="SYW151" s="4"/>
      <c r="SYX151" s="4"/>
      <c r="SYY151" s="4"/>
      <c r="SYZ151" s="4"/>
      <c r="SZA151" s="4"/>
      <c r="SZB151" s="4"/>
      <c r="SZC151" s="74"/>
      <c r="SZD151" s="74"/>
      <c r="SZE151" s="74"/>
      <c r="SZF151" s="74"/>
      <c r="SZG151" s="74"/>
      <c r="SZH151" s="74"/>
      <c r="SZI151" s="4"/>
      <c r="SZJ151" s="4"/>
      <c r="SZK151" s="4"/>
      <c r="SZL151" s="4"/>
      <c r="SZM151" s="4"/>
      <c r="SZN151" s="4"/>
      <c r="SZO151" s="4"/>
      <c r="SZP151" s="4"/>
      <c r="SZQ151" s="4"/>
      <c r="SZR151" s="4"/>
      <c r="SZS151" s="4"/>
      <c r="SZT151" s="4"/>
      <c r="SZU151" s="4"/>
      <c r="SZV151" s="4"/>
      <c r="SZW151" s="4"/>
      <c r="SZX151" s="4"/>
      <c r="SZY151" s="4"/>
      <c r="SZZ151" s="4"/>
      <c r="TAA151" s="4"/>
      <c r="TAB151" s="4"/>
      <c r="TAC151" s="4"/>
      <c r="TAD151" s="4"/>
      <c r="TAE151" s="4"/>
      <c r="TAF151" s="4"/>
      <c r="TAG151" s="4"/>
      <c r="TAH151" s="4"/>
      <c r="TAI151" s="4"/>
      <c r="TAJ151" s="4"/>
      <c r="TAK151" s="4"/>
      <c r="TAL151" s="4"/>
      <c r="TAM151" s="4"/>
      <c r="TAN151" s="4"/>
      <c r="TAO151" s="4"/>
      <c r="TAP151" s="4"/>
      <c r="TAQ151" s="4"/>
      <c r="TAR151" s="4"/>
      <c r="TAS151" s="4"/>
      <c r="TAT151" s="4"/>
      <c r="TAU151" s="4"/>
      <c r="TAV151" s="4"/>
      <c r="TAW151" s="4"/>
      <c r="TAX151" s="4"/>
      <c r="TAY151" s="4"/>
      <c r="TAZ151" s="4"/>
      <c r="TBA151" s="4"/>
      <c r="TBB151" s="4"/>
      <c r="TBC151" s="4"/>
      <c r="TBD151" s="4"/>
      <c r="TBE151" s="4"/>
      <c r="TBF151" s="4"/>
      <c r="TBG151" s="4"/>
      <c r="TBH151" s="4"/>
      <c r="TBI151" s="4"/>
      <c r="TBJ151" s="4"/>
      <c r="TBK151" s="4"/>
      <c r="TBL151" s="4"/>
      <c r="TBM151" s="4"/>
      <c r="TBN151" s="4"/>
      <c r="TBO151" s="4"/>
      <c r="TBP151" s="4"/>
      <c r="TBQ151" s="4"/>
      <c r="TBR151" s="4"/>
      <c r="TBS151" s="4"/>
      <c r="TBT151" s="4"/>
      <c r="TBU151" s="4"/>
      <c r="TBV151" s="4"/>
      <c r="TBW151" s="4"/>
      <c r="TBX151" s="4"/>
      <c r="TBY151" s="4"/>
      <c r="TBZ151" s="4"/>
      <c r="TCA151" s="4"/>
      <c r="TCB151" s="4"/>
      <c r="TCC151" s="4"/>
      <c r="TCD151" s="4"/>
      <c r="TCE151" s="4"/>
      <c r="TCF151" s="4"/>
      <c r="TCG151" s="4"/>
      <c r="TCH151" s="4"/>
      <c r="TCI151" s="4"/>
      <c r="TCJ151" s="4"/>
      <c r="TCK151" s="4"/>
      <c r="TCL151" s="4"/>
      <c r="TCM151" s="4"/>
      <c r="TCN151" s="4"/>
      <c r="TCO151" s="4"/>
      <c r="TCP151" s="4"/>
      <c r="TCQ151" s="4"/>
      <c r="TCR151" s="4"/>
      <c r="TCS151" s="4"/>
      <c r="TCT151" s="4"/>
      <c r="TCU151" s="4"/>
      <c r="TCV151" s="4"/>
      <c r="TCW151" s="4"/>
      <c r="TCX151" s="4"/>
      <c r="TCY151" s="4"/>
      <c r="TCZ151" s="4"/>
      <c r="TDA151" s="4"/>
      <c r="TDB151" s="4"/>
      <c r="TDC151" s="4"/>
      <c r="TDD151" s="4"/>
      <c r="TDE151" s="4"/>
      <c r="TDF151" s="4"/>
      <c r="TDG151" s="4"/>
      <c r="TDH151" s="4"/>
      <c r="TDI151" s="4"/>
      <c r="TDJ151" s="4"/>
      <c r="TDK151" s="4"/>
      <c r="TDL151" s="4"/>
      <c r="TDM151" s="4"/>
      <c r="TDN151" s="4"/>
      <c r="TDO151" s="4"/>
      <c r="TDP151" s="4"/>
      <c r="TDQ151" s="4"/>
      <c r="TDR151" s="4"/>
      <c r="TDS151" s="4"/>
      <c r="TDT151" s="4"/>
      <c r="TDU151" s="4"/>
      <c r="TDV151" s="4"/>
      <c r="TDW151" s="4"/>
      <c r="TDX151" s="4"/>
      <c r="TDY151" s="4"/>
      <c r="TDZ151" s="4"/>
      <c r="TEA151" s="4"/>
      <c r="TEB151" s="4"/>
      <c r="TEC151" s="4"/>
      <c r="TED151" s="4"/>
      <c r="TEE151" s="4"/>
      <c r="TEF151" s="4"/>
      <c r="TEG151" s="4"/>
      <c r="TEH151" s="4"/>
      <c r="TEI151" s="4"/>
      <c r="TEJ151" s="4"/>
      <c r="TEK151" s="4"/>
      <c r="TEL151" s="4"/>
      <c r="TEM151" s="4"/>
      <c r="TEN151" s="4"/>
      <c r="TEO151" s="4"/>
      <c r="TEP151" s="4"/>
      <c r="TEQ151" s="4"/>
      <c r="TER151" s="4"/>
      <c r="TES151" s="4"/>
      <c r="TET151" s="4"/>
      <c r="TEU151" s="4"/>
      <c r="TEV151" s="4"/>
      <c r="TEW151" s="4"/>
      <c r="TEX151" s="4"/>
      <c r="TEY151" s="4"/>
      <c r="TEZ151" s="4"/>
      <c r="TFA151" s="4"/>
      <c r="TFB151" s="4"/>
      <c r="TFC151" s="4"/>
      <c r="TFD151" s="4"/>
      <c r="TFE151" s="4"/>
      <c r="TFF151" s="4"/>
      <c r="TFG151" s="4"/>
      <c r="TFH151" s="4"/>
      <c r="TFI151" s="4"/>
      <c r="TFJ151" s="4"/>
      <c r="TFK151" s="4"/>
      <c r="TFL151" s="4"/>
      <c r="TFM151" s="4"/>
      <c r="TFN151" s="4"/>
      <c r="TFO151" s="4"/>
      <c r="TFP151" s="4"/>
      <c r="TFQ151" s="4"/>
      <c r="TFR151" s="4"/>
      <c r="TFS151" s="4"/>
      <c r="TFT151" s="4"/>
      <c r="TFU151" s="4"/>
      <c r="TFV151" s="4"/>
      <c r="TFW151" s="4"/>
      <c r="TFX151" s="4"/>
      <c r="TFY151" s="4"/>
      <c r="TFZ151" s="4"/>
      <c r="TGA151" s="4"/>
      <c r="TGB151" s="4"/>
      <c r="TGC151" s="4"/>
      <c r="TGD151" s="4"/>
      <c r="TGE151" s="4"/>
      <c r="TGF151" s="4"/>
      <c r="TGG151" s="4"/>
      <c r="TGH151" s="4"/>
      <c r="TGI151" s="4"/>
      <c r="TGJ151" s="4"/>
      <c r="TGK151" s="4"/>
      <c r="TGL151" s="4"/>
      <c r="TGM151" s="4"/>
      <c r="TGN151" s="4"/>
      <c r="TGO151" s="4"/>
      <c r="TGP151" s="4"/>
      <c r="TGQ151" s="4"/>
      <c r="TGR151" s="4"/>
      <c r="TGS151" s="4"/>
      <c r="TGT151" s="4"/>
      <c r="TGU151" s="4"/>
      <c r="TGV151" s="4"/>
      <c r="TGW151" s="4"/>
      <c r="TGX151" s="4"/>
      <c r="TGY151" s="4"/>
      <c r="TGZ151" s="4"/>
      <c r="THA151" s="4"/>
      <c r="THB151" s="4"/>
      <c r="THC151" s="4"/>
      <c r="THD151" s="4"/>
      <c r="THE151" s="4"/>
      <c r="THF151" s="4"/>
      <c r="THG151" s="4"/>
      <c r="THH151" s="4"/>
      <c r="THI151" s="4"/>
      <c r="THJ151" s="4"/>
      <c r="THK151" s="4"/>
      <c r="THL151" s="4"/>
      <c r="THM151" s="4"/>
      <c r="THN151" s="4"/>
      <c r="THO151" s="4"/>
      <c r="THP151" s="4"/>
      <c r="THQ151" s="4"/>
      <c r="THR151" s="4"/>
      <c r="THS151" s="4"/>
      <c r="THT151" s="4"/>
      <c r="THU151" s="4"/>
      <c r="THV151" s="4"/>
      <c r="THW151" s="4"/>
      <c r="THX151" s="4"/>
      <c r="THY151" s="4"/>
      <c r="THZ151" s="4"/>
      <c r="TIA151" s="4"/>
      <c r="TIB151" s="4"/>
      <c r="TIC151" s="4"/>
      <c r="TID151" s="4"/>
      <c r="TIE151" s="4"/>
      <c r="TIF151" s="4"/>
      <c r="TIG151" s="4"/>
      <c r="TIH151" s="4"/>
      <c r="TII151" s="4"/>
      <c r="TIJ151" s="4"/>
      <c r="TIK151" s="4"/>
      <c r="TIL151" s="4"/>
      <c r="TIM151" s="4"/>
      <c r="TIN151" s="4"/>
      <c r="TIO151" s="4"/>
      <c r="TIP151" s="4"/>
      <c r="TIQ151" s="4"/>
      <c r="TIR151" s="4"/>
      <c r="TIS151" s="4"/>
      <c r="TIT151" s="4"/>
      <c r="TIU151" s="4"/>
      <c r="TIV151" s="4"/>
      <c r="TIW151" s="4"/>
      <c r="TIX151" s="4"/>
      <c r="TIY151" s="74"/>
      <c r="TIZ151" s="74"/>
      <c r="TJA151" s="74"/>
      <c r="TJB151" s="74"/>
      <c r="TJC151" s="74"/>
      <c r="TJD151" s="74"/>
      <c r="TJE151" s="4"/>
      <c r="TJF151" s="4"/>
      <c r="TJG151" s="4"/>
      <c r="TJH151" s="4"/>
      <c r="TJI151" s="4"/>
      <c r="TJJ151" s="4"/>
      <c r="TJK151" s="4"/>
      <c r="TJL151" s="4"/>
      <c r="TJM151" s="4"/>
      <c r="TJN151" s="4"/>
      <c r="TJO151" s="4"/>
      <c r="TJP151" s="4"/>
      <c r="TJQ151" s="4"/>
      <c r="TJR151" s="4"/>
      <c r="TJS151" s="4"/>
      <c r="TJT151" s="4"/>
      <c r="TJU151" s="4"/>
      <c r="TJV151" s="4"/>
      <c r="TJW151" s="4"/>
      <c r="TJX151" s="4"/>
      <c r="TJY151" s="4"/>
      <c r="TJZ151" s="4"/>
      <c r="TKA151" s="4"/>
      <c r="TKB151" s="4"/>
      <c r="TKC151" s="4"/>
      <c r="TKD151" s="4"/>
      <c r="TKE151" s="4"/>
      <c r="TKF151" s="4"/>
      <c r="TKG151" s="4"/>
      <c r="TKH151" s="4"/>
      <c r="TKI151" s="4"/>
      <c r="TKJ151" s="4"/>
      <c r="TKK151" s="4"/>
      <c r="TKL151" s="4"/>
      <c r="TKM151" s="4"/>
      <c r="TKN151" s="4"/>
      <c r="TKO151" s="4"/>
      <c r="TKP151" s="4"/>
      <c r="TKQ151" s="4"/>
      <c r="TKR151" s="4"/>
      <c r="TKS151" s="4"/>
      <c r="TKT151" s="4"/>
      <c r="TKU151" s="4"/>
      <c r="TKV151" s="4"/>
      <c r="TKW151" s="4"/>
      <c r="TKX151" s="4"/>
      <c r="TKY151" s="4"/>
      <c r="TKZ151" s="4"/>
      <c r="TLA151" s="4"/>
      <c r="TLB151" s="4"/>
      <c r="TLC151" s="4"/>
      <c r="TLD151" s="4"/>
      <c r="TLE151" s="4"/>
      <c r="TLF151" s="4"/>
      <c r="TLG151" s="4"/>
      <c r="TLH151" s="4"/>
      <c r="TLI151" s="4"/>
      <c r="TLJ151" s="4"/>
      <c r="TLK151" s="4"/>
      <c r="TLL151" s="4"/>
      <c r="TLM151" s="4"/>
      <c r="TLN151" s="4"/>
      <c r="TLO151" s="4"/>
      <c r="TLP151" s="4"/>
      <c r="TLQ151" s="4"/>
      <c r="TLR151" s="4"/>
      <c r="TLS151" s="4"/>
      <c r="TLT151" s="4"/>
      <c r="TLU151" s="4"/>
      <c r="TLV151" s="4"/>
      <c r="TLW151" s="4"/>
      <c r="TLX151" s="4"/>
      <c r="TLY151" s="4"/>
      <c r="TLZ151" s="4"/>
      <c r="TMA151" s="4"/>
      <c r="TMB151" s="4"/>
      <c r="TMC151" s="4"/>
      <c r="TMD151" s="4"/>
      <c r="TME151" s="4"/>
      <c r="TMF151" s="4"/>
      <c r="TMG151" s="4"/>
      <c r="TMH151" s="4"/>
      <c r="TMI151" s="4"/>
      <c r="TMJ151" s="4"/>
      <c r="TMK151" s="4"/>
      <c r="TML151" s="4"/>
      <c r="TMM151" s="4"/>
      <c r="TMN151" s="4"/>
      <c r="TMO151" s="4"/>
      <c r="TMP151" s="4"/>
      <c r="TMQ151" s="4"/>
      <c r="TMR151" s="4"/>
      <c r="TMS151" s="4"/>
      <c r="TMT151" s="4"/>
      <c r="TMU151" s="4"/>
      <c r="TMV151" s="4"/>
      <c r="TMW151" s="4"/>
      <c r="TMX151" s="4"/>
      <c r="TMY151" s="4"/>
      <c r="TMZ151" s="4"/>
      <c r="TNA151" s="4"/>
      <c r="TNB151" s="4"/>
      <c r="TNC151" s="4"/>
      <c r="TND151" s="4"/>
      <c r="TNE151" s="4"/>
      <c r="TNF151" s="4"/>
      <c r="TNG151" s="4"/>
      <c r="TNH151" s="4"/>
      <c r="TNI151" s="4"/>
      <c r="TNJ151" s="4"/>
      <c r="TNK151" s="4"/>
      <c r="TNL151" s="4"/>
      <c r="TNM151" s="4"/>
      <c r="TNN151" s="4"/>
      <c r="TNO151" s="4"/>
      <c r="TNP151" s="4"/>
      <c r="TNQ151" s="4"/>
      <c r="TNR151" s="4"/>
      <c r="TNS151" s="4"/>
      <c r="TNT151" s="4"/>
      <c r="TNU151" s="4"/>
      <c r="TNV151" s="4"/>
      <c r="TNW151" s="4"/>
      <c r="TNX151" s="4"/>
      <c r="TNY151" s="4"/>
      <c r="TNZ151" s="4"/>
      <c r="TOA151" s="4"/>
      <c r="TOB151" s="4"/>
      <c r="TOC151" s="4"/>
      <c r="TOD151" s="4"/>
      <c r="TOE151" s="4"/>
      <c r="TOF151" s="4"/>
      <c r="TOG151" s="4"/>
      <c r="TOH151" s="4"/>
      <c r="TOI151" s="4"/>
      <c r="TOJ151" s="4"/>
      <c r="TOK151" s="4"/>
      <c r="TOL151" s="4"/>
      <c r="TOM151" s="4"/>
      <c r="TON151" s="4"/>
      <c r="TOO151" s="4"/>
      <c r="TOP151" s="4"/>
      <c r="TOQ151" s="4"/>
      <c r="TOR151" s="4"/>
      <c r="TOS151" s="4"/>
      <c r="TOT151" s="4"/>
      <c r="TOU151" s="4"/>
      <c r="TOV151" s="4"/>
      <c r="TOW151" s="4"/>
      <c r="TOX151" s="4"/>
      <c r="TOY151" s="4"/>
      <c r="TOZ151" s="4"/>
      <c r="TPA151" s="4"/>
      <c r="TPB151" s="4"/>
      <c r="TPC151" s="4"/>
      <c r="TPD151" s="4"/>
      <c r="TPE151" s="4"/>
      <c r="TPF151" s="4"/>
      <c r="TPG151" s="4"/>
      <c r="TPH151" s="4"/>
      <c r="TPI151" s="4"/>
      <c r="TPJ151" s="4"/>
      <c r="TPK151" s="4"/>
      <c r="TPL151" s="4"/>
      <c r="TPM151" s="4"/>
      <c r="TPN151" s="4"/>
      <c r="TPO151" s="4"/>
      <c r="TPP151" s="4"/>
      <c r="TPQ151" s="4"/>
      <c r="TPR151" s="4"/>
      <c r="TPS151" s="4"/>
      <c r="TPT151" s="4"/>
      <c r="TPU151" s="4"/>
      <c r="TPV151" s="4"/>
      <c r="TPW151" s="4"/>
      <c r="TPX151" s="4"/>
      <c r="TPY151" s="4"/>
      <c r="TPZ151" s="4"/>
      <c r="TQA151" s="4"/>
      <c r="TQB151" s="4"/>
      <c r="TQC151" s="4"/>
      <c r="TQD151" s="4"/>
      <c r="TQE151" s="4"/>
      <c r="TQF151" s="4"/>
      <c r="TQG151" s="4"/>
      <c r="TQH151" s="4"/>
      <c r="TQI151" s="4"/>
      <c r="TQJ151" s="4"/>
      <c r="TQK151" s="4"/>
      <c r="TQL151" s="4"/>
      <c r="TQM151" s="4"/>
      <c r="TQN151" s="4"/>
      <c r="TQO151" s="4"/>
      <c r="TQP151" s="4"/>
      <c r="TQQ151" s="4"/>
      <c r="TQR151" s="4"/>
      <c r="TQS151" s="4"/>
      <c r="TQT151" s="4"/>
      <c r="TQU151" s="4"/>
      <c r="TQV151" s="4"/>
      <c r="TQW151" s="4"/>
      <c r="TQX151" s="4"/>
      <c r="TQY151" s="4"/>
      <c r="TQZ151" s="4"/>
      <c r="TRA151" s="4"/>
      <c r="TRB151" s="4"/>
      <c r="TRC151" s="4"/>
      <c r="TRD151" s="4"/>
      <c r="TRE151" s="4"/>
      <c r="TRF151" s="4"/>
      <c r="TRG151" s="4"/>
      <c r="TRH151" s="4"/>
      <c r="TRI151" s="4"/>
      <c r="TRJ151" s="4"/>
      <c r="TRK151" s="4"/>
      <c r="TRL151" s="4"/>
      <c r="TRM151" s="4"/>
      <c r="TRN151" s="4"/>
      <c r="TRO151" s="4"/>
      <c r="TRP151" s="4"/>
      <c r="TRQ151" s="4"/>
      <c r="TRR151" s="4"/>
      <c r="TRS151" s="4"/>
      <c r="TRT151" s="4"/>
      <c r="TRU151" s="4"/>
      <c r="TRV151" s="4"/>
      <c r="TRW151" s="4"/>
      <c r="TRX151" s="4"/>
      <c r="TRY151" s="4"/>
      <c r="TRZ151" s="4"/>
      <c r="TSA151" s="4"/>
      <c r="TSB151" s="4"/>
      <c r="TSC151" s="4"/>
      <c r="TSD151" s="4"/>
      <c r="TSE151" s="4"/>
      <c r="TSF151" s="4"/>
      <c r="TSG151" s="4"/>
      <c r="TSH151" s="4"/>
      <c r="TSI151" s="4"/>
      <c r="TSJ151" s="4"/>
      <c r="TSK151" s="4"/>
      <c r="TSL151" s="4"/>
      <c r="TSM151" s="4"/>
      <c r="TSN151" s="4"/>
      <c r="TSO151" s="4"/>
      <c r="TSP151" s="4"/>
      <c r="TSQ151" s="4"/>
      <c r="TSR151" s="4"/>
      <c r="TSS151" s="4"/>
      <c r="TST151" s="4"/>
      <c r="TSU151" s="74"/>
      <c r="TSV151" s="74"/>
      <c r="TSW151" s="74"/>
      <c r="TSX151" s="74"/>
      <c r="TSY151" s="74"/>
      <c r="TSZ151" s="74"/>
      <c r="TTA151" s="4"/>
      <c r="TTB151" s="4"/>
      <c r="TTC151" s="4"/>
      <c r="TTD151" s="4"/>
      <c r="TTE151" s="4"/>
      <c r="TTF151" s="4"/>
      <c r="TTG151" s="4"/>
      <c r="TTH151" s="4"/>
      <c r="TTI151" s="4"/>
      <c r="TTJ151" s="4"/>
      <c r="TTK151" s="4"/>
      <c r="TTL151" s="4"/>
      <c r="TTM151" s="4"/>
      <c r="TTN151" s="4"/>
      <c r="TTO151" s="4"/>
      <c r="TTP151" s="4"/>
      <c r="TTQ151" s="4"/>
      <c r="TTR151" s="4"/>
      <c r="TTS151" s="4"/>
      <c r="TTT151" s="4"/>
      <c r="TTU151" s="4"/>
      <c r="TTV151" s="4"/>
      <c r="TTW151" s="4"/>
      <c r="TTX151" s="4"/>
      <c r="TTY151" s="4"/>
      <c r="TTZ151" s="4"/>
      <c r="TUA151" s="4"/>
      <c r="TUB151" s="4"/>
      <c r="TUC151" s="4"/>
      <c r="TUD151" s="4"/>
      <c r="TUE151" s="4"/>
      <c r="TUF151" s="4"/>
      <c r="TUG151" s="4"/>
      <c r="TUH151" s="4"/>
      <c r="TUI151" s="4"/>
      <c r="TUJ151" s="4"/>
      <c r="TUK151" s="4"/>
      <c r="TUL151" s="4"/>
      <c r="TUM151" s="4"/>
      <c r="TUN151" s="4"/>
      <c r="TUO151" s="4"/>
      <c r="TUP151" s="4"/>
      <c r="TUQ151" s="4"/>
      <c r="TUR151" s="4"/>
      <c r="TUS151" s="4"/>
      <c r="TUT151" s="4"/>
      <c r="TUU151" s="4"/>
      <c r="TUV151" s="4"/>
      <c r="TUW151" s="4"/>
      <c r="TUX151" s="4"/>
      <c r="TUY151" s="4"/>
      <c r="TUZ151" s="4"/>
      <c r="TVA151" s="4"/>
      <c r="TVB151" s="4"/>
      <c r="TVC151" s="4"/>
      <c r="TVD151" s="4"/>
      <c r="TVE151" s="4"/>
      <c r="TVF151" s="4"/>
      <c r="TVG151" s="4"/>
      <c r="TVH151" s="4"/>
      <c r="TVI151" s="4"/>
      <c r="TVJ151" s="4"/>
      <c r="TVK151" s="4"/>
      <c r="TVL151" s="4"/>
      <c r="TVM151" s="4"/>
      <c r="TVN151" s="4"/>
      <c r="TVO151" s="4"/>
      <c r="TVP151" s="4"/>
      <c r="TVQ151" s="4"/>
      <c r="TVR151" s="4"/>
      <c r="TVS151" s="4"/>
      <c r="TVT151" s="4"/>
      <c r="TVU151" s="4"/>
      <c r="TVV151" s="4"/>
      <c r="TVW151" s="4"/>
      <c r="TVX151" s="4"/>
      <c r="TVY151" s="4"/>
      <c r="TVZ151" s="4"/>
      <c r="TWA151" s="4"/>
      <c r="TWB151" s="4"/>
      <c r="TWC151" s="4"/>
      <c r="TWD151" s="4"/>
      <c r="TWE151" s="4"/>
      <c r="TWF151" s="4"/>
      <c r="TWG151" s="4"/>
      <c r="TWH151" s="4"/>
      <c r="TWI151" s="4"/>
      <c r="TWJ151" s="4"/>
      <c r="TWK151" s="4"/>
      <c r="TWL151" s="4"/>
      <c r="TWM151" s="4"/>
      <c r="TWN151" s="4"/>
      <c r="TWO151" s="4"/>
      <c r="TWP151" s="4"/>
      <c r="TWQ151" s="4"/>
      <c r="TWR151" s="4"/>
      <c r="TWS151" s="4"/>
      <c r="TWT151" s="4"/>
      <c r="TWU151" s="4"/>
      <c r="TWV151" s="4"/>
      <c r="TWW151" s="4"/>
      <c r="TWX151" s="4"/>
      <c r="TWY151" s="4"/>
      <c r="TWZ151" s="4"/>
      <c r="TXA151" s="4"/>
      <c r="TXB151" s="4"/>
      <c r="TXC151" s="4"/>
      <c r="TXD151" s="4"/>
      <c r="TXE151" s="4"/>
      <c r="TXF151" s="4"/>
      <c r="TXG151" s="4"/>
      <c r="TXH151" s="4"/>
      <c r="TXI151" s="4"/>
      <c r="TXJ151" s="4"/>
      <c r="TXK151" s="4"/>
      <c r="TXL151" s="4"/>
      <c r="TXM151" s="4"/>
      <c r="TXN151" s="4"/>
      <c r="TXO151" s="4"/>
      <c r="TXP151" s="4"/>
      <c r="TXQ151" s="4"/>
      <c r="TXR151" s="4"/>
      <c r="TXS151" s="4"/>
      <c r="TXT151" s="4"/>
      <c r="TXU151" s="4"/>
      <c r="TXV151" s="4"/>
      <c r="TXW151" s="4"/>
      <c r="TXX151" s="4"/>
      <c r="TXY151" s="4"/>
      <c r="TXZ151" s="4"/>
      <c r="TYA151" s="4"/>
      <c r="TYB151" s="4"/>
      <c r="TYC151" s="4"/>
      <c r="TYD151" s="4"/>
      <c r="TYE151" s="4"/>
      <c r="TYF151" s="4"/>
      <c r="TYG151" s="4"/>
      <c r="TYH151" s="4"/>
      <c r="TYI151" s="4"/>
      <c r="TYJ151" s="4"/>
      <c r="TYK151" s="4"/>
      <c r="TYL151" s="4"/>
      <c r="TYM151" s="4"/>
      <c r="TYN151" s="4"/>
      <c r="TYO151" s="4"/>
      <c r="TYP151" s="4"/>
      <c r="TYQ151" s="4"/>
      <c r="TYR151" s="4"/>
      <c r="TYS151" s="4"/>
      <c r="TYT151" s="4"/>
      <c r="TYU151" s="4"/>
      <c r="TYV151" s="4"/>
      <c r="TYW151" s="4"/>
      <c r="TYX151" s="4"/>
      <c r="TYY151" s="4"/>
      <c r="TYZ151" s="4"/>
      <c r="TZA151" s="4"/>
      <c r="TZB151" s="4"/>
      <c r="TZC151" s="4"/>
      <c r="TZD151" s="4"/>
      <c r="TZE151" s="4"/>
      <c r="TZF151" s="4"/>
      <c r="TZG151" s="4"/>
      <c r="TZH151" s="4"/>
      <c r="TZI151" s="4"/>
      <c r="TZJ151" s="4"/>
      <c r="TZK151" s="4"/>
      <c r="TZL151" s="4"/>
      <c r="TZM151" s="4"/>
      <c r="TZN151" s="4"/>
      <c r="TZO151" s="4"/>
      <c r="TZP151" s="4"/>
      <c r="TZQ151" s="4"/>
      <c r="TZR151" s="4"/>
      <c r="TZS151" s="4"/>
      <c r="TZT151" s="4"/>
      <c r="TZU151" s="4"/>
      <c r="TZV151" s="4"/>
      <c r="TZW151" s="4"/>
      <c r="TZX151" s="4"/>
      <c r="TZY151" s="4"/>
      <c r="TZZ151" s="4"/>
      <c r="UAA151" s="4"/>
      <c r="UAB151" s="4"/>
      <c r="UAC151" s="4"/>
      <c r="UAD151" s="4"/>
      <c r="UAE151" s="4"/>
      <c r="UAF151" s="4"/>
      <c r="UAG151" s="4"/>
      <c r="UAH151" s="4"/>
      <c r="UAI151" s="4"/>
      <c r="UAJ151" s="4"/>
      <c r="UAK151" s="4"/>
      <c r="UAL151" s="4"/>
      <c r="UAM151" s="4"/>
      <c r="UAN151" s="4"/>
      <c r="UAO151" s="4"/>
      <c r="UAP151" s="4"/>
      <c r="UAQ151" s="4"/>
      <c r="UAR151" s="4"/>
      <c r="UAS151" s="4"/>
      <c r="UAT151" s="4"/>
      <c r="UAU151" s="4"/>
      <c r="UAV151" s="4"/>
      <c r="UAW151" s="4"/>
      <c r="UAX151" s="4"/>
      <c r="UAY151" s="4"/>
      <c r="UAZ151" s="4"/>
      <c r="UBA151" s="4"/>
      <c r="UBB151" s="4"/>
      <c r="UBC151" s="4"/>
      <c r="UBD151" s="4"/>
      <c r="UBE151" s="4"/>
      <c r="UBF151" s="4"/>
      <c r="UBG151" s="4"/>
      <c r="UBH151" s="4"/>
      <c r="UBI151" s="4"/>
      <c r="UBJ151" s="4"/>
      <c r="UBK151" s="4"/>
      <c r="UBL151" s="4"/>
      <c r="UBM151" s="4"/>
      <c r="UBN151" s="4"/>
      <c r="UBO151" s="4"/>
      <c r="UBP151" s="4"/>
      <c r="UBQ151" s="4"/>
      <c r="UBR151" s="4"/>
      <c r="UBS151" s="4"/>
      <c r="UBT151" s="4"/>
      <c r="UBU151" s="4"/>
      <c r="UBV151" s="4"/>
      <c r="UBW151" s="4"/>
      <c r="UBX151" s="4"/>
      <c r="UBY151" s="4"/>
      <c r="UBZ151" s="4"/>
      <c r="UCA151" s="4"/>
      <c r="UCB151" s="4"/>
      <c r="UCC151" s="4"/>
      <c r="UCD151" s="4"/>
      <c r="UCE151" s="4"/>
      <c r="UCF151" s="4"/>
      <c r="UCG151" s="4"/>
      <c r="UCH151" s="4"/>
      <c r="UCI151" s="4"/>
      <c r="UCJ151" s="4"/>
      <c r="UCK151" s="4"/>
      <c r="UCL151" s="4"/>
      <c r="UCM151" s="4"/>
      <c r="UCN151" s="4"/>
      <c r="UCO151" s="4"/>
      <c r="UCP151" s="4"/>
      <c r="UCQ151" s="74"/>
      <c r="UCR151" s="74"/>
      <c r="UCS151" s="74"/>
      <c r="UCT151" s="74"/>
      <c r="UCU151" s="74"/>
      <c r="UCV151" s="74"/>
      <c r="UCW151" s="4"/>
      <c r="UCX151" s="4"/>
      <c r="UCY151" s="4"/>
      <c r="UCZ151" s="4"/>
      <c r="UDA151" s="4"/>
      <c r="UDB151" s="4"/>
      <c r="UDC151" s="4"/>
      <c r="UDD151" s="4"/>
      <c r="UDE151" s="4"/>
      <c r="UDF151" s="4"/>
      <c r="UDG151" s="4"/>
      <c r="UDH151" s="4"/>
      <c r="UDI151" s="4"/>
      <c r="UDJ151" s="4"/>
      <c r="UDK151" s="4"/>
      <c r="UDL151" s="4"/>
      <c r="UDM151" s="4"/>
      <c r="UDN151" s="4"/>
      <c r="UDO151" s="4"/>
      <c r="UDP151" s="4"/>
      <c r="UDQ151" s="4"/>
      <c r="UDR151" s="4"/>
      <c r="UDS151" s="4"/>
      <c r="UDT151" s="4"/>
      <c r="UDU151" s="4"/>
      <c r="UDV151" s="4"/>
      <c r="UDW151" s="4"/>
      <c r="UDX151" s="4"/>
      <c r="UDY151" s="4"/>
      <c r="UDZ151" s="4"/>
      <c r="UEA151" s="4"/>
      <c r="UEB151" s="4"/>
      <c r="UEC151" s="4"/>
      <c r="UED151" s="4"/>
      <c r="UEE151" s="4"/>
      <c r="UEF151" s="4"/>
      <c r="UEG151" s="4"/>
      <c r="UEH151" s="4"/>
      <c r="UEI151" s="4"/>
      <c r="UEJ151" s="4"/>
      <c r="UEK151" s="4"/>
      <c r="UEL151" s="4"/>
      <c r="UEM151" s="4"/>
      <c r="UEN151" s="4"/>
      <c r="UEO151" s="4"/>
      <c r="UEP151" s="4"/>
      <c r="UEQ151" s="4"/>
      <c r="UER151" s="4"/>
      <c r="UES151" s="4"/>
      <c r="UET151" s="4"/>
      <c r="UEU151" s="4"/>
      <c r="UEV151" s="4"/>
      <c r="UEW151" s="4"/>
      <c r="UEX151" s="4"/>
      <c r="UEY151" s="4"/>
      <c r="UEZ151" s="4"/>
      <c r="UFA151" s="4"/>
      <c r="UFB151" s="4"/>
      <c r="UFC151" s="4"/>
      <c r="UFD151" s="4"/>
      <c r="UFE151" s="4"/>
      <c r="UFF151" s="4"/>
      <c r="UFG151" s="4"/>
      <c r="UFH151" s="4"/>
      <c r="UFI151" s="4"/>
      <c r="UFJ151" s="4"/>
      <c r="UFK151" s="4"/>
      <c r="UFL151" s="4"/>
      <c r="UFM151" s="4"/>
      <c r="UFN151" s="4"/>
      <c r="UFO151" s="4"/>
      <c r="UFP151" s="4"/>
      <c r="UFQ151" s="4"/>
      <c r="UFR151" s="4"/>
      <c r="UFS151" s="4"/>
      <c r="UFT151" s="4"/>
      <c r="UFU151" s="4"/>
      <c r="UFV151" s="4"/>
      <c r="UFW151" s="4"/>
      <c r="UFX151" s="4"/>
      <c r="UFY151" s="4"/>
      <c r="UFZ151" s="4"/>
      <c r="UGA151" s="4"/>
      <c r="UGB151" s="4"/>
      <c r="UGC151" s="4"/>
      <c r="UGD151" s="4"/>
      <c r="UGE151" s="4"/>
      <c r="UGF151" s="4"/>
      <c r="UGG151" s="4"/>
      <c r="UGH151" s="4"/>
      <c r="UGI151" s="4"/>
      <c r="UGJ151" s="4"/>
      <c r="UGK151" s="4"/>
      <c r="UGL151" s="4"/>
      <c r="UGM151" s="4"/>
      <c r="UGN151" s="4"/>
      <c r="UGO151" s="4"/>
      <c r="UGP151" s="4"/>
      <c r="UGQ151" s="4"/>
      <c r="UGR151" s="4"/>
      <c r="UGS151" s="4"/>
      <c r="UGT151" s="4"/>
      <c r="UGU151" s="4"/>
      <c r="UGV151" s="4"/>
      <c r="UGW151" s="4"/>
      <c r="UGX151" s="4"/>
      <c r="UGY151" s="4"/>
      <c r="UGZ151" s="4"/>
      <c r="UHA151" s="4"/>
      <c r="UHB151" s="4"/>
      <c r="UHC151" s="4"/>
      <c r="UHD151" s="4"/>
      <c r="UHE151" s="4"/>
      <c r="UHF151" s="4"/>
      <c r="UHG151" s="4"/>
      <c r="UHH151" s="4"/>
      <c r="UHI151" s="4"/>
      <c r="UHJ151" s="4"/>
      <c r="UHK151" s="4"/>
      <c r="UHL151" s="4"/>
      <c r="UHM151" s="4"/>
      <c r="UHN151" s="4"/>
      <c r="UHO151" s="4"/>
      <c r="UHP151" s="4"/>
      <c r="UHQ151" s="4"/>
      <c r="UHR151" s="4"/>
      <c r="UHS151" s="4"/>
      <c r="UHT151" s="4"/>
      <c r="UHU151" s="4"/>
      <c r="UHV151" s="4"/>
      <c r="UHW151" s="4"/>
      <c r="UHX151" s="4"/>
      <c r="UHY151" s="4"/>
      <c r="UHZ151" s="4"/>
      <c r="UIA151" s="4"/>
      <c r="UIB151" s="4"/>
      <c r="UIC151" s="4"/>
      <c r="UID151" s="4"/>
      <c r="UIE151" s="4"/>
      <c r="UIF151" s="4"/>
      <c r="UIG151" s="4"/>
      <c r="UIH151" s="4"/>
      <c r="UII151" s="4"/>
      <c r="UIJ151" s="4"/>
      <c r="UIK151" s="4"/>
      <c r="UIL151" s="4"/>
      <c r="UIM151" s="4"/>
      <c r="UIN151" s="4"/>
      <c r="UIO151" s="4"/>
      <c r="UIP151" s="4"/>
      <c r="UIQ151" s="4"/>
      <c r="UIR151" s="4"/>
      <c r="UIS151" s="4"/>
      <c r="UIT151" s="4"/>
      <c r="UIU151" s="4"/>
      <c r="UIV151" s="4"/>
      <c r="UIW151" s="4"/>
      <c r="UIX151" s="4"/>
      <c r="UIY151" s="4"/>
      <c r="UIZ151" s="4"/>
      <c r="UJA151" s="4"/>
      <c r="UJB151" s="4"/>
      <c r="UJC151" s="4"/>
      <c r="UJD151" s="4"/>
      <c r="UJE151" s="4"/>
      <c r="UJF151" s="4"/>
      <c r="UJG151" s="4"/>
      <c r="UJH151" s="4"/>
      <c r="UJI151" s="4"/>
      <c r="UJJ151" s="4"/>
      <c r="UJK151" s="4"/>
      <c r="UJL151" s="4"/>
      <c r="UJM151" s="4"/>
      <c r="UJN151" s="4"/>
      <c r="UJO151" s="4"/>
      <c r="UJP151" s="4"/>
      <c r="UJQ151" s="4"/>
      <c r="UJR151" s="4"/>
      <c r="UJS151" s="4"/>
      <c r="UJT151" s="4"/>
      <c r="UJU151" s="4"/>
      <c r="UJV151" s="4"/>
      <c r="UJW151" s="4"/>
      <c r="UJX151" s="4"/>
      <c r="UJY151" s="4"/>
      <c r="UJZ151" s="4"/>
      <c r="UKA151" s="4"/>
      <c r="UKB151" s="4"/>
      <c r="UKC151" s="4"/>
      <c r="UKD151" s="4"/>
      <c r="UKE151" s="4"/>
      <c r="UKF151" s="4"/>
      <c r="UKG151" s="4"/>
      <c r="UKH151" s="4"/>
      <c r="UKI151" s="4"/>
      <c r="UKJ151" s="4"/>
      <c r="UKK151" s="4"/>
      <c r="UKL151" s="4"/>
      <c r="UKM151" s="4"/>
      <c r="UKN151" s="4"/>
      <c r="UKO151" s="4"/>
      <c r="UKP151" s="4"/>
      <c r="UKQ151" s="4"/>
      <c r="UKR151" s="4"/>
      <c r="UKS151" s="4"/>
      <c r="UKT151" s="4"/>
      <c r="UKU151" s="4"/>
      <c r="UKV151" s="4"/>
      <c r="UKW151" s="4"/>
      <c r="UKX151" s="4"/>
      <c r="UKY151" s="4"/>
      <c r="UKZ151" s="4"/>
      <c r="ULA151" s="4"/>
      <c r="ULB151" s="4"/>
      <c r="ULC151" s="4"/>
      <c r="ULD151" s="4"/>
      <c r="ULE151" s="4"/>
      <c r="ULF151" s="4"/>
      <c r="ULG151" s="4"/>
      <c r="ULH151" s="4"/>
      <c r="ULI151" s="4"/>
      <c r="ULJ151" s="4"/>
      <c r="ULK151" s="4"/>
      <c r="ULL151" s="4"/>
      <c r="ULM151" s="4"/>
      <c r="ULN151" s="4"/>
      <c r="ULO151" s="4"/>
      <c r="ULP151" s="4"/>
      <c r="ULQ151" s="4"/>
      <c r="ULR151" s="4"/>
      <c r="ULS151" s="4"/>
      <c r="ULT151" s="4"/>
      <c r="ULU151" s="4"/>
      <c r="ULV151" s="4"/>
      <c r="ULW151" s="4"/>
      <c r="ULX151" s="4"/>
      <c r="ULY151" s="4"/>
      <c r="ULZ151" s="4"/>
      <c r="UMA151" s="4"/>
      <c r="UMB151" s="4"/>
      <c r="UMC151" s="4"/>
      <c r="UMD151" s="4"/>
      <c r="UME151" s="4"/>
      <c r="UMF151" s="4"/>
      <c r="UMG151" s="4"/>
      <c r="UMH151" s="4"/>
      <c r="UMI151" s="4"/>
      <c r="UMJ151" s="4"/>
      <c r="UMK151" s="4"/>
      <c r="UML151" s="4"/>
      <c r="UMM151" s="74"/>
      <c r="UMN151" s="74"/>
      <c r="UMO151" s="74"/>
      <c r="UMP151" s="74"/>
      <c r="UMQ151" s="74"/>
      <c r="UMR151" s="74"/>
      <c r="UMS151" s="4"/>
      <c r="UMT151" s="4"/>
      <c r="UMU151" s="4"/>
      <c r="UMV151" s="4"/>
      <c r="UMW151" s="4"/>
      <c r="UMX151" s="4"/>
      <c r="UMY151" s="4"/>
      <c r="UMZ151" s="4"/>
      <c r="UNA151" s="4"/>
      <c r="UNB151" s="4"/>
      <c r="UNC151" s="4"/>
      <c r="UND151" s="4"/>
      <c r="UNE151" s="4"/>
      <c r="UNF151" s="4"/>
      <c r="UNG151" s="4"/>
      <c r="UNH151" s="4"/>
      <c r="UNI151" s="4"/>
      <c r="UNJ151" s="4"/>
      <c r="UNK151" s="4"/>
      <c r="UNL151" s="4"/>
      <c r="UNM151" s="4"/>
      <c r="UNN151" s="4"/>
      <c r="UNO151" s="4"/>
      <c r="UNP151" s="4"/>
      <c r="UNQ151" s="4"/>
      <c r="UNR151" s="4"/>
      <c r="UNS151" s="4"/>
      <c r="UNT151" s="4"/>
      <c r="UNU151" s="4"/>
      <c r="UNV151" s="4"/>
      <c r="UNW151" s="4"/>
      <c r="UNX151" s="4"/>
      <c r="UNY151" s="4"/>
      <c r="UNZ151" s="4"/>
      <c r="UOA151" s="4"/>
      <c r="UOB151" s="4"/>
      <c r="UOC151" s="4"/>
      <c r="UOD151" s="4"/>
      <c r="UOE151" s="4"/>
      <c r="UOF151" s="4"/>
      <c r="UOG151" s="4"/>
      <c r="UOH151" s="4"/>
      <c r="UOI151" s="4"/>
      <c r="UOJ151" s="4"/>
      <c r="UOK151" s="4"/>
      <c r="UOL151" s="4"/>
      <c r="UOM151" s="4"/>
      <c r="UON151" s="4"/>
      <c r="UOO151" s="4"/>
      <c r="UOP151" s="4"/>
      <c r="UOQ151" s="4"/>
      <c r="UOR151" s="4"/>
      <c r="UOS151" s="4"/>
      <c r="UOT151" s="4"/>
      <c r="UOU151" s="4"/>
      <c r="UOV151" s="4"/>
      <c r="UOW151" s="4"/>
      <c r="UOX151" s="4"/>
      <c r="UOY151" s="4"/>
      <c r="UOZ151" s="4"/>
      <c r="UPA151" s="4"/>
      <c r="UPB151" s="4"/>
      <c r="UPC151" s="4"/>
      <c r="UPD151" s="4"/>
      <c r="UPE151" s="4"/>
      <c r="UPF151" s="4"/>
      <c r="UPG151" s="4"/>
      <c r="UPH151" s="4"/>
      <c r="UPI151" s="4"/>
      <c r="UPJ151" s="4"/>
      <c r="UPK151" s="4"/>
      <c r="UPL151" s="4"/>
      <c r="UPM151" s="4"/>
      <c r="UPN151" s="4"/>
      <c r="UPO151" s="4"/>
      <c r="UPP151" s="4"/>
      <c r="UPQ151" s="4"/>
      <c r="UPR151" s="4"/>
      <c r="UPS151" s="4"/>
      <c r="UPT151" s="4"/>
      <c r="UPU151" s="4"/>
      <c r="UPV151" s="4"/>
      <c r="UPW151" s="4"/>
      <c r="UPX151" s="4"/>
      <c r="UPY151" s="4"/>
      <c r="UPZ151" s="4"/>
      <c r="UQA151" s="4"/>
      <c r="UQB151" s="4"/>
      <c r="UQC151" s="4"/>
      <c r="UQD151" s="4"/>
      <c r="UQE151" s="4"/>
      <c r="UQF151" s="4"/>
      <c r="UQG151" s="4"/>
      <c r="UQH151" s="4"/>
      <c r="UQI151" s="4"/>
      <c r="UQJ151" s="4"/>
      <c r="UQK151" s="4"/>
      <c r="UQL151" s="4"/>
      <c r="UQM151" s="4"/>
      <c r="UQN151" s="4"/>
      <c r="UQO151" s="4"/>
      <c r="UQP151" s="4"/>
      <c r="UQQ151" s="4"/>
      <c r="UQR151" s="4"/>
      <c r="UQS151" s="4"/>
      <c r="UQT151" s="4"/>
      <c r="UQU151" s="4"/>
      <c r="UQV151" s="4"/>
      <c r="UQW151" s="4"/>
      <c r="UQX151" s="4"/>
      <c r="UQY151" s="4"/>
      <c r="UQZ151" s="4"/>
      <c r="URA151" s="4"/>
      <c r="URB151" s="4"/>
      <c r="URC151" s="4"/>
      <c r="URD151" s="4"/>
      <c r="URE151" s="4"/>
      <c r="URF151" s="4"/>
      <c r="URG151" s="4"/>
      <c r="URH151" s="4"/>
      <c r="URI151" s="4"/>
      <c r="URJ151" s="4"/>
      <c r="URK151" s="4"/>
      <c r="URL151" s="4"/>
      <c r="URM151" s="4"/>
      <c r="URN151" s="4"/>
      <c r="URO151" s="4"/>
      <c r="URP151" s="4"/>
      <c r="URQ151" s="4"/>
      <c r="URR151" s="4"/>
      <c r="URS151" s="4"/>
      <c r="URT151" s="4"/>
      <c r="URU151" s="4"/>
      <c r="URV151" s="4"/>
      <c r="URW151" s="4"/>
      <c r="URX151" s="4"/>
      <c r="URY151" s="4"/>
      <c r="URZ151" s="4"/>
      <c r="USA151" s="4"/>
      <c r="USB151" s="4"/>
      <c r="USC151" s="4"/>
      <c r="USD151" s="4"/>
      <c r="USE151" s="4"/>
      <c r="USF151" s="4"/>
      <c r="USG151" s="4"/>
      <c r="USH151" s="4"/>
      <c r="USI151" s="4"/>
      <c r="USJ151" s="4"/>
      <c r="USK151" s="4"/>
      <c r="USL151" s="4"/>
      <c r="USM151" s="4"/>
      <c r="USN151" s="4"/>
      <c r="USO151" s="4"/>
      <c r="USP151" s="4"/>
      <c r="USQ151" s="4"/>
      <c r="USR151" s="4"/>
      <c r="USS151" s="4"/>
      <c r="UST151" s="4"/>
      <c r="USU151" s="4"/>
      <c r="USV151" s="4"/>
      <c r="USW151" s="4"/>
      <c r="USX151" s="4"/>
      <c r="USY151" s="4"/>
      <c r="USZ151" s="4"/>
      <c r="UTA151" s="4"/>
      <c r="UTB151" s="4"/>
      <c r="UTC151" s="4"/>
      <c r="UTD151" s="4"/>
      <c r="UTE151" s="4"/>
      <c r="UTF151" s="4"/>
      <c r="UTG151" s="4"/>
      <c r="UTH151" s="4"/>
      <c r="UTI151" s="4"/>
      <c r="UTJ151" s="4"/>
      <c r="UTK151" s="4"/>
      <c r="UTL151" s="4"/>
      <c r="UTM151" s="4"/>
      <c r="UTN151" s="4"/>
      <c r="UTO151" s="4"/>
      <c r="UTP151" s="4"/>
      <c r="UTQ151" s="4"/>
      <c r="UTR151" s="4"/>
      <c r="UTS151" s="4"/>
      <c r="UTT151" s="4"/>
      <c r="UTU151" s="4"/>
      <c r="UTV151" s="4"/>
      <c r="UTW151" s="4"/>
      <c r="UTX151" s="4"/>
      <c r="UTY151" s="4"/>
      <c r="UTZ151" s="4"/>
      <c r="UUA151" s="4"/>
      <c r="UUB151" s="4"/>
      <c r="UUC151" s="4"/>
      <c r="UUD151" s="4"/>
      <c r="UUE151" s="4"/>
      <c r="UUF151" s="4"/>
      <c r="UUG151" s="4"/>
      <c r="UUH151" s="4"/>
      <c r="UUI151" s="4"/>
      <c r="UUJ151" s="4"/>
      <c r="UUK151" s="4"/>
      <c r="UUL151" s="4"/>
      <c r="UUM151" s="4"/>
      <c r="UUN151" s="4"/>
      <c r="UUO151" s="4"/>
      <c r="UUP151" s="4"/>
      <c r="UUQ151" s="4"/>
      <c r="UUR151" s="4"/>
      <c r="UUS151" s="4"/>
      <c r="UUT151" s="4"/>
      <c r="UUU151" s="4"/>
      <c r="UUV151" s="4"/>
      <c r="UUW151" s="4"/>
      <c r="UUX151" s="4"/>
      <c r="UUY151" s="4"/>
      <c r="UUZ151" s="4"/>
      <c r="UVA151" s="4"/>
      <c r="UVB151" s="4"/>
      <c r="UVC151" s="4"/>
      <c r="UVD151" s="4"/>
      <c r="UVE151" s="4"/>
      <c r="UVF151" s="4"/>
      <c r="UVG151" s="4"/>
      <c r="UVH151" s="4"/>
      <c r="UVI151" s="4"/>
      <c r="UVJ151" s="4"/>
      <c r="UVK151" s="4"/>
      <c r="UVL151" s="4"/>
      <c r="UVM151" s="4"/>
      <c r="UVN151" s="4"/>
      <c r="UVO151" s="4"/>
      <c r="UVP151" s="4"/>
      <c r="UVQ151" s="4"/>
      <c r="UVR151" s="4"/>
      <c r="UVS151" s="4"/>
      <c r="UVT151" s="4"/>
      <c r="UVU151" s="4"/>
      <c r="UVV151" s="4"/>
      <c r="UVW151" s="4"/>
      <c r="UVX151" s="4"/>
      <c r="UVY151" s="4"/>
      <c r="UVZ151" s="4"/>
      <c r="UWA151" s="4"/>
      <c r="UWB151" s="4"/>
      <c r="UWC151" s="4"/>
      <c r="UWD151" s="4"/>
      <c r="UWE151" s="4"/>
      <c r="UWF151" s="4"/>
      <c r="UWG151" s="4"/>
      <c r="UWH151" s="4"/>
      <c r="UWI151" s="74"/>
      <c r="UWJ151" s="74"/>
      <c r="UWK151" s="74"/>
      <c r="UWL151" s="74"/>
      <c r="UWM151" s="74"/>
      <c r="UWN151" s="74"/>
      <c r="UWO151" s="4"/>
      <c r="UWP151" s="4"/>
      <c r="UWQ151" s="4"/>
      <c r="UWR151" s="4"/>
      <c r="UWS151" s="4"/>
      <c r="UWT151" s="4"/>
      <c r="UWU151" s="4"/>
      <c r="UWV151" s="4"/>
      <c r="UWW151" s="4"/>
      <c r="UWX151" s="4"/>
      <c r="UWY151" s="4"/>
      <c r="UWZ151" s="4"/>
      <c r="UXA151" s="4"/>
      <c r="UXB151" s="4"/>
      <c r="UXC151" s="4"/>
      <c r="UXD151" s="4"/>
      <c r="UXE151" s="4"/>
      <c r="UXF151" s="4"/>
      <c r="UXG151" s="4"/>
      <c r="UXH151" s="4"/>
      <c r="UXI151" s="4"/>
      <c r="UXJ151" s="4"/>
      <c r="UXK151" s="4"/>
      <c r="UXL151" s="4"/>
      <c r="UXM151" s="4"/>
      <c r="UXN151" s="4"/>
      <c r="UXO151" s="4"/>
      <c r="UXP151" s="4"/>
      <c r="UXQ151" s="4"/>
      <c r="UXR151" s="4"/>
      <c r="UXS151" s="4"/>
      <c r="UXT151" s="4"/>
      <c r="UXU151" s="4"/>
      <c r="UXV151" s="4"/>
      <c r="UXW151" s="4"/>
      <c r="UXX151" s="4"/>
      <c r="UXY151" s="4"/>
      <c r="UXZ151" s="4"/>
      <c r="UYA151" s="4"/>
      <c r="UYB151" s="4"/>
      <c r="UYC151" s="4"/>
      <c r="UYD151" s="4"/>
      <c r="UYE151" s="4"/>
      <c r="UYF151" s="4"/>
      <c r="UYG151" s="4"/>
      <c r="UYH151" s="4"/>
      <c r="UYI151" s="4"/>
      <c r="UYJ151" s="4"/>
      <c r="UYK151" s="4"/>
      <c r="UYL151" s="4"/>
      <c r="UYM151" s="4"/>
      <c r="UYN151" s="4"/>
      <c r="UYO151" s="4"/>
      <c r="UYP151" s="4"/>
      <c r="UYQ151" s="4"/>
      <c r="UYR151" s="4"/>
      <c r="UYS151" s="4"/>
      <c r="UYT151" s="4"/>
      <c r="UYU151" s="4"/>
      <c r="UYV151" s="4"/>
      <c r="UYW151" s="4"/>
      <c r="UYX151" s="4"/>
      <c r="UYY151" s="4"/>
      <c r="UYZ151" s="4"/>
      <c r="UZA151" s="4"/>
      <c r="UZB151" s="4"/>
      <c r="UZC151" s="4"/>
      <c r="UZD151" s="4"/>
      <c r="UZE151" s="4"/>
      <c r="UZF151" s="4"/>
      <c r="UZG151" s="4"/>
      <c r="UZH151" s="4"/>
      <c r="UZI151" s="4"/>
      <c r="UZJ151" s="4"/>
      <c r="UZK151" s="4"/>
      <c r="UZL151" s="4"/>
      <c r="UZM151" s="4"/>
      <c r="UZN151" s="4"/>
      <c r="UZO151" s="4"/>
      <c r="UZP151" s="4"/>
      <c r="UZQ151" s="4"/>
      <c r="UZR151" s="4"/>
      <c r="UZS151" s="4"/>
      <c r="UZT151" s="4"/>
      <c r="UZU151" s="4"/>
      <c r="UZV151" s="4"/>
      <c r="UZW151" s="4"/>
      <c r="UZX151" s="4"/>
      <c r="UZY151" s="4"/>
      <c r="UZZ151" s="4"/>
      <c r="VAA151" s="4"/>
      <c r="VAB151" s="4"/>
      <c r="VAC151" s="4"/>
      <c r="VAD151" s="4"/>
      <c r="VAE151" s="4"/>
      <c r="VAF151" s="4"/>
      <c r="VAG151" s="4"/>
      <c r="VAH151" s="4"/>
      <c r="VAI151" s="4"/>
      <c r="VAJ151" s="4"/>
      <c r="VAK151" s="4"/>
      <c r="VAL151" s="4"/>
      <c r="VAM151" s="4"/>
      <c r="VAN151" s="4"/>
      <c r="VAO151" s="4"/>
      <c r="VAP151" s="4"/>
      <c r="VAQ151" s="4"/>
      <c r="VAR151" s="4"/>
      <c r="VAS151" s="4"/>
      <c r="VAT151" s="4"/>
      <c r="VAU151" s="4"/>
      <c r="VAV151" s="4"/>
      <c r="VAW151" s="4"/>
      <c r="VAX151" s="4"/>
      <c r="VAY151" s="4"/>
      <c r="VAZ151" s="4"/>
      <c r="VBA151" s="4"/>
      <c r="VBB151" s="4"/>
      <c r="VBC151" s="4"/>
      <c r="VBD151" s="4"/>
      <c r="VBE151" s="4"/>
      <c r="VBF151" s="4"/>
      <c r="VBG151" s="4"/>
      <c r="VBH151" s="4"/>
      <c r="VBI151" s="4"/>
      <c r="VBJ151" s="4"/>
      <c r="VBK151" s="4"/>
      <c r="VBL151" s="4"/>
      <c r="VBM151" s="4"/>
      <c r="VBN151" s="4"/>
      <c r="VBO151" s="4"/>
      <c r="VBP151" s="4"/>
      <c r="VBQ151" s="4"/>
      <c r="VBR151" s="4"/>
      <c r="VBS151" s="4"/>
      <c r="VBT151" s="4"/>
      <c r="VBU151" s="4"/>
      <c r="VBV151" s="4"/>
      <c r="VBW151" s="4"/>
      <c r="VBX151" s="4"/>
      <c r="VBY151" s="4"/>
      <c r="VBZ151" s="4"/>
      <c r="VCA151" s="4"/>
      <c r="VCB151" s="4"/>
      <c r="VCC151" s="4"/>
      <c r="VCD151" s="4"/>
      <c r="VCE151" s="4"/>
      <c r="VCF151" s="4"/>
      <c r="VCG151" s="4"/>
      <c r="VCH151" s="4"/>
      <c r="VCI151" s="4"/>
      <c r="VCJ151" s="4"/>
      <c r="VCK151" s="4"/>
      <c r="VCL151" s="4"/>
      <c r="VCM151" s="4"/>
      <c r="VCN151" s="4"/>
      <c r="VCO151" s="4"/>
      <c r="VCP151" s="4"/>
      <c r="VCQ151" s="4"/>
      <c r="VCR151" s="4"/>
      <c r="VCS151" s="4"/>
      <c r="VCT151" s="4"/>
      <c r="VCU151" s="4"/>
      <c r="VCV151" s="4"/>
      <c r="VCW151" s="4"/>
      <c r="VCX151" s="4"/>
      <c r="VCY151" s="4"/>
      <c r="VCZ151" s="4"/>
      <c r="VDA151" s="4"/>
      <c r="VDB151" s="4"/>
      <c r="VDC151" s="4"/>
      <c r="VDD151" s="4"/>
      <c r="VDE151" s="4"/>
      <c r="VDF151" s="4"/>
      <c r="VDG151" s="4"/>
      <c r="VDH151" s="4"/>
      <c r="VDI151" s="4"/>
      <c r="VDJ151" s="4"/>
      <c r="VDK151" s="4"/>
      <c r="VDL151" s="4"/>
      <c r="VDM151" s="4"/>
      <c r="VDN151" s="4"/>
      <c r="VDO151" s="4"/>
      <c r="VDP151" s="4"/>
      <c r="VDQ151" s="4"/>
      <c r="VDR151" s="4"/>
      <c r="VDS151" s="4"/>
      <c r="VDT151" s="4"/>
      <c r="VDU151" s="4"/>
      <c r="VDV151" s="4"/>
      <c r="VDW151" s="4"/>
      <c r="VDX151" s="4"/>
      <c r="VDY151" s="4"/>
      <c r="VDZ151" s="4"/>
      <c r="VEA151" s="4"/>
      <c r="VEB151" s="4"/>
      <c r="VEC151" s="4"/>
      <c r="VED151" s="4"/>
      <c r="VEE151" s="4"/>
      <c r="VEF151" s="4"/>
      <c r="VEG151" s="4"/>
      <c r="VEH151" s="4"/>
      <c r="VEI151" s="4"/>
      <c r="VEJ151" s="4"/>
      <c r="VEK151" s="4"/>
      <c r="VEL151" s="4"/>
      <c r="VEM151" s="4"/>
      <c r="VEN151" s="4"/>
      <c r="VEO151" s="4"/>
      <c r="VEP151" s="4"/>
      <c r="VEQ151" s="4"/>
      <c r="VER151" s="4"/>
      <c r="VES151" s="4"/>
      <c r="VET151" s="4"/>
      <c r="VEU151" s="4"/>
      <c r="VEV151" s="4"/>
      <c r="VEW151" s="4"/>
      <c r="VEX151" s="4"/>
      <c r="VEY151" s="4"/>
      <c r="VEZ151" s="4"/>
      <c r="VFA151" s="4"/>
      <c r="VFB151" s="4"/>
      <c r="VFC151" s="4"/>
      <c r="VFD151" s="4"/>
      <c r="VFE151" s="4"/>
      <c r="VFF151" s="4"/>
      <c r="VFG151" s="4"/>
      <c r="VFH151" s="4"/>
      <c r="VFI151" s="4"/>
      <c r="VFJ151" s="4"/>
      <c r="VFK151" s="4"/>
      <c r="VFL151" s="4"/>
      <c r="VFM151" s="4"/>
      <c r="VFN151" s="4"/>
      <c r="VFO151" s="4"/>
      <c r="VFP151" s="4"/>
      <c r="VFQ151" s="4"/>
      <c r="VFR151" s="4"/>
      <c r="VFS151" s="4"/>
      <c r="VFT151" s="4"/>
      <c r="VFU151" s="4"/>
      <c r="VFV151" s="4"/>
      <c r="VFW151" s="4"/>
      <c r="VFX151" s="4"/>
      <c r="VFY151" s="4"/>
      <c r="VFZ151" s="4"/>
      <c r="VGA151" s="4"/>
      <c r="VGB151" s="4"/>
      <c r="VGC151" s="4"/>
      <c r="VGD151" s="4"/>
      <c r="VGE151" s="74"/>
      <c r="VGF151" s="74"/>
      <c r="VGG151" s="74"/>
      <c r="VGH151" s="74"/>
      <c r="VGI151" s="74"/>
      <c r="VGJ151" s="74"/>
      <c r="VGK151" s="4"/>
      <c r="VGL151" s="4"/>
      <c r="VGM151" s="4"/>
      <c r="VGN151" s="4"/>
      <c r="VGO151" s="4"/>
      <c r="VGP151" s="4"/>
      <c r="VGQ151" s="4"/>
      <c r="VGR151" s="4"/>
      <c r="VGS151" s="4"/>
      <c r="VGT151" s="4"/>
      <c r="VGU151" s="4"/>
      <c r="VGV151" s="4"/>
      <c r="VGW151" s="4"/>
      <c r="VGX151" s="4"/>
      <c r="VGY151" s="4"/>
      <c r="VGZ151" s="4"/>
      <c r="VHA151" s="4"/>
      <c r="VHB151" s="4"/>
      <c r="VHC151" s="4"/>
      <c r="VHD151" s="4"/>
      <c r="VHE151" s="4"/>
      <c r="VHF151" s="4"/>
      <c r="VHG151" s="4"/>
      <c r="VHH151" s="4"/>
      <c r="VHI151" s="4"/>
      <c r="VHJ151" s="4"/>
      <c r="VHK151" s="4"/>
      <c r="VHL151" s="4"/>
      <c r="VHM151" s="4"/>
      <c r="VHN151" s="4"/>
      <c r="VHO151" s="4"/>
      <c r="VHP151" s="4"/>
      <c r="VHQ151" s="4"/>
      <c r="VHR151" s="4"/>
      <c r="VHS151" s="4"/>
      <c r="VHT151" s="4"/>
      <c r="VHU151" s="4"/>
      <c r="VHV151" s="4"/>
      <c r="VHW151" s="4"/>
      <c r="VHX151" s="4"/>
      <c r="VHY151" s="4"/>
      <c r="VHZ151" s="4"/>
      <c r="VIA151" s="4"/>
      <c r="VIB151" s="4"/>
      <c r="VIC151" s="4"/>
      <c r="VID151" s="4"/>
      <c r="VIE151" s="4"/>
      <c r="VIF151" s="4"/>
      <c r="VIG151" s="4"/>
      <c r="VIH151" s="4"/>
      <c r="VII151" s="4"/>
      <c r="VIJ151" s="4"/>
      <c r="VIK151" s="4"/>
      <c r="VIL151" s="4"/>
      <c r="VIM151" s="4"/>
      <c r="VIN151" s="4"/>
      <c r="VIO151" s="4"/>
      <c r="VIP151" s="4"/>
      <c r="VIQ151" s="4"/>
      <c r="VIR151" s="4"/>
      <c r="VIS151" s="4"/>
      <c r="VIT151" s="4"/>
      <c r="VIU151" s="4"/>
      <c r="VIV151" s="4"/>
      <c r="VIW151" s="4"/>
      <c r="VIX151" s="4"/>
      <c r="VIY151" s="4"/>
      <c r="VIZ151" s="4"/>
      <c r="VJA151" s="4"/>
      <c r="VJB151" s="4"/>
      <c r="VJC151" s="4"/>
      <c r="VJD151" s="4"/>
      <c r="VJE151" s="4"/>
      <c r="VJF151" s="4"/>
      <c r="VJG151" s="4"/>
      <c r="VJH151" s="4"/>
      <c r="VJI151" s="4"/>
      <c r="VJJ151" s="4"/>
      <c r="VJK151" s="4"/>
      <c r="VJL151" s="4"/>
      <c r="VJM151" s="4"/>
      <c r="VJN151" s="4"/>
      <c r="VJO151" s="4"/>
      <c r="VJP151" s="4"/>
      <c r="VJQ151" s="4"/>
      <c r="VJR151" s="4"/>
      <c r="VJS151" s="4"/>
      <c r="VJT151" s="4"/>
      <c r="VJU151" s="4"/>
      <c r="VJV151" s="4"/>
      <c r="VJW151" s="4"/>
      <c r="VJX151" s="4"/>
      <c r="VJY151" s="4"/>
      <c r="VJZ151" s="4"/>
      <c r="VKA151" s="4"/>
      <c r="VKB151" s="4"/>
      <c r="VKC151" s="4"/>
      <c r="VKD151" s="4"/>
      <c r="VKE151" s="4"/>
      <c r="VKF151" s="4"/>
      <c r="VKG151" s="4"/>
      <c r="VKH151" s="4"/>
      <c r="VKI151" s="4"/>
      <c r="VKJ151" s="4"/>
      <c r="VKK151" s="4"/>
      <c r="VKL151" s="4"/>
      <c r="VKM151" s="4"/>
      <c r="VKN151" s="4"/>
      <c r="VKO151" s="4"/>
      <c r="VKP151" s="4"/>
      <c r="VKQ151" s="4"/>
      <c r="VKR151" s="4"/>
      <c r="VKS151" s="4"/>
      <c r="VKT151" s="4"/>
      <c r="VKU151" s="4"/>
      <c r="VKV151" s="4"/>
      <c r="VKW151" s="4"/>
      <c r="VKX151" s="4"/>
      <c r="VKY151" s="4"/>
      <c r="VKZ151" s="4"/>
      <c r="VLA151" s="4"/>
      <c r="VLB151" s="4"/>
      <c r="VLC151" s="4"/>
      <c r="VLD151" s="4"/>
      <c r="VLE151" s="4"/>
      <c r="VLF151" s="4"/>
      <c r="VLG151" s="4"/>
      <c r="VLH151" s="4"/>
      <c r="VLI151" s="4"/>
      <c r="VLJ151" s="4"/>
      <c r="VLK151" s="4"/>
      <c r="VLL151" s="4"/>
      <c r="VLM151" s="4"/>
      <c r="VLN151" s="4"/>
      <c r="VLO151" s="4"/>
      <c r="VLP151" s="4"/>
      <c r="VLQ151" s="4"/>
      <c r="VLR151" s="4"/>
      <c r="VLS151" s="4"/>
      <c r="VLT151" s="4"/>
      <c r="VLU151" s="4"/>
      <c r="VLV151" s="4"/>
      <c r="VLW151" s="4"/>
      <c r="VLX151" s="4"/>
      <c r="VLY151" s="4"/>
      <c r="VLZ151" s="4"/>
      <c r="VMA151" s="4"/>
      <c r="VMB151" s="4"/>
      <c r="VMC151" s="4"/>
      <c r="VMD151" s="4"/>
      <c r="VME151" s="4"/>
      <c r="VMF151" s="4"/>
      <c r="VMG151" s="4"/>
      <c r="VMH151" s="4"/>
      <c r="VMI151" s="4"/>
      <c r="VMJ151" s="4"/>
      <c r="VMK151" s="4"/>
      <c r="VML151" s="4"/>
      <c r="VMM151" s="4"/>
      <c r="VMN151" s="4"/>
      <c r="VMO151" s="4"/>
      <c r="VMP151" s="4"/>
      <c r="VMQ151" s="4"/>
      <c r="VMR151" s="4"/>
      <c r="VMS151" s="4"/>
      <c r="VMT151" s="4"/>
      <c r="VMU151" s="4"/>
      <c r="VMV151" s="4"/>
      <c r="VMW151" s="4"/>
      <c r="VMX151" s="4"/>
      <c r="VMY151" s="4"/>
      <c r="VMZ151" s="4"/>
      <c r="VNA151" s="4"/>
      <c r="VNB151" s="4"/>
      <c r="VNC151" s="4"/>
      <c r="VND151" s="4"/>
      <c r="VNE151" s="4"/>
      <c r="VNF151" s="4"/>
      <c r="VNG151" s="4"/>
      <c r="VNH151" s="4"/>
      <c r="VNI151" s="4"/>
      <c r="VNJ151" s="4"/>
      <c r="VNK151" s="4"/>
      <c r="VNL151" s="4"/>
      <c r="VNM151" s="4"/>
      <c r="VNN151" s="4"/>
      <c r="VNO151" s="4"/>
      <c r="VNP151" s="4"/>
      <c r="VNQ151" s="4"/>
      <c r="VNR151" s="4"/>
      <c r="VNS151" s="4"/>
      <c r="VNT151" s="4"/>
      <c r="VNU151" s="4"/>
      <c r="VNV151" s="4"/>
      <c r="VNW151" s="4"/>
      <c r="VNX151" s="4"/>
      <c r="VNY151" s="4"/>
      <c r="VNZ151" s="4"/>
      <c r="VOA151" s="4"/>
      <c r="VOB151" s="4"/>
      <c r="VOC151" s="4"/>
      <c r="VOD151" s="4"/>
      <c r="VOE151" s="4"/>
      <c r="VOF151" s="4"/>
      <c r="VOG151" s="4"/>
      <c r="VOH151" s="4"/>
      <c r="VOI151" s="4"/>
      <c r="VOJ151" s="4"/>
      <c r="VOK151" s="4"/>
      <c r="VOL151" s="4"/>
      <c r="VOM151" s="4"/>
      <c r="VON151" s="4"/>
      <c r="VOO151" s="4"/>
      <c r="VOP151" s="4"/>
      <c r="VOQ151" s="4"/>
      <c r="VOR151" s="4"/>
      <c r="VOS151" s="4"/>
      <c r="VOT151" s="4"/>
      <c r="VOU151" s="4"/>
      <c r="VOV151" s="4"/>
      <c r="VOW151" s="4"/>
      <c r="VOX151" s="4"/>
      <c r="VOY151" s="4"/>
      <c r="VOZ151" s="4"/>
      <c r="VPA151" s="4"/>
      <c r="VPB151" s="4"/>
      <c r="VPC151" s="4"/>
      <c r="VPD151" s="4"/>
      <c r="VPE151" s="4"/>
      <c r="VPF151" s="4"/>
      <c r="VPG151" s="4"/>
      <c r="VPH151" s="4"/>
      <c r="VPI151" s="4"/>
      <c r="VPJ151" s="4"/>
      <c r="VPK151" s="4"/>
      <c r="VPL151" s="4"/>
      <c r="VPM151" s="4"/>
      <c r="VPN151" s="4"/>
      <c r="VPO151" s="4"/>
      <c r="VPP151" s="4"/>
      <c r="VPQ151" s="4"/>
      <c r="VPR151" s="4"/>
      <c r="VPS151" s="4"/>
      <c r="VPT151" s="4"/>
      <c r="VPU151" s="4"/>
      <c r="VPV151" s="4"/>
      <c r="VPW151" s="4"/>
      <c r="VPX151" s="4"/>
      <c r="VPY151" s="4"/>
      <c r="VPZ151" s="4"/>
      <c r="VQA151" s="74"/>
      <c r="VQB151" s="74"/>
      <c r="VQC151" s="74"/>
      <c r="VQD151" s="74"/>
      <c r="VQE151" s="74"/>
      <c r="VQF151" s="74"/>
      <c r="VQG151" s="4"/>
      <c r="VQH151" s="4"/>
      <c r="VQI151" s="4"/>
      <c r="VQJ151" s="4"/>
      <c r="VQK151" s="4"/>
      <c r="VQL151" s="4"/>
      <c r="VQM151" s="4"/>
      <c r="VQN151" s="4"/>
      <c r="VQO151" s="4"/>
      <c r="VQP151" s="4"/>
      <c r="VQQ151" s="4"/>
      <c r="VQR151" s="4"/>
      <c r="VQS151" s="4"/>
      <c r="VQT151" s="4"/>
      <c r="VQU151" s="4"/>
      <c r="VQV151" s="4"/>
      <c r="VQW151" s="4"/>
      <c r="VQX151" s="4"/>
      <c r="VQY151" s="4"/>
      <c r="VQZ151" s="4"/>
      <c r="VRA151" s="4"/>
      <c r="VRB151" s="4"/>
      <c r="VRC151" s="4"/>
      <c r="VRD151" s="4"/>
      <c r="VRE151" s="4"/>
      <c r="VRF151" s="4"/>
      <c r="VRG151" s="4"/>
      <c r="VRH151" s="4"/>
      <c r="VRI151" s="4"/>
      <c r="VRJ151" s="4"/>
      <c r="VRK151" s="4"/>
      <c r="VRL151" s="4"/>
      <c r="VRM151" s="4"/>
      <c r="VRN151" s="4"/>
      <c r="VRO151" s="4"/>
      <c r="VRP151" s="4"/>
      <c r="VRQ151" s="4"/>
      <c r="VRR151" s="4"/>
      <c r="VRS151" s="4"/>
      <c r="VRT151" s="4"/>
      <c r="VRU151" s="4"/>
      <c r="VRV151" s="4"/>
      <c r="VRW151" s="4"/>
      <c r="VRX151" s="4"/>
      <c r="VRY151" s="4"/>
      <c r="VRZ151" s="4"/>
      <c r="VSA151" s="4"/>
      <c r="VSB151" s="4"/>
      <c r="VSC151" s="4"/>
      <c r="VSD151" s="4"/>
      <c r="VSE151" s="4"/>
      <c r="VSF151" s="4"/>
      <c r="VSG151" s="4"/>
      <c r="VSH151" s="4"/>
      <c r="VSI151" s="4"/>
      <c r="VSJ151" s="4"/>
      <c r="VSK151" s="4"/>
      <c r="VSL151" s="4"/>
      <c r="VSM151" s="4"/>
      <c r="VSN151" s="4"/>
      <c r="VSO151" s="4"/>
      <c r="VSP151" s="4"/>
      <c r="VSQ151" s="4"/>
      <c r="VSR151" s="4"/>
      <c r="VSS151" s="4"/>
      <c r="VST151" s="4"/>
      <c r="VSU151" s="4"/>
      <c r="VSV151" s="4"/>
      <c r="VSW151" s="4"/>
      <c r="VSX151" s="4"/>
      <c r="VSY151" s="4"/>
      <c r="VSZ151" s="4"/>
      <c r="VTA151" s="4"/>
      <c r="VTB151" s="4"/>
      <c r="VTC151" s="4"/>
      <c r="VTD151" s="4"/>
      <c r="VTE151" s="4"/>
      <c r="VTF151" s="4"/>
      <c r="VTG151" s="4"/>
      <c r="VTH151" s="4"/>
      <c r="VTI151" s="4"/>
      <c r="VTJ151" s="4"/>
      <c r="VTK151" s="4"/>
      <c r="VTL151" s="4"/>
      <c r="VTM151" s="4"/>
      <c r="VTN151" s="4"/>
      <c r="VTO151" s="4"/>
      <c r="VTP151" s="4"/>
      <c r="VTQ151" s="4"/>
      <c r="VTR151" s="4"/>
      <c r="VTS151" s="4"/>
      <c r="VTT151" s="4"/>
      <c r="VTU151" s="4"/>
      <c r="VTV151" s="4"/>
      <c r="VTW151" s="4"/>
      <c r="VTX151" s="4"/>
      <c r="VTY151" s="4"/>
      <c r="VTZ151" s="4"/>
      <c r="VUA151" s="4"/>
      <c r="VUB151" s="4"/>
      <c r="VUC151" s="4"/>
      <c r="VUD151" s="4"/>
      <c r="VUE151" s="4"/>
      <c r="VUF151" s="4"/>
      <c r="VUG151" s="4"/>
      <c r="VUH151" s="4"/>
      <c r="VUI151" s="4"/>
      <c r="VUJ151" s="4"/>
      <c r="VUK151" s="4"/>
      <c r="VUL151" s="4"/>
      <c r="VUM151" s="4"/>
      <c r="VUN151" s="4"/>
      <c r="VUO151" s="4"/>
      <c r="VUP151" s="4"/>
      <c r="VUQ151" s="4"/>
      <c r="VUR151" s="4"/>
      <c r="VUS151" s="4"/>
      <c r="VUT151" s="4"/>
      <c r="VUU151" s="4"/>
      <c r="VUV151" s="4"/>
      <c r="VUW151" s="4"/>
      <c r="VUX151" s="4"/>
      <c r="VUY151" s="4"/>
      <c r="VUZ151" s="4"/>
      <c r="VVA151" s="4"/>
      <c r="VVB151" s="4"/>
      <c r="VVC151" s="4"/>
      <c r="VVD151" s="4"/>
      <c r="VVE151" s="4"/>
      <c r="VVF151" s="4"/>
      <c r="VVG151" s="4"/>
      <c r="VVH151" s="4"/>
      <c r="VVI151" s="4"/>
      <c r="VVJ151" s="4"/>
      <c r="VVK151" s="4"/>
      <c r="VVL151" s="4"/>
      <c r="VVM151" s="4"/>
      <c r="VVN151" s="4"/>
      <c r="VVO151" s="4"/>
      <c r="VVP151" s="4"/>
      <c r="VVQ151" s="4"/>
      <c r="VVR151" s="4"/>
      <c r="VVS151" s="4"/>
      <c r="VVT151" s="4"/>
      <c r="VVU151" s="4"/>
      <c r="VVV151" s="4"/>
      <c r="VVW151" s="4"/>
      <c r="VVX151" s="4"/>
      <c r="VVY151" s="4"/>
      <c r="VVZ151" s="4"/>
      <c r="VWA151" s="4"/>
      <c r="VWB151" s="4"/>
      <c r="VWC151" s="4"/>
      <c r="VWD151" s="4"/>
      <c r="VWE151" s="4"/>
      <c r="VWF151" s="4"/>
      <c r="VWG151" s="4"/>
      <c r="VWH151" s="4"/>
      <c r="VWI151" s="4"/>
      <c r="VWJ151" s="4"/>
      <c r="VWK151" s="4"/>
      <c r="VWL151" s="4"/>
      <c r="VWM151" s="4"/>
      <c r="VWN151" s="4"/>
      <c r="VWO151" s="4"/>
      <c r="VWP151" s="4"/>
      <c r="VWQ151" s="4"/>
      <c r="VWR151" s="4"/>
      <c r="VWS151" s="4"/>
      <c r="VWT151" s="4"/>
      <c r="VWU151" s="4"/>
      <c r="VWV151" s="4"/>
      <c r="VWW151" s="4"/>
      <c r="VWX151" s="4"/>
      <c r="VWY151" s="4"/>
      <c r="VWZ151" s="4"/>
      <c r="VXA151" s="4"/>
      <c r="VXB151" s="4"/>
      <c r="VXC151" s="4"/>
      <c r="VXD151" s="4"/>
      <c r="VXE151" s="4"/>
      <c r="VXF151" s="4"/>
      <c r="VXG151" s="4"/>
      <c r="VXH151" s="4"/>
      <c r="VXI151" s="4"/>
      <c r="VXJ151" s="4"/>
      <c r="VXK151" s="4"/>
      <c r="VXL151" s="4"/>
      <c r="VXM151" s="4"/>
      <c r="VXN151" s="4"/>
      <c r="VXO151" s="4"/>
      <c r="VXP151" s="4"/>
      <c r="VXQ151" s="4"/>
      <c r="VXR151" s="4"/>
      <c r="VXS151" s="4"/>
      <c r="VXT151" s="4"/>
      <c r="VXU151" s="4"/>
      <c r="VXV151" s="4"/>
      <c r="VXW151" s="4"/>
      <c r="VXX151" s="4"/>
      <c r="VXY151" s="4"/>
      <c r="VXZ151" s="4"/>
      <c r="VYA151" s="4"/>
      <c r="VYB151" s="4"/>
      <c r="VYC151" s="4"/>
      <c r="VYD151" s="4"/>
      <c r="VYE151" s="4"/>
      <c r="VYF151" s="4"/>
      <c r="VYG151" s="4"/>
      <c r="VYH151" s="4"/>
      <c r="VYI151" s="4"/>
      <c r="VYJ151" s="4"/>
      <c r="VYK151" s="4"/>
      <c r="VYL151" s="4"/>
      <c r="VYM151" s="4"/>
      <c r="VYN151" s="4"/>
      <c r="VYO151" s="4"/>
      <c r="VYP151" s="4"/>
      <c r="VYQ151" s="4"/>
      <c r="VYR151" s="4"/>
      <c r="VYS151" s="4"/>
      <c r="VYT151" s="4"/>
      <c r="VYU151" s="4"/>
      <c r="VYV151" s="4"/>
      <c r="VYW151" s="4"/>
      <c r="VYX151" s="4"/>
      <c r="VYY151" s="4"/>
      <c r="VYZ151" s="4"/>
      <c r="VZA151" s="4"/>
      <c r="VZB151" s="4"/>
      <c r="VZC151" s="4"/>
      <c r="VZD151" s="4"/>
      <c r="VZE151" s="4"/>
      <c r="VZF151" s="4"/>
      <c r="VZG151" s="4"/>
      <c r="VZH151" s="4"/>
      <c r="VZI151" s="4"/>
      <c r="VZJ151" s="4"/>
      <c r="VZK151" s="4"/>
      <c r="VZL151" s="4"/>
      <c r="VZM151" s="4"/>
      <c r="VZN151" s="4"/>
      <c r="VZO151" s="4"/>
      <c r="VZP151" s="4"/>
      <c r="VZQ151" s="4"/>
      <c r="VZR151" s="4"/>
      <c r="VZS151" s="4"/>
      <c r="VZT151" s="4"/>
      <c r="VZU151" s="4"/>
      <c r="VZV151" s="4"/>
      <c r="VZW151" s="74"/>
      <c r="VZX151" s="74"/>
      <c r="VZY151" s="74"/>
      <c r="VZZ151" s="74"/>
      <c r="WAA151" s="74"/>
      <c r="WAB151" s="74"/>
      <c r="WAC151" s="4"/>
      <c r="WAD151" s="4"/>
      <c r="WAE151" s="4"/>
      <c r="WAF151" s="4"/>
      <c r="WAG151" s="4"/>
      <c r="WAH151" s="4"/>
      <c r="WAI151" s="4"/>
      <c r="WAJ151" s="4"/>
      <c r="WAK151" s="4"/>
      <c r="WAL151" s="4"/>
      <c r="WAM151" s="4"/>
      <c r="WAN151" s="4"/>
      <c r="WAO151" s="4"/>
      <c r="WAP151" s="4"/>
      <c r="WAQ151" s="4"/>
      <c r="WAR151" s="4"/>
      <c r="WAS151" s="4"/>
      <c r="WAT151" s="4"/>
      <c r="WAU151" s="4"/>
      <c r="WAV151" s="4"/>
      <c r="WAW151" s="4"/>
      <c r="WAX151" s="4"/>
      <c r="WAY151" s="4"/>
      <c r="WAZ151" s="4"/>
      <c r="WBA151" s="4"/>
      <c r="WBB151" s="4"/>
      <c r="WBC151" s="4"/>
      <c r="WBD151" s="4"/>
      <c r="WBE151" s="4"/>
      <c r="WBF151" s="4"/>
      <c r="WBG151" s="4"/>
      <c r="WBH151" s="4"/>
      <c r="WBI151" s="4"/>
      <c r="WBJ151" s="4"/>
      <c r="WBK151" s="4"/>
      <c r="WBL151" s="4"/>
      <c r="WBM151" s="4"/>
      <c r="WBN151" s="4"/>
      <c r="WBO151" s="4"/>
      <c r="WBP151" s="4"/>
      <c r="WBQ151" s="4"/>
      <c r="WBR151" s="4"/>
      <c r="WBS151" s="4"/>
      <c r="WBT151" s="4"/>
      <c r="WBU151" s="4"/>
      <c r="WBV151" s="4"/>
      <c r="WBW151" s="4"/>
      <c r="WBX151" s="4"/>
      <c r="WBY151" s="4"/>
      <c r="WBZ151" s="4"/>
      <c r="WCA151" s="4"/>
      <c r="WCB151" s="4"/>
      <c r="WCC151" s="4"/>
      <c r="WCD151" s="4"/>
      <c r="WCE151" s="4"/>
      <c r="WCF151" s="4"/>
      <c r="WCG151" s="4"/>
      <c r="WCH151" s="4"/>
      <c r="WCI151" s="4"/>
      <c r="WCJ151" s="4"/>
      <c r="WCK151" s="4"/>
      <c r="WCL151" s="4"/>
      <c r="WCM151" s="4"/>
      <c r="WCN151" s="4"/>
      <c r="WCO151" s="4"/>
      <c r="WCP151" s="4"/>
      <c r="WCQ151" s="4"/>
      <c r="WCR151" s="4"/>
      <c r="WCS151" s="4"/>
      <c r="WCT151" s="4"/>
      <c r="WCU151" s="4"/>
      <c r="WCV151" s="4"/>
      <c r="WCW151" s="4"/>
      <c r="WCX151" s="4"/>
      <c r="WCY151" s="4"/>
      <c r="WCZ151" s="4"/>
      <c r="WDA151" s="4"/>
      <c r="WDB151" s="4"/>
      <c r="WDC151" s="4"/>
      <c r="WDD151" s="4"/>
      <c r="WDE151" s="4"/>
      <c r="WDF151" s="4"/>
      <c r="WDG151" s="4"/>
      <c r="WDH151" s="4"/>
      <c r="WDI151" s="4"/>
      <c r="WDJ151" s="4"/>
      <c r="WDK151" s="4"/>
      <c r="WDL151" s="4"/>
      <c r="WDM151" s="4"/>
      <c r="WDN151" s="4"/>
      <c r="WDO151" s="4"/>
      <c r="WDP151" s="4"/>
      <c r="WDQ151" s="4"/>
      <c r="WDR151" s="4"/>
      <c r="WDS151" s="4"/>
      <c r="WDT151" s="4"/>
      <c r="WDU151" s="4"/>
      <c r="WDV151" s="4"/>
      <c r="WDW151" s="4"/>
      <c r="WDX151" s="4"/>
      <c r="WDY151" s="4"/>
      <c r="WDZ151" s="4"/>
      <c r="WEA151" s="4"/>
      <c r="WEB151" s="4"/>
      <c r="WEC151" s="4"/>
      <c r="WED151" s="4"/>
      <c r="WEE151" s="4"/>
      <c r="WEF151" s="4"/>
      <c r="WEG151" s="4"/>
      <c r="WEH151" s="4"/>
      <c r="WEI151" s="4"/>
      <c r="WEJ151" s="4"/>
      <c r="WEK151" s="4"/>
      <c r="WEL151" s="4"/>
      <c r="WEM151" s="4"/>
      <c r="WEN151" s="4"/>
      <c r="WEO151" s="4"/>
      <c r="WEP151" s="4"/>
      <c r="WEQ151" s="4"/>
      <c r="WER151" s="4"/>
      <c r="WES151" s="4"/>
      <c r="WET151" s="4"/>
      <c r="WEU151" s="4"/>
      <c r="WEV151" s="4"/>
      <c r="WEW151" s="4"/>
      <c r="WEX151" s="4"/>
      <c r="WEY151" s="4"/>
      <c r="WEZ151" s="4"/>
      <c r="WFA151" s="4"/>
      <c r="WFB151" s="4"/>
      <c r="WFC151" s="4"/>
      <c r="WFD151" s="4"/>
      <c r="WFE151" s="4"/>
      <c r="WFF151" s="4"/>
      <c r="WFG151" s="4"/>
      <c r="WFH151" s="4"/>
      <c r="WFI151" s="4"/>
      <c r="WFJ151" s="4"/>
      <c r="WFK151" s="4"/>
      <c r="WFL151" s="4"/>
      <c r="WFM151" s="4"/>
      <c r="WFN151" s="4"/>
      <c r="WFO151" s="4"/>
      <c r="WFP151" s="4"/>
      <c r="WFQ151" s="4"/>
      <c r="WFR151" s="4"/>
      <c r="WFS151" s="4"/>
      <c r="WFT151" s="4"/>
      <c r="WFU151" s="4"/>
      <c r="WFV151" s="4"/>
      <c r="WFW151" s="4"/>
      <c r="WFX151" s="4"/>
      <c r="WFY151" s="4"/>
      <c r="WFZ151" s="4"/>
      <c r="WGA151" s="4"/>
      <c r="WGB151" s="4"/>
      <c r="WGC151" s="4"/>
      <c r="WGD151" s="4"/>
      <c r="WGE151" s="4"/>
      <c r="WGF151" s="4"/>
      <c r="WGG151" s="4"/>
      <c r="WGH151" s="4"/>
      <c r="WGI151" s="4"/>
      <c r="WGJ151" s="4"/>
      <c r="WGK151" s="4"/>
      <c r="WGL151" s="4"/>
      <c r="WGM151" s="4"/>
      <c r="WGN151" s="4"/>
      <c r="WGO151" s="4"/>
      <c r="WGP151" s="4"/>
      <c r="WGQ151" s="4"/>
      <c r="WGR151" s="4"/>
      <c r="WGS151" s="4"/>
      <c r="WGT151" s="4"/>
      <c r="WGU151" s="4"/>
      <c r="WGV151" s="4"/>
      <c r="WGW151" s="4"/>
      <c r="WGX151" s="4"/>
      <c r="WGY151" s="4"/>
      <c r="WGZ151" s="4"/>
      <c r="WHA151" s="4"/>
      <c r="WHB151" s="4"/>
      <c r="WHC151" s="4"/>
      <c r="WHD151" s="4"/>
      <c r="WHE151" s="4"/>
      <c r="WHF151" s="4"/>
      <c r="WHG151" s="4"/>
      <c r="WHH151" s="4"/>
      <c r="WHI151" s="4"/>
      <c r="WHJ151" s="4"/>
      <c r="WHK151" s="4"/>
      <c r="WHL151" s="4"/>
      <c r="WHM151" s="4"/>
      <c r="WHN151" s="4"/>
      <c r="WHO151" s="4"/>
      <c r="WHP151" s="4"/>
      <c r="WHQ151" s="4"/>
      <c r="WHR151" s="4"/>
      <c r="WHS151" s="4"/>
      <c r="WHT151" s="4"/>
      <c r="WHU151" s="4"/>
      <c r="WHV151" s="4"/>
      <c r="WHW151" s="4"/>
      <c r="WHX151" s="4"/>
      <c r="WHY151" s="4"/>
      <c r="WHZ151" s="4"/>
      <c r="WIA151" s="4"/>
      <c r="WIB151" s="4"/>
      <c r="WIC151" s="4"/>
      <c r="WID151" s="4"/>
      <c r="WIE151" s="4"/>
      <c r="WIF151" s="4"/>
      <c r="WIG151" s="4"/>
      <c r="WIH151" s="4"/>
      <c r="WII151" s="4"/>
      <c r="WIJ151" s="4"/>
      <c r="WIK151" s="4"/>
      <c r="WIL151" s="4"/>
      <c r="WIM151" s="4"/>
      <c r="WIN151" s="4"/>
      <c r="WIO151" s="4"/>
      <c r="WIP151" s="4"/>
      <c r="WIQ151" s="4"/>
      <c r="WIR151" s="4"/>
      <c r="WIS151" s="4"/>
      <c r="WIT151" s="4"/>
      <c r="WIU151" s="4"/>
      <c r="WIV151" s="4"/>
      <c r="WIW151" s="4"/>
      <c r="WIX151" s="4"/>
      <c r="WIY151" s="4"/>
      <c r="WIZ151" s="4"/>
      <c r="WJA151" s="4"/>
      <c r="WJB151" s="4"/>
      <c r="WJC151" s="4"/>
      <c r="WJD151" s="4"/>
      <c r="WJE151" s="4"/>
      <c r="WJF151" s="4"/>
      <c r="WJG151" s="4"/>
      <c r="WJH151" s="4"/>
      <c r="WJI151" s="4"/>
      <c r="WJJ151" s="4"/>
      <c r="WJK151" s="4"/>
      <c r="WJL151" s="4"/>
      <c r="WJM151" s="4"/>
      <c r="WJN151" s="4"/>
      <c r="WJO151" s="4"/>
      <c r="WJP151" s="4"/>
      <c r="WJQ151" s="4"/>
      <c r="WJR151" s="4"/>
      <c r="WJS151" s="74"/>
      <c r="WJT151" s="74"/>
      <c r="WJU151" s="74"/>
      <c r="WJV151" s="74"/>
      <c r="WJW151" s="74"/>
      <c r="WJX151" s="74"/>
      <c r="WJY151" s="4"/>
      <c r="WJZ151" s="4"/>
      <c r="WKA151" s="4"/>
      <c r="WKB151" s="4"/>
      <c r="WKC151" s="4"/>
      <c r="WKD151" s="4"/>
      <c r="WKE151" s="4"/>
      <c r="WKF151" s="4"/>
      <c r="WKG151" s="4"/>
      <c r="WKH151" s="4"/>
      <c r="WKI151" s="4"/>
      <c r="WKJ151" s="4"/>
      <c r="WKK151" s="4"/>
      <c r="WKL151" s="4"/>
      <c r="WKM151" s="4"/>
      <c r="WKN151" s="4"/>
      <c r="WKO151" s="4"/>
      <c r="WKP151" s="4"/>
      <c r="WKQ151" s="4"/>
      <c r="WKR151" s="4"/>
      <c r="WKS151" s="4"/>
      <c r="WKT151" s="4"/>
      <c r="WKU151" s="4"/>
      <c r="WKV151" s="4"/>
      <c r="WKW151" s="4"/>
      <c r="WKX151" s="4"/>
      <c r="WKY151" s="4"/>
      <c r="WKZ151" s="4"/>
      <c r="WLA151" s="4"/>
      <c r="WLB151" s="4"/>
      <c r="WLC151" s="4"/>
      <c r="WLD151" s="4"/>
      <c r="WLE151" s="4"/>
      <c r="WLF151" s="4"/>
      <c r="WLG151" s="4"/>
      <c r="WLH151" s="4"/>
      <c r="WLI151" s="4"/>
      <c r="WLJ151" s="4"/>
      <c r="WLK151" s="4"/>
      <c r="WLL151" s="4"/>
      <c r="WLM151" s="4"/>
      <c r="WLN151" s="4"/>
      <c r="WLO151" s="4"/>
      <c r="WLP151" s="4"/>
      <c r="WLQ151" s="4"/>
      <c r="WLR151" s="4"/>
      <c r="WLS151" s="4"/>
      <c r="WLT151" s="4"/>
      <c r="WLU151" s="4"/>
      <c r="WLV151" s="4"/>
      <c r="WLW151" s="4"/>
      <c r="WLX151" s="4"/>
      <c r="WLY151" s="4"/>
      <c r="WLZ151" s="4"/>
      <c r="WMA151" s="4"/>
      <c r="WMB151" s="4"/>
      <c r="WMC151" s="4"/>
      <c r="WMD151" s="4"/>
      <c r="WME151" s="4"/>
      <c r="WMF151" s="4"/>
      <c r="WMG151" s="4"/>
      <c r="WMH151" s="4"/>
      <c r="WMI151" s="4"/>
      <c r="WMJ151" s="4"/>
      <c r="WMK151" s="4"/>
      <c r="WML151" s="4"/>
      <c r="WMM151" s="4"/>
      <c r="WMN151" s="4"/>
      <c r="WMO151" s="4"/>
      <c r="WMP151" s="4"/>
      <c r="WMQ151" s="4"/>
      <c r="WMR151" s="4"/>
      <c r="WMS151" s="4"/>
      <c r="WMT151" s="4"/>
      <c r="WMU151" s="4"/>
      <c r="WMV151" s="4"/>
      <c r="WMW151" s="4"/>
      <c r="WMX151" s="4"/>
      <c r="WMY151" s="4"/>
      <c r="WMZ151" s="4"/>
      <c r="WNA151" s="4"/>
      <c r="WNB151" s="4"/>
      <c r="WNC151" s="4"/>
      <c r="WND151" s="4"/>
      <c r="WNE151" s="4"/>
      <c r="WNF151" s="4"/>
      <c r="WNG151" s="4"/>
      <c r="WNH151" s="4"/>
      <c r="WNI151" s="4"/>
      <c r="WNJ151" s="4"/>
      <c r="WNK151" s="4"/>
      <c r="WNL151" s="4"/>
      <c r="WNM151" s="4"/>
      <c r="WNN151" s="4"/>
      <c r="WNO151" s="4"/>
      <c r="WNP151" s="4"/>
      <c r="WNQ151" s="4"/>
      <c r="WNR151" s="4"/>
      <c r="WNS151" s="4"/>
      <c r="WNT151" s="4"/>
      <c r="WNU151" s="4"/>
      <c r="WNV151" s="4"/>
      <c r="WNW151" s="4"/>
      <c r="WNX151" s="4"/>
      <c r="WNY151" s="4"/>
      <c r="WNZ151" s="4"/>
      <c r="WOA151" s="4"/>
      <c r="WOB151" s="4"/>
      <c r="WOC151" s="4"/>
      <c r="WOD151" s="4"/>
      <c r="WOE151" s="4"/>
      <c r="WOF151" s="4"/>
      <c r="WOG151" s="4"/>
      <c r="WOH151" s="4"/>
      <c r="WOI151" s="4"/>
      <c r="WOJ151" s="4"/>
      <c r="WOK151" s="4"/>
      <c r="WOL151" s="4"/>
      <c r="WOM151" s="4"/>
      <c r="WON151" s="4"/>
      <c r="WOO151" s="4"/>
      <c r="WOP151" s="4"/>
      <c r="WOQ151" s="4"/>
      <c r="WOR151" s="4"/>
      <c r="WOS151" s="4"/>
      <c r="WOT151" s="4"/>
      <c r="WOU151" s="4"/>
      <c r="WOV151" s="4"/>
      <c r="WOW151" s="4"/>
      <c r="WOX151" s="4"/>
      <c r="WOY151" s="4"/>
      <c r="WOZ151" s="4"/>
      <c r="WPA151" s="4"/>
      <c r="WPB151" s="4"/>
      <c r="WPC151" s="4"/>
      <c r="WPD151" s="4"/>
      <c r="WPE151" s="4"/>
      <c r="WPF151" s="4"/>
      <c r="WPG151" s="4"/>
      <c r="WPH151" s="4"/>
      <c r="WPI151" s="4"/>
      <c r="WPJ151" s="4"/>
      <c r="WPK151" s="4"/>
      <c r="WPL151" s="4"/>
      <c r="WPM151" s="4"/>
      <c r="WPN151" s="4"/>
      <c r="WPO151" s="4"/>
      <c r="WPP151" s="4"/>
      <c r="WPQ151" s="4"/>
      <c r="WPR151" s="4"/>
      <c r="WPS151" s="4"/>
      <c r="WPT151" s="4"/>
      <c r="WPU151" s="4"/>
      <c r="WPV151" s="4"/>
      <c r="WPW151" s="4"/>
      <c r="WPX151" s="4"/>
      <c r="WPY151" s="4"/>
      <c r="WPZ151" s="4"/>
      <c r="WQA151" s="4"/>
      <c r="WQB151" s="4"/>
      <c r="WQC151" s="4"/>
      <c r="WQD151" s="4"/>
      <c r="WQE151" s="4"/>
      <c r="WQF151" s="4"/>
      <c r="WQG151" s="4"/>
      <c r="WQH151" s="4"/>
      <c r="WQI151" s="4"/>
      <c r="WQJ151" s="4"/>
      <c r="WQK151" s="4"/>
      <c r="WQL151" s="4"/>
      <c r="WQM151" s="4"/>
      <c r="WQN151" s="4"/>
      <c r="WQO151" s="4"/>
      <c r="WQP151" s="4"/>
      <c r="WQQ151" s="4"/>
      <c r="WQR151" s="4"/>
      <c r="WQS151" s="4"/>
      <c r="WQT151" s="4"/>
      <c r="WQU151" s="4"/>
      <c r="WQV151" s="4"/>
      <c r="WQW151" s="4"/>
      <c r="WQX151" s="4"/>
      <c r="WQY151" s="4"/>
      <c r="WQZ151" s="4"/>
      <c r="WRA151" s="4"/>
      <c r="WRB151" s="4"/>
      <c r="WRC151" s="4"/>
      <c r="WRD151" s="4"/>
      <c r="WRE151" s="4"/>
      <c r="WRF151" s="4"/>
      <c r="WRG151" s="4"/>
      <c r="WRH151" s="4"/>
      <c r="WRI151" s="4"/>
      <c r="WRJ151" s="4"/>
      <c r="WRK151" s="4"/>
      <c r="WRL151" s="4"/>
      <c r="WRM151" s="4"/>
      <c r="WRN151" s="4"/>
      <c r="WRO151" s="4"/>
      <c r="WRP151" s="4"/>
      <c r="WRQ151" s="4"/>
      <c r="WRR151" s="4"/>
      <c r="WRS151" s="4"/>
      <c r="WRT151" s="4"/>
      <c r="WRU151" s="4"/>
      <c r="WRV151" s="4"/>
      <c r="WRW151" s="4"/>
      <c r="WRX151" s="4"/>
      <c r="WRY151" s="4"/>
      <c r="WRZ151" s="4"/>
      <c r="WSA151" s="4"/>
      <c r="WSB151" s="4"/>
      <c r="WSC151" s="4"/>
      <c r="WSD151" s="4"/>
      <c r="WSE151" s="4"/>
      <c r="WSF151" s="4"/>
      <c r="WSG151" s="4"/>
      <c r="WSH151" s="4"/>
      <c r="WSI151" s="4"/>
      <c r="WSJ151" s="4"/>
      <c r="WSK151" s="4"/>
      <c r="WSL151" s="4"/>
      <c r="WSM151" s="4"/>
      <c r="WSN151" s="4"/>
      <c r="WSO151" s="4"/>
      <c r="WSP151" s="4"/>
      <c r="WSQ151" s="4"/>
      <c r="WSR151" s="4"/>
      <c r="WSS151" s="4"/>
      <c r="WST151" s="4"/>
      <c r="WSU151" s="4"/>
      <c r="WSV151" s="4"/>
      <c r="WSW151" s="4"/>
      <c r="WSX151" s="4"/>
      <c r="WSY151" s="4"/>
      <c r="WSZ151" s="4"/>
      <c r="WTA151" s="4"/>
      <c r="WTB151" s="4"/>
      <c r="WTC151" s="4"/>
      <c r="WTD151" s="4"/>
      <c r="WTE151" s="4"/>
      <c r="WTF151" s="4"/>
      <c r="WTG151" s="4"/>
      <c r="WTH151" s="4"/>
      <c r="WTI151" s="4"/>
      <c r="WTJ151" s="4"/>
      <c r="WTK151" s="4"/>
      <c r="WTL151" s="4"/>
      <c r="WTM151" s="4"/>
      <c r="WTN151" s="4"/>
      <c r="WTO151" s="74"/>
      <c r="WTP151" s="74"/>
      <c r="WTQ151" s="74"/>
      <c r="WTR151" s="74"/>
      <c r="WTS151" s="74"/>
      <c r="WTT151" s="74"/>
      <c r="WTU151" s="4"/>
      <c r="WTV151" s="4"/>
      <c r="WTW151" s="4"/>
      <c r="WTX151" s="4"/>
      <c r="WTY151" s="4"/>
      <c r="WTZ151" s="4"/>
      <c r="WUA151" s="4"/>
      <c r="WUB151" s="4"/>
      <c r="WUC151" s="4"/>
      <c r="WUD151" s="4"/>
      <c r="WUE151" s="4"/>
      <c r="WUF151" s="4"/>
      <c r="WUG151" s="4"/>
      <c r="WUH151" s="4"/>
      <c r="WUI151" s="4"/>
      <c r="WUJ151" s="4"/>
      <c r="WUK151" s="4"/>
      <c r="WUL151" s="4"/>
      <c r="WUM151" s="4"/>
      <c r="WUN151" s="4"/>
      <c r="WUO151" s="4"/>
      <c r="WUP151" s="4"/>
      <c r="WUQ151" s="4"/>
      <c r="WUR151" s="4"/>
      <c r="WUS151" s="4"/>
      <c r="WUT151" s="4"/>
      <c r="WUU151" s="4"/>
      <c r="WUV151" s="4"/>
      <c r="WUW151" s="4"/>
      <c r="WUX151" s="4"/>
      <c r="WUY151" s="4"/>
      <c r="WUZ151" s="4"/>
      <c r="WVA151" s="4"/>
      <c r="WVB151" s="4"/>
      <c r="WVC151" s="4"/>
      <c r="WVD151" s="4"/>
      <c r="WVE151" s="4"/>
      <c r="WVF151" s="4"/>
      <c r="WVG151" s="4"/>
      <c r="WVH151" s="4"/>
      <c r="WVI151" s="4"/>
      <c r="WVJ151" s="4"/>
      <c r="WVK151" s="4"/>
      <c r="WVL151" s="4"/>
      <c r="WVM151" s="4"/>
      <c r="WVN151" s="4"/>
      <c r="WVO151" s="4"/>
      <c r="WVP151" s="4"/>
      <c r="WVQ151" s="4"/>
      <c r="WVR151" s="4"/>
      <c r="WVS151" s="4"/>
      <c r="WVT151" s="4"/>
      <c r="WVU151" s="4"/>
      <c r="WVV151" s="4"/>
      <c r="WVW151" s="4"/>
      <c r="WVX151" s="4"/>
      <c r="WVY151" s="4"/>
      <c r="WVZ151" s="4"/>
      <c r="WWA151" s="4"/>
      <c r="WWB151" s="4"/>
      <c r="WWC151" s="4"/>
      <c r="WWD151" s="4"/>
      <c r="WWE151" s="4"/>
      <c r="WWF151" s="4"/>
      <c r="WWG151" s="4"/>
      <c r="WWH151" s="4"/>
      <c r="WWI151" s="4"/>
      <c r="WWJ151" s="4"/>
      <c r="WWK151" s="4"/>
      <c r="WWL151" s="4"/>
      <c r="WWM151" s="4"/>
      <c r="WWN151" s="4"/>
      <c r="WWO151" s="4"/>
      <c r="WWP151" s="4"/>
      <c r="WWQ151" s="4"/>
      <c r="WWR151" s="4"/>
      <c r="WWS151" s="4"/>
      <c r="WWT151" s="4"/>
      <c r="WWU151" s="4"/>
      <c r="WWV151" s="4"/>
      <c r="WWW151" s="4"/>
      <c r="WWX151" s="4"/>
      <c r="WWY151" s="4"/>
      <c r="WWZ151" s="4"/>
      <c r="WXA151" s="4"/>
      <c r="WXB151" s="4"/>
      <c r="WXC151" s="4"/>
      <c r="WXD151" s="4"/>
      <c r="WXE151" s="4"/>
      <c r="WXF151" s="4"/>
      <c r="WXG151" s="4"/>
      <c r="WXH151" s="4"/>
      <c r="WXI151" s="4"/>
      <c r="WXJ151" s="4"/>
      <c r="WXK151" s="4"/>
      <c r="WXL151" s="4"/>
      <c r="WXM151" s="4"/>
      <c r="WXN151" s="4"/>
      <c r="WXO151" s="4"/>
      <c r="WXP151" s="4"/>
      <c r="WXQ151" s="4"/>
      <c r="WXR151" s="4"/>
      <c r="WXS151" s="4"/>
      <c r="WXT151" s="4"/>
      <c r="WXU151" s="4"/>
      <c r="WXV151" s="4"/>
      <c r="WXW151" s="4"/>
      <c r="WXX151" s="4"/>
      <c r="WXY151" s="4"/>
      <c r="WXZ151" s="4"/>
      <c r="WYA151" s="4"/>
      <c r="WYB151" s="4"/>
      <c r="WYC151" s="4"/>
      <c r="WYD151" s="4"/>
      <c r="WYE151" s="4"/>
      <c r="WYF151" s="4"/>
      <c r="WYG151" s="4"/>
      <c r="WYH151" s="4"/>
      <c r="WYI151" s="4"/>
      <c r="WYJ151" s="4"/>
      <c r="WYK151" s="4"/>
      <c r="WYL151" s="4"/>
      <c r="WYM151" s="4"/>
      <c r="WYN151" s="4"/>
      <c r="WYO151" s="4"/>
      <c r="WYP151" s="4"/>
      <c r="WYQ151" s="4"/>
      <c r="WYR151" s="4"/>
      <c r="WYS151" s="4"/>
      <c r="WYT151" s="4"/>
      <c r="WYU151" s="4"/>
      <c r="WYV151" s="4"/>
      <c r="WYW151" s="4"/>
      <c r="WYX151" s="4"/>
      <c r="WYY151" s="4"/>
      <c r="WYZ151" s="4"/>
      <c r="WZA151" s="4"/>
      <c r="WZB151" s="4"/>
      <c r="WZC151" s="4"/>
      <c r="WZD151" s="4"/>
      <c r="WZE151" s="4"/>
      <c r="WZF151" s="4"/>
      <c r="WZG151" s="4"/>
      <c r="WZH151" s="4"/>
      <c r="WZI151" s="4"/>
      <c r="WZJ151" s="4"/>
      <c r="WZK151" s="4"/>
      <c r="WZL151" s="4"/>
      <c r="WZM151" s="4"/>
      <c r="WZN151" s="4"/>
      <c r="WZO151" s="4"/>
      <c r="WZP151" s="4"/>
      <c r="WZQ151" s="4"/>
      <c r="WZR151" s="4"/>
      <c r="WZS151" s="4"/>
      <c r="WZT151" s="4"/>
      <c r="WZU151" s="4"/>
      <c r="WZV151" s="4"/>
      <c r="WZW151" s="4"/>
      <c r="WZX151" s="4"/>
      <c r="WZY151" s="4"/>
      <c r="WZZ151" s="4"/>
      <c r="XAA151" s="4"/>
      <c r="XAB151" s="4"/>
      <c r="XAC151" s="4"/>
      <c r="XAD151" s="4"/>
      <c r="XAE151" s="4"/>
      <c r="XAF151" s="4"/>
      <c r="XAG151" s="4"/>
      <c r="XAH151" s="4"/>
      <c r="XAI151" s="4"/>
      <c r="XAJ151" s="4"/>
      <c r="XAK151" s="4"/>
      <c r="XAL151" s="4"/>
      <c r="XAM151" s="4"/>
      <c r="XAN151" s="4"/>
      <c r="XAO151" s="4"/>
      <c r="XAP151" s="4"/>
      <c r="XAQ151" s="4"/>
      <c r="XAR151" s="4"/>
      <c r="XAS151" s="4"/>
      <c r="XAT151" s="4"/>
      <c r="XAU151" s="4"/>
      <c r="XAV151" s="4"/>
      <c r="XAW151" s="4"/>
      <c r="XAX151" s="4"/>
      <c r="XAY151" s="4"/>
      <c r="XAZ151" s="4"/>
      <c r="XBA151" s="4"/>
      <c r="XBB151" s="4"/>
      <c r="XBC151" s="4"/>
      <c r="XBD151" s="4"/>
      <c r="XBE151" s="4"/>
      <c r="XBF151" s="4"/>
      <c r="XBG151" s="4"/>
      <c r="XBH151" s="4"/>
      <c r="XBI151" s="4"/>
      <c r="XBJ151" s="4"/>
      <c r="XBK151" s="4"/>
      <c r="XBL151" s="4"/>
      <c r="XBM151" s="4"/>
      <c r="XBN151" s="4"/>
      <c r="XBO151" s="4"/>
      <c r="XBP151" s="4"/>
      <c r="XBQ151" s="4"/>
      <c r="XBR151" s="4"/>
      <c r="XBS151" s="4"/>
      <c r="XBT151" s="4"/>
      <c r="XBU151" s="4"/>
      <c r="XBV151" s="4"/>
      <c r="XBW151" s="4"/>
      <c r="XBX151" s="4"/>
      <c r="XBY151" s="4"/>
      <c r="XBZ151" s="4"/>
      <c r="XCA151" s="4"/>
      <c r="XCB151" s="4"/>
      <c r="XCC151" s="4"/>
      <c r="XCD151" s="4"/>
      <c r="XCE151" s="4"/>
      <c r="XCF151" s="4"/>
      <c r="XCG151" s="4"/>
      <c r="XCH151" s="4"/>
      <c r="XCI151" s="4"/>
      <c r="XCJ151" s="4"/>
      <c r="XCK151" s="4"/>
      <c r="XCL151" s="4"/>
      <c r="XCM151" s="4"/>
      <c r="XCN151" s="4"/>
      <c r="XCO151" s="4"/>
      <c r="XCP151" s="4"/>
      <c r="XCQ151" s="4"/>
      <c r="XCR151" s="4"/>
      <c r="XCS151" s="4"/>
      <c r="XCT151" s="4"/>
      <c r="XCU151" s="4"/>
      <c r="XCV151" s="4"/>
      <c r="XCW151" s="4"/>
      <c r="XCX151" s="4"/>
      <c r="XCY151" s="4"/>
      <c r="XCZ151" s="4"/>
      <c r="XDA151" s="4"/>
      <c r="XDB151" s="4"/>
      <c r="XDC151" s="4"/>
      <c r="XDD151" s="4"/>
      <c r="XDE151" s="4"/>
    </row>
    <row r="152" spans="1:16333" s="73" customFormat="1" ht="15.75" x14ac:dyDescent="0.25">
      <c r="A152" s="90"/>
      <c r="B152" s="91"/>
      <c r="C152" s="91"/>
      <c r="D152" s="71"/>
      <c r="E152" s="71"/>
      <c r="F152" s="71"/>
      <c r="H152" s="92"/>
      <c r="I152" s="92"/>
      <c r="J152" s="92"/>
      <c r="K152" s="92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74"/>
      <c r="HD152" s="74"/>
      <c r="HE152" s="74"/>
      <c r="HF152" s="74"/>
      <c r="HG152" s="74"/>
      <c r="HH152" s="7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74"/>
      <c r="QZ152" s="74"/>
      <c r="RA152" s="74"/>
      <c r="RB152" s="74"/>
      <c r="RC152" s="74"/>
      <c r="RD152" s="7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  <c r="SP152" s="4"/>
      <c r="SQ152" s="4"/>
      <c r="SR152" s="4"/>
      <c r="SS152" s="4"/>
      <c r="ST152" s="4"/>
      <c r="SU152" s="4"/>
      <c r="SV152" s="4"/>
      <c r="SW152" s="4"/>
      <c r="SX152" s="4"/>
      <c r="SY152" s="4"/>
      <c r="SZ152" s="4"/>
      <c r="TA152" s="4"/>
      <c r="TB152" s="4"/>
      <c r="TC152" s="4"/>
      <c r="TD152" s="4"/>
      <c r="TE152" s="4"/>
      <c r="TF152" s="4"/>
      <c r="TG152" s="4"/>
      <c r="TH152" s="4"/>
      <c r="TI152" s="4"/>
      <c r="TJ152" s="4"/>
      <c r="TK152" s="4"/>
      <c r="TL152" s="4"/>
      <c r="TM152" s="4"/>
      <c r="TN152" s="4"/>
      <c r="TO152" s="4"/>
      <c r="TP152" s="4"/>
      <c r="TQ152" s="4"/>
      <c r="TR152" s="4"/>
      <c r="TS152" s="4"/>
      <c r="TT152" s="4"/>
      <c r="TU152" s="4"/>
      <c r="TV152" s="4"/>
      <c r="TW152" s="4"/>
      <c r="TX152" s="4"/>
      <c r="TY152" s="4"/>
      <c r="TZ152" s="4"/>
      <c r="UA152" s="4"/>
      <c r="UB152" s="4"/>
      <c r="UC152" s="4"/>
      <c r="UD152" s="4"/>
      <c r="UE152" s="4"/>
      <c r="UF152" s="4"/>
      <c r="UG152" s="4"/>
      <c r="UH152" s="4"/>
      <c r="UI152" s="4"/>
      <c r="UJ152" s="4"/>
      <c r="UK152" s="4"/>
      <c r="UL152" s="4"/>
      <c r="UM152" s="4"/>
      <c r="UN152" s="4"/>
      <c r="UO152" s="4"/>
      <c r="UP152" s="4"/>
      <c r="UQ152" s="4"/>
      <c r="UR152" s="4"/>
      <c r="US152" s="4"/>
      <c r="UT152" s="4"/>
      <c r="UU152" s="4"/>
      <c r="UV152" s="4"/>
      <c r="UW152" s="4"/>
      <c r="UX152" s="4"/>
      <c r="UY152" s="4"/>
      <c r="UZ152" s="4"/>
      <c r="VA152" s="4"/>
      <c r="VB152" s="4"/>
      <c r="VC152" s="4"/>
      <c r="VD152" s="4"/>
      <c r="VE152" s="4"/>
      <c r="VF152" s="4"/>
      <c r="VG152" s="4"/>
      <c r="VH152" s="4"/>
      <c r="VI152" s="4"/>
      <c r="VJ152" s="4"/>
      <c r="VK152" s="4"/>
      <c r="VL152" s="4"/>
      <c r="VM152" s="4"/>
      <c r="VN152" s="4"/>
      <c r="VO152" s="4"/>
      <c r="VP152" s="4"/>
      <c r="VQ152" s="4"/>
      <c r="VR152" s="4"/>
      <c r="VS152" s="4"/>
      <c r="VT152" s="4"/>
      <c r="VU152" s="4"/>
      <c r="VV152" s="4"/>
      <c r="VW152" s="4"/>
      <c r="VX152" s="4"/>
      <c r="VY152" s="4"/>
      <c r="VZ152" s="4"/>
      <c r="WA152" s="4"/>
      <c r="WB152" s="4"/>
      <c r="WC152" s="4"/>
      <c r="WD152" s="4"/>
      <c r="WE152" s="4"/>
      <c r="WF152" s="4"/>
      <c r="WG152" s="4"/>
      <c r="WH152" s="4"/>
      <c r="WI152" s="4"/>
      <c r="WJ152" s="4"/>
      <c r="WK152" s="4"/>
      <c r="WL152" s="4"/>
      <c r="WM152" s="4"/>
      <c r="WN152" s="4"/>
      <c r="WO152" s="4"/>
      <c r="WP152" s="4"/>
      <c r="WQ152" s="4"/>
      <c r="WR152" s="4"/>
      <c r="WS152" s="4"/>
      <c r="WT152" s="4"/>
      <c r="WU152" s="4"/>
      <c r="WV152" s="4"/>
      <c r="WW152" s="4"/>
      <c r="WX152" s="4"/>
      <c r="WY152" s="4"/>
      <c r="WZ152" s="4"/>
      <c r="XA152" s="4"/>
      <c r="XB152" s="4"/>
      <c r="XC152" s="4"/>
      <c r="XD152" s="4"/>
      <c r="XE152" s="4"/>
      <c r="XF152" s="4"/>
      <c r="XG152" s="4"/>
      <c r="XH152" s="4"/>
      <c r="XI152" s="4"/>
      <c r="XJ152" s="4"/>
      <c r="XK152" s="4"/>
      <c r="XL152" s="4"/>
      <c r="XM152" s="4"/>
      <c r="XN152" s="4"/>
      <c r="XO152" s="4"/>
      <c r="XP152" s="4"/>
      <c r="XQ152" s="4"/>
      <c r="XR152" s="4"/>
      <c r="XS152" s="4"/>
      <c r="XT152" s="4"/>
      <c r="XU152" s="4"/>
      <c r="XV152" s="4"/>
      <c r="XW152" s="4"/>
      <c r="XX152" s="4"/>
      <c r="XY152" s="4"/>
      <c r="XZ152" s="4"/>
      <c r="YA152" s="4"/>
      <c r="YB152" s="4"/>
      <c r="YC152" s="4"/>
      <c r="YD152" s="4"/>
      <c r="YE152" s="4"/>
      <c r="YF152" s="4"/>
      <c r="YG152" s="4"/>
      <c r="YH152" s="4"/>
      <c r="YI152" s="4"/>
      <c r="YJ152" s="4"/>
      <c r="YK152" s="4"/>
      <c r="YL152" s="4"/>
      <c r="YM152" s="4"/>
      <c r="YN152" s="4"/>
      <c r="YO152" s="4"/>
      <c r="YP152" s="4"/>
      <c r="YQ152" s="4"/>
      <c r="YR152" s="4"/>
      <c r="YS152" s="4"/>
      <c r="YT152" s="4"/>
      <c r="YU152" s="4"/>
      <c r="YV152" s="4"/>
      <c r="YW152" s="4"/>
      <c r="YX152" s="4"/>
      <c r="YY152" s="4"/>
      <c r="YZ152" s="4"/>
      <c r="ZA152" s="4"/>
      <c r="ZB152" s="4"/>
      <c r="ZC152" s="4"/>
      <c r="ZD152" s="4"/>
      <c r="ZE152" s="4"/>
      <c r="ZF152" s="4"/>
      <c r="ZG152" s="4"/>
      <c r="ZH152" s="4"/>
      <c r="ZI152" s="4"/>
      <c r="ZJ152" s="4"/>
      <c r="ZK152" s="4"/>
      <c r="ZL152" s="4"/>
      <c r="ZM152" s="4"/>
      <c r="ZN152" s="4"/>
      <c r="ZO152" s="4"/>
      <c r="ZP152" s="4"/>
      <c r="ZQ152" s="4"/>
      <c r="ZR152" s="4"/>
      <c r="ZS152" s="4"/>
      <c r="ZT152" s="4"/>
      <c r="ZU152" s="4"/>
      <c r="ZV152" s="4"/>
      <c r="ZW152" s="4"/>
      <c r="ZX152" s="4"/>
      <c r="ZY152" s="4"/>
      <c r="ZZ152" s="4"/>
      <c r="AAA152" s="4"/>
      <c r="AAB152" s="4"/>
      <c r="AAC152" s="4"/>
      <c r="AAD152" s="4"/>
      <c r="AAE152" s="4"/>
      <c r="AAF152" s="4"/>
      <c r="AAG152" s="4"/>
      <c r="AAH152" s="4"/>
      <c r="AAI152" s="4"/>
      <c r="AAJ152" s="4"/>
      <c r="AAK152" s="4"/>
      <c r="AAL152" s="4"/>
      <c r="AAM152" s="4"/>
      <c r="AAN152" s="4"/>
      <c r="AAO152" s="4"/>
      <c r="AAP152" s="4"/>
      <c r="AAQ152" s="4"/>
      <c r="AAR152" s="4"/>
      <c r="AAS152" s="4"/>
      <c r="AAT152" s="4"/>
      <c r="AAU152" s="74"/>
      <c r="AAV152" s="74"/>
      <c r="AAW152" s="74"/>
      <c r="AAX152" s="74"/>
      <c r="AAY152" s="74"/>
      <c r="AAZ152" s="74"/>
      <c r="ABA152" s="4"/>
      <c r="ABB152" s="4"/>
      <c r="ABC152" s="4"/>
      <c r="ABD152" s="4"/>
      <c r="ABE152" s="4"/>
      <c r="ABF152" s="4"/>
      <c r="ABG152" s="4"/>
      <c r="ABH152" s="4"/>
      <c r="ABI152" s="4"/>
      <c r="ABJ152" s="4"/>
      <c r="ABK152" s="4"/>
      <c r="ABL152" s="4"/>
      <c r="ABM152" s="4"/>
      <c r="ABN152" s="4"/>
      <c r="ABO152" s="4"/>
      <c r="ABP152" s="4"/>
      <c r="ABQ152" s="4"/>
      <c r="ABR152" s="4"/>
      <c r="ABS152" s="4"/>
      <c r="ABT152" s="4"/>
      <c r="ABU152" s="4"/>
      <c r="ABV152" s="4"/>
      <c r="ABW152" s="4"/>
      <c r="ABX152" s="4"/>
      <c r="ABY152" s="4"/>
      <c r="ABZ152" s="4"/>
      <c r="ACA152" s="4"/>
      <c r="ACB152" s="4"/>
      <c r="ACC152" s="4"/>
      <c r="ACD152" s="4"/>
      <c r="ACE152" s="4"/>
      <c r="ACF152" s="4"/>
      <c r="ACG152" s="4"/>
      <c r="ACH152" s="4"/>
      <c r="ACI152" s="4"/>
      <c r="ACJ152" s="4"/>
      <c r="ACK152" s="4"/>
      <c r="ACL152" s="4"/>
      <c r="ACM152" s="4"/>
      <c r="ACN152" s="4"/>
      <c r="ACO152" s="4"/>
      <c r="ACP152" s="4"/>
      <c r="ACQ152" s="4"/>
      <c r="ACR152" s="4"/>
      <c r="ACS152" s="4"/>
      <c r="ACT152" s="4"/>
      <c r="ACU152" s="4"/>
      <c r="ACV152" s="4"/>
      <c r="ACW152" s="4"/>
      <c r="ACX152" s="4"/>
      <c r="ACY152" s="4"/>
      <c r="ACZ152" s="4"/>
      <c r="ADA152" s="4"/>
      <c r="ADB152" s="4"/>
      <c r="ADC152" s="4"/>
      <c r="ADD152" s="4"/>
      <c r="ADE152" s="4"/>
      <c r="ADF152" s="4"/>
      <c r="ADG152" s="4"/>
      <c r="ADH152" s="4"/>
      <c r="ADI152" s="4"/>
      <c r="ADJ152" s="4"/>
      <c r="ADK152" s="4"/>
      <c r="ADL152" s="4"/>
      <c r="ADM152" s="4"/>
      <c r="ADN152" s="4"/>
      <c r="ADO152" s="4"/>
      <c r="ADP152" s="4"/>
      <c r="ADQ152" s="4"/>
      <c r="ADR152" s="4"/>
      <c r="ADS152" s="4"/>
      <c r="ADT152" s="4"/>
      <c r="ADU152" s="4"/>
      <c r="ADV152" s="4"/>
      <c r="ADW152" s="4"/>
      <c r="ADX152" s="4"/>
      <c r="ADY152" s="4"/>
      <c r="ADZ152" s="4"/>
      <c r="AEA152" s="4"/>
      <c r="AEB152" s="4"/>
      <c r="AEC152" s="4"/>
      <c r="AED152" s="4"/>
      <c r="AEE152" s="4"/>
      <c r="AEF152" s="4"/>
      <c r="AEG152" s="4"/>
      <c r="AEH152" s="4"/>
      <c r="AEI152" s="4"/>
      <c r="AEJ152" s="4"/>
      <c r="AEK152" s="4"/>
      <c r="AEL152" s="4"/>
      <c r="AEM152" s="4"/>
      <c r="AEN152" s="4"/>
      <c r="AEO152" s="4"/>
      <c r="AEP152" s="4"/>
      <c r="AEQ152" s="4"/>
      <c r="AER152" s="4"/>
      <c r="AES152" s="4"/>
      <c r="AET152" s="4"/>
      <c r="AEU152" s="4"/>
      <c r="AEV152" s="4"/>
      <c r="AEW152" s="4"/>
      <c r="AEX152" s="4"/>
      <c r="AEY152" s="4"/>
      <c r="AEZ152" s="4"/>
      <c r="AFA152" s="4"/>
      <c r="AFB152" s="4"/>
      <c r="AFC152" s="4"/>
      <c r="AFD152" s="4"/>
      <c r="AFE152" s="4"/>
      <c r="AFF152" s="4"/>
      <c r="AFG152" s="4"/>
      <c r="AFH152" s="4"/>
      <c r="AFI152" s="4"/>
      <c r="AFJ152" s="4"/>
      <c r="AFK152" s="4"/>
      <c r="AFL152" s="4"/>
      <c r="AFM152" s="4"/>
      <c r="AFN152" s="4"/>
      <c r="AFO152" s="4"/>
      <c r="AFP152" s="4"/>
      <c r="AFQ152" s="4"/>
      <c r="AFR152" s="4"/>
      <c r="AFS152" s="4"/>
      <c r="AFT152" s="4"/>
      <c r="AFU152" s="4"/>
      <c r="AFV152" s="4"/>
      <c r="AFW152" s="4"/>
      <c r="AFX152" s="4"/>
      <c r="AFY152" s="4"/>
      <c r="AFZ152" s="4"/>
      <c r="AGA152" s="4"/>
      <c r="AGB152" s="4"/>
      <c r="AGC152" s="4"/>
      <c r="AGD152" s="4"/>
      <c r="AGE152" s="4"/>
      <c r="AGF152" s="4"/>
      <c r="AGG152" s="4"/>
      <c r="AGH152" s="4"/>
      <c r="AGI152" s="4"/>
      <c r="AGJ152" s="4"/>
      <c r="AGK152" s="4"/>
      <c r="AGL152" s="4"/>
      <c r="AGM152" s="4"/>
      <c r="AGN152" s="4"/>
      <c r="AGO152" s="4"/>
      <c r="AGP152" s="4"/>
      <c r="AGQ152" s="4"/>
      <c r="AGR152" s="4"/>
      <c r="AGS152" s="4"/>
      <c r="AGT152" s="4"/>
      <c r="AGU152" s="4"/>
      <c r="AGV152" s="4"/>
      <c r="AGW152" s="4"/>
      <c r="AGX152" s="4"/>
      <c r="AGY152" s="4"/>
      <c r="AGZ152" s="4"/>
      <c r="AHA152" s="4"/>
      <c r="AHB152" s="4"/>
      <c r="AHC152" s="4"/>
      <c r="AHD152" s="4"/>
      <c r="AHE152" s="4"/>
      <c r="AHF152" s="4"/>
      <c r="AHG152" s="4"/>
      <c r="AHH152" s="4"/>
      <c r="AHI152" s="4"/>
      <c r="AHJ152" s="4"/>
      <c r="AHK152" s="4"/>
      <c r="AHL152" s="4"/>
      <c r="AHM152" s="4"/>
      <c r="AHN152" s="4"/>
      <c r="AHO152" s="4"/>
      <c r="AHP152" s="4"/>
      <c r="AHQ152" s="4"/>
      <c r="AHR152" s="4"/>
      <c r="AHS152" s="4"/>
      <c r="AHT152" s="4"/>
      <c r="AHU152" s="4"/>
      <c r="AHV152" s="4"/>
      <c r="AHW152" s="4"/>
      <c r="AHX152" s="4"/>
      <c r="AHY152" s="4"/>
      <c r="AHZ152" s="4"/>
      <c r="AIA152" s="4"/>
      <c r="AIB152" s="4"/>
      <c r="AIC152" s="4"/>
      <c r="AID152" s="4"/>
      <c r="AIE152" s="4"/>
      <c r="AIF152" s="4"/>
      <c r="AIG152" s="4"/>
      <c r="AIH152" s="4"/>
      <c r="AII152" s="4"/>
      <c r="AIJ152" s="4"/>
      <c r="AIK152" s="4"/>
      <c r="AIL152" s="4"/>
      <c r="AIM152" s="4"/>
      <c r="AIN152" s="4"/>
      <c r="AIO152" s="4"/>
      <c r="AIP152" s="4"/>
      <c r="AIQ152" s="4"/>
      <c r="AIR152" s="4"/>
      <c r="AIS152" s="4"/>
      <c r="AIT152" s="4"/>
      <c r="AIU152" s="4"/>
      <c r="AIV152" s="4"/>
      <c r="AIW152" s="4"/>
      <c r="AIX152" s="4"/>
      <c r="AIY152" s="4"/>
      <c r="AIZ152" s="4"/>
      <c r="AJA152" s="4"/>
      <c r="AJB152" s="4"/>
      <c r="AJC152" s="4"/>
      <c r="AJD152" s="4"/>
      <c r="AJE152" s="4"/>
      <c r="AJF152" s="4"/>
      <c r="AJG152" s="4"/>
      <c r="AJH152" s="4"/>
      <c r="AJI152" s="4"/>
      <c r="AJJ152" s="4"/>
      <c r="AJK152" s="4"/>
      <c r="AJL152" s="4"/>
      <c r="AJM152" s="4"/>
      <c r="AJN152" s="4"/>
      <c r="AJO152" s="4"/>
      <c r="AJP152" s="4"/>
      <c r="AJQ152" s="4"/>
      <c r="AJR152" s="4"/>
      <c r="AJS152" s="4"/>
      <c r="AJT152" s="4"/>
      <c r="AJU152" s="4"/>
      <c r="AJV152" s="4"/>
      <c r="AJW152" s="4"/>
      <c r="AJX152" s="4"/>
      <c r="AJY152" s="4"/>
      <c r="AJZ152" s="4"/>
      <c r="AKA152" s="4"/>
      <c r="AKB152" s="4"/>
      <c r="AKC152" s="4"/>
      <c r="AKD152" s="4"/>
      <c r="AKE152" s="4"/>
      <c r="AKF152" s="4"/>
      <c r="AKG152" s="4"/>
      <c r="AKH152" s="4"/>
      <c r="AKI152" s="4"/>
      <c r="AKJ152" s="4"/>
      <c r="AKK152" s="4"/>
      <c r="AKL152" s="4"/>
      <c r="AKM152" s="4"/>
      <c r="AKN152" s="4"/>
      <c r="AKO152" s="4"/>
      <c r="AKP152" s="4"/>
      <c r="AKQ152" s="74"/>
      <c r="AKR152" s="74"/>
      <c r="AKS152" s="74"/>
      <c r="AKT152" s="74"/>
      <c r="AKU152" s="74"/>
      <c r="AKV152" s="74"/>
      <c r="AKW152" s="4"/>
      <c r="AKX152" s="4"/>
      <c r="AKY152" s="4"/>
      <c r="AKZ152" s="4"/>
      <c r="ALA152" s="4"/>
      <c r="ALB152" s="4"/>
      <c r="ALC152" s="4"/>
      <c r="ALD152" s="4"/>
      <c r="ALE152" s="4"/>
      <c r="ALF152" s="4"/>
      <c r="ALG152" s="4"/>
      <c r="ALH152" s="4"/>
      <c r="ALI152" s="4"/>
      <c r="ALJ152" s="4"/>
      <c r="ALK152" s="4"/>
      <c r="ALL152" s="4"/>
      <c r="ALM152" s="4"/>
      <c r="ALN152" s="4"/>
      <c r="ALO152" s="4"/>
      <c r="ALP152" s="4"/>
      <c r="ALQ152" s="4"/>
      <c r="ALR152" s="4"/>
      <c r="ALS152" s="4"/>
      <c r="ALT152" s="4"/>
      <c r="ALU152" s="4"/>
      <c r="ALV152" s="4"/>
      <c r="ALW152" s="4"/>
      <c r="ALX152" s="4"/>
      <c r="ALY152" s="4"/>
      <c r="ALZ152" s="4"/>
      <c r="AMA152" s="4"/>
      <c r="AMB152" s="4"/>
      <c r="AMC152" s="4"/>
      <c r="AMD152" s="4"/>
      <c r="AME152" s="4"/>
      <c r="AMF152" s="4"/>
      <c r="AMG152" s="4"/>
      <c r="AMH152" s="4"/>
      <c r="AMI152" s="4"/>
      <c r="AMJ152" s="4"/>
      <c r="AMK152" s="4"/>
      <c r="AML152" s="4"/>
      <c r="AMM152" s="4"/>
      <c r="AMN152" s="4"/>
      <c r="AMO152" s="4"/>
      <c r="AMP152" s="4"/>
      <c r="AMQ152" s="4"/>
      <c r="AMR152" s="4"/>
      <c r="AMS152" s="4"/>
      <c r="AMT152" s="4"/>
      <c r="AMU152" s="4"/>
      <c r="AMV152" s="4"/>
      <c r="AMW152" s="4"/>
      <c r="AMX152" s="4"/>
      <c r="AMY152" s="4"/>
      <c r="AMZ152" s="4"/>
      <c r="ANA152" s="4"/>
      <c r="ANB152" s="4"/>
      <c r="ANC152" s="4"/>
      <c r="AND152" s="4"/>
      <c r="ANE152" s="4"/>
      <c r="ANF152" s="4"/>
      <c r="ANG152" s="4"/>
      <c r="ANH152" s="4"/>
      <c r="ANI152" s="4"/>
      <c r="ANJ152" s="4"/>
      <c r="ANK152" s="4"/>
      <c r="ANL152" s="4"/>
      <c r="ANM152" s="4"/>
      <c r="ANN152" s="4"/>
      <c r="ANO152" s="4"/>
      <c r="ANP152" s="4"/>
      <c r="ANQ152" s="4"/>
      <c r="ANR152" s="4"/>
      <c r="ANS152" s="4"/>
      <c r="ANT152" s="4"/>
      <c r="ANU152" s="4"/>
      <c r="ANV152" s="4"/>
      <c r="ANW152" s="4"/>
      <c r="ANX152" s="4"/>
      <c r="ANY152" s="4"/>
      <c r="ANZ152" s="4"/>
      <c r="AOA152" s="4"/>
      <c r="AOB152" s="4"/>
      <c r="AOC152" s="4"/>
      <c r="AOD152" s="4"/>
      <c r="AOE152" s="4"/>
      <c r="AOF152" s="4"/>
      <c r="AOG152" s="4"/>
      <c r="AOH152" s="4"/>
      <c r="AOI152" s="4"/>
      <c r="AOJ152" s="4"/>
      <c r="AOK152" s="4"/>
      <c r="AOL152" s="4"/>
      <c r="AOM152" s="4"/>
      <c r="AON152" s="4"/>
      <c r="AOO152" s="4"/>
      <c r="AOP152" s="4"/>
      <c r="AOQ152" s="4"/>
      <c r="AOR152" s="4"/>
      <c r="AOS152" s="4"/>
      <c r="AOT152" s="4"/>
      <c r="AOU152" s="4"/>
      <c r="AOV152" s="4"/>
      <c r="AOW152" s="4"/>
      <c r="AOX152" s="4"/>
      <c r="AOY152" s="4"/>
      <c r="AOZ152" s="4"/>
      <c r="APA152" s="4"/>
      <c r="APB152" s="4"/>
      <c r="APC152" s="4"/>
      <c r="APD152" s="4"/>
      <c r="APE152" s="4"/>
      <c r="APF152" s="4"/>
      <c r="APG152" s="4"/>
      <c r="APH152" s="4"/>
      <c r="API152" s="4"/>
      <c r="APJ152" s="4"/>
      <c r="APK152" s="4"/>
      <c r="APL152" s="4"/>
      <c r="APM152" s="4"/>
      <c r="APN152" s="4"/>
      <c r="APO152" s="4"/>
      <c r="APP152" s="4"/>
      <c r="APQ152" s="4"/>
      <c r="APR152" s="4"/>
      <c r="APS152" s="4"/>
      <c r="APT152" s="4"/>
      <c r="APU152" s="4"/>
      <c r="APV152" s="4"/>
      <c r="APW152" s="4"/>
      <c r="APX152" s="4"/>
      <c r="APY152" s="4"/>
      <c r="APZ152" s="4"/>
      <c r="AQA152" s="4"/>
      <c r="AQB152" s="4"/>
      <c r="AQC152" s="4"/>
      <c r="AQD152" s="4"/>
      <c r="AQE152" s="4"/>
      <c r="AQF152" s="4"/>
      <c r="AQG152" s="4"/>
      <c r="AQH152" s="4"/>
      <c r="AQI152" s="4"/>
      <c r="AQJ152" s="4"/>
      <c r="AQK152" s="4"/>
      <c r="AQL152" s="4"/>
      <c r="AQM152" s="4"/>
      <c r="AQN152" s="4"/>
      <c r="AQO152" s="4"/>
      <c r="AQP152" s="4"/>
      <c r="AQQ152" s="4"/>
      <c r="AQR152" s="4"/>
      <c r="AQS152" s="4"/>
      <c r="AQT152" s="4"/>
      <c r="AQU152" s="4"/>
      <c r="AQV152" s="4"/>
      <c r="AQW152" s="4"/>
      <c r="AQX152" s="4"/>
      <c r="AQY152" s="4"/>
      <c r="AQZ152" s="4"/>
      <c r="ARA152" s="4"/>
      <c r="ARB152" s="4"/>
      <c r="ARC152" s="4"/>
      <c r="ARD152" s="4"/>
      <c r="ARE152" s="4"/>
      <c r="ARF152" s="4"/>
      <c r="ARG152" s="4"/>
      <c r="ARH152" s="4"/>
      <c r="ARI152" s="4"/>
      <c r="ARJ152" s="4"/>
      <c r="ARK152" s="4"/>
      <c r="ARL152" s="4"/>
      <c r="ARM152" s="4"/>
      <c r="ARN152" s="4"/>
      <c r="ARO152" s="4"/>
      <c r="ARP152" s="4"/>
      <c r="ARQ152" s="4"/>
      <c r="ARR152" s="4"/>
      <c r="ARS152" s="4"/>
      <c r="ART152" s="4"/>
      <c r="ARU152" s="4"/>
      <c r="ARV152" s="4"/>
      <c r="ARW152" s="4"/>
      <c r="ARX152" s="4"/>
      <c r="ARY152" s="4"/>
      <c r="ARZ152" s="4"/>
      <c r="ASA152" s="4"/>
      <c r="ASB152" s="4"/>
      <c r="ASC152" s="4"/>
      <c r="ASD152" s="4"/>
      <c r="ASE152" s="4"/>
      <c r="ASF152" s="4"/>
      <c r="ASG152" s="4"/>
      <c r="ASH152" s="4"/>
      <c r="ASI152" s="4"/>
      <c r="ASJ152" s="4"/>
      <c r="ASK152" s="4"/>
      <c r="ASL152" s="4"/>
      <c r="ASM152" s="4"/>
      <c r="ASN152" s="4"/>
      <c r="ASO152" s="4"/>
      <c r="ASP152" s="4"/>
      <c r="ASQ152" s="4"/>
      <c r="ASR152" s="4"/>
      <c r="ASS152" s="4"/>
      <c r="AST152" s="4"/>
      <c r="ASU152" s="4"/>
      <c r="ASV152" s="4"/>
      <c r="ASW152" s="4"/>
      <c r="ASX152" s="4"/>
      <c r="ASY152" s="4"/>
      <c r="ASZ152" s="4"/>
      <c r="ATA152" s="4"/>
      <c r="ATB152" s="4"/>
      <c r="ATC152" s="4"/>
      <c r="ATD152" s="4"/>
      <c r="ATE152" s="4"/>
      <c r="ATF152" s="4"/>
      <c r="ATG152" s="4"/>
      <c r="ATH152" s="4"/>
      <c r="ATI152" s="4"/>
      <c r="ATJ152" s="4"/>
      <c r="ATK152" s="4"/>
      <c r="ATL152" s="4"/>
      <c r="ATM152" s="4"/>
      <c r="ATN152" s="4"/>
      <c r="ATO152" s="4"/>
      <c r="ATP152" s="4"/>
      <c r="ATQ152" s="4"/>
      <c r="ATR152" s="4"/>
      <c r="ATS152" s="4"/>
      <c r="ATT152" s="4"/>
      <c r="ATU152" s="4"/>
      <c r="ATV152" s="4"/>
      <c r="ATW152" s="4"/>
      <c r="ATX152" s="4"/>
      <c r="ATY152" s="4"/>
      <c r="ATZ152" s="4"/>
      <c r="AUA152" s="4"/>
      <c r="AUB152" s="4"/>
      <c r="AUC152" s="4"/>
      <c r="AUD152" s="4"/>
      <c r="AUE152" s="4"/>
      <c r="AUF152" s="4"/>
      <c r="AUG152" s="4"/>
      <c r="AUH152" s="4"/>
      <c r="AUI152" s="4"/>
      <c r="AUJ152" s="4"/>
      <c r="AUK152" s="4"/>
      <c r="AUL152" s="4"/>
      <c r="AUM152" s="74"/>
      <c r="AUN152" s="74"/>
      <c r="AUO152" s="74"/>
      <c r="AUP152" s="74"/>
      <c r="AUQ152" s="74"/>
      <c r="AUR152" s="74"/>
      <c r="AUS152" s="4"/>
      <c r="AUT152" s="4"/>
      <c r="AUU152" s="4"/>
      <c r="AUV152" s="4"/>
      <c r="AUW152" s="4"/>
      <c r="AUX152" s="4"/>
      <c r="AUY152" s="4"/>
      <c r="AUZ152" s="4"/>
      <c r="AVA152" s="4"/>
      <c r="AVB152" s="4"/>
      <c r="AVC152" s="4"/>
      <c r="AVD152" s="4"/>
      <c r="AVE152" s="4"/>
      <c r="AVF152" s="4"/>
      <c r="AVG152" s="4"/>
      <c r="AVH152" s="4"/>
      <c r="AVI152" s="4"/>
      <c r="AVJ152" s="4"/>
      <c r="AVK152" s="4"/>
      <c r="AVL152" s="4"/>
      <c r="AVM152" s="4"/>
      <c r="AVN152" s="4"/>
      <c r="AVO152" s="4"/>
      <c r="AVP152" s="4"/>
      <c r="AVQ152" s="4"/>
      <c r="AVR152" s="4"/>
      <c r="AVS152" s="4"/>
      <c r="AVT152" s="4"/>
      <c r="AVU152" s="4"/>
      <c r="AVV152" s="4"/>
      <c r="AVW152" s="4"/>
      <c r="AVX152" s="4"/>
      <c r="AVY152" s="4"/>
      <c r="AVZ152" s="4"/>
      <c r="AWA152" s="4"/>
      <c r="AWB152" s="4"/>
      <c r="AWC152" s="4"/>
      <c r="AWD152" s="4"/>
      <c r="AWE152" s="4"/>
      <c r="AWF152" s="4"/>
      <c r="AWG152" s="4"/>
      <c r="AWH152" s="4"/>
      <c r="AWI152" s="4"/>
      <c r="AWJ152" s="4"/>
      <c r="AWK152" s="4"/>
      <c r="AWL152" s="4"/>
      <c r="AWM152" s="4"/>
      <c r="AWN152" s="4"/>
      <c r="AWO152" s="4"/>
      <c r="AWP152" s="4"/>
      <c r="AWQ152" s="4"/>
      <c r="AWR152" s="4"/>
      <c r="AWS152" s="4"/>
      <c r="AWT152" s="4"/>
      <c r="AWU152" s="4"/>
      <c r="AWV152" s="4"/>
      <c r="AWW152" s="4"/>
      <c r="AWX152" s="4"/>
      <c r="AWY152" s="4"/>
      <c r="AWZ152" s="4"/>
      <c r="AXA152" s="4"/>
      <c r="AXB152" s="4"/>
      <c r="AXC152" s="4"/>
      <c r="AXD152" s="4"/>
      <c r="AXE152" s="4"/>
      <c r="AXF152" s="4"/>
      <c r="AXG152" s="4"/>
      <c r="AXH152" s="4"/>
      <c r="AXI152" s="4"/>
      <c r="AXJ152" s="4"/>
      <c r="AXK152" s="4"/>
      <c r="AXL152" s="4"/>
      <c r="AXM152" s="4"/>
      <c r="AXN152" s="4"/>
      <c r="AXO152" s="4"/>
      <c r="AXP152" s="4"/>
      <c r="AXQ152" s="4"/>
      <c r="AXR152" s="4"/>
      <c r="AXS152" s="4"/>
      <c r="AXT152" s="4"/>
      <c r="AXU152" s="4"/>
      <c r="AXV152" s="4"/>
      <c r="AXW152" s="4"/>
      <c r="AXX152" s="4"/>
      <c r="AXY152" s="4"/>
      <c r="AXZ152" s="4"/>
      <c r="AYA152" s="4"/>
      <c r="AYB152" s="4"/>
      <c r="AYC152" s="4"/>
      <c r="AYD152" s="4"/>
      <c r="AYE152" s="4"/>
      <c r="AYF152" s="4"/>
      <c r="AYG152" s="4"/>
      <c r="AYH152" s="4"/>
      <c r="AYI152" s="4"/>
      <c r="AYJ152" s="4"/>
      <c r="AYK152" s="4"/>
      <c r="AYL152" s="4"/>
      <c r="AYM152" s="4"/>
      <c r="AYN152" s="4"/>
      <c r="AYO152" s="4"/>
      <c r="AYP152" s="4"/>
      <c r="AYQ152" s="4"/>
      <c r="AYR152" s="4"/>
      <c r="AYS152" s="4"/>
      <c r="AYT152" s="4"/>
      <c r="AYU152" s="4"/>
      <c r="AYV152" s="4"/>
      <c r="AYW152" s="4"/>
      <c r="AYX152" s="4"/>
      <c r="AYY152" s="4"/>
      <c r="AYZ152" s="4"/>
      <c r="AZA152" s="4"/>
      <c r="AZB152" s="4"/>
      <c r="AZC152" s="4"/>
      <c r="AZD152" s="4"/>
      <c r="AZE152" s="4"/>
      <c r="AZF152" s="4"/>
      <c r="AZG152" s="4"/>
      <c r="AZH152" s="4"/>
      <c r="AZI152" s="4"/>
      <c r="AZJ152" s="4"/>
      <c r="AZK152" s="4"/>
      <c r="AZL152" s="4"/>
      <c r="AZM152" s="4"/>
      <c r="AZN152" s="4"/>
      <c r="AZO152" s="4"/>
      <c r="AZP152" s="4"/>
      <c r="AZQ152" s="4"/>
      <c r="AZR152" s="4"/>
      <c r="AZS152" s="4"/>
      <c r="AZT152" s="4"/>
      <c r="AZU152" s="4"/>
      <c r="AZV152" s="4"/>
      <c r="AZW152" s="4"/>
      <c r="AZX152" s="4"/>
      <c r="AZY152" s="4"/>
      <c r="AZZ152" s="4"/>
      <c r="BAA152" s="4"/>
      <c r="BAB152" s="4"/>
      <c r="BAC152" s="4"/>
      <c r="BAD152" s="4"/>
      <c r="BAE152" s="4"/>
      <c r="BAF152" s="4"/>
      <c r="BAG152" s="4"/>
      <c r="BAH152" s="4"/>
      <c r="BAI152" s="4"/>
      <c r="BAJ152" s="4"/>
      <c r="BAK152" s="4"/>
      <c r="BAL152" s="4"/>
      <c r="BAM152" s="4"/>
      <c r="BAN152" s="4"/>
      <c r="BAO152" s="4"/>
      <c r="BAP152" s="4"/>
      <c r="BAQ152" s="4"/>
      <c r="BAR152" s="4"/>
      <c r="BAS152" s="4"/>
      <c r="BAT152" s="4"/>
      <c r="BAU152" s="4"/>
      <c r="BAV152" s="4"/>
      <c r="BAW152" s="4"/>
      <c r="BAX152" s="4"/>
      <c r="BAY152" s="4"/>
      <c r="BAZ152" s="4"/>
      <c r="BBA152" s="4"/>
      <c r="BBB152" s="4"/>
      <c r="BBC152" s="4"/>
      <c r="BBD152" s="4"/>
      <c r="BBE152" s="4"/>
      <c r="BBF152" s="4"/>
      <c r="BBG152" s="4"/>
      <c r="BBH152" s="4"/>
      <c r="BBI152" s="4"/>
      <c r="BBJ152" s="4"/>
      <c r="BBK152" s="4"/>
      <c r="BBL152" s="4"/>
      <c r="BBM152" s="4"/>
      <c r="BBN152" s="4"/>
      <c r="BBO152" s="4"/>
      <c r="BBP152" s="4"/>
      <c r="BBQ152" s="4"/>
      <c r="BBR152" s="4"/>
      <c r="BBS152" s="4"/>
      <c r="BBT152" s="4"/>
      <c r="BBU152" s="4"/>
      <c r="BBV152" s="4"/>
      <c r="BBW152" s="4"/>
      <c r="BBX152" s="4"/>
      <c r="BBY152" s="4"/>
      <c r="BBZ152" s="4"/>
      <c r="BCA152" s="4"/>
      <c r="BCB152" s="4"/>
      <c r="BCC152" s="4"/>
      <c r="BCD152" s="4"/>
      <c r="BCE152" s="4"/>
      <c r="BCF152" s="4"/>
      <c r="BCG152" s="4"/>
      <c r="BCH152" s="4"/>
      <c r="BCI152" s="4"/>
      <c r="BCJ152" s="4"/>
      <c r="BCK152" s="4"/>
      <c r="BCL152" s="4"/>
      <c r="BCM152" s="4"/>
      <c r="BCN152" s="4"/>
      <c r="BCO152" s="4"/>
      <c r="BCP152" s="4"/>
      <c r="BCQ152" s="4"/>
      <c r="BCR152" s="4"/>
      <c r="BCS152" s="4"/>
      <c r="BCT152" s="4"/>
      <c r="BCU152" s="4"/>
      <c r="BCV152" s="4"/>
      <c r="BCW152" s="4"/>
      <c r="BCX152" s="4"/>
      <c r="BCY152" s="4"/>
      <c r="BCZ152" s="4"/>
      <c r="BDA152" s="4"/>
      <c r="BDB152" s="4"/>
      <c r="BDC152" s="4"/>
      <c r="BDD152" s="4"/>
      <c r="BDE152" s="4"/>
      <c r="BDF152" s="4"/>
      <c r="BDG152" s="4"/>
      <c r="BDH152" s="4"/>
      <c r="BDI152" s="4"/>
      <c r="BDJ152" s="4"/>
      <c r="BDK152" s="4"/>
      <c r="BDL152" s="4"/>
      <c r="BDM152" s="4"/>
      <c r="BDN152" s="4"/>
      <c r="BDO152" s="4"/>
      <c r="BDP152" s="4"/>
      <c r="BDQ152" s="4"/>
      <c r="BDR152" s="4"/>
      <c r="BDS152" s="4"/>
      <c r="BDT152" s="4"/>
      <c r="BDU152" s="4"/>
      <c r="BDV152" s="4"/>
      <c r="BDW152" s="4"/>
      <c r="BDX152" s="4"/>
      <c r="BDY152" s="4"/>
      <c r="BDZ152" s="4"/>
      <c r="BEA152" s="4"/>
      <c r="BEB152" s="4"/>
      <c r="BEC152" s="4"/>
      <c r="BED152" s="4"/>
      <c r="BEE152" s="4"/>
      <c r="BEF152" s="4"/>
      <c r="BEG152" s="4"/>
      <c r="BEH152" s="4"/>
      <c r="BEI152" s="74"/>
      <c r="BEJ152" s="74"/>
      <c r="BEK152" s="74"/>
      <c r="BEL152" s="74"/>
      <c r="BEM152" s="74"/>
      <c r="BEN152" s="74"/>
      <c r="BEO152" s="4"/>
      <c r="BEP152" s="4"/>
      <c r="BEQ152" s="4"/>
      <c r="BER152" s="4"/>
      <c r="BES152" s="4"/>
      <c r="BET152" s="4"/>
      <c r="BEU152" s="4"/>
      <c r="BEV152" s="4"/>
      <c r="BEW152" s="4"/>
      <c r="BEX152" s="4"/>
      <c r="BEY152" s="4"/>
      <c r="BEZ152" s="4"/>
      <c r="BFA152" s="4"/>
      <c r="BFB152" s="4"/>
      <c r="BFC152" s="4"/>
      <c r="BFD152" s="4"/>
      <c r="BFE152" s="4"/>
      <c r="BFF152" s="4"/>
      <c r="BFG152" s="4"/>
      <c r="BFH152" s="4"/>
      <c r="BFI152" s="4"/>
      <c r="BFJ152" s="4"/>
      <c r="BFK152" s="4"/>
      <c r="BFL152" s="4"/>
      <c r="BFM152" s="4"/>
      <c r="BFN152" s="4"/>
      <c r="BFO152" s="4"/>
      <c r="BFP152" s="4"/>
      <c r="BFQ152" s="4"/>
      <c r="BFR152" s="4"/>
      <c r="BFS152" s="4"/>
      <c r="BFT152" s="4"/>
      <c r="BFU152" s="4"/>
      <c r="BFV152" s="4"/>
      <c r="BFW152" s="4"/>
      <c r="BFX152" s="4"/>
      <c r="BFY152" s="4"/>
      <c r="BFZ152" s="4"/>
      <c r="BGA152" s="4"/>
      <c r="BGB152" s="4"/>
      <c r="BGC152" s="4"/>
      <c r="BGD152" s="4"/>
      <c r="BGE152" s="4"/>
      <c r="BGF152" s="4"/>
      <c r="BGG152" s="4"/>
      <c r="BGH152" s="4"/>
      <c r="BGI152" s="4"/>
      <c r="BGJ152" s="4"/>
      <c r="BGK152" s="4"/>
      <c r="BGL152" s="4"/>
      <c r="BGM152" s="4"/>
      <c r="BGN152" s="4"/>
      <c r="BGO152" s="4"/>
      <c r="BGP152" s="4"/>
      <c r="BGQ152" s="4"/>
      <c r="BGR152" s="4"/>
      <c r="BGS152" s="4"/>
      <c r="BGT152" s="4"/>
      <c r="BGU152" s="4"/>
      <c r="BGV152" s="4"/>
      <c r="BGW152" s="4"/>
      <c r="BGX152" s="4"/>
      <c r="BGY152" s="4"/>
      <c r="BGZ152" s="4"/>
      <c r="BHA152" s="4"/>
      <c r="BHB152" s="4"/>
      <c r="BHC152" s="4"/>
      <c r="BHD152" s="4"/>
      <c r="BHE152" s="4"/>
      <c r="BHF152" s="4"/>
      <c r="BHG152" s="4"/>
      <c r="BHH152" s="4"/>
      <c r="BHI152" s="4"/>
      <c r="BHJ152" s="4"/>
      <c r="BHK152" s="4"/>
      <c r="BHL152" s="4"/>
      <c r="BHM152" s="4"/>
      <c r="BHN152" s="4"/>
      <c r="BHO152" s="4"/>
      <c r="BHP152" s="4"/>
      <c r="BHQ152" s="4"/>
      <c r="BHR152" s="4"/>
      <c r="BHS152" s="4"/>
      <c r="BHT152" s="4"/>
      <c r="BHU152" s="4"/>
      <c r="BHV152" s="4"/>
      <c r="BHW152" s="4"/>
      <c r="BHX152" s="4"/>
      <c r="BHY152" s="4"/>
      <c r="BHZ152" s="4"/>
      <c r="BIA152" s="4"/>
      <c r="BIB152" s="4"/>
      <c r="BIC152" s="4"/>
      <c r="BID152" s="4"/>
      <c r="BIE152" s="4"/>
      <c r="BIF152" s="4"/>
      <c r="BIG152" s="4"/>
      <c r="BIH152" s="4"/>
      <c r="BII152" s="4"/>
      <c r="BIJ152" s="4"/>
      <c r="BIK152" s="4"/>
      <c r="BIL152" s="4"/>
      <c r="BIM152" s="4"/>
      <c r="BIN152" s="4"/>
      <c r="BIO152" s="4"/>
      <c r="BIP152" s="4"/>
      <c r="BIQ152" s="4"/>
      <c r="BIR152" s="4"/>
      <c r="BIS152" s="4"/>
      <c r="BIT152" s="4"/>
      <c r="BIU152" s="4"/>
      <c r="BIV152" s="4"/>
      <c r="BIW152" s="4"/>
      <c r="BIX152" s="4"/>
      <c r="BIY152" s="4"/>
      <c r="BIZ152" s="4"/>
      <c r="BJA152" s="4"/>
      <c r="BJB152" s="4"/>
      <c r="BJC152" s="4"/>
      <c r="BJD152" s="4"/>
      <c r="BJE152" s="4"/>
      <c r="BJF152" s="4"/>
      <c r="BJG152" s="4"/>
      <c r="BJH152" s="4"/>
      <c r="BJI152" s="4"/>
      <c r="BJJ152" s="4"/>
      <c r="BJK152" s="4"/>
      <c r="BJL152" s="4"/>
      <c r="BJM152" s="4"/>
      <c r="BJN152" s="4"/>
      <c r="BJO152" s="4"/>
      <c r="BJP152" s="4"/>
      <c r="BJQ152" s="4"/>
      <c r="BJR152" s="4"/>
      <c r="BJS152" s="4"/>
      <c r="BJT152" s="4"/>
      <c r="BJU152" s="4"/>
      <c r="BJV152" s="4"/>
      <c r="BJW152" s="4"/>
      <c r="BJX152" s="4"/>
      <c r="BJY152" s="4"/>
      <c r="BJZ152" s="4"/>
      <c r="BKA152" s="4"/>
      <c r="BKB152" s="4"/>
      <c r="BKC152" s="4"/>
      <c r="BKD152" s="4"/>
      <c r="BKE152" s="4"/>
      <c r="BKF152" s="4"/>
      <c r="BKG152" s="4"/>
      <c r="BKH152" s="4"/>
      <c r="BKI152" s="4"/>
      <c r="BKJ152" s="4"/>
      <c r="BKK152" s="4"/>
      <c r="BKL152" s="4"/>
      <c r="BKM152" s="4"/>
      <c r="BKN152" s="4"/>
      <c r="BKO152" s="4"/>
      <c r="BKP152" s="4"/>
      <c r="BKQ152" s="4"/>
      <c r="BKR152" s="4"/>
      <c r="BKS152" s="4"/>
      <c r="BKT152" s="4"/>
      <c r="BKU152" s="4"/>
      <c r="BKV152" s="4"/>
      <c r="BKW152" s="4"/>
      <c r="BKX152" s="4"/>
      <c r="BKY152" s="4"/>
      <c r="BKZ152" s="4"/>
      <c r="BLA152" s="4"/>
      <c r="BLB152" s="4"/>
      <c r="BLC152" s="4"/>
      <c r="BLD152" s="4"/>
      <c r="BLE152" s="4"/>
      <c r="BLF152" s="4"/>
      <c r="BLG152" s="4"/>
      <c r="BLH152" s="4"/>
      <c r="BLI152" s="4"/>
      <c r="BLJ152" s="4"/>
      <c r="BLK152" s="4"/>
      <c r="BLL152" s="4"/>
      <c r="BLM152" s="4"/>
      <c r="BLN152" s="4"/>
      <c r="BLO152" s="4"/>
      <c r="BLP152" s="4"/>
      <c r="BLQ152" s="4"/>
      <c r="BLR152" s="4"/>
      <c r="BLS152" s="4"/>
      <c r="BLT152" s="4"/>
      <c r="BLU152" s="4"/>
      <c r="BLV152" s="4"/>
      <c r="BLW152" s="4"/>
      <c r="BLX152" s="4"/>
      <c r="BLY152" s="4"/>
      <c r="BLZ152" s="4"/>
      <c r="BMA152" s="4"/>
      <c r="BMB152" s="4"/>
      <c r="BMC152" s="4"/>
      <c r="BMD152" s="4"/>
      <c r="BME152" s="4"/>
      <c r="BMF152" s="4"/>
      <c r="BMG152" s="4"/>
      <c r="BMH152" s="4"/>
      <c r="BMI152" s="4"/>
      <c r="BMJ152" s="4"/>
      <c r="BMK152" s="4"/>
      <c r="BML152" s="4"/>
      <c r="BMM152" s="4"/>
      <c r="BMN152" s="4"/>
      <c r="BMO152" s="4"/>
      <c r="BMP152" s="4"/>
      <c r="BMQ152" s="4"/>
      <c r="BMR152" s="4"/>
      <c r="BMS152" s="4"/>
      <c r="BMT152" s="4"/>
      <c r="BMU152" s="4"/>
      <c r="BMV152" s="4"/>
      <c r="BMW152" s="4"/>
      <c r="BMX152" s="4"/>
      <c r="BMY152" s="4"/>
      <c r="BMZ152" s="4"/>
      <c r="BNA152" s="4"/>
      <c r="BNB152" s="4"/>
      <c r="BNC152" s="4"/>
      <c r="BND152" s="4"/>
      <c r="BNE152" s="4"/>
      <c r="BNF152" s="4"/>
      <c r="BNG152" s="4"/>
      <c r="BNH152" s="4"/>
      <c r="BNI152" s="4"/>
      <c r="BNJ152" s="4"/>
      <c r="BNK152" s="4"/>
      <c r="BNL152" s="4"/>
      <c r="BNM152" s="4"/>
      <c r="BNN152" s="4"/>
      <c r="BNO152" s="4"/>
      <c r="BNP152" s="4"/>
      <c r="BNQ152" s="4"/>
      <c r="BNR152" s="4"/>
      <c r="BNS152" s="4"/>
      <c r="BNT152" s="4"/>
      <c r="BNU152" s="4"/>
      <c r="BNV152" s="4"/>
      <c r="BNW152" s="4"/>
      <c r="BNX152" s="4"/>
      <c r="BNY152" s="4"/>
      <c r="BNZ152" s="4"/>
      <c r="BOA152" s="4"/>
      <c r="BOB152" s="4"/>
      <c r="BOC152" s="4"/>
      <c r="BOD152" s="4"/>
      <c r="BOE152" s="74"/>
      <c r="BOF152" s="74"/>
      <c r="BOG152" s="74"/>
      <c r="BOH152" s="74"/>
      <c r="BOI152" s="74"/>
      <c r="BOJ152" s="74"/>
      <c r="BOK152" s="4"/>
      <c r="BOL152" s="4"/>
      <c r="BOM152" s="4"/>
      <c r="BON152" s="4"/>
      <c r="BOO152" s="4"/>
      <c r="BOP152" s="4"/>
      <c r="BOQ152" s="4"/>
      <c r="BOR152" s="4"/>
      <c r="BOS152" s="4"/>
      <c r="BOT152" s="4"/>
      <c r="BOU152" s="4"/>
      <c r="BOV152" s="4"/>
      <c r="BOW152" s="4"/>
      <c r="BOX152" s="4"/>
      <c r="BOY152" s="4"/>
      <c r="BOZ152" s="4"/>
      <c r="BPA152" s="4"/>
      <c r="BPB152" s="4"/>
      <c r="BPC152" s="4"/>
      <c r="BPD152" s="4"/>
      <c r="BPE152" s="4"/>
      <c r="BPF152" s="4"/>
      <c r="BPG152" s="4"/>
      <c r="BPH152" s="4"/>
      <c r="BPI152" s="4"/>
      <c r="BPJ152" s="4"/>
      <c r="BPK152" s="4"/>
      <c r="BPL152" s="4"/>
      <c r="BPM152" s="4"/>
      <c r="BPN152" s="4"/>
      <c r="BPO152" s="4"/>
      <c r="BPP152" s="4"/>
      <c r="BPQ152" s="4"/>
      <c r="BPR152" s="4"/>
      <c r="BPS152" s="4"/>
      <c r="BPT152" s="4"/>
      <c r="BPU152" s="4"/>
      <c r="BPV152" s="4"/>
      <c r="BPW152" s="4"/>
      <c r="BPX152" s="4"/>
      <c r="BPY152" s="4"/>
      <c r="BPZ152" s="4"/>
      <c r="BQA152" s="4"/>
      <c r="BQB152" s="4"/>
      <c r="BQC152" s="4"/>
      <c r="BQD152" s="4"/>
      <c r="BQE152" s="4"/>
      <c r="BQF152" s="4"/>
      <c r="BQG152" s="4"/>
      <c r="BQH152" s="4"/>
      <c r="BQI152" s="4"/>
      <c r="BQJ152" s="4"/>
      <c r="BQK152" s="4"/>
      <c r="BQL152" s="4"/>
      <c r="BQM152" s="4"/>
      <c r="BQN152" s="4"/>
      <c r="BQO152" s="4"/>
      <c r="BQP152" s="4"/>
      <c r="BQQ152" s="4"/>
      <c r="BQR152" s="4"/>
      <c r="BQS152" s="4"/>
      <c r="BQT152" s="4"/>
      <c r="BQU152" s="4"/>
      <c r="BQV152" s="4"/>
      <c r="BQW152" s="4"/>
      <c r="BQX152" s="4"/>
      <c r="BQY152" s="4"/>
      <c r="BQZ152" s="4"/>
      <c r="BRA152" s="4"/>
      <c r="BRB152" s="4"/>
      <c r="BRC152" s="4"/>
      <c r="BRD152" s="4"/>
      <c r="BRE152" s="4"/>
      <c r="BRF152" s="4"/>
      <c r="BRG152" s="4"/>
      <c r="BRH152" s="4"/>
      <c r="BRI152" s="4"/>
      <c r="BRJ152" s="4"/>
      <c r="BRK152" s="4"/>
      <c r="BRL152" s="4"/>
      <c r="BRM152" s="4"/>
      <c r="BRN152" s="4"/>
      <c r="BRO152" s="4"/>
      <c r="BRP152" s="4"/>
      <c r="BRQ152" s="4"/>
      <c r="BRR152" s="4"/>
      <c r="BRS152" s="4"/>
      <c r="BRT152" s="4"/>
      <c r="BRU152" s="4"/>
      <c r="BRV152" s="4"/>
      <c r="BRW152" s="4"/>
      <c r="BRX152" s="4"/>
      <c r="BRY152" s="4"/>
      <c r="BRZ152" s="4"/>
      <c r="BSA152" s="4"/>
      <c r="BSB152" s="4"/>
      <c r="BSC152" s="4"/>
      <c r="BSD152" s="4"/>
      <c r="BSE152" s="4"/>
      <c r="BSF152" s="4"/>
      <c r="BSG152" s="4"/>
      <c r="BSH152" s="4"/>
      <c r="BSI152" s="4"/>
      <c r="BSJ152" s="4"/>
      <c r="BSK152" s="4"/>
      <c r="BSL152" s="4"/>
      <c r="BSM152" s="4"/>
      <c r="BSN152" s="4"/>
      <c r="BSO152" s="4"/>
      <c r="BSP152" s="4"/>
      <c r="BSQ152" s="4"/>
      <c r="BSR152" s="4"/>
      <c r="BSS152" s="4"/>
      <c r="BST152" s="4"/>
      <c r="BSU152" s="4"/>
      <c r="BSV152" s="4"/>
      <c r="BSW152" s="4"/>
      <c r="BSX152" s="4"/>
      <c r="BSY152" s="4"/>
      <c r="BSZ152" s="4"/>
      <c r="BTA152" s="4"/>
      <c r="BTB152" s="4"/>
      <c r="BTC152" s="4"/>
      <c r="BTD152" s="4"/>
      <c r="BTE152" s="4"/>
      <c r="BTF152" s="4"/>
      <c r="BTG152" s="4"/>
      <c r="BTH152" s="4"/>
      <c r="BTI152" s="4"/>
      <c r="BTJ152" s="4"/>
      <c r="BTK152" s="4"/>
      <c r="BTL152" s="4"/>
      <c r="BTM152" s="4"/>
      <c r="BTN152" s="4"/>
      <c r="BTO152" s="4"/>
      <c r="BTP152" s="4"/>
      <c r="BTQ152" s="4"/>
      <c r="BTR152" s="4"/>
      <c r="BTS152" s="4"/>
      <c r="BTT152" s="4"/>
      <c r="BTU152" s="4"/>
      <c r="BTV152" s="4"/>
      <c r="BTW152" s="4"/>
      <c r="BTX152" s="4"/>
      <c r="BTY152" s="4"/>
      <c r="BTZ152" s="4"/>
      <c r="BUA152" s="4"/>
      <c r="BUB152" s="4"/>
      <c r="BUC152" s="4"/>
      <c r="BUD152" s="4"/>
      <c r="BUE152" s="4"/>
      <c r="BUF152" s="4"/>
      <c r="BUG152" s="4"/>
      <c r="BUH152" s="4"/>
      <c r="BUI152" s="4"/>
      <c r="BUJ152" s="4"/>
      <c r="BUK152" s="4"/>
      <c r="BUL152" s="4"/>
      <c r="BUM152" s="4"/>
      <c r="BUN152" s="4"/>
      <c r="BUO152" s="4"/>
      <c r="BUP152" s="4"/>
      <c r="BUQ152" s="4"/>
      <c r="BUR152" s="4"/>
      <c r="BUS152" s="4"/>
      <c r="BUT152" s="4"/>
      <c r="BUU152" s="4"/>
      <c r="BUV152" s="4"/>
      <c r="BUW152" s="4"/>
      <c r="BUX152" s="4"/>
      <c r="BUY152" s="4"/>
      <c r="BUZ152" s="4"/>
      <c r="BVA152" s="4"/>
      <c r="BVB152" s="4"/>
      <c r="BVC152" s="4"/>
      <c r="BVD152" s="4"/>
      <c r="BVE152" s="4"/>
      <c r="BVF152" s="4"/>
      <c r="BVG152" s="4"/>
      <c r="BVH152" s="4"/>
      <c r="BVI152" s="4"/>
      <c r="BVJ152" s="4"/>
      <c r="BVK152" s="4"/>
      <c r="BVL152" s="4"/>
      <c r="BVM152" s="4"/>
      <c r="BVN152" s="4"/>
      <c r="BVO152" s="4"/>
      <c r="BVP152" s="4"/>
      <c r="BVQ152" s="4"/>
      <c r="BVR152" s="4"/>
      <c r="BVS152" s="4"/>
      <c r="BVT152" s="4"/>
      <c r="BVU152" s="4"/>
      <c r="BVV152" s="4"/>
      <c r="BVW152" s="4"/>
      <c r="BVX152" s="4"/>
      <c r="BVY152" s="4"/>
      <c r="BVZ152" s="4"/>
      <c r="BWA152" s="4"/>
      <c r="BWB152" s="4"/>
      <c r="BWC152" s="4"/>
      <c r="BWD152" s="4"/>
      <c r="BWE152" s="4"/>
      <c r="BWF152" s="4"/>
      <c r="BWG152" s="4"/>
      <c r="BWH152" s="4"/>
      <c r="BWI152" s="4"/>
      <c r="BWJ152" s="4"/>
      <c r="BWK152" s="4"/>
      <c r="BWL152" s="4"/>
      <c r="BWM152" s="4"/>
      <c r="BWN152" s="4"/>
      <c r="BWO152" s="4"/>
      <c r="BWP152" s="4"/>
      <c r="BWQ152" s="4"/>
      <c r="BWR152" s="4"/>
      <c r="BWS152" s="4"/>
      <c r="BWT152" s="4"/>
      <c r="BWU152" s="4"/>
      <c r="BWV152" s="4"/>
      <c r="BWW152" s="4"/>
      <c r="BWX152" s="4"/>
      <c r="BWY152" s="4"/>
      <c r="BWZ152" s="4"/>
      <c r="BXA152" s="4"/>
      <c r="BXB152" s="4"/>
      <c r="BXC152" s="4"/>
      <c r="BXD152" s="4"/>
      <c r="BXE152" s="4"/>
      <c r="BXF152" s="4"/>
      <c r="BXG152" s="4"/>
      <c r="BXH152" s="4"/>
      <c r="BXI152" s="4"/>
      <c r="BXJ152" s="4"/>
      <c r="BXK152" s="4"/>
      <c r="BXL152" s="4"/>
      <c r="BXM152" s="4"/>
      <c r="BXN152" s="4"/>
      <c r="BXO152" s="4"/>
      <c r="BXP152" s="4"/>
      <c r="BXQ152" s="4"/>
      <c r="BXR152" s="4"/>
      <c r="BXS152" s="4"/>
      <c r="BXT152" s="4"/>
      <c r="BXU152" s="4"/>
      <c r="BXV152" s="4"/>
      <c r="BXW152" s="4"/>
      <c r="BXX152" s="4"/>
      <c r="BXY152" s="4"/>
      <c r="BXZ152" s="4"/>
      <c r="BYA152" s="74"/>
      <c r="BYB152" s="74"/>
      <c r="BYC152" s="74"/>
      <c r="BYD152" s="74"/>
      <c r="BYE152" s="74"/>
      <c r="BYF152" s="74"/>
      <c r="BYG152" s="4"/>
      <c r="BYH152" s="4"/>
      <c r="BYI152" s="4"/>
      <c r="BYJ152" s="4"/>
      <c r="BYK152" s="4"/>
      <c r="BYL152" s="4"/>
      <c r="BYM152" s="4"/>
      <c r="BYN152" s="4"/>
      <c r="BYO152" s="4"/>
      <c r="BYP152" s="4"/>
      <c r="BYQ152" s="4"/>
      <c r="BYR152" s="4"/>
      <c r="BYS152" s="4"/>
      <c r="BYT152" s="4"/>
      <c r="BYU152" s="4"/>
      <c r="BYV152" s="4"/>
      <c r="BYW152" s="4"/>
      <c r="BYX152" s="4"/>
      <c r="BYY152" s="4"/>
      <c r="BYZ152" s="4"/>
      <c r="BZA152" s="4"/>
      <c r="BZB152" s="4"/>
      <c r="BZC152" s="4"/>
      <c r="BZD152" s="4"/>
      <c r="BZE152" s="4"/>
      <c r="BZF152" s="4"/>
      <c r="BZG152" s="4"/>
      <c r="BZH152" s="4"/>
      <c r="BZI152" s="4"/>
      <c r="BZJ152" s="4"/>
      <c r="BZK152" s="4"/>
      <c r="BZL152" s="4"/>
      <c r="BZM152" s="4"/>
      <c r="BZN152" s="4"/>
      <c r="BZO152" s="4"/>
      <c r="BZP152" s="4"/>
      <c r="BZQ152" s="4"/>
      <c r="BZR152" s="4"/>
      <c r="BZS152" s="4"/>
      <c r="BZT152" s="4"/>
      <c r="BZU152" s="4"/>
      <c r="BZV152" s="4"/>
      <c r="BZW152" s="4"/>
      <c r="BZX152" s="4"/>
      <c r="BZY152" s="4"/>
      <c r="BZZ152" s="4"/>
      <c r="CAA152" s="4"/>
      <c r="CAB152" s="4"/>
      <c r="CAC152" s="4"/>
      <c r="CAD152" s="4"/>
      <c r="CAE152" s="4"/>
      <c r="CAF152" s="4"/>
      <c r="CAG152" s="4"/>
      <c r="CAH152" s="4"/>
      <c r="CAI152" s="4"/>
      <c r="CAJ152" s="4"/>
      <c r="CAK152" s="4"/>
      <c r="CAL152" s="4"/>
      <c r="CAM152" s="4"/>
      <c r="CAN152" s="4"/>
      <c r="CAO152" s="4"/>
      <c r="CAP152" s="4"/>
      <c r="CAQ152" s="4"/>
      <c r="CAR152" s="4"/>
      <c r="CAS152" s="4"/>
      <c r="CAT152" s="4"/>
      <c r="CAU152" s="4"/>
      <c r="CAV152" s="4"/>
      <c r="CAW152" s="4"/>
      <c r="CAX152" s="4"/>
      <c r="CAY152" s="4"/>
      <c r="CAZ152" s="4"/>
      <c r="CBA152" s="4"/>
      <c r="CBB152" s="4"/>
      <c r="CBC152" s="4"/>
      <c r="CBD152" s="4"/>
      <c r="CBE152" s="4"/>
      <c r="CBF152" s="4"/>
      <c r="CBG152" s="4"/>
      <c r="CBH152" s="4"/>
      <c r="CBI152" s="4"/>
      <c r="CBJ152" s="4"/>
      <c r="CBK152" s="4"/>
      <c r="CBL152" s="4"/>
      <c r="CBM152" s="4"/>
      <c r="CBN152" s="4"/>
      <c r="CBO152" s="4"/>
      <c r="CBP152" s="4"/>
      <c r="CBQ152" s="4"/>
      <c r="CBR152" s="4"/>
      <c r="CBS152" s="4"/>
      <c r="CBT152" s="4"/>
      <c r="CBU152" s="4"/>
      <c r="CBV152" s="4"/>
      <c r="CBW152" s="4"/>
      <c r="CBX152" s="4"/>
      <c r="CBY152" s="4"/>
      <c r="CBZ152" s="4"/>
      <c r="CCA152" s="4"/>
      <c r="CCB152" s="4"/>
      <c r="CCC152" s="4"/>
      <c r="CCD152" s="4"/>
      <c r="CCE152" s="4"/>
      <c r="CCF152" s="4"/>
      <c r="CCG152" s="4"/>
      <c r="CCH152" s="4"/>
      <c r="CCI152" s="4"/>
      <c r="CCJ152" s="4"/>
      <c r="CCK152" s="4"/>
      <c r="CCL152" s="4"/>
      <c r="CCM152" s="4"/>
      <c r="CCN152" s="4"/>
      <c r="CCO152" s="4"/>
      <c r="CCP152" s="4"/>
      <c r="CCQ152" s="4"/>
      <c r="CCR152" s="4"/>
      <c r="CCS152" s="4"/>
      <c r="CCT152" s="4"/>
      <c r="CCU152" s="4"/>
      <c r="CCV152" s="4"/>
      <c r="CCW152" s="4"/>
      <c r="CCX152" s="4"/>
      <c r="CCY152" s="4"/>
      <c r="CCZ152" s="4"/>
      <c r="CDA152" s="4"/>
      <c r="CDB152" s="4"/>
      <c r="CDC152" s="4"/>
      <c r="CDD152" s="4"/>
      <c r="CDE152" s="4"/>
      <c r="CDF152" s="4"/>
      <c r="CDG152" s="4"/>
      <c r="CDH152" s="4"/>
      <c r="CDI152" s="4"/>
      <c r="CDJ152" s="4"/>
      <c r="CDK152" s="4"/>
      <c r="CDL152" s="4"/>
      <c r="CDM152" s="4"/>
      <c r="CDN152" s="4"/>
      <c r="CDO152" s="4"/>
      <c r="CDP152" s="4"/>
      <c r="CDQ152" s="4"/>
      <c r="CDR152" s="4"/>
      <c r="CDS152" s="4"/>
      <c r="CDT152" s="4"/>
      <c r="CDU152" s="4"/>
      <c r="CDV152" s="4"/>
      <c r="CDW152" s="4"/>
      <c r="CDX152" s="4"/>
      <c r="CDY152" s="4"/>
      <c r="CDZ152" s="4"/>
      <c r="CEA152" s="4"/>
      <c r="CEB152" s="4"/>
      <c r="CEC152" s="4"/>
      <c r="CED152" s="4"/>
      <c r="CEE152" s="4"/>
      <c r="CEF152" s="4"/>
      <c r="CEG152" s="4"/>
      <c r="CEH152" s="4"/>
      <c r="CEI152" s="4"/>
      <c r="CEJ152" s="4"/>
      <c r="CEK152" s="4"/>
      <c r="CEL152" s="4"/>
      <c r="CEM152" s="4"/>
      <c r="CEN152" s="4"/>
      <c r="CEO152" s="4"/>
      <c r="CEP152" s="4"/>
      <c r="CEQ152" s="4"/>
      <c r="CER152" s="4"/>
      <c r="CES152" s="4"/>
      <c r="CET152" s="4"/>
      <c r="CEU152" s="4"/>
      <c r="CEV152" s="4"/>
      <c r="CEW152" s="4"/>
      <c r="CEX152" s="4"/>
      <c r="CEY152" s="4"/>
      <c r="CEZ152" s="4"/>
      <c r="CFA152" s="4"/>
      <c r="CFB152" s="4"/>
      <c r="CFC152" s="4"/>
      <c r="CFD152" s="4"/>
      <c r="CFE152" s="4"/>
      <c r="CFF152" s="4"/>
      <c r="CFG152" s="4"/>
      <c r="CFH152" s="4"/>
      <c r="CFI152" s="4"/>
      <c r="CFJ152" s="4"/>
      <c r="CFK152" s="4"/>
      <c r="CFL152" s="4"/>
      <c r="CFM152" s="4"/>
      <c r="CFN152" s="4"/>
      <c r="CFO152" s="4"/>
      <c r="CFP152" s="4"/>
      <c r="CFQ152" s="4"/>
      <c r="CFR152" s="4"/>
      <c r="CFS152" s="4"/>
      <c r="CFT152" s="4"/>
      <c r="CFU152" s="4"/>
      <c r="CFV152" s="4"/>
      <c r="CFW152" s="4"/>
      <c r="CFX152" s="4"/>
      <c r="CFY152" s="4"/>
      <c r="CFZ152" s="4"/>
      <c r="CGA152" s="4"/>
      <c r="CGB152" s="4"/>
      <c r="CGC152" s="4"/>
      <c r="CGD152" s="4"/>
      <c r="CGE152" s="4"/>
      <c r="CGF152" s="4"/>
      <c r="CGG152" s="4"/>
      <c r="CGH152" s="4"/>
      <c r="CGI152" s="4"/>
      <c r="CGJ152" s="4"/>
      <c r="CGK152" s="4"/>
      <c r="CGL152" s="4"/>
      <c r="CGM152" s="4"/>
      <c r="CGN152" s="4"/>
      <c r="CGO152" s="4"/>
      <c r="CGP152" s="4"/>
      <c r="CGQ152" s="4"/>
      <c r="CGR152" s="4"/>
      <c r="CGS152" s="4"/>
      <c r="CGT152" s="4"/>
      <c r="CGU152" s="4"/>
      <c r="CGV152" s="4"/>
      <c r="CGW152" s="4"/>
      <c r="CGX152" s="4"/>
      <c r="CGY152" s="4"/>
      <c r="CGZ152" s="4"/>
      <c r="CHA152" s="4"/>
      <c r="CHB152" s="4"/>
      <c r="CHC152" s="4"/>
      <c r="CHD152" s="4"/>
      <c r="CHE152" s="4"/>
      <c r="CHF152" s="4"/>
      <c r="CHG152" s="4"/>
      <c r="CHH152" s="4"/>
      <c r="CHI152" s="4"/>
      <c r="CHJ152" s="4"/>
      <c r="CHK152" s="4"/>
      <c r="CHL152" s="4"/>
      <c r="CHM152" s="4"/>
      <c r="CHN152" s="4"/>
      <c r="CHO152" s="4"/>
      <c r="CHP152" s="4"/>
      <c r="CHQ152" s="4"/>
      <c r="CHR152" s="4"/>
      <c r="CHS152" s="4"/>
      <c r="CHT152" s="4"/>
      <c r="CHU152" s="4"/>
      <c r="CHV152" s="4"/>
      <c r="CHW152" s="74"/>
      <c r="CHX152" s="74"/>
      <c r="CHY152" s="74"/>
      <c r="CHZ152" s="74"/>
      <c r="CIA152" s="74"/>
      <c r="CIB152" s="74"/>
      <c r="CIC152" s="4"/>
      <c r="CID152" s="4"/>
      <c r="CIE152" s="4"/>
      <c r="CIF152" s="4"/>
      <c r="CIG152" s="4"/>
      <c r="CIH152" s="4"/>
      <c r="CII152" s="4"/>
      <c r="CIJ152" s="4"/>
      <c r="CIK152" s="4"/>
      <c r="CIL152" s="4"/>
      <c r="CIM152" s="4"/>
      <c r="CIN152" s="4"/>
      <c r="CIO152" s="4"/>
      <c r="CIP152" s="4"/>
      <c r="CIQ152" s="4"/>
      <c r="CIR152" s="4"/>
      <c r="CIS152" s="4"/>
      <c r="CIT152" s="4"/>
      <c r="CIU152" s="4"/>
      <c r="CIV152" s="4"/>
      <c r="CIW152" s="4"/>
      <c r="CIX152" s="4"/>
      <c r="CIY152" s="4"/>
      <c r="CIZ152" s="4"/>
      <c r="CJA152" s="4"/>
      <c r="CJB152" s="4"/>
      <c r="CJC152" s="4"/>
      <c r="CJD152" s="4"/>
      <c r="CJE152" s="4"/>
      <c r="CJF152" s="4"/>
      <c r="CJG152" s="4"/>
      <c r="CJH152" s="4"/>
      <c r="CJI152" s="4"/>
      <c r="CJJ152" s="4"/>
      <c r="CJK152" s="4"/>
      <c r="CJL152" s="4"/>
      <c r="CJM152" s="4"/>
      <c r="CJN152" s="4"/>
      <c r="CJO152" s="4"/>
      <c r="CJP152" s="4"/>
      <c r="CJQ152" s="4"/>
      <c r="CJR152" s="4"/>
      <c r="CJS152" s="4"/>
      <c r="CJT152" s="4"/>
      <c r="CJU152" s="4"/>
      <c r="CJV152" s="4"/>
      <c r="CJW152" s="4"/>
      <c r="CJX152" s="4"/>
      <c r="CJY152" s="4"/>
      <c r="CJZ152" s="4"/>
      <c r="CKA152" s="4"/>
      <c r="CKB152" s="4"/>
      <c r="CKC152" s="4"/>
      <c r="CKD152" s="4"/>
      <c r="CKE152" s="4"/>
      <c r="CKF152" s="4"/>
      <c r="CKG152" s="4"/>
      <c r="CKH152" s="4"/>
      <c r="CKI152" s="4"/>
      <c r="CKJ152" s="4"/>
      <c r="CKK152" s="4"/>
      <c r="CKL152" s="4"/>
      <c r="CKM152" s="4"/>
      <c r="CKN152" s="4"/>
      <c r="CKO152" s="4"/>
      <c r="CKP152" s="4"/>
      <c r="CKQ152" s="4"/>
      <c r="CKR152" s="4"/>
      <c r="CKS152" s="4"/>
      <c r="CKT152" s="4"/>
      <c r="CKU152" s="4"/>
      <c r="CKV152" s="4"/>
      <c r="CKW152" s="4"/>
      <c r="CKX152" s="4"/>
      <c r="CKY152" s="4"/>
      <c r="CKZ152" s="4"/>
      <c r="CLA152" s="4"/>
      <c r="CLB152" s="4"/>
      <c r="CLC152" s="4"/>
      <c r="CLD152" s="4"/>
      <c r="CLE152" s="4"/>
      <c r="CLF152" s="4"/>
      <c r="CLG152" s="4"/>
      <c r="CLH152" s="4"/>
      <c r="CLI152" s="4"/>
      <c r="CLJ152" s="4"/>
      <c r="CLK152" s="4"/>
      <c r="CLL152" s="4"/>
      <c r="CLM152" s="4"/>
      <c r="CLN152" s="4"/>
      <c r="CLO152" s="4"/>
      <c r="CLP152" s="4"/>
      <c r="CLQ152" s="4"/>
      <c r="CLR152" s="4"/>
      <c r="CLS152" s="4"/>
      <c r="CLT152" s="4"/>
      <c r="CLU152" s="4"/>
      <c r="CLV152" s="4"/>
      <c r="CLW152" s="4"/>
      <c r="CLX152" s="4"/>
      <c r="CLY152" s="4"/>
      <c r="CLZ152" s="4"/>
      <c r="CMA152" s="4"/>
      <c r="CMB152" s="4"/>
      <c r="CMC152" s="4"/>
      <c r="CMD152" s="4"/>
      <c r="CME152" s="4"/>
      <c r="CMF152" s="4"/>
      <c r="CMG152" s="4"/>
      <c r="CMH152" s="4"/>
      <c r="CMI152" s="4"/>
      <c r="CMJ152" s="4"/>
      <c r="CMK152" s="4"/>
      <c r="CML152" s="4"/>
      <c r="CMM152" s="4"/>
      <c r="CMN152" s="4"/>
      <c r="CMO152" s="4"/>
      <c r="CMP152" s="4"/>
      <c r="CMQ152" s="4"/>
      <c r="CMR152" s="4"/>
      <c r="CMS152" s="4"/>
      <c r="CMT152" s="4"/>
      <c r="CMU152" s="4"/>
      <c r="CMV152" s="4"/>
      <c r="CMW152" s="4"/>
      <c r="CMX152" s="4"/>
      <c r="CMY152" s="4"/>
      <c r="CMZ152" s="4"/>
      <c r="CNA152" s="4"/>
      <c r="CNB152" s="4"/>
      <c r="CNC152" s="4"/>
      <c r="CND152" s="4"/>
      <c r="CNE152" s="4"/>
      <c r="CNF152" s="4"/>
      <c r="CNG152" s="4"/>
      <c r="CNH152" s="4"/>
      <c r="CNI152" s="4"/>
      <c r="CNJ152" s="4"/>
      <c r="CNK152" s="4"/>
      <c r="CNL152" s="4"/>
      <c r="CNM152" s="4"/>
      <c r="CNN152" s="4"/>
      <c r="CNO152" s="4"/>
      <c r="CNP152" s="4"/>
      <c r="CNQ152" s="4"/>
      <c r="CNR152" s="4"/>
      <c r="CNS152" s="4"/>
      <c r="CNT152" s="4"/>
      <c r="CNU152" s="4"/>
      <c r="CNV152" s="4"/>
      <c r="CNW152" s="4"/>
      <c r="CNX152" s="4"/>
      <c r="CNY152" s="4"/>
      <c r="CNZ152" s="4"/>
      <c r="COA152" s="4"/>
      <c r="COB152" s="4"/>
      <c r="COC152" s="4"/>
      <c r="COD152" s="4"/>
      <c r="COE152" s="4"/>
      <c r="COF152" s="4"/>
      <c r="COG152" s="4"/>
      <c r="COH152" s="4"/>
      <c r="COI152" s="4"/>
      <c r="COJ152" s="4"/>
      <c r="COK152" s="4"/>
      <c r="COL152" s="4"/>
      <c r="COM152" s="4"/>
      <c r="CON152" s="4"/>
      <c r="COO152" s="4"/>
      <c r="COP152" s="4"/>
      <c r="COQ152" s="4"/>
      <c r="COR152" s="4"/>
      <c r="COS152" s="4"/>
      <c r="COT152" s="4"/>
      <c r="COU152" s="4"/>
      <c r="COV152" s="4"/>
      <c r="COW152" s="4"/>
      <c r="COX152" s="4"/>
      <c r="COY152" s="4"/>
      <c r="COZ152" s="4"/>
      <c r="CPA152" s="4"/>
      <c r="CPB152" s="4"/>
      <c r="CPC152" s="4"/>
      <c r="CPD152" s="4"/>
      <c r="CPE152" s="4"/>
      <c r="CPF152" s="4"/>
      <c r="CPG152" s="4"/>
      <c r="CPH152" s="4"/>
      <c r="CPI152" s="4"/>
      <c r="CPJ152" s="4"/>
      <c r="CPK152" s="4"/>
      <c r="CPL152" s="4"/>
      <c r="CPM152" s="4"/>
      <c r="CPN152" s="4"/>
      <c r="CPO152" s="4"/>
      <c r="CPP152" s="4"/>
      <c r="CPQ152" s="4"/>
      <c r="CPR152" s="4"/>
      <c r="CPS152" s="4"/>
      <c r="CPT152" s="4"/>
      <c r="CPU152" s="4"/>
      <c r="CPV152" s="4"/>
      <c r="CPW152" s="4"/>
      <c r="CPX152" s="4"/>
      <c r="CPY152" s="4"/>
      <c r="CPZ152" s="4"/>
      <c r="CQA152" s="4"/>
      <c r="CQB152" s="4"/>
      <c r="CQC152" s="4"/>
      <c r="CQD152" s="4"/>
      <c r="CQE152" s="4"/>
      <c r="CQF152" s="4"/>
      <c r="CQG152" s="4"/>
      <c r="CQH152" s="4"/>
      <c r="CQI152" s="4"/>
      <c r="CQJ152" s="4"/>
      <c r="CQK152" s="4"/>
      <c r="CQL152" s="4"/>
      <c r="CQM152" s="4"/>
      <c r="CQN152" s="4"/>
      <c r="CQO152" s="4"/>
      <c r="CQP152" s="4"/>
      <c r="CQQ152" s="4"/>
      <c r="CQR152" s="4"/>
      <c r="CQS152" s="4"/>
      <c r="CQT152" s="4"/>
      <c r="CQU152" s="4"/>
      <c r="CQV152" s="4"/>
      <c r="CQW152" s="4"/>
      <c r="CQX152" s="4"/>
      <c r="CQY152" s="4"/>
      <c r="CQZ152" s="4"/>
      <c r="CRA152" s="4"/>
      <c r="CRB152" s="4"/>
      <c r="CRC152" s="4"/>
      <c r="CRD152" s="4"/>
      <c r="CRE152" s="4"/>
      <c r="CRF152" s="4"/>
      <c r="CRG152" s="4"/>
      <c r="CRH152" s="4"/>
      <c r="CRI152" s="4"/>
      <c r="CRJ152" s="4"/>
      <c r="CRK152" s="4"/>
      <c r="CRL152" s="4"/>
      <c r="CRM152" s="4"/>
      <c r="CRN152" s="4"/>
      <c r="CRO152" s="4"/>
      <c r="CRP152" s="4"/>
      <c r="CRQ152" s="4"/>
      <c r="CRR152" s="4"/>
      <c r="CRS152" s="74"/>
      <c r="CRT152" s="74"/>
      <c r="CRU152" s="74"/>
      <c r="CRV152" s="74"/>
      <c r="CRW152" s="74"/>
      <c r="CRX152" s="74"/>
      <c r="CRY152" s="4"/>
      <c r="CRZ152" s="4"/>
      <c r="CSA152" s="4"/>
      <c r="CSB152" s="4"/>
      <c r="CSC152" s="4"/>
      <c r="CSD152" s="4"/>
      <c r="CSE152" s="4"/>
      <c r="CSF152" s="4"/>
      <c r="CSG152" s="4"/>
      <c r="CSH152" s="4"/>
      <c r="CSI152" s="4"/>
      <c r="CSJ152" s="4"/>
      <c r="CSK152" s="4"/>
      <c r="CSL152" s="4"/>
      <c r="CSM152" s="4"/>
      <c r="CSN152" s="4"/>
      <c r="CSO152" s="4"/>
      <c r="CSP152" s="4"/>
      <c r="CSQ152" s="4"/>
      <c r="CSR152" s="4"/>
      <c r="CSS152" s="4"/>
      <c r="CST152" s="4"/>
      <c r="CSU152" s="4"/>
      <c r="CSV152" s="4"/>
      <c r="CSW152" s="4"/>
      <c r="CSX152" s="4"/>
      <c r="CSY152" s="4"/>
      <c r="CSZ152" s="4"/>
      <c r="CTA152" s="4"/>
      <c r="CTB152" s="4"/>
      <c r="CTC152" s="4"/>
      <c r="CTD152" s="4"/>
      <c r="CTE152" s="4"/>
      <c r="CTF152" s="4"/>
      <c r="CTG152" s="4"/>
      <c r="CTH152" s="4"/>
      <c r="CTI152" s="4"/>
      <c r="CTJ152" s="4"/>
      <c r="CTK152" s="4"/>
      <c r="CTL152" s="4"/>
      <c r="CTM152" s="4"/>
      <c r="CTN152" s="4"/>
      <c r="CTO152" s="4"/>
      <c r="CTP152" s="4"/>
      <c r="CTQ152" s="4"/>
      <c r="CTR152" s="4"/>
      <c r="CTS152" s="4"/>
      <c r="CTT152" s="4"/>
      <c r="CTU152" s="4"/>
      <c r="CTV152" s="4"/>
      <c r="CTW152" s="4"/>
      <c r="CTX152" s="4"/>
      <c r="CTY152" s="4"/>
      <c r="CTZ152" s="4"/>
      <c r="CUA152" s="4"/>
      <c r="CUB152" s="4"/>
      <c r="CUC152" s="4"/>
      <c r="CUD152" s="4"/>
      <c r="CUE152" s="4"/>
      <c r="CUF152" s="4"/>
      <c r="CUG152" s="4"/>
      <c r="CUH152" s="4"/>
      <c r="CUI152" s="4"/>
      <c r="CUJ152" s="4"/>
      <c r="CUK152" s="4"/>
      <c r="CUL152" s="4"/>
      <c r="CUM152" s="4"/>
      <c r="CUN152" s="4"/>
      <c r="CUO152" s="4"/>
      <c r="CUP152" s="4"/>
      <c r="CUQ152" s="4"/>
      <c r="CUR152" s="4"/>
      <c r="CUS152" s="4"/>
      <c r="CUT152" s="4"/>
      <c r="CUU152" s="4"/>
      <c r="CUV152" s="4"/>
      <c r="CUW152" s="4"/>
      <c r="CUX152" s="4"/>
      <c r="CUY152" s="4"/>
      <c r="CUZ152" s="4"/>
      <c r="CVA152" s="4"/>
      <c r="CVB152" s="4"/>
      <c r="CVC152" s="4"/>
      <c r="CVD152" s="4"/>
      <c r="CVE152" s="4"/>
      <c r="CVF152" s="4"/>
      <c r="CVG152" s="4"/>
      <c r="CVH152" s="4"/>
      <c r="CVI152" s="4"/>
      <c r="CVJ152" s="4"/>
      <c r="CVK152" s="4"/>
      <c r="CVL152" s="4"/>
      <c r="CVM152" s="4"/>
      <c r="CVN152" s="4"/>
      <c r="CVO152" s="4"/>
      <c r="CVP152" s="4"/>
      <c r="CVQ152" s="4"/>
      <c r="CVR152" s="4"/>
      <c r="CVS152" s="4"/>
      <c r="CVT152" s="4"/>
      <c r="CVU152" s="4"/>
      <c r="CVV152" s="4"/>
      <c r="CVW152" s="4"/>
      <c r="CVX152" s="4"/>
      <c r="CVY152" s="4"/>
      <c r="CVZ152" s="4"/>
      <c r="CWA152" s="4"/>
      <c r="CWB152" s="4"/>
      <c r="CWC152" s="4"/>
      <c r="CWD152" s="4"/>
      <c r="CWE152" s="4"/>
      <c r="CWF152" s="4"/>
      <c r="CWG152" s="4"/>
      <c r="CWH152" s="4"/>
      <c r="CWI152" s="4"/>
      <c r="CWJ152" s="4"/>
      <c r="CWK152" s="4"/>
      <c r="CWL152" s="4"/>
      <c r="CWM152" s="4"/>
      <c r="CWN152" s="4"/>
      <c r="CWO152" s="4"/>
      <c r="CWP152" s="4"/>
      <c r="CWQ152" s="4"/>
      <c r="CWR152" s="4"/>
      <c r="CWS152" s="4"/>
      <c r="CWT152" s="4"/>
      <c r="CWU152" s="4"/>
      <c r="CWV152" s="4"/>
      <c r="CWW152" s="4"/>
      <c r="CWX152" s="4"/>
      <c r="CWY152" s="4"/>
      <c r="CWZ152" s="4"/>
      <c r="CXA152" s="4"/>
      <c r="CXB152" s="4"/>
      <c r="CXC152" s="4"/>
      <c r="CXD152" s="4"/>
      <c r="CXE152" s="4"/>
      <c r="CXF152" s="4"/>
      <c r="CXG152" s="4"/>
      <c r="CXH152" s="4"/>
      <c r="CXI152" s="4"/>
      <c r="CXJ152" s="4"/>
      <c r="CXK152" s="4"/>
      <c r="CXL152" s="4"/>
      <c r="CXM152" s="4"/>
      <c r="CXN152" s="4"/>
      <c r="CXO152" s="4"/>
      <c r="CXP152" s="4"/>
      <c r="CXQ152" s="4"/>
      <c r="CXR152" s="4"/>
      <c r="CXS152" s="4"/>
      <c r="CXT152" s="4"/>
      <c r="CXU152" s="4"/>
      <c r="CXV152" s="4"/>
      <c r="CXW152" s="4"/>
      <c r="CXX152" s="4"/>
      <c r="CXY152" s="4"/>
      <c r="CXZ152" s="4"/>
      <c r="CYA152" s="4"/>
      <c r="CYB152" s="4"/>
      <c r="CYC152" s="4"/>
      <c r="CYD152" s="4"/>
      <c r="CYE152" s="4"/>
      <c r="CYF152" s="4"/>
      <c r="CYG152" s="4"/>
      <c r="CYH152" s="4"/>
      <c r="CYI152" s="4"/>
      <c r="CYJ152" s="4"/>
      <c r="CYK152" s="4"/>
      <c r="CYL152" s="4"/>
      <c r="CYM152" s="4"/>
      <c r="CYN152" s="4"/>
      <c r="CYO152" s="4"/>
      <c r="CYP152" s="4"/>
      <c r="CYQ152" s="4"/>
      <c r="CYR152" s="4"/>
      <c r="CYS152" s="4"/>
      <c r="CYT152" s="4"/>
      <c r="CYU152" s="4"/>
      <c r="CYV152" s="4"/>
      <c r="CYW152" s="4"/>
      <c r="CYX152" s="4"/>
      <c r="CYY152" s="4"/>
      <c r="CYZ152" s="4"/>
      <c r="CZA152" s="4"/>
      <c r="CZB152" s="4"/>
      <c r="CZC152" s="4"/>
      <c r="CZD152" s="4"/>
      <c r="CZE152" s="4"/>
      <c r="CZF152" s="4"/>
      <c r="CZG152" s="4"/>
      <c r="CZH152" s="4"/>
      <c r="CZI152" s="4"/>
      <c r="CZJ152" s="4"/>
      <c r="CZK152" s="4"/>
      <c r="CZL152" s="4"/>
      <c r="CZM152" s="4"/>
      <c r="CZN152" s="4"/>
      <c r="CZO152" s="4"/>
      <c r="CZP152" s="4"/>
      <c r="CZQ152" s="4"/>
      <c r="CZR152" s="4"/>
      <c r="CZS152" s="4"/>
      <c r="CZT152" s="4"/>
      <c r="CZU152" s="4"/>
      <c r="CZV152" s="4"/>
      <c r="CZW152" s="4"/>
      <c r="CZX152" s="4"/>
      <c r="CZY152" s="4"/>
      <c r="CZZ152" s="4"/>
      <c r="DAA152" s="4"/>
      <c r="DAB152" s="4"/>
      <c r="DAC152" s="4"/>
      <c r="DAD152" s="4"/>
      <c r="DAE152" s="4"/>
      <c r="DAF152" s="4"/>
      <c r="DAG152" s="4"/>
      <c r="DAH152" s="4"/>
      <c r="DAI152" s="4"/>
      <c r="DAJ152" s="4"/>
      <c r="DAK152" s="4"/>
      <c r="DAL152" s="4"/>
      <c r="DAM152" s="4"/>
      <c r="DAN152" s="4"/>
      <c r="DAO152" s="4"/>
      <c r="DAP152" s="4"/>
      <c r="DAQ152" s="4"/>
      <c r="DAR152" s="4"/>
      <c r="DAS152" s="4"/>
      <c r="DAT152" s="4"/>
      <c r="DAU152" s="4"/>
      <c r="DAV152" s="4"/>
      <c r="DAW152" s="4"/>
      <c r="DAX152" s="4"/>
      <c r="DAY152" s="4"/>
      <c r="DAZ152" s="4"/>
      <c r="DBA152" s="4"/>
      <c r="DBB152" s="4"/>
      <c r="DBC152" s="4"/>
      <c r="DBD152" s="4"/>
      <c r="DBE152" s="4"/>
      <c r="DBF152" s="4"/>
      <c r="DBG152" s="4"/>
      <c r="DBH152" s="4"/>
      <c r="DBI152" s="4"/>
      <c r="DBJ152" s="4"/>
      <c r="DBK152" s="4"/>
      <c r="DBL152" s="4"/>
      <c r="DBM152" s="4"/>
      <c r="DBN152" s="4"/>
      <c r="DBO152" s="74"/>
      <c r="DBP152" s="74"/>
      <c r="DBQ152" s="74"/>
      <c r="DBR152" s="74"/>
      <c r="DBS152" s="74"/>
      <c r="DBT152" s="74"/>
      <c r="DBU152" s="4"/>
      <c r="DBV152" s="4"/>
      <c r="DBW152" s="4"/>
      <c r="DBX152" s="4"/>
      <c r="DBY152" s="4"/>
      <c r="DBZ152" s="4"/>
      <c r="DCA152" s="4"/>
      <c r="DCB152" s="4"/>
      <c r="DCC152" s="4"/>
      <c r="DCD152" s="4"/>
      <c r="DCE152" s="4"/>
      <c r="DCF152" s="4"/>
      <c r="DCG152" s="4"/>
      <c r="DCH152" s="4"/>
      <c r="DCI152" s="4"/>
      <c r="DCJ152" s="4"/>
      <c r="DCK152" s="4"/>
      <c r="DCL152" s="4"/>
      <c r="DCM152" s="4"/>
      <c r="DCN152" s="4"/>
      <c r="DCO152" s="4"/>
      <c r="DCP152" s="4"/>
      <c r="DCQ152" s="4"/>
      <c r="DCR152" s="4"/>
      <c r="DCS152" s="4"/>
      <c r="DCT152" s="4"/>
      <c r="DCU152" s="4"/>
      <c r="DCV152" s="4"/>
      <c r="DCW152" s="4"/>
      <c r="DCX152" s="4"/>
      <c r="DCY152" s="4"/>
      <c r="DCZ152" s="4"/>
      <c r="DDA152" s="4"/>
      <c r="DDB152" s="4"/>
      <c r="DDC152" s="4"/>
      <c r="DDD152" s="4"/>
      <c r="DDE152" s="4"/>
      <c r="DDF152" s="4"/>
      <c r="DDG152" s="4"/>
      <c r="DDH152" s="4"/>
      <c r="DDI152" s="4"/>
      <c r="DDJ152" s="4"/>
      <c r="DDK152" s="4"/>
      <c r="DDL152" s="4"/>
      <c r="DDM152" s="4"/>
      <c r="DDN152" s="4"/>
      <c r="DDO152" s="4"/>
      <c r="DDP152" s="4"/>
      <c r="DDQ152" s="4"/>
      <c r="DDR152" s="4"/>
      <c r="DDS152" s="4"/>
      <c r="DDT152" s="4"/>
      <c r="DDU152" s="4"/>
      <c r="DDV152" s="4"/>
      <c r="DDW152" s="4"/>
      <c r="DDX152" s="4"/>
      <c r="DDY152" s="4"/>
      <c r="DDZ152" s="4"/>
      <c r="DEA152" s="4"/>
      <c r="DEB152" s="4"/>
      <c r="DEC152" s="4"/>
      <c r="DED152" s="4"/>
      <c r="DEE152" s="4"/>
      <c r="DEF152" s="4"/>
      <c r="DEG152" s="4"/>
      <c r="DEH152" s="4"/>
      <c r="DEI152" s="4"/>
      <c r="DEJ152" s="4"/>
      <c r="DEK152" s="4"/>
      <c r="DEL152" s="4"/>
      <c r="DEM152" s="4"/>
      <c r="DEN152" s="4"/>
      <c r="DEO152" s="4"/>
      <c r="DEP152" s="4"/>
      <c r="DEQ152" s="4"/>
      <c r="DER152" s="4"/>
      <c r="DES152" s="4"/>
      <c r="DET152" s="4"/>
      <c r="DEU152" s="4"/>
      <c r="DEV152" s="4"/>
      <c r="DEW152" s="4"/>
      <c r="DEX152" s="4"/>
      <c r="DEY152" s="4"/>
      <c r="DEZ152" s="4"/>
      <c r="DFA152" s="4"/>
      <c r="DFB152" s="4"/>
      <c r="DFC152" s="4"/>
      <c r="DFD152" s="4"/>
      <c r="DFE152" s="4"/>
      <c r="DFF152" s="4"/>
      <c r="DFG152" s="4"/>
      <c r="DFH152" s="4"/>
      <c r="DFI152" s="4"/>
      <c r="DFJ152" s="4"/>
      <c r="DFK152" s="4"/>
      <c r="DFL152" s="4"/>
      <c r="DFM152" s="4"/>
      <c r="DFN152" s="4"/>
      <c r="DFO152" s="4"/>
      <c r="DFP152" s="4"/>
      <c r="DFQ152" s="4"/>
      <c r="DFR152" s="4"/>
      <c r="DFS152" s="4"/>
      <c r="DFT152" s="4"/>
      <c r="DFU152" s="4"/>
      <c r="DFV152" s="4"/>
      <c r="DFW152" s="4"/>
      <c r="DFX152" s="4"/>
      <c r="DFY152" s="4"/>
      <c r="DFZ152" s="4"/>
      <c r="DGA152" s="4"/>
      <c r="DGB152" s="4"/>
      <c r="DGC152" s="4"/>
      <c r="DGD152" s="4"/>
      <c r="DGE152" s="4"/>
      <c r="DGF152" s="4"/>
      <c r="DGG152" s="4"/>
      <c r="DGH152" s="4"/>
      <c r="DGI152" s="4"/>
      <c r="DGJ152" s="4"/>
      <c r="DGK152" s="4"/>
      <c r="DGL152" s="4"/>
      <c r="DGM152" s="4"/>
      <c r="DGN152" s="4"/>
      <c r="DGO152" s="4"/>
      <c r="DGP152" s="4"/>
      <c r="DGQ152" s="4"/>
      <c r="DGR152" s="4"/>
      <c r="DGS152" s="4"/>
      <c r="DGT152" s="4"/>
      <c r="DGU152" s="4"/>
      <c r="DGV152" s="4"/>
      <c r="DGW152" s="4"/>
      <c r="DGX152" s="4"/>
      <c r="DGY152" s="4"/>
      <c r="DGZ152" s="4"/>
      <c r="DHA152" s="4"/>
      <c r="DHB152" s="4"/>
      <c r="DHC152" s="4"/>
      <c r="DHD152" s="4"/>
      <c r="DHE152" s="4"/>
      <c r="DHF152" s="4"/>
      <c r="DHG152" s="4"/>
      <c r="DHH152" s="4"/>
      <c r="DHI152" s="4"/>
      <c r="DHJ152" s="4"/>
      <c r="DHK152" s="4"/>
      <c r="DHL152" s="4"/>
      <c r="DHM152" s="4"/>
      <c r="DHN152" s="4"/>
      <c r="DHO152" s="4"/>
      <c r="DHP152" s="4"/>
      <c r="DHQ152" s="4"/>
      <c r="DHR152" s="4"/>
      <c r="DHS152" s="4"/>
      <c r="DHT152" s="4"/>
      <c r="DHU152" s="4"/>
      <c r="DHV152" s="4"/>
      <c r="DHW152" s="4"/>
      <c r="DHX152" s="4"/>
      <c r="DHY152" s="4"/>
      <c r="DHZ152" s="4"/>
      <c r="DIA152" s="4"/>
      <c r="DIB152" s="4"/>
      <c r="DIC152" s="4"/>
      <c r="DID152" s="4"/>
      <c r="DIE152" s="4"/>
      <c r="DIF152" s="4"/>
      <c r="DIG152" s="4"/>
      <c r="DIH152" s="4"/>
      <c r="DII152" s="4"/>
      <c r="DIJ152" s="4"/>
      <c r="DIK152" s="4"/>
      <c r="DIL152" s="4"/>
      <c r="DIM152" s="4"/>
      <c r="DIN152" s="4"/>
      <c r="DIO152" s="4"/>
      <c r="DIP152" s="4"/>
      <c r="DIQ152" s="4"/>
      <c r="DIR152" s="4"/>
      <c r="DIS152" s="4"/>
      <c r="DIT152" s="4"/>
      <c r="DIU152" s="4"/>
      <c r="DIV152" s="4"/>
      <c r="DIW152" s="4"/>
      <c r="DIX152" s="4"/>
      <c r="DIY152" s="4"/>
      <c r="DIZ152" s="4"/>
      <c r="DJA152" s="4"/>
      <c r="DJB152" s="4"/>
      <c r="DJC152" s="4"/>
      <c r="DJD152" s="4"/>
      <c r="DJE152" s="4"/>
      <c r="DJF152" s="4"/>
      <c r="DJG152" s="4"/>
      <c r="DJH152" s="4"/>
      <c r="DJI152" s="4"/>
      <c r="DJJ152" s="4"/>
      <c r="DJK152" s="4"/>
      <c r="DJL152" s="4"/>
      <c r="DJM152" s="4"/>
      <c r="DJN152" s="4"/>
      <c r="DJO152" s="4"/>
      <c r="DJP152" s="4"/>
      <c r="DJQ152" s="4"/>
      <c r="DJR152" s="4"/>
      <c r="DJS152" s="4"/>
      <c r="DJT152" s="4"/>
      <c r="DJU152" s="4"/>
      <c r="DJV152" s="4"/>
      <c r="DJW152" s="4"/>
      <c r="DJX152" s="4"/>
      <c r="DJY152" s="4"/>
      <c r="DJZ152" s="4"/>
      <c r="DKA152" s="4"/>
      <c r="DKB152" s="4"/>
      <c r="DKC152" s="4"/>
      <c r="DKD152" s="4"/>
      <c r="DKE152" s="4"/>
      <c r="DKF152" s="4"/>
      <c r="DKG152" s="4"/>
      <c r="DKH152" s="4"/>
      <c r="DKI152" s="4"/>
      <c r="DKJ152" s="4"/>
      <c r="DKK152" s="4"/>
      <c r="DKL152" s="4"/>
      <c r="DKM152" s="4"/>
      <c r="DKN152" s="4"/>
      <c r="DKO152" s="4"/>
      <c r="DKP152" s="4"/>
      <c r="DKQ152" s="4"/>
      <c r="DKR152" s="4"/>
      <c r="DKS152" s="4"/>
      <c r="DKT152" s="4"/>
      <c r="DKU152" s="4"/>
      <c r="DKV152" s="4"/>
      <c r="DKW152" s="4"/>
      <c r="DKX152" s="4"/>
      <c r="DKY152" s="4"/>
      <c r="DKZ152" s="4"/>
      <c r="DLA152" s="4"/>
      <c r="DLB152" s="4"/>
      <c r="DLC152" s="4"/>
      <c r="DLD152" s="4"/>
      <c r="DLE152" s="4"/>
      <c r="DLF152" s="4"/>
      <c r="DLG152" s="4"/>
      <c r="DLH152" s="4"/>
      <c r="DLI152" s="4"/>
      <c r="DLJ152" s="4"/>
      <c r="DLK152" s="74"/>
      <c r="DLL152" s="74"/>
      <c r="DLM152" s="74"/>
      <c r="DLN152" s="74"/>
      <c r="DLO152" s="74"/>
      <c r="DLP152" s="74"/>
      <c r="DLQ152" s="4"/>
      <c r="DLR152" s="4"/>
      <c r="DLS152" s="4"/>
      <c r="DLT152" s="4"/>
      <c r="DLU152" s="4"/>
      <c r="DLV152" s="4"/>
      <c r="DLW152" s="4"/>
      <c r="DLX152" s="4"/>
      <c r="DLY152" s="4"/>
      <c r="DLZ152" s="4"/>
      <c r="DMA152" s="4"/>
      <c r="DMB152" s="4"/>
      <c r="DMC152" s="4"/>
      <c r="DMD152" s="4"/>
      <c r="DME152" s="4"/>
      <c r="DMF152" s="4"/>
      <c r="DMG152" s="4"/>
      <c r="DMH152" s="4"/>
      <c r="DMI152" s="4"/>
      <c r="DMJ152" s="4"/>
      <c r="DMK152" s="4"/>
      <c r="DML152" s="4"/>
      <c r="DMM152" s="4"/>
      <c r="DMN152" s="4"/>
      <c r="DMO152" s="4"/>
      <c r="DMP152" s="4"/>
      <c r="DMQ152" s="4"/>
      <c r="DMR152" s="4"/>
      <c r="DMS152" s="4"/>
      <c r="DMT152" s="4"/>
      <c r="DMU152" s="4"/>
      <c r="DMV152" s="4"/>
      <c r="DMW152" s="4"/>
      <c r="DMX152" s="4"/>
      <c r="DMY152" s="4"/>
      <c r="DMZ152" s="4"/>
      <c r="DNA152" s="4"/>
      <c r="DNB152" s="4"/>
      <c r="DNC152" s="4"/>
      <c r="DND152" s="4"/>
      <c r="DNE152" s="4"/>
      <c r="DNF152" s="4"/>
      <c r="DNG152" s="4"/>
      <c r="DNH152" s="4"/>
      <c r="DNI152" s="4"/>
      <c r="DNJ152" s="4"/>
      <c r="DNK152" s="4"/>
      <c r="DNL152" s="4"/>
      <c r="DNM152" s="4"/>
      <c r="DNN152" s="4"/>
      <c r="DNO152" s="4"/>
      <c r="DNP152" s="4"/>
      <c r="DNQ152" s="4"/>
      <c r="DNR152" s="4"/>
      <c r="DNS152" s="4"/>
      <c r="DNT152" s="4"/>
      <c r="DNU152" s="4"/>
      <c r="DNV152" s="4"/>
      <c r="DNW152" s="4"/>
      <c r="DNX152" s="4"/>
      <c r="DNY152" s="4"/>
      <c r="DNZ152" s="4"/>
      <c r="DOA152" s="4"/>
      <c r="DOB152" s="4"/>
      <c r="DOC152" s="4"/>
      <c r="DOD152" s="4"/>
      <c r="DOE152" s="4"/>
      <c r="DOF152" s="4"/>
      <c r="DOG152" s="4"/>
      <c r="DOH152" s="4"/>
      <c r="DOI152" s="4"/>
      <c r="DOJ152" s="4"/>
      <c r="DOK152" s="4"/>
      <c r="DOL152" s="4"/>
      <c r="DOM152" s="4"/>
      <c r="DON152" s="4"/>
      <c r="DOO152" s="4"/>
      <c r="DOP152" s="4"/>
      <c r="DOQ152" s="4"/>
      <c r="DOR152" s="4"/>
      <c r="DOS152" s="4"/>
      <c r="DOT152" s="4"/>
      <c r="DOU152" s="4"/>
      <c r="DOV152" s="4"/>
      <c r="DOW152" s="4"/>
      <c r="DOX152" s="4"/>
      <c r="DOY152" s="4"/>
      <c r="DOZ152" s="4"/>
      <c r="DPA152" s="4"/>
      <c r="DPB152" s="4"/>
      <c r="DPC152" s="4"/>
      <c r="DPD152" s="4"/>
      <c r="DPE152" s="4"/>
      <c r="DPF152" s="4"/>
      <c r="DPG152" s="4"/>
      <c r="DPH152" s="4"/>
      <c r="DPI152" s="4"/>
      <c r="DPJ152" s="4"/>
      <c r="DPK152" s="4"/>
      <c r="DPL152" s="4"/>
      <c r="DPM152" s="4"/>
      <c r="DPN152" s="4"/>
      <c r="DPO152" s="4"/>
      <c r="DPP152" s="4"/>
      <c r="DPQ152" s="4"/>
      <c r="DPR152" s="4"/>
      <c r="DPS152" s="4"/>
      <c r="DPT152" s="4"/>
      <c r="DPU152" s="4"/>
      <c r="DPV152" s="4"/>
      <c r="DPW152" s="4"/>
      <c r="DPX152" s="4"/>
      <c r="DPY152" s="4"/>
      <c r="DPZ152" s="4"/>
      <c r="DQA152" s="4"/>
      <c r="DQB152" s="4"/>
      <c r="DQC152" s="4"/>
      <c r="DQD152" s="4"/>
      <c r="DQE152" s="4"/>
      <c r="DQF152" s="4"/>
      <c r="DQG152" s="4"/>
      <c r="DQH152" s="4"/>
      <c r="DQI152" s="4"/>
      <c r="DQJ152" s="4"/>
      <c r="DQK152" s="4"/>
      <c r="DQL152" s="4"/>
      <c r="DQM152" s="4"/>
      <c r="DQN152" s="4"/>
      <c r="DQO152" s="4"/>
      <c r="DQP152" s="4"/>
      <c r="DQQ152" s="4"/>
      <c r="DQR152" s="4"/>
      <c r="DQS152" s="4"/>
      <c r="DQT152" s="4"/>
      <c r="DQU152" s="4"/>
      <c r="DQV152" s="4"/>
      <c r="DQW152" s="4"/>
      <c r="DQX152" s="4"/>
      <c r="DQY152" s="4"/>
      <c r="DQZ152" s="4"/>
      <c r="DRA152" s="4"/>
      <c r="DRB152" s="4"/>
      <c r="DRC152" s="4"/>
      <c r="DRD152" s="4"/>
      <c r="DRE152" s="4"/>
      <c r="DRF152" s="4"/>
      <c r="DRG152" s="4"/>
      <c r="DRH152" s="4"/>
      <c r="DRI152" s="4"/>
      <c r="DRJ152" s="4"/>
      <c r="DRK152" s="4"/>
      <c r="DRL152" s="4"/>
      <c r="DRM152" s="4"/>
      <c r="DRN152" s="4"/>
      <c r="DRO152" s="4"/>
      <c r="DRP152" s="4"/>
      <c r="DRQ152" s="4"/>
      <c r="DRR152" s="4"/>
      <c r="DRS152" s="4"/>
      <c r="DRT152" s="4"/>
      <c r="DRU152" s="4"/>
      <c r="DRV152" s="4"/>
      <c r="DRW152" s="4"/>
      <c r="DRX152" s="4"/>
      <c r="DRY152" s="4"/>
      <c r="DRZ152" s="4"/>
      <c r="DSA152" s="4"/>
      <c r="DSB152" s="4"/>
      <c r="DSC152" s="4"/>
      <c r="DSD152" s="4"/>
      <c r="DSE152" s="4"/>
      <c r="DSF152" s="4"/>
      <c r="DSG152" s="4"/>
      <c r="DSH152" s="4"/>
      <c r="DSI152" s="4"/>
      <c r="DSJ152" s="4"/>
      <c r="DSK152" s="4"/>
      <c r="DSL152" s="4"/>
      <c r="DSM152" s="4"/>
      <c r="DSN152" s="4"/>
      <c r="DSO152" s="4"/>
      <c r="DSP152" s="4"/>
      <c r="DSQ152" s="4"/>
      <c r="DSR152" s="4"/>
      <c r="DSS152" s="4"/>
      <c r="DST152" s="4"/>
      <c r="DSU152" s="4"/>
      <c r="DSV152" s="4"/>
      <c r="DSW152" s="4"/>
      <c r="DSX152" s="4"/>
      <c r="DSY152" s="4"/>
      <c r="DSZ152" s="4"/>
      <c r="DTA152" s="4"/>
      <c r="DTB152" s="4"/>
      <c r="DTC152" s="4"/>
      <c r="DTD152" s="4"/>
      <c r="DTE152" s="4"/>
      <c r="DTF152" s="4"/>
      <c r="DTG152" s="4"/>
      <c r="DTH152" s="4"/>
      <c r="DTI152" s="4"/>
      <c r="DTJ152" s="4"/>
      <c r="DTK152" s="4"/>
      <c r="DTL152" s="4"/>
      <c r="DTM152" s="4"/>
      <c r="DTN152" s="4"/>
      <c r="DTO152" s="4"/>
      <c r="DTP152" s="4"/>
      <c r="DTQ152" s="4"/>
      <c r="DTR152" s="4"/>
      <c r="DTS152" s="4"/>
      <c r="DTT152" s="4"/>
      <c r="DTU152" s="4"/>
      <c r="DTV152" s="4"/>
      <c r="DTW152" s="4"/>
      <c r="DTX152" s="4"/>
      <c r="DTY152" s="4"/>
      <c r="DTZ152" s="4"/>
      <c r="DUA152" s="4"/>
      <c r="DUB152" s="4"/>
      <c r="DUC152" s="4"/>
      <c r="DUD152" s="4"/>
      <c r="DUE152" s="4"/>
      <c r="DUF152" s="4"/>
      <c r="DUG152" s="4"/>
      <c r="DUH152" s="4"/>
      <c r="DUI152" s="4"/>
      <c r="DUJ152" s="4"/>
      <c r="DUK152" s="4"/>
      <c r="DUL152" s="4"/>
      <c r="DUM152" s="4"/>
      <c r="DUN152" s="4"/>
      <c r="DUO152" s="4"/>
      <c r="DUP152" s="4"/>
      <c r="DUQ152" s="4"/>
      <c r="DUR152" s="4"/>
      <c r="DUS152" s="4"/>
      <c r="DUT152" s="4"/>
      <c r="DUU152" s="4"/>
      <c r="DUV152" s="4"/>
      <c r="DUW152" s="4"/>
      <c r="DUX152" s="4"/>
      <c r="DUY152" s="4"/>
      <c r="DUZ152" s="4"/>
      <c r="DVA152" s="4"/>
      <c r="DVB152" s="4"/>
      <c r="DVC152" s="4"/>
      <c r="DVD152" s="4"/>
      <c r="DVE152" s="4"/>
      <c r="DVF152" s="4"/>
      <c r="DVG152" s="74"/>
      <c r="DVH152" s="74"/>
      <c r="DVI152" s="74"/>
      <c r="DVJ152" s="74"/>
      <c r="DVK152" s="74"/>
      <c r="DVL152" s="74"/>
      <c r="DVM152" s="4"/>
      <c r="DVN152" s="4"/>
      <c r="DVO152" s="4"/>
      <c r="DVP152" s="4"/>
      <c r="DVQ152" s="4"/>
      <c r="DVR152" s="4"/>
      <c r="DVS152" s="4"/>
      <c r="DVT152" s="4"/>
      <c r="DVU152" s="4"/>
      <c r="DVV152" s="4"/>
      <c r="DVW152" s="4"/>
      <c r="DVX152" s="4"/>
      <c r="DVY152" s="4"/>
      <c r="DVZ152" s="4"/>
      <c r="DWA152" s="4"/>
      <c r="DWB152" s="4"/>
      <c r="DWC152" s="4"/>
      <c r="DWD152" s="4"/>
      <c r="DWE152" s="4"/>
      <c r="DWF152" s="4"/>
      <c r="DWG152" s="4"/>
      <c r="DWH152" s="4"/>
      <c r="DWI152" s="4"/>
      <c r="DWJ152" s="4"/>
      <c r="DWK152" s="4"/>
      <c r="DWL152" s="4"/>
      <c r="DWM152" s="4"/>
      <c r="DWN152" s="4"/>
      <c r="DWO152" s="4"/>
      <c r="DWP152" s="4"/>
      <c r="DWQ152" s="4"/>
      <c r="DWR152" s="4"/>
      <c r="DWS152" s="4"/>
      <c r="DWT152" s="4"/>
      <c r="DWU152" s="4"/>
      <c r="DWV152" s="4"/>
      <c r="DWW152" s="4"/>
      <c r="DWX152" s="4"/>
      <c r="DWY152" s="4"/>
      <c r="DWZ152" s="4"/>
      <c r="DXA152" s="4"/>
      <c r="DXB152" s="4"/>
      <c r="DXC152" s="4"/>
      <c r="DXD152" s="4"/>
      <c r="DXE152" s="4"/>
      <c r="DXF152" s="4"/>
      <c r="DXG152" s="4"/>
      <c r="DXH152" s="4"/>
      <c r="DXI152" s="4"/>
      <c r="DXJ152" s="4"/>
      <c r="DXK152" s="4"/>
      <c r="DXL152" s="4"/>
      <c r="DXM152" s="4"/>
      <c r="DXN152" s="4"/>
      <c r="DXO152" s="4"/>
      <c r="DXP152" s="4"/>
      <c r="DXQ152" s="4"/>
      <c r="DXR152" s="4"/>
      <c r="DXS152" s="4"/>
      <c r="DXT152" s="4"/>
      <c r="DXU152" s="4"/>
      <c r="DXV152" s="4"/>
      <c r="DXW152" s="4"/>
      <c r="DXX152" s="4"/>
      <c r="DXY152" s="4"/>
      <c r="DXZ152" s="4"/>
      <c r="DYA152" s="4"/>
      <c r="DYB152" s="4"/>
      <c r="DYC152" s="4"/>
      <c r="DYD152" s="4"/>
      <c r="DYE152" s="4"/>
      <c r="DYF152" s="4"/>
      <c r="DYG152" s="4"/>
      <c r="DYH152" s="4"/>
      <c r="DYI152" s="4"/>
      <c r="DYJ152" s="4"/>
      <c r="DYK152" s="4"/>
      <c r="DYL152" s="4"/>
      <c r="DYM152" s="4"/>
      <c r="DYN152" s="4"/>
      <c r="DYO152" s="4"/>
      <c r="DYP152" s="4"/>
      <c r="DYQ152" s="4"/>
      <c r="DYR152" s="4"/>
      <c r="DYS152" s="4"/>
      <c r="DYT152" s="4"/>
      <c r="DYU152" s="4"/>
      <c r="DYV152" s="4"/>
      <c r="DYW152" s="4"/>
      <c r="DYX152" s="4"/>
      <c r="DYY152" s="4"/>
      <c r="DYZ152" s="4"/>
      <c r="DZA152" s="4"/>
      <c r="DZB152" s="4"/>
      <c r="DZC152" s="4"/>
      <c r="DZD152" s="4"/>
      <c r="DZE152" s="4"/>
      <c r="DZF152" s="4"/>
      <c r="DZG152" s="4"/>
      <c r="DZH152" s="4"/>
      <c r="DZI152" s="4"/>
      <c r="DZJ152" s="4"/>
      <c r="DZK152" s="4"/>
      <c r="DZL152" s="4"/>
      <c r="DZM152" s="4"/>
      <c r="DZN152" s="4"/>
      <c r="DZO152" s="4"/>
      <c r="DZP152" s="4"/>
      <c r="DZQ152" s="4"/>
      <c r="DZR152" s="4"/>
      <c r="DZS152" s="4"/>
      <c r="DZT152" s="4"/>
      <c r="DZU152" s="4"/>
      <c r="DZV152" s="4"/>
      <c r="DZW152" s="4"/>
      <c r="DZX152" s="4"/>
      <c r="DZY152" s="4"/>
      <c r="DZZ152" s="4"/>
      <c r="EAA152" s="4"/>
      <c r="EAB152" s="4"/>
      <c r="EAC152" s="4"/>
      <c r="EAD152" s="4"/>
      <c r="EAE152" s="4"/>
      <c r="EAF152" s="4"/>
      <c r="EAG152" s="4"/>
      <c r="EAH152" s="4"/>
      <c r="EAI152" s="4"/>
      <c r="EAJ152" s="4"/>
      <c r="EAK152" s="4"/>
      <c r="EAL152" s="4"/>
      <c r="EAM152" s="4"/>
      <c r="EAN152" s="4"/>
      <c r="EAO152" s="4"/>
      <c r="EAP152" s="4"/>
      <c r="EAQ152" s="4"/>
      <c r="EAR152" s="4"/>
      <c r="EAS152" s="4"/>
      <c r="EAT152" s="4"/>
      <c r="EAU152" s="4"/>
      <c r="EAV152" s="4"/>
      <c r="EAW152" s="4"/>
      <c r="EAX152" s="4"/>
      <c r="EAY152" s="4"/>
      <c r="EAZ152" s="4"/>
      <c r="EBA152" s="4"/>
      <c r="EBB152" s="4"/>
      <c r="EBC152" s="4"/>
      <c r="EBD152" s="4"/>
      <c r="EBE152" s="4"/>
      <c r="EBF152" s="4"/>
      <c r="EBG152" s="4"/>
      <c r="EBH152" s="4"/>
      <c r="EBI152" s="4"/>
      <c r="EBJ152" s="4"/>
      <c r="EBK152" s="4"/>
      <c r="EBL152" s="4"/>
      <c r="EBM152" s="4"/>
      <c r="EBN152" s="4"/>
      <c r="EBO152" s="4"/>
      <c r="EBP152" s="4"/>
      <c r="EBQ152" s="4"/>
      <c r="EBR152" s="4"/>
      <c r="EBS152" s="4"/>
      <c r="EBT152" s="4"/>
      <c r="EBU152" s="4"/>
      <c r="EBV152" s="4"/>
      <c r="EBW152" s="4"/>
      <c r="EBX152" s="4"/>
      <c r="EBY152" s="4"/>
      <c r="EBZ152" s="4"/>
      <c r="ECA152" s="4"/>
      <c r="ECB152" s="4"/>
      <c r="ECC152" s="4"/>
      <c r="ECD152" s="4"/>
      <c r="ECE152" s="4"/>
      <c r="ECF152" s="4"/>
      <c r="ECG152" s="4"/>
      <c r="ECH152" s="4"/>
      <c r="ECI152" s="4"/>
      <c r="ECJ152" s="4"/>
      <c r="ECK152" s="4"/>
      <c r="ECL152" s="4"/>
      <c r="ECM152" s="4"/>
      <c r="ECN152" s="4"/>
      <c r="ECO152" s="4"/>
      <c r="ECP152" s="4"/>
      <c r="ECQ152" s="4"/>
      <c r="ECR152" s="4"/>
      <c r="ECS152" s="4"/>
      <c r="ECT152" s="4"/>
      <c r="ECU152" s="4"/>
      <c r="ECV152" s="4"/>
      <c r="ECW152" s="4"/>
      <c r="ECX152" s="4"/>
      <c r="ECY152" s="4"/>
      <c r="ECZ152" s="4"/>
      <c r="EDA152" s="4"/>
      <c r="EDB152" s="4"/>
      <c r="EDC152" s="4"/>
      <c r="EDD152" s="4"/>
      <c r="EDE152" s="4"/>
      <c r="EDF152" s="4"/>
      <c r="EDG152" s="4"/>
      <c r="EDH152" s="4"/>
      <c r="EDI152" s="4"/>
      <c r="EDJ152" s="4"/>
      <c r="EDK152" s="4"/>
      <c r="EDL152" s="4"/>
      <c r="EDM152" s="4"/>
      <c r="EDN152" s="4"/>
      <c r="EDO152" s="4"/>
      <c r="EDP152" s="4"/>
      <c r="EDQ152" s="4"/>
      <c r="EDR152" s="4"/>
      <c r="EDS152" s="4"/>
      <c r="EDT152" s="4"/>
      <c r="EDU152" s="4"/>
      <c r="EDV152" s="4"/>
      <c r="EDW152" s="4"/>
      <c r="EDX152" s="4"/>
      <c r="EDY152" s="4"/>
      <c r="EDZ152" s="4"/>
      <c r="EEA152" s="4"/>
      <c r="EEB152" s="4"/>
      <c r="EEC152" s="4"/>
      <c r="EED152" s="4"/>
      <c r="EEE152" s="4"/>
      <c r="EEF152" s="4"/>
      <c r="EEG152" s="4"/>
      <c r="EEH152" s="4"/>
      <c r="EEI152" s="4"/>
      <c r="EEJ152" s="4"/>
      <c r="EEK152" s="4"/>
      <c r="EEL152" s="4"/>
      <c r="EEM152" s="4"/>
      <c r="EEN152" s="4"/>
      <c r="EEO152" s="4"/>
      <c r="EEP152" s="4"/>
      <c r="EEQ152" s="4"/>
      <c r="EER152" s="4"/>
      <c r="EES152" s="4"/>
      <c r="EET152" s="4"/>
      <c r="EEU152" s="4"/>
      <c r="EEV152" s="4"/>
      <c r="EEW152" s="4"/>
      <c r="EEX152" s="4"/>
      <c r="EEY152" s="4"/>
      <c r="EEZ152" s="4"/>
      <c r="EFA152" s="4"/>
      <c r="EFB152" s="4"/>
      <c r="EFC152" s="74"/>
      <c r="EFD152" s="74"/>
      <c r="EFE152" s="74"/>
      <c r="EFF152" s="74"/>
      <c r="EFG152" s="74"/>
      <c r="EFH152" s="74"/>
      <c r="EFI152" s="4"/>
      <c r="EFJ152" s="4"/>
      <c r="EFK152" s="4"/>
      <c r="EFL152" s="4"/>
      <c r="EFM152" s="4"/>
      <c r="EFN152" s="4"/>
      <c r="EFO152" s="4"/>
      <c r="EFP152" s="4"/>
      <c r="EFQ152" s="4"/>
      <c r="EFR152" s="4"/>
      <c r="EFS152" s="4"/>
      <c r="EFT152" s="4"/>
      <c r="EFU152" s="4"/>
      <c r="EFV152" s="4"/>
      <c r="EFW152" s="4"/>
      <c r="EFX152" s="4"/>
      <c r="EFY152" s="4"/>
      <c r="EFZ152" s="4"/>
      <c r="EGA152" s="4"/>
      <c r="EGB152" s="4"/>
      <c r="EGC152" s="4"/>
      <c r="EGD152" s="4"/>
      <c r="EGE152" s="4"/>
      <c r="EGF152" s="4"/>
      <c r="EGG152" s="4"/>
      <c r="EGH152" s="4"/>
      <c r="EGI152" s="4"/>
      <c r="EGJ152" s="4"/>
      <c r="EGK152" s="4"/>
      <c r="EGL152" s="4"/>
      <c r="EGM152" s="4"/>
      <c r="EGN152" s="4"/>
      <c r="EGO152" s="4"/>
      <c r="EGP152" s="4"/>
      <c r="EGQ152" s="4"/>
      <c r="EGR152" s="4"/>
      <c r="EGS152" s="4"/>
      <c r="EGT152" s="4"/>
      <c r="EGU152" s="4"/>
      <c r="EGV152" s="4"/>
      <c r="EGW152" s="4"/>
      <c r="EGX152" s="4"/>
      <c r="EGY152" s="4"/>
      <c r="EGZ152" s="4"/>
      <c r="EHA152" s="4"/>
      <c r="EHB152" s="4"/>
      <c r="EHC152" s="4"/>
      <c r="EHD152" s="4"/>
      <c r="EHE152" s="4"/>
      <c r="EHF152" s="4"/>
      <c r="EHG152" s="4"/>
      <c r="EHH152" s="4"/>
      <c r="EHI152" s="4"/>
      <c r="EHJ152" s="4"/>
      <c r="EHK152" s="4"/>
      <c r="EHL152" s="4"/>
      <c r="EHM152" s="4"/>
      <c r="EHN152" s="4"/>
      <c r="EHO152" s="4"/>
      <c r="EHP152" s="4"/>
      <c r="EHQ152" s="4"/>
      <c r="EHR152" s="4"/>
      <c r="EHS152" s="4"/>
      <c r="EHT152" s="4"/>
      <c r="EHU152" s="4"/>
      <c r="EHV152" s="4"/>
      <c r="EHW152" s="4"/>
      <c r="EHX152" s="4"/>
      <c r="EHY152" s="4"/>
      <c r="EHZ152" s="4"/>
      <c r="EIA152" s="4"/>
      <c r="EIB152" s="4"/>
      <c r="EIC152" s="4"/>
      <c r="EID152" s="4"/>
      <c r="EIE152" s="4"/>
      <c r="EIF152" s="4"/>
      <c r="EIG152" s="4"/>
      <c r="EIH152" s="4"/>
      <c r="EII152" s="4"/>
      <c r="EIJ152" s="4"/>
      <c r="EIK152" s="4"/>
      <c r="EIL152" s="4"/>
      <c r="EIM152" s="4"/>
      <c r="EIN152" s="4"/>
      <c r="EIO152" s="4"/>
      <c r="EIP152" s="4"/>
      <c r="EIQ152" s="4"/>
      <c r="EIR152" s="4"/>
      <c r="EIS152" s="4"/>
      <c r="EIT152" s="4"/>
      <c r="EIU152" s="4"/>
      <c r="EIV152" s="4"/>
      <c r="EIW152" s="4"/>
      <c r="EIX152" s="4"/>
      <c r="EIY152" s="4"/>
      <c r="EIZ152" s="4"/>
      <c r="EJA152" s="4"/>
      <c r="EJB152" s="4"/>
      <c r="EJC152" s="4"/>
      <c r="EJD152" s="4"/>
      <c r="EJE152" s="4"/>
      <c r="EJF152" s="4"/>
      <c r="EJG152" s="4"/>
      <c r="EJH152" s="4"/>
      <c r="EJI152" s="4"/>
      <c r="EJJ152" s="4"/>
      <c r="EJK152" s="4"/>
      <c r="EJL152" s="4"/>
      <c r="EJM152" s="4"/>
      <c r="EJN152" s="4"/>
      <c r="EJO152" s="4"/>
      <c r="EJP152" s="4"/>
      <c r="EJQ152" s="4"/>
      <c r="EJR152" s="4"/>
      <c r="EJS152" s="4"/>
      <c r="EJT152" s="4"/>
      <c r="EJU152" s="4"/>
      <c r="EJV152" s="4"/>
      <c r="EJW152" s="4"/>
      <c r="EJX152" s="4"/>
      <c r="EJY152" s="4"/>
      <c r="EJZ152" s="4"/>
      <c r="EKA152" s="4"/>
      <c r="EKB152" s="4"/>
      <c r="EKC152" s="4"/>
      <c r="EKD152" s="4"/>
      <c r="EKE152" s="4"/>
      <c r="EKF152" s="4"/>
      <c r="EKG152" s="4"/>
      <c r="EKH152" s="4"/>
      <c r="EKI152" s="4"/>
      <c r="EKJ152" s="4"/>
      <c r="EKK152" s="4"/>
      <c r="EKL152" s="4"/>
      <c r="EKM152" s="4"/>
      <c r="EKN152" s="4"/>
      <c r="EKO152" s="4"/>
      <c r="EKP152" s="4"/>
      <c r="EKQ152" s="4"/>
      <c r="EKR152" s="4"/>
      <c r="EKS152" s="4"/>
      <c r="EKT152" s="4"/>
      <c r="EKU152" s="4"/>
      <c r="EKV152" s="4"/>
      <c r="EKW152" s="4"/>
      <c r="EKX152" s="4"/>
      <c r="EKY152" s="4"/>
      <c r="EKZ152" s="4"/>
      <c r="ELA152" s="4"/>
      <c r="ELB152" s="4"/>
      <c r="ELC152" s="4"/>
      <c r="ELD152" s="4"/>
      <c r="ELE152" s="4"/>
      <c r="ELF152" s="4"/>
      <c r="ELG152" s="4"/>
      <c r="ELH152" s="4"/>
      <c r="ELI152" s="4"/>
      <c r="ELJ152" s="4"/>
      <c r="ELK152" s="4"/>
      <c r="ELL152" s="4"/>
      <c r="ELM152" s="4"/>
      <c r="ELN152" s="4"/>
      <c r="ELO152" s="4"/>
      <c r="ELP152" s="4"/>
      <c r="ELQ152" s="4"/>
      <c r="ELR152" s="4"/>
      <c r="ELS152" s="4"/>
      <c r="ELT152" s="4"/>
      <c r="ELU152" s="4"/>
      <c r="ELV152" s="4"/>
      <c r="ELW152" s="4"/>
      <c r="ELX152" s="4"/>
      <c r="ELY152" s="4"/>
      <c r="ELZ152" s="4"/>
      <c r="EMA152" s="4"/>
      <c r="EMB152" s="4"/>
      <c r="EMC152" s="4"/>
      <c r="EMD152" s="4"/>
      <c r="EME152" s="4"/>
      <c r="EMF152" s="4"/>
      <c r="EMG152" s="4"/>
      <c r="EMH152" s="4"/>
      <c r="EMI152" s="4"/>
      <c r="EMJ152" s="4"/>
      <c r="EMK152" s="4"/>
      <c r="EML152" s="4"/>
      <c r="EMM152" s="4"/>
      <c r="EMN152" s="4"/>
      <c r="EMO152" s="4"/>
      <c r="EMP152" s="4"/>
      <c r="EMQ152" s="4"/>
      <c r="EMR152" s="4"/>
      <c r="EMS152" s="4"/>
      <c r="EMT152" s="4"/>
      <c r="EMU152" s="4"/>
      <c r="EMV152" s="4"/>
      <c r="EMW152" s="4"/>
      <c r="EMX152" s="4"/>
      <c r="EMY152" s="4"/>
      <c r="EMZ152" s="4"/>
      <c r="ENA152" s="4"/>
      <c r="ENB152" s="4"/>
      <c r="ENC152" s="4"/>
      <c r="END152" s="4"/>
      <c r="ENE152" s="4"/>
      <c r="ENF152" s="4"/>
      <c r="ENG152" s="4"/>
      <c r="ENH152" s="4"/>
      <c r="ENI152" s="4"/>
      <c r="ENJ152" s="4"/>
      <c r="ENK152" s="4"/>
      <c r="ENL152" s="4"/>
      <c r="ENM152" s="4"/>
      <c r="ENN152" s="4"/>
      <c r="ENO152" s="4"/>
      <c r="ENP152" s="4"/>
      <c r="ENQ152" s="4"/>
      <c r="ENR152" s="4"/>
      <c r="ENS152" s="4"/>
      <c r="ENT152" s="4"/>
      <c r="ENU152" s="4"/>
      <c r="ENV152" s="4"/>
      <c r="ENW152" s="4"/>
      <c r="ENX152" s="4"/>
      <c r="ENY152" s="4"/>
      <c r="ENZ152" s="4"/>
      <c r="EOA152" s="4"/>
      <c r="EOB152" s="4"/>
      <c r="EOC152" s="4"/>
      <c r="EOD152" s="4"/>
      <c r="EOE152" s="4"/>
      <c r="EOF152" s="4"/>
      <c r="EOG152" s="4"/>
      <c r="EOH152" s="4"/>
      <c r="EOI152" s="4"/>
      <c r="EOJ152" s="4"/>
      <c r="EOK152" s="4"/>
      <c r="EOL152" s="4"/>
      <c r="EOM152" s="4"/>
      <c r="EON152" s="4"/>
      <c r="EOO152" s="4"/>
      <c r="EOP152" s="4"/>
      <c r="EOQ152" s="4"/>
      <c r="EOR152" s="4"/>
      <c r="EOS152" s="4"/>
      <c r="EOT152" s="4"/>
      <c r="EOU152" s="4"/>
      <c r="EOV152" s="4"/>
      <c r="EOW152" s="4"/>
      <c r="EOX152" s="4"/>
      <c r="EOY152" s="74"/>
      <c r="EOZ152" s="74"/>
      <c r="EPA152" s="74"/>
      <c r="EPB152" s="74"/>
      <c r="EPC152" s="74"/>
      <c r="EPD152" s="74"/>
      <c r="EPE152" s="4"/>
      <c r="EPF152" s="4"/>
      <c r="EPG152" s="4"/>
      <c r="EPH152" s="4"/>
      <c r="EPI152" s="4"/>
      <c r="EPJ152" s="4"/>
      <c r="EPK152" s="4"/>
      <c r="EPL152" s="4"/>
      <c r="EPM152" s="4"/>
      <c r="EPN152" s="4"/>
      <c r="EPO152" s="4"/>
      <c r="EPP152" s="4"/>
      <c r="EPQ152" s="4"/>
      <c r="EPR152" s="4"/>
      <c r="EPS152" s="4"/>
      <c r="EPT152" s="4"/>
      <c r="EPU152" s="4"/>
      <c r="EPV152" s="4"/>
      <c r="EPW152" s="4"/>
      <c r="EPX152" s="4"/>
      <c r="EPY152" s="4"/>
      <c r="EPZ152" s="4"/>
      <c r="EQA152" s="4"/>
      <c r="EQB152" s="4"/>
      <c r="EQC152" s="4"/>
      <c r="EQD152" s="4"/>
      <c r="EQE152" s="4"/>
      <c r="EQF152" s="4"/>
      <c r="EQG152" s="4"/>
      <c r="EQH152" s="4"/>
      <c r="EQI152" s="4"/>
      <c r="EQJ152" s="4"/>
      <c r="EQK152" s="4"/>
      <c r="EQL152" s="4"/>
      <c r="EQM152" s="4"/>
      <c r="EQN152" s="4"/>
      <c r="EQO152" s="4"/>
      <c r="EQP152" s="4"/>
      <c r="EQQ152" s="4"/>
      <c r="EQR152" s="4"/>
      <c r="EQS152" s="4"/>
      <c r="EQT152" s="4"/>
      <c r="EQU152" s="4"/>
      <c r="EQV152" s="4"/>
      <c r="EQW152" s="4"/>
      <c r="EQX152" s="4"/>
      <c r="EQY152" s="4"/>
      <c r="EQZ152" s="4"/>
      <c r="ERA152" s="4"/>
      <c r="ERB152" s="4"/>
      <c r="ERC152" s="4"/>
      <c r="ERD152" s="4"/>
      <c r="ERE152" s="4"/>
      <c r="ERF152" s="4"/>
      <c r="ERG152" s="4"/>
      <c r="ERH152" s="4"/>
      <c r="ERI152" s="4"/>
      <c r="ERJ152" s="4"/>
      <c r="ERK152" s="4"/>
      <c r="ERL152" s="4"/>
      <c r="ERM152" s="4"/>
      <c r="ERN152" s="4"/>
      <c r="ERO152" s="4"/>
      <c r="ERP152" s="4"/>
      <c r="ERQ152" s="4"/>
      <c r="ERR152" s="4"/>
      <c r="ERS152" s="4"/>
      <c r="ERT152" s="4"/>
      <c r="ERU152" s="4"/>
      <c r="ERV152" s="4"/>
      <c r="ERW152" s="4"/>
      <c r="ERX152" s="4"/>
      <c r="ERY152" s="4"/>
      <c r="ERZ152" s="4"/>
      <c r="ESA152" s="4"/>
      <c r="ESB152" s="4"/>
      <c r="ESC152" s="4"/>
      <c r="ESD152" s="4"/>
      <c r="ESE152" s="4"/>
      <c r="ESF152" s="4"/>
      <c r="ESG152" s="4"/>
      <c r="ESH152" s="4"/>
      <c r="ESI152" s="4"/>
      <c r="ESJ152" s="4"/>
      <c r="ESK152" s="4"/>
      <c r="ESL152" s="4"/>
      <c r="ESM152" s="4"/>
      <c r="ESN152" s="4"/>
      <c r="ESO152" s="4"/>
      <c r="ESP152" s="4"/>
      <c r="ESQ152" s="4"/>
      <c r="ESR152" s="4"/>
      <c r="ESS152" s="4"/>
      <c r="EST152" s="4"/>
      <c r="ESU152" s="4"/>
      <c r="ESV152" s="4"/>
      <c r="ESW152" s="4"/>
      <c r="ESX152" s="4"/>
      <c r="ESY152" s="4"/>
      <c r="ESZ152" s="4"/>
      <c r="ETA152" s="4"/>
      <c r="ETB152" s="4"/>
      <c r="ETC152" s="4"/>
      <c r="ETD152" s="4"/>
      <c r="ETE152" s="4"/>
      <c r="ETF152" s="4"/>
      <c r="ETG152" s="4"/>
      <c r="ETH152" s="4"/>
      <c r="ETI152" s="4"/>
      <c r="ETJ152" s="4"/>
      <c r="ETK152" s="4"/>
      <c r="ETL152" s="4"/>
      <c r="ETM152" s="4"/>
      <c r="ETN152" s="4"/>
      <c r="ETO152" s="4"/>
      <c r="ETP152" s="4"/>
      <c r="ETQ152" s="4"/>
      <c r="ETR152" s="4"/>
      <c r="ETS152" s="4"/>
      <c r="ETT152" s="4"/>
      <c r="ETU152" s="4"/>
      <c r="ETV152" s="4"/>
      <c r="ETW152" s="4"/>
      <c r="ETX152" s="4"/>
      <c r="ETY152" s="4"/>
      <c r="ETZ152" s="4"/>
      <c r="EUA152" s="4"/>
      <c r="EUB152" s="4"/>
      <c r="EUC152" s="4"/>
      <c r="EUD152" s="4"/>
      <c r="EUE152" s="4"/>
      <c r="EUF152" s="4"/>
      <c r="EUG152" s="4"/>
      <c r="EUH152" s="4"/>
      <c r="EUI152" s="4"/>
      <c r="EUJ152" s="4"/>
      <c r="EUK152" s="4"/>
      <c r="EUL152" s="4"/>
      <c r="EUM152" s="4"/>
      <c r="EUN152" s="4"/>
      <c r="EUO152" s="4"/>
      <c r="EUP152" s="4"/>
      <c r="EUQ152" s="4"/>
      <c r="EUR152" s="4"/>
      <c r="EUS152" s="4"/>
      <c r="EUT152" s="4"/>
      <c r="EUU152" s="4"/>
      <c r="EUV152" s="4"/>
      <c r="EUW152" s="4"/>
      <c r="EUX152" s="4"/>
      <c r="EUY152" s="4"/>
      <c r="EUZ152" s="4"/>
      <c r="EVA152" s="4"/>
      <c r="EVB152" s="4"/>
      <c r="EVC152" s="4"/>
      <c r="EVD152" s="4"/>
      <c r="EVE152" s="4"/>
      <c r="EVF152" s="4"/>
      <c r="EVG152" s="4"/>
      <c r="EVH152" s="4"/>
      <c r="EVI152" s="4"/>
      <c r="EVJ152" s="4"/>
      <c r="EVK152" s="4"/>
      <c r="EVL152" s="4"/>
      <c r="EVM152" s="4"/>
      <c r="EVN152" s="4"/>
      <c r="EVO152" s="4"/>
      <c r="EVP152" s="4"/>
      <c r="EVQ152" s="4"/>
      <c r="EVR152" s="4"/>
      <c r="EVS152" s="4"/>
      <c r="EVT152" s="4"/>
      <c r="EVU152" s="4"/>
      <c r="EVV152" s="4"/>
      <c r="EVW152" s="4"/>
      <c r="EVX152" s="4"/>
      <c r="EVY152" s="4"/>
      <c r="EVZ152" s="4"/>
      <c r="EWA152" s="4"/>
      <c r="EWB152" s="4"/>
      <c r="EWC152" s="4"/>
      <c r="EWD152" s="4"/>
      <c r="EWE152" s="4"/>
      <c r="EWF152" s="4"/>
      <c r="EWG152" s="4"/>
      <c r="EWH152" s="4"/>
      <c r="EWI152" s="4"/>
      <c r="EWJ152" s="4"/>
      <c r="EWK152" s="4"/>
      <c r="EWL152" s="4"/>
      <c r="EWM152" s="4"/>
      <c r="EWN152" s="4"/>
      <c r="EWO152" s="4"/>
      <c r="EWP152" s="4"/>
      <c r="EWQ152" s="4"/>
      <c r="EWR152" s="4"/>
      <c r="EWS152" s="4"/>
      <c r="EWT152" s="4"/>
      <c r="EWU152" s="4"/>
      <c r="EWV152" s="4"/>
      <c r="EWW152" s="4"/>
      <c r="EWX152" s="4"/>
      <c r="EWY152" s="4"/>
      <c r="EWZ152" s="4"/>
      <c r="EXA152" s="4"/>
      <c r="EXB152" s="4"/>
      <c r="EXC152" s="4"/>
      <c r="EXD152" s="4"/>
      <c r="EXE152" s="4"/>
      <c r="EXF152" s="4"/>
      <c r="EXG152" s="4"/>
      <c r="EXH152" s="4"/>
      <c r="EXI152" s="4"/>
      <c r="EXJ152" s="4"/>
      <c r="EXK152" s="4"/>
      <c r="EXL152" s="4"/>
      <c r="EXM152" s="4"/>
      <c r="EXN152" s="4"/>
      <c r="EXO152" s="4"/>
      <c r="EXP152" s="4"/>
      <c r="EXQ152" s="4"/>
      <c r="EXR152" s="4"/>
      <c r="EXS152" s="4"/>
      <c r="EXT152" s="4"/>
      <c r="EXU152" s="4"/>
      <c r="EXV152" s="4"/>
      <c r="EXW152" s="4"/>
      <c r="EXX152" s="4"/>
      <c r="EXY152" s="4"/>
      <c r="EXZ152" s="4"/>
      <c r="EYA152" s="4"/>
      <c r="EYB152" s="4"/>
      <c r="EYC152" s="4"/>
      <c r="EYD152" s="4"/>
      <c r="EYE152" s="4"/>
      <c r="EYF152" s="4"/>
      <c r="EYG152" s="4"/>
      <c r="EYH152" s="4"/>
      <c r="EYI152" s="4"/>
      <c r="EYJ152" s="4"/>
      <c r="EYK152" s="4"/>
      <c r="EYL152" s="4"/>
      <c r="EYM152" s="4"/>
      <c r="EYN152" s="4"/>
      <c r="EYO152" s="4"/>
      <c r="EYP152" s="4"/>
      <c r="EYQ152" s="4"/>
      <c r="EYR152" s="4"/>
      <c r="EYS152" s="4"/>
      <c r="EYT152" s="4"/>
      <c r="EYU152" s="74"/>
      <c r="EYV152" s="74"/>
      <c r="EYW152" s="74"/>
      <c r="EYX152" s="74"/>
      <c r="EYY152" s="74"/>
      <c r="EYZ152" s="74"/>
      <c r="EZA152" s="4"/>
      <c r="EZB152" s="4"/>
      <c r="EZC152" s="4"/>
      <c r="EZD152" s="4"/>
      <c r="EZE152" s="4"/>
      <c r="EZF152" s="4"/>
      <c r="EZG152" s="4"/>
      <c r="EZH152" s="4"/>
      <c r="EZI152" s="4"/>
      <c r="EZJ152" s="4"/>
      <c r="EZK152" s="4"/>
      <c r="EZL152" s="4"/>
      <c r="EZM152" s="4"/>
      <c r="EZN152" s="4"/>
      <c r="EZO152" s="4"/>
      <c r="EZP152" s="4"/>
      <c r="EZQ152" s="4"/>
      <c r="EZR152" s="4"/>
      <c r="EZS152" s="4"/>
      <c r="EZT152" s="4"/>
      <c r="EZU152" s="4"/>
      <c r="EZV152" s="4"/>
      <c r="EZW152" s="4"/>
      <c r="EZX152" s="4"/>
      <c r="EZY152" s="4"/>
      <c r="EZZ152" s="4"/>
      <c r="FAA152" s="4"/>
      <c r="FAB152" s="4"/>
      <c r="FAC152" s="4"/>
      <c r="FAD152" s="4"/>
      <c r="FAE152" s="4"/>
      <c r="FAF152" s="4"/>
      <c r="FAG152" s="4"/>
      <c r="FAH152" s="4"/>
      <c r="FAI152" s="4"/>
      <c r="FAJ152" s="4"/>
      <c r="FAK152" s="4"/>
      <c r="FAL152" s="4"/>
      <c r="FAM152" s="4"/>
      <c r="FAN152" s="4"/>
      <c r="FAO152" s="4"/>
      <c r="FAP152" s="4"/>
      <c r="FAQ152" s="4"/>
      <c r="FAR152" s="4"/>
      <c r="FAS152" s="4"/>
      <c r="FAT152" s="4"/>
      <c r="FAU152" s="4"/>
      <c r="FAV152" s="4"/>
      <c r="FAW152" s="4"/>
      <c r="FAX152" s="4"/>
      <c r="FAY152" s="4"/>
      <c r="FAZ152" s="4"/>
      <c r="FBA152" s="4"/>
      <c r="FBB152" s="4"/>
      <c r="FBC152" s="4"/>
      <c r="FBD152" s="4"/>
      <c r="FBE152" s="4"/>
      <c r="FBF152" s="4"/>
      <c r="FBG152" s="4"/>
      <c r="FBH152" s="4"/>
      <c r="FBI152" s="4"/>
      <c r="FBJ152" s="4"/>
      <c r="FBK152" s="4"/>
      <c r="FBL152" s="4"/>
      <c r="FBM152" s="4"/>
      <c r="FBN152" s="4"/>
      <c r="FBO152" s="4"/>
      <c r="FBP152" s="4"/>
      <c r="FBQ152" s="4"/>
      <c r="FBR152" s="4"/>
      <c r="FBS152" s="4"/>
      <c r="FBT152" s="4"/>
      <c r="FBU152" s="4"/>
      <c r="FBV152" s="4"/>
      <c r="FBW152" s="4"/>
      <c r="FBX152" s="4"/>
      <c r="FBY152" s="4"/>
      <c r="FBZ152" s="4"/>
      <c r="FCA152" s="4"/>
      <c r="FCB152" s="4"/>
      <c r="FCC152" s="4"/>
      <c r="FCD152" s="4"/>
      <c r="FCE152" s="4"/>
      <c r="FCF152" s="4"/>
      <c r="FCG152" s="4"/>
      <c r="FCH152" s="4"/>
      <c r="FCI152" s="4"/>
      <c r="FCJ152" s="4"/>
      <c r="FCK152" s="4"/>
      <c r="FCL152" s="4"/>
      <c r="FCM152" s="4"/>
      <c r="FCN152" s="4"/>
      <c r="FCO152" s="4"/>
      <c r="FCP152" s="4"/>
      <c r="FCQ152" s="4"/>
      <c r="FCR152" s="4"/>
      <c r="FCS152" s="4"/>
      <c r="FCT152" s="4"/>
      <c r="FCU152" s="4"/>
      <c r="FCV152" s="4"/>
      <c r="FCW152" s="4"/>
      <c r="FCX152" s="4"/>
      <c r="FCY152" s="4"/>
      <c r="FCZ152" s="4"/>
      <c r="FDA152" s="4"/>
      <c r="FDB152" s="4"/>
      <c r="FDC152" s="4"/>
      <c r="FDD152" s="4"/>
      <c r="FDE152" s="4"/>
      <c r="FDF152" s="4"/>
      <c r="FDG152" s="4"/>
      <c r="FDH152" s="4"/>
      <c r="FDI152" s="4"/>
      <c r="FDJ152" s="4"/>
      <c r="FDK152" s="4"/>
      <c r="FDL152" s="4"/>
      <c r="FDM152" s="4"/>
      <c r="FDN152" s="4"/>
      <c r="FDO152" s="4"/>
      <c r="FDP152" s="4"/>
      <c r="FDQ152" s="4"/>
      <c r="FDR152" s="4"/>
      <c r="FDS152" s="4"/>
      <c r="FDT152" s="4"/>
      <c r="FDU152" s="4"/>
      <c r="FDV152" s="4"/>
      <c r="FDW152" s="4"/>
      <c r="FDX152" s="4"/>
      <c r="FDY152" s="4"/>
      <c r="FDZ152" s="4"/>
      <c r="FEA152" s="4"/>
      <c r="FEB152" s="4"/>
      <c r="FEC152" s="4"/>
      <c r="FED152" s="4"/>
      <c r="FEE152" s="4"/>
      <c r="FEF152" s="4"/>
      <c r="FEG152" s="4"/>
      <c r="FEH152" s="4"/>
      <c r="FEI152" s="4"/>
      <c r="FEJ152" s="4"/>
      <c r="FEK152" s="4"/>
      <c r="FEL152" s="4"/>
      <c r="FEM152" s="4"/>
      <c r="FEN152" s="4"/>
      <c r="FEO152" s="4"/>
      <c r="FEP152" s="4"/>
      <c r="FEQ152" s="4"/>
      <c r="FER152" s="4"/>
      <c r="FES152" s="4"/>
      <c r="FET152" s="4"/>
      <c r="FEU152" s="4"/>
      <c r="FEV152" s="4"/>
      <c r="FEW152" s="4"/>
      <c r="FEX152" s="4"/>
      <c r="FEY152" s="4"/>
      <c r="FEZ152" s="4"/>
      <c r="FFA152" s="4"/>
      <c r="FFB152" s="4"/>
      <c r="FFC152" s="4"/>
      <c r="FFD152" s="4"/>
      <c r="FFE152" s="4"/>
      <c r="FFF152" s="4"/>
      <c r="FFG152" s="4"/>
      <c r="FFH152" s="4"/>
      <c r="FFI152" s="4"/>
      <c r="FFJ152" s="4"/>
      <c r="FFK152" s="4"/>
      <c r="FFL152" s="4"/>
      <c r="FFM152" s="4"/>
      <c r="FFN152" s="4"/>
      <c r="FFO152" s="4"/>
      <c r="FFP152" s="4"/>
      <c r="FFQ152" s="4"/>
      <c r="FFR152" s="4"/>
      <c r="FFS152" s="4"/>
      <c r="FFT152" s="4"/>
      <c r="FFU152" s="4"/>
      <c r="FFV152" s="4"/>
      <c r="FFW152" s="4"/>
      <c r="FFX152" s="4"/>
      <c r="FFY152" s="4"/>
      <c r="FFZ152" s="4"/>
      <c r="FGA152" s="4"/>
      <c r="FGB152" s="4"/>
      <c r="FGC152" s="4"/>
      <c r="FGD152" s="4"/>
      <c r="FGE152" s="4"/>
      <c r="FGF152" s="4"/>
      <c r="FGG152" s="4"/>
      <c r="FGH152" s="4"/>
      <c r="FGI152" s="4"/>
      <c r="FGJ152" s="4"/>
      <c r="FGK152" s="4"/>
      <c r="FGL152" s="4"/>
      <c r="FGM152" s="4"/>
      <c r="FGN152" s="4"/>
      <c r="FGO152" s="4"/>
      <c r="FGP152" s="4"/>
      <c r="FGQ152" s="4"/>
      <c r="FGR152" s="4"/>
      <c r="FGS152" s="4"/>
      <c r="FGT152" s="4"/>
      <c r="FGU152" s="4"/>
      <c r="FGV152" s="4"/>
      <c r="FGW152" s="4"/>
      <c r="FGX152" s="4"/>
      <c r="FGY152" s="4"/>
      <c r="FGZ152" s="4"/>
      <c r="FHA152" s="4"/>
      <c r="FHB152" s="4"/>
      <c r="FHC152" s="4"/>
      <c r="FHD152" s="4"/>
      <c r="FHE152" s="4"/>
      <c r="FHF152" s="4"/>
      <c r="FHG152" s="4"/>
      <c r="FHH152" s="4"/>
      <c r="FHI152" s="4"/>
      <c r="FHJ152" s="4"/>
      <c r="FHK152" s="4"/>
      <c r="FHL152" s="4"/>
      <c r="FHM152" s="4"/>
      <c r="FHN152" s="4"/>
      <c r="FHO152" s="4"/>
      <c r="FHP152" s="4"/>
      <c r="FHQ152" s="4"/>
      <c r="FHR152" s="4"/>
      <c r="FHS152" s="4"/>
      <c r="FHT152" s="4"/>
      <c r="FHU152" s="4"/>
      <c r="FHV152" s="4"/>
      <c r="FHW152" s="4"/>
      <c r="FHX152" s="4"/>
      <c r="FHY152" s="4"/>
      <c r="FHZ152" s="4"/>
      <c r="FIA152" s="4"/>
      <c r="FIB152" s="4"/>
      <c r="FIC152" s="4"/>
      <c r="FID152" s="4"/>
      <c r="FIE152" s="4"/>
      <c r="FIF152" s="4"/>
      <c r="FIG152" s="4"/>
      <c r="FIH152" s="4"/>
      <c r="FII152" s="4"/>
      <c r="FIJ152" s="4"/>
      <c r="FIK152" s="4"/>
      <c r="FIL152" s="4"/>
      <c r="FIM152" s="4"/>
      <c r="FIN152" s="4"/>
      <c r="FIO152" s="4"/>
      <c r="FIP152" s="4"/>
      <c r="FIQ152" s="74"/>
      <c r="FIR152" s="74"/>
      <c r="FIS152" s="74"/>
      <c r="FIT152" s="74"/>
      <c r="FIU152" s="74"/>
      <c r="FIV152" s="74"/>
      <c r="FIW152" s="4"/>
      <c r="FIX152" s="4"/>
      <c r="FIY152" s="4"/>
      <c r="FIZ152" s="4"/>
      <c r="FJA152" s="4"/>
      <c r="FJB152" s="4"/>
      <c r="FJC152" s="4"/>
      <c r="FJD152" s="4"/>
      <c r="FJE152" s="4"/>
      <c r="FJF152" s="4"/>
      <c r="FJG152" s="4"/>
      <c r="FJH152" s="4"/>
      <c r="FJI152" s="4"/>
      <c r="FJJ152" s="4"/>
      <c r="FJK152" s="4"/>
      <c r="FJL152" s="4"/>
      <c r="FJM152" s="4"/>
      <c r="FJN152" s="4"/>
      <c r="FJO152" s="4"/>
      <c r="FJP152" s="4"/>
      <c r="FJQ152" s="4"/>
      <c r="FJR152" s="4"/>
      <c r="FJS152" s="4"/>
      <c r="FJT152" s="4"/>
      <c r="FJU152" s="4"/>
      <c r="FJV152" s="4"/>
      <c r="FJW152" s="4"/>
      <c r="FJX152" s="4"/>
      <c r="FJY152" s="4"/>
      <c r="FJZ152" s="4"/>
      <c r="FKA152" s="4"/>
      <c r="FKB152" s="4"/>
      <c r="FKC152" s="4"/>
      <c r="FKD152" s="4"/>
      <c r="FKE152" s="4"/>
      <c r="FKF152" s="4"/>
      <c r="FKG152" s="4"/>
      <c r="FKH152" s="4"/>
      <c r="FKI152" s="4"/>
      <c r="FKJ152" s="4"/>
      <c r="FKK152" s="4"/>
      <c r="FKL152" s="4"/>
      <c r="FKM152" s="4"/>
      <c r="FKN152" s="4"/>
      <c r="FKO152" s="4"/>
      <c r="FKP152" s="4"/>
      <c r="FKQ152" s="4"/>
      <c r="FKR152" s="4"/>
      <c r="FKS152" s="4"/>
      <c r="FKT152" s="4"/>
      <c r="FKU152" s="4"/>
      <c r="FKV152" s="4"/>
      <c r="FKW152" s="4"/>
      <c r="FKX152" s="4"/>
      <c r="FKY152" s="4"/>
      <c r="FKZ152" s="4"/>
      <c r="FLA152" s="4"/>
      <c r="FLB152" s="4"/>
      <c r="FLC152" s="4"/>
      <c r="FLD152" s="4"/>
      <c r="FLE152" s="4"/>
      <c r="FLF152" s="4"/>
      <c r="FLG152" s="4"/>
      <c r="FLH152" s="4"/>
      <c r="FLI152" s="4"/>
      <c r="FLJ152" s="4"/>
      <c r="FLK152" s="4"/>
      <c r="FLL152" s="4"/>
      <c r="FLM152" s="4"/>
      <c r="FLN152" s="4"/>
      <c r="FLO152" s="4"/>
      <c r="FLP152" s="4"/>
      <c r="FLQ152" s="4"/>
      <c r="FLR152" s="4"/>
      <c r="FLS152" s="4"/>
      <c r="FLT152" s="4"/>
      <c r="FLU152" s="4"/>
      <c r="FLV152" s="4"/>
      <c r="FLW152" s="4"/>
      <c r="FLX152" s="4"/>
      <c r="FLY152" s="4"/>
      <c r="FLZ152" s="4"/>
      <c r="FMA152" s="4"/>
      <c r="FMB152" s="4"/>
      <c r="FMC152" s="4"/>
      <c r="FMD152" s="4"/>
      <c r="FME152" s="4"/>
      <c r="FMF152" s="4"/>
      <c r="FMG152" s="4"/>
      <c r="FMH152" s="4"/>
      <c r="FMI152" s="4"/>
      <c r="FMJ152" s="4"/>
      <c r="FMK152" s="4"/>
      <c r="FML152" s="4"/>
      <c r="FMM152" s="4"/>
      <c r="FMN152" s="4"/>
      <c r="FMO152" s="4"/>
      <c r="FMP152" s="4"/>
      <c r="FMQ152" s="4"/>
      <c r="FMR152" s="4"/>
      <c r="FMS152" s="4"/>
      <c r="FMT152" s="4"/>
      <c r="FMU152" s="4"/>
      <c r="FMV152" s="4"/>
      <c r="FMW152" s="4"/>
      <c r="FMX152" s="4"/>
      <c r="FMY152" s="4"/>
      <c r="FMZ152" s="4"/>
      <c r="FNA152" s="4"/>
      <c r="FNB152" s="4"/>
      <c r="FNC152" s="4"/>
      <c r="FND152" s="4"/>
      <c r="FNE152" s="4"/>
      <c r="FNF152" s="4"/>
      <c r="FNG152" s="4"/>
      <c r="FNH152" s="4"/>
      <c r="FNI152" s="4"/>
      <c r="FNJ152" s="4"/>
      <c r="FNK152" s="4"/>
      <c r="FNL152" s="4"/>
      <c r="FNM152" s="4"/>
      <c r="FNN152" s="4"/>
      <c r="FNO152" s="4"/>
      <c r="FNP152" s="4"/>
      <c r="FNQ152" s="4"/>
      <c r="FNR152" s="4"/>
      <c r="FNS152" s="4"/>
      <c r="FNT152" s="4"/>
      <c r="FNU152" s="4"/>
      <c r="FNV152" s="4"/>
      <c r="FNW152" s="4"/>
      <c r="FNX152" s="4"/>
      <c r="FNY152" s="4"/>
      <c r="FNZ152" s="4"/>
      <c r="FOA152" s="4"/>
      <c r="FOB152" s="4"/>
      <c r="FOC152" s="4"/>
      <c r="FOD152" s="4"/>
      <c r="FOE152" s="4"/>
      <c r="FOF152" s="4"/>
      <c r="FOG152" s="4"/>
      <c r="FOH152" s="4"/>
      <c r="FOI152" s="4"/>
      <c r="FOJ152" s="4"/>
      <c r="FOK152" s="4"/>
      <c r="FOL152" s="4"/>
      <c r="FOM152" s="4"/>
      <c r="FON152" s="4"/>
      <c r="FOO152" s="4"/>
      <c r="FOP152" s="4"/>
      <c r="FOQ152" s="4"/>
      <c r="FOR152" s="4"/>
      <c r="FOS152" s="4"/>
      <c r="FOT152" s="4"/>
      <c r="FOU152" s="4"/>
      <c r="FOV152" s="4"/>
      <c r="FOW152" s="4"/>
      <c r="FOX152" s="4"/>
      <c r="FOY152" s="4"/>
      <c r="FOZ152" s="4"/>
      <c r="FPA152" s="4"/>
      <c r="FPB152" s="4"/>
      <c r="FPC152" s="4"/>
      <c r="FPD152" s="4"/>
      <c r="FPE152" s="4"/>
      <c r="FPF152" s="4"/>
      <c r="FPG152" s="4"/>
      <c r="FPH152" s="4"/>
      <c r="FPI152" s="4"/>
      <c r="FPJ152" s="4"/>
      <c r="FPK152" s="4"/>
      <c r="FPL152" s="4"/>
      <c r="FPM152" s="4"/>
      <c r="FPN152" s="4"/>
      <c r="FPO152" s="4"/>
      <c r="FPP152" s="4"/>
      <c r="FPQ152" s="4"/>
      <c r="FPR152" s="4"/>
      <c r="FPS152" s="4"/>
      <c r="FPT152" s="4"/>
      <c r="FPU152" s="4"/>
      <c r="FPV152" s="4"/>
      <c r="FPW152" s="4"/>
      <c r="FPX152" s="4"/>
      <c r="FPY152" s="4"/>
      <c r="FPZ152" s="4"/>
      <c r="FQA152" s="4"/>
      <c r="FQB152" s="4"/>
      <c r="FQC152" s="4"/>
      <c r="FQD152" s="4"/>
      <c r="FQE152" s="4"/>
      <c r="FQF152" s="4"/>
      <c r="FQG152" s="4"/>
      <c r="FQH152" s="4"/>
      <c r="FQI152" s="4"/>
      <c r="FQJ152" s="4"/>
      <c r="FQK152" s="4"/>
      <c r="FQL152" s="4"/>
      <c r="FQM152" s="4"/>
      <c r="FQN152" s="4"/>
      <c r="FQO152" s="4"/>
      <c r="FQP152" s="4"/>
      <c r="FQQ152" s="4"/>
      <c r="FQR152" s="4"/>
      <c r="FQS152" s="4"/>
      <c r="FQT152" s="4"/>
      <c r="FQU152" s="4"/>
      <c r="FQV152" s="4"/>
      <c r="FQW152" s="4"/>
      <c r="FQX152" s="4"/>
      <c r="FQY152" s="4"/>
      <c r="FQZ152" s="4"/>
      <c r="FRA152" s="4"/>
      <c r="FRB152" s="4"/>
      <c r="FRC152" s="4"/>
      <c r="FRD152" s="4"/>
      <c r="FRE152" s="4"/>
      <c r="FRF152" s="4"/>
      <c r="FRG152" s="4"/>
      <c r="FRH152" s="4"/>
      <c r="FRI152" s="4"/>
      <c r="FRJ152" s="4"/>
      <c r="FRK152" s="4"/>
      <c r="FRL152" s="4"/>
      <c r="FRM152" s="4"/>
      <c r="FRN152" s="4"/>
      <c r="FRO152" s="4"/>
      <c r="FRP152" s="4"/>
      <c r="FRQ152" s="4"/>
      <c r="FRR152" s="4"/>
      <c r="FRS152" s="4"/>
      <c r="FRT152" s="4"/>
      <c r="FRU152" s="4"/>
      <c r="FRV152" s="4"/>
      <c r="FRW152" s="4"/>
      <c r="FRX152" s="4"/>
      <c r="FRY152" s="4"/>
      <c r="FRZ152" s="4"/>
      <c r="FSA152" s="4"/>
      <c r="FSB152" s="4"/>
      <c r="FSC152" s="4"/>
      <c r="FSD152" s="4"/>
      <c r="FSE152" s="4"/>
      <c r="FSF152" s="4"/>
      <c r="FSG152" s="4"/>
      <c r="FSH152" s="4"/>
      <c r="FSI152" s="4"/>
      <c r="FSJ152" s="4"/>
      <c r="FSK152" s="4"/>
      <c r="FSL152" s="4"/>
      <c r="FSM152" s="74"/>
      <c r="FSN152" s="74"/>
      <c r="FSO152" s="74"/>
      <c r="FSP152" s="74"/>
      <c r="FSQ152" s="74"/>
      <c r="FSR152" s="74"/>
      <c r="FSS152" s="4"/>
      <c r="FST152" s="4"/>
      <c r="FSU152" s="4"/>
      <c r="FSV152" s="4"/>
      <c r="FSW152" s="4"/>
      <c r="FSX152" s="4"/>
      <c r="FSY152" s="4"/>
      <c r="FSZ152" s="4"/>
      <c r="FTA152" s="4"/>
      <c r="FTB152" s="4"/>
      <c r="FTC152" s="4"/>
      <c r="FTD152" s="4"/>
      <c r="FTE152" s="4"/>
      <c r="FTF152" s="4"/>
      <c r="FTG152" s="4"/>
      <c r="FTH152" s="4"/>
      <c r="FTI152" s="4"/>
      <c r="FTJ152" s="4"/>
      <c r="FTK152" s="4"/>
      <c r="FTL152" s="4"/>
      <c r="FTM152" s="4"/>
      <c r="FTN152" s="4"/>
      <c r="FTO152" s="4"/>
      <c r="FTP152" s="4"/>
      <c r="FTQ152" s="4"/>
      <c r="FTR152" s="4"/>
      <c r="FTS152" s="4"/>
      <c r="FTT152" s="4"/>
      <c r="FTU152" s="4"/>
      <c r="FTV152" s="4"/>
      <c r="FTW152" s="4"/>
      <c r="FTX152" s="4"/>
      <c r="FTY152" s="4"/>
      <c r="FTZ152" s="4"/>
      <c r="FUA152" s="4"/>
      <c r="FUB152" s="4"/>
      <c r="FUC152" s="4"/>
      <c r="FUD152" s="4"/>
      <c r="FUE152" s="4"/>
      <c r="FUF152" s="4"/>
      <c r="FUG152" s="4"/>
      <c r="FUH152" s="4"/>
      <c r="FUI152" s="4"/>
      <c r="FUJ152" s="4"/>
      <c r="FUK152" s="4"/>
      <c r="FUL152" s="4"/>
      <c r="FUM152" s="4"/>
      <c r="FUN152" s="4"/>
      <c r="FUO152" s="4"/>
      <c r="FUP152" s="4"/>
      <c r="FUQ152" s="4"/>
      <c r="FUR152" s="4"/>
      <c r="FUS152" s="4"/>
      <c r="FUT152" s="4"/>
      <c r="FUU152" s="4"/>
      <c r="FUV152" s="4"/>
      <c r="FUW152" s="4"/>
      <c r="FUX152" s="4"/>
      <c r="FUY152" s="4"/>
      <c r="FUZ152" s="4"/>
      <c r="FVA152" s="4"/>
      <c r="FVB152" s="4"/>
      <c r="FVC152" s="4"/>
      <c r="FVD152" s="4"/>
      <c r="FVE152" s="4"/>
      <c r="FVF152" s="4"/>
      <c r="FVG152" s="4"/>
      <c r="FVH152" s="4"/>
      <c r="FVI152" s="4"/>
      <c r="FVJ152" s="4"/>
      <c r="FVK152" s="4"/>
      <c r="FVL152" s="4"/>
      <c r="FVM152" s="4"/>
      <c r="FVN152" s="4"/>
      <c r="FVO152" s="4"/>
      <c r="FVP152" s="4"/>
      <c r="FVQ152" s="4"/>
      <c r="FVR152" s="4"/>
      <c r="FVS152" s="4"/>
      <c r="FVT152" s="4"/>
      <c r="FVU152" s="4"/>
      <c r="FVV152" s="4"/>
      <c r="FVW152" s="4"/>
      <c r="FVX152" s="4"/>
      <c r="FVY152" s="4"/>
      <c r="FVZ152" s="4"/>
      <c r="FWA152" s="4"/>
      <c r="FWB152" s="4"/>
      <c r="FWC152" s="4"/>
      <c r="FWD152" s="4"/>
      <c r="FWE152" s="4"/>
      <c r="FWF152" s="4"/>
      <c r="FWG152" s="4"/>
      <c r="FWH152" s="4"/>
      <c r="FWI152" s="4"/>
      <c r="FWJ152" s="4"/>
      <c r="FWK152" s="4"/>
      <c r="FWL152" s="4"/>
      <c r="FWM152" s="4"/>
      <c r="FWN152" s="4"/>
      <c r="FWO152" s="4"/>
      <c r="FWP152" s="4"/>
      <c r="FWQ152" s="4"/>
      <c r="FWR152" s="4"/>
      <c r="FWS152" s="4"/>
      <c r="FWT152" s="4"/>
      <c r="FWU152" s="4"/>
      <c r="FWV152" s="4"/>
      <c r="FWW152" s="4"/>
      <c r="FWX152" s="4"/>
      <c r="FWY152" s="4"/>
      <c r="FWZ152" s="4"/>
      <c r="FXA152" s="4"/>
      <c r="FXB152" s="4"/>
      <c r="FXC152" s="4"/>
      <c r="FXD152" s="4"/>
      <c r="FXE152" s="4"/>
      <c r="FXF152" s="4"/>
      <c r="FXG152" s="4"/>
      <c r="FXH152" s="4"/>
      <c r="FXI152" s="4"/>
      <c r="FXJ152" s="4"/>
      <c r="FXK152" s="4"/>
      <c r="FXL152" s="4"/>
      <c r="FXM152" s="4"/>
      <c r="FXN152" s="4"/>
      <c r="FXO152" s="4"/>
      <c r="FXP152" s="4"/>
      <c r="FXQ152" s="4"/>
      <c r="FXR152" s="4"/>
      <c r="FXS152" s="4"/>
      <c r="FXT152" s="4"/>
      <c r="FXU152" s="4"/>
      <c r="FXV152" s="4"/>
      <c r="FXW152" s="4"/>
      <c r="FXX152" s="4"/>
      <c r="FXY152" s="4"/>
      <c r="FXZ152" s="4"/>
      <c r="FYA152" s="4"/>
      <c r="FYB152" s="4"/>
      <c r="FYC152" s="4"/>
      <c r="FYD152" s="4"/>
      <c r="FYE152" s="4"/>
      <c r="FYF152" s="4"/>
      <c r="FYG152" s="4"/>
      <c r="FYH152" s="4"/>
      <c r="FYI152" s="4"/>
      <c r="FYJ152" s="4"/>
      <c r="FYK152" s="4"/>
      <c r="FYL152" s="4"/>
      <c r="FYM152" s="4"/>
      <c r="FYN152" s="4"/>
      <c r="FYO152" s="4"/>
      <c r="FYP152" s="4"/>
      <c r="FYQ152" s="4"/>
      <c r="FYR152" s="4"/>
      <c r="FYS152" s="4"/>
      <c r="FYT152" s="4"/>
      <c r="FYU152" s="4"/>
      <c r="FYV152" s="4"/>
      <c r="FYW152" s="4"/>
      <c r="FYX152" s="4"/>
      <c r="FYY152" s="4"/>
      <c r="FYZ152" s="4"/>
      <c r="FZA152" s="4"/>
      <c r="FZB152" s="4"/>
      <c r="FZC152" s="4"/>
      <c r="FZD152" s="4"/>
      <c r="FZE152" s="4"/>
      <c r="FZF152" s="4"/>
      <c r="FZG152" s="4"/>
      <c r="FZH152" s="4"/>
      <c r="FZI152" s="4"/>
      <c r="FZJ152" s="4"/>
      <c r="FZK152" s="4"/>
      <c r="FZL152" s="4"/>
      <c r="FZM152" s="4"/>
      <c r="FZN152" s="4"/>
      <c r="FZO152" s="4"/>
      <c r="FZP152" s="4"/>
      <c r="FZQ152" s="4"/>
      <c r="FZR152" s="4"/>
      <c r="FZS152" s="4"/>
      <c r="FZT152" s="4"/>
      <c r="FZU152" s="4"/>
      <c r="FZV152" s="4"/>
      <c r="FZW152" s="4"/>
      <c r="FZX152" s="4"/>
      <c r="FZY152" s="4"/>
      <c r="FZZ152" s="4"/>
      <c r="GAA152" s="4"/>
      <c r="GAB152" s="4"/>
      <c r="GAC152" s="4"/>
      <c r="GAD152" s="4"/>
      <c r="GAE152" s="4"/>
      <c r="GAF152" s="4"/>
      <c r="GAG152" s="4"/>
      <c r="GAH152" s="4"/>
      <c r="GAI152" s="4"/>
      <c r="GAJ152" s="4"/>
      <c r="GAK152" s="4"/>
      <c r="GAL152" s="4"/>
      <c r="GAM152" s="4"/>
      <c r="GAN152" s="4"/>
      <c r="GAO152" s="4"/>
      <c r="GAP152" s="4"/>
      <c r="GAQ152" s="4"/>
      <c r="GAR152" s="4"/>
      <c r="GAS152" s="4"/>
      <c r="GAT152" s="4"/>
      <c r="GAU152" s="4"/>
      <c r="GAV152" s="4"/>
      <c r="GAW152" s="4"/>
      <c r="GAX152" s="4"/>
      <c r="GAY152" s="4"/>
      <c r="GAZ152" s="4"/>
      <c r="GBA152" s="4"/>
      <c r="GBB152" s="4"/>
      <c r="GBC152" s="4"/>
      <c r="GBD152" s="4"/>
      <c r="GBE152" s="4"/>
      <c r="GBF152" s="4"/>
      <c r="GBG152" s="4"/>
      <c r="GBH152" s="4"/>
      <c r="GBI152" s="4"/>
      <c r="GBJ152" s="4"/>
      <c r="GBK152" s="4"/>
      <c r="GBL152" s="4"/>
      <c r="GBM152" s="4"/>
      <c r="GBN152" s="4"/>
      <c r="GBO152" s="4"/>
      <c r="GBP152" s="4"/>
      <c r="GBQ152" s="4"/>
      <c r="GBR152" s="4"/>
      <c r="GBS152" s="4"/>
      <c r="GBT152" s="4"/>
      <c r="GBU152" s="4"/>
      <c r="GBV152" s="4"/>
      <c r="GBW152" s="4"/>
      <c r="GBX152" s="4"/>
      <c r="GBY152" s="4"/>
      <c r="GBZ152" s="4"/>
      <c r="GCA152" s="4"/>
      <c r="GCB152" s="4"/>
      <c r="GCC152" s="4"/>
      <c r="GCD152" s="4"/>
      <c r="GCE152" s="4"/>
      <c r="GCF152" s="4"/>
      <c r="GCG152" s="4"/>
      <c r="GCH152" s="4"/>
      <c r="GCI152" s="74"/>
      <c r="GCJ152" s="74"/>
      <c r="GCK152" s="74"/>
      <c r="GCL152" s="74"/>
      <c r="GCM152" s="74"/>
      <c r="GCN152" s="74"/>
      <c r="GCO152" s="4"/>
      <c r="GCP152" s="4"/>
      <c r="GCQ152" s="4"/>
      <c r="GCR152" s="4"/>
      <c r="GCS152" s="4"/>
      <c r="GCT152" s="4"/>
      <c r="GCU152" s="4"/>
      <c r="GCV152" s="4"/>
      <c r="GCW152" s="4"/>
      <c r="GCX152" s="4"/>
      <c r="GCY152" s="4"/>
      <c r="GCZ152" s="4"/>
      <c r="GDA152" s="4"/>
      <c r="GDB152" s="4"/>
      <c r="GDC152" s="4"/>
      <c r="GDD152" s="4"/>
      <c r="GDE152" s="4"/>
      <c r="GDF152" s="4"/>
      <c r="GDG152" s="4"/>
      <c r="GDH152" s="4"/>
      <c r="GDI152" s="4"/>
      <c r="GDJ152" s="4"/>
      <c r="GDK152" s="4"/>
      <c r="GDL152" s="4"/>
      <c r="GDM152" s="4"/>
      <c r="GDN152" s="4"/>
      <c r="GDO152" s="4"/>
      <c r="GDP152" s="4"/>
      <c r="GDQ152" s="4"/>
      <c r="GDR152" s="4"/>
      <c r="GDS152" s="4"/>
      <c r="GDT152" s="4"/>
      <c r="GDU152" s="4"/>
      <c r="GDV152" s="4"/>
      <c r="GDW152" s="4"/>
      <c r="GDX152" s="4"/>
      <c r="GDY152" s="4"/>
      <c r="GDZ152" s="4"/>
      <c r="GEA152" s="4"/>
      <c r="GEB152" s="4"/>
      <c r="GEC152" s="4"/>
      <c r="GED152" s="4"/>
      <c r="GEE152" s="4"/>
      <c r="GEF152" s="4"/>
      <c r="GEG152" s="4"/>
      <c r="GEH152" s="4"/>
      <c r="GEI152" s="4"/>
      <c r="GEJ152" s="4"/>
      <c r="GEK152" s="4"/>
      <c r="GEL152" s="4"/>
      <c r="GEM152" s="4"/>
      <c r="GEN152" s="4"/>
      <c r="GEO152" s="4"/>
      <c r="GEP152" s="4"/>
      <c r="GEQ152" s="4"/>
      <c r="GER152" s="4"/>
      <c r="GES152" s="4"/>
      <c r="GET152" s="4"/>
      <c r="GEU152" s="4"/>
      <c r="GEV152" s="4"/>
      <c r="GEW152" s="4"/>
      <c r="GEX152" s="4"/>
      <c r="GEY152" s="4"/>
      <c r="GEZ152" s="4"/>
      <c r="GFA152" s="4"/>
      <c r="GFB152" s="4"/>
      <c r="GFC152" s="4"/>
      <c r="GFD152" s="4"/>
      <c r="GFE152" s="4"/>
      <c r="GFF152" s="4"/>
      <c r="GFG152" s="4"/>
      <c r="GFH152" s="4"/>
      <c r="GFI152" s="4"/>
      <c r="GFJ152" s="4"/>
      <c r="GFK152" s="4"/>
      <c r="GFL152" s="4"/>
      <c r="GFM152" s="4"/>
      <c r="GFN152" s="4"/>
      <c r="GFO152" s="4"/>
      <c r="GFP152" s="4"/>
      <c r="GFQ152" s="4"/>
      <c r="GFR152" s="4"/>
      <c r="GFS152" s="4"/>
      <c r="GFT152" s="4"/>
      <c r="GFU152" s="4"/>
      <c r="GFV152" s="4"/>
      <c r="GFW152" s="4"/>
      <c r="GFX152" s="4"/>
      <c r="GFY152" s="4"/>
      <c r="GFZ152" s="4"/>
      <c r="GGA152" s="4"/>
      <c r="GGB152" s="4"/>
      <c r="GGC152" s="4"/>
      <c r="GGD152" s="4"/>
      <c r="GGE152" s="4"/>
      <c r="GGF152" s="4"/>
      <c r="GGG152" s="4"/>
      <c r="GGH152" s="4"/>
      <c r="GGI152" s="4"/>
      <c r="GGJ152" s="4"/>
      <c r="GGK152" s="4"/>
      <c r="GGL152" s="4"/>
      <c r="GGM152" s="4"/>
      <c r="GGN152" s="4"/>
      <c r="GGO152" s="4"/>
      <c r="GGP152" s="4"/>
      <c r="GGQ152" s="4"/>
      <c r="GGR152" s="4"/>
      <c r="GGS152" s="4"/>
      <c r="GGT152" s="4"/>
      <c r="GGU152" s="4"/>
      <c r="GGV152" s="4"/>
      <c r="GGW152" s="4"/>
      <c r="GGX152" s="4"/>
      <c r="GGY152" s="4"/>
      <c r="GGZ152" s="4"/>
      <c r="GHA152" s="4"/>
      <c r="GHB152" s="4"/>
      <c r="GHC152" s="4"/>
      <c r="GHD152" s="4"/>
      <c r="GHE152" s="4"/>
      <c r="GHF152" s="4"/>
      <c r="GHG152" s="4"/>
      <c r="GHH152" s="4"/>
      <c r="GHI152" s="4"/>
      <c r="GHJ152" s="4"/>
      <c r="GHK152" s="4"/>
      <c r="GHL152" s="4"/>
      <c r="GHM152" s="4"/>
      <c r="GHN152" s="4"/>
      <c r="GHO152" s="4"/>
      <c r="GHP152" s="4"/>
      <c r="GHQ152" s="4"/>
      <c r="GHR152" s="4"/>
      <c r="GHS152" s="4"/>
      <c r="GHT152" s="4"/>
      <c r="GHU152" s="4"/>
      <c r="GHV152" s="4"/>
      <c r="GHW152" s="4"/>
      <c r="GHX152" s="4"/>
      <c r="GHY152" s="4"/>
      <c r="GHZ152" s="4"/>
      <c r="GIA152" s="4"/>
      <c r="GIB152" s="4"/>
      <c r="GIC152" s="4"/>
      <c r="GID152" s="4"/>
      <c r="GIE152" s="4"/>
      <c r="GIF152" s="4"/>
      <c r="GIG152" s="4"/>
      <c r="GIH152" s="4"/>
      <c r="GII152" s="4"/>
      <c r="GIJ152" s="4"/>
      <c r="GIK152" s="4"/>
      <c r="GIL152" s="4"/>
      <c r="GIM152" s="4"/>
      <c r="GIN152" s="4"/>
      <c r="GIO152" s="4"/>
      <c r="GIP152" s="4"/>
      <c r="GIQ152" s="4"/>
      <c r="GIR152" s="4"/>
      <c r="GIS152" s="4"/>
      <c r="GIT152" s="4"/>
      <c r="GIU152" s="4"/>
      <c r="GIV152" s="4"/>
      <c r="GIW152" s="4"/>
      <c r="GIX152" s="4"/>
      <c r="GIY152" s="4"/>
      <c r="GIZ152" s="4"/>
      <c r="GJA152" s="4"/>
      <c r="GJB152" s="4"/>
      <c r="GJC152" s="4"/>
      <c r="GJD152" s="4"/>
      <c r="GJE152" s="4"/>
      <c r="GJF152" s="4"/>
      <c r="GJG152" s="4"/>
      <c r="GJH152" s="4"/>
      <c r="GJI152" s="4"/>
      <c r="GJJ152" s="4"/>
      <c r="GJK152" s="4"/>
      <c r="GJL152" s="4"/>
      <c r="GJM152" s="4"/>
      <c r="GJN152" s="4"/>
      <c r="GJO152" s="4"/>
      <c r="GJP152" s="4"/>
      <c r="GJQ152" s="4"/>
      <c r="GJR152" s="4"/>
      <c r="GJS152" s="4"/>
      <c r="GJT152" s="4"/>
      <c r="GJU152" s="4"/>
      <c r="GJV152" s="4"/>
      <c r="GJW152" s="4"/>
      <c r="GJX152" s="4"/>
      <c r="GJY152" s="4"/>
      <c r="GJZ152" s="4"/>
      <c r="GKA152" s="4"/>
      <c r="GKB152" s="4"/>
      <c r="GKC152" s="4"/>
      <c r="GKD152" s="4"/>
      <c r="GKE152" s="4"/>
      <c r="GKF152" s="4"/>
      <c r="GKG152" s="4"/>
      <c r="GKH152" s="4"/>
      <c r="GKI152" s="4"/>
      <c r="GKJ152" s="4"/>
      <c r="GKK152" s="4"/>
      <c r="GKL152" s="4"/>
      <c r="GKM152" s="4"/>
      <c r="GKN152" s="4"/>
      <c r="GKO152" s="4"/>
      <c r="GKP152" s="4"/>
      <c r="GKQ152" s="4"/>
      <c r="GKR152" s="4"/>
      <c r="GKS152" s="4"/>
      <c r="GKT152" s="4"/>
      <c r="GKU152" s="4"/>
      <c r="GKV152" s="4"/>
      <c r="GKW152" s="4"/>
      <c r="GKX152" s="4"/>
      <c r="GKY152" s="4"/>
      <c r="GKZ152" s="4"/>
      <c r="GLA152" s="4"/>
      <c r="GLB152" s="4"/>
      <c r="GLC152" s="4"/>
      <c r="GLD152" s="4"/>
      <c r="GLE152" s="4"/>
      <c r="GLF152" s="4"/>
      <c r="GLG152" s="4"/>
      <c r="GLH152" s="4"/>
      <c r="GLI152" s="4"/>
      <c r="GLJ152" s="4"/>
      <c r="GLK152" s="4"/>
      <c r="GLL152" s="4"/>
      <c r="GLM152" s="4"/>
      <c r="GLN152" s="4"/>
      <c r="GLO152" s="4"/>
      <c r="GLP152" s="4"/>
      <c r="GLQ152" s="4"/>
      <c r="GLR152" s="4"/>
      <c r="GLS152" s="4"/>
      <c r="GLT152" s="4"/>
      <c r="GLU152" s="4"/>
      <c r="GLV152" s="4"/>
      <c r="GLW152" s="4"/>
      <c r="GLX152" s="4"/>
      <c r="GLY152" s="4"/>
      <c r="GLZ152" s="4"/>
      <c r="GMA152" s="4"/>
      <c r="GMB152" s="4"/>
      <c r="GMC152" s="4"/>
      <c r="GMD152" s="4"/>
      <c r="GME152" s="74"/>
      <c r="GMF152" s="74"/>
      <c r="GMG152" s="74"/>
      <c r="GMH152" s="74"/>
      <c r="GMI152" s="74"/>
      <c r="GMJ152" s="74"/>
      <c r="GMK152" s="4"/>
      <c r="GML152" s="4"/>
      <c r="GMM152" s="4"/>
      <c r="GMN152" s="4"/>
      <c r="GMO152" s="4"/>
      <c r="GMP152" s="4"/>
      <c r="GMQ152" s="4"/>
      <c r="GMR152" s="4"/>
      <c r="GMS152" s="4"/>
      <c r="GMT152" s="4"/>
      <c r="GMU152" s="4"/>
      <c r="GMV152" s="4"/>
      <c r="GMW152" s="4"/>
      <c r="GMX152" s="4"/>
      <c r="GMY152" s="4"/>
      <c r="GMZ152" s="4"/>
      <c r="GNA152" s="4"/>
      <c r="GNB152" s="4"/>
      <c r="GNC152" s="4"/>
      <c r="GND152" s="4"/>
      <c r="GNE152" s="4"/>
      <c r="GNF152" s="4"/>
      <c r="GNG152" s="4"/>
      <c r="GNH152" s="4"/>
      <c r="GNI152" s="4"/>
      <c r="GNJ152" s="4"/>
      <c r="GNK152" s="4"/>
      <c r="GNL152" s="4"/>
      <c r="GNM152" s="4"/>
      <c r="GNN152" s="4"/>
      <c r="GNO152" s="4"/>
      <c r="GNP152" s="4"/>
      <c r="GNQ152" s="4"/>
      <c r="GNR152" s="4"/>
      <c r="GNS152" s="4"/>
      <c r="GNT152" s="4"/>
      <c r="GNU152" s="4"/>
      <c r="GNV152" s="4"/>
      <c r="GNW152" s="4"/>
      <c r="GNX152" s="4"/>
      <c r="GNY152" s="4"/>
      <c r="GNZ152" s="4"/>
      <c r="GOA152" s="4"/>
      <c r="GOB152" s="4"/>
      <c r="GOC152" s="4"/>
      <c r="GOD152" s="4"/>
      <c r="GOE152" s="4"/>
      <c r="GOF152" s="4"/>
      <c r="GOG152" s="4"/>
      <c r="GOH152" s="4"/>
      <c r="GOI152" s="4"/>
      <c r="GOJ152" s="4"/>
      <c r="GOK152" s="4"/>
      <c r="GOL152" s="4"/>
      <c r="GOM152" s="4"/>
      <c r="GON152" s="4"/>
      <c r="GOO152" s="4"/>
      <c r="GOP152" s="4"/>
      <c r="GOQ152" s="4"/>
      <c r="GOR152" s="4"/>
      <c r="GOS152" s="4"/>
      <c r="GOT152" s="4"/>
      <c r="GOU152" s="4"/>
      <c r="GOV152" s="4"/>
      <c r="GOW152" s="4"/>
      <c r="GOX152" s="4"/>
      <c r="GOY152" s="4"/>
      <c r="GOZ152" s="4"/>
      <c r="GPA152" s="4"/>
      <c r="GPB152" s="4"/>
      <c r="GPC152" s="4"/>
      <c r="GPD152" s="4"/>
      <c r="GPE152" s="4"/>
      <c r="GPF152" s="4"/>
      <c r="GPG152" s="4"/>
      <c r="GPH152" s="4"/>
      <c r="GPI152" s="4"/>
      <c r="GPJ152" s="4"/>
      <c r="GPK152" s="4"/>
      <c r="GPL152" s="4"/>
      <c r="GPM152" s="4"/>
      <c r="GPN152" s="4"/>
      <c r="GPO152" s="4"/>
      <c r="GPP152" s="4"/>
      <c r="GPQ152" s="4"/>
      <c r="GPR152" s="4"/>
      <c r="GPS152" s="4"/>
      <c r="GPT152" s="4"/>
      <c r="GPU152" s="4"/>
      <c r="GPV152" s="4"/>
      <c r="GPW152" s="4"/>
      <c r="GPX152" s="4"/>
      <c r="GPY152" s="4"/>
      <c r="GPZ152" s="4"/>
      <c r="GQA152" s="4"/>
      <c r="GQB152" s="4"/>
      <c r="GQC152" s="4"/>
      <c r="GQD152" s="4"/>
      <c r="GQE152" s="4"/>
      <c r="GQF152" s="4"/>
      <c r="GQG152" s="4"/>
      <c r="GQH152" s="4"/>
      <c r="GQI152" s="4"/>
      <c r="GQJ152" s="4"/>
      <c r="GQK152" s="4"/>
      <c r="GQL152" s="4"/>
      <c r="GQM152" s="4"/>
      <c r="GQN152" s="4"/>
      <c r="GQO152" s="4"/>
      <c r="GQP152" s="4"/>
      <c r="GQQ152" s="4"/>
      <c r="GQR152" s="4"/>
      <c r="GQS152" s="4"/>
      <c r="GQT152" s="4"/>
      <c r="GQU152" s="4"/>
      <c r="GQV152" s="4"/>
      <c r="GQW152" s="4"/>
      <c r="GQX152" s="4"/>
      <c r="GQY152" s="4"/>
      <c r="GQZ152" s="4"/>
      <c r="GRA152" s="4"/>
      <c r="GRB152" s="4"/>
      <c r="GRC152" s="4"/>
      <c r="GRD152" s="4"/>
      <c r="GRE152" s="4"/>
      <c r="GRF152" s="4"/>
      <c r="GRG152" s="4"/>
      <c r="GRH152" s="4"/>
      <c r="GRI152" s="4"/>
      <c r="GRJ152" s="4"/>
      <c r="GRK152" s="4"/>
      <c r="GRL152" s="4"/>
      <c r="GRM152" s="4"/>
      <c r="GRN152" s="4"/>
      <c r="GRO152" s="4"/>
      <c r="GRP152" s="4"/>
      <c r="GRQ152" s="4"/>
      <c r="GRR152" s="4"/>
      <c r="GRS152" s="4"/>
      <c r="GRT152" s="4"/>
      <c r="GRU152" s="4"/>
      <c r="GRV152" s="4"/>
      <c r="GRW152" s="4"/>
      <c r="GRX152" s="4"/>
      <c r="GRY152" s="4"/>
      <c r="GRZ152" s="4"/>
      <c r="GSA152" s="4"/>
      <c r="GSB152" s="4"/>
      <c r="GSC152" s="4"/>
      <c r="GSD152" s="4"/>
      <c r="GSE152" s="4"/>
      <c r="GSF152" s="4"/>
      <c r="GSG152" s="4"/>
      <c r="GSH152" s="4"/>
      <c r="GSI152" s="4"/>
      <c r="GSJ152" s="4"/>
      <c r="GSK152" s="4"/>
      <c r="GSL152" s="4"/>
      <c r="GSM152" s="4"/>
      <c r="GSN152" s="4"/>
      <c r="GSO152" s="4"/>
      <c r="GSP152" s="4"/>
      <c r="GSQ152" s="4"/>
      <c r="GSR152" s="4"/>
      <c r="GSS152" s="4"/>
      <c r="GST152" s="4"/>
      <c r="GSU152" s="4"/>
      <c r="GSV152" s="4"/>
      <c r="GSW152" s="4"/>
      <c r="GSX152" s="4"/>
      <c r="GSY152" s="4"/>
      <c r="GSZ152" s="4"/>
      <c r="GTA152" s="4"/>
      <c r="GTB152" s="4"/>
      <c r="GTC152" s="4"/>
      <c r="GTD152" s="4"/>
      <c r="GTE152" s="4"/>
      <c r="GTF152" s="4"/>
      <c r="GTG152" s="4"/>
      <c r="GTH152" s="4"/>
      <c r="GTI152" s="4"/>
      <c r="GTJ152" s="4"/>
      <c r="GTK152" s="4"/>
      <c r="GTL152" s="4"/>
      <c r="GTM152" s="4"/>
      <c r="GTN152" s="4"/>
      <c r="GTO152" s="4"/>
      <c r="GTP152" s="4"/>
      <c r="GTQ152" s="4"/>
      <c r="GTR152" s="4"/>
      <c r="GTS152" s="4"/>
      <c r="GTT152" s="4"/>
      <c r="GTU152" s="4"/>
      <c r="GTV152" s="4"/>
      <c r="GTW152" s="4"/>
      <c r="GTX152" s="4"/>
      <c r="GTY152" s="4"/>
      <c r="GTZ152" s="4"/>
      <c r="GUA152" s="4"/>
      <c r="GUB152" s="4"/>
      <c r="GUC152" s="4"/>
      <c r="GUD152" s="4"/>
      <c r="GUE152" s="4"/>
      <c r="GUF152" s="4"/>
      <c r="GUG152" s="4"/>
      <c r="GUH152" s="4"/>
      <c r="GUI152" s="4"/>
      <c r="GUJ152" s="4"/>
      <c r="GUK152" s="4"/>
      <c r="GUL152" s="4"/>
      <c r="GUM152" s="4"/>
      <c r="GUN152" s="4"/>
      <c r="GUO152" s="4"/>
      <c r="GUP152" s="4"/>
      <c r="GUQ152" s="4"/>
      <c r="GUR152" s="4"/>
      <c r="GUS152" s="4"/>
      <c r="GUT152" s="4"/>
      <c r="GUU152" s="4"/>
      <c r="GUV152" s="4"/>
      <c r="GUW152" s="4"/>
      <c r="GUX152" s="4"/>
      <c r="GUY152" s="4"/>
      <c r="GUZ152" s="4"/>
      <c r="GVA152" s="4"/>
      <c r="GVB152" s="4"/>
      <c r="GVC152" s="4"/>
      <c r="GVD152" s="4"/>
      <c r="GVE152" s="4"/>
      <c r="GVF152" s="4"/>
      <c r="GVG152" s="4"/>
      <c r="GVH152" s="4"/>
      <c r="GVI152" s="4"/>
      <c r="GVJ152" s="4"/>
      <c r="GVK152" s="4"/>
      <c r="GVL152" s="4"/>
      <c r="GVM152" s="4"/>
      <c r="GVN152" s="4"/>
      <c r="GVO152" s="4"/>
      <c r="GVP152" s="4"/>
      <c r="GVQ152" s="4"/>
      <c r="GVR152" s="4"/>
      <c r="GVS152" s="4"/>
      <c r="GVT152" s="4"/>
      <c r="GVU152" s="4"/>
      <c r="GVV152" s="4"/>
      <c r="GVW152" s="4"/>
      <c r="GVX152" s="4"/>
      <c r="GVY152" s="4"/>
      <c r="GVZ152" s="4"/>
      <c r="GWA152" s="74"/>
      <c r="GWB152" s="74"/>
      <c r="GWC152" s="74"/>
      <c r="GWD152" s="74"/>
      <c r="GWE152" s="74"/>
      <c r="GWF152" s="74"/>
      <c r="GWG152" s="4"/>
      <c r="GWH152" s="4"/>
      <c r="GWI152" s="4"/>
      <c r="GWJ152" s="4"/>
      <c r="GWK152" s="4"/>
      <c r="GWL152" s="4"/>
      <c r="GWM152" s="4"/>
      <c r="GWN152" s="4"/>
      <c r="GWO152" s="4"/>
      <c r="GWP152" s="4"/>
      <c r="GWQ152" s="4"/>
      <c r="GWR152" s="4"/>
      <c r="GWS152" s="4"/>
      <c r="GWT152" s="4"/>
      <c r="GWU152" s="4"/>
      <c r="GWV152" s="4"/>
      <c r="GWW152" s="4"/>
      <c r="GWX152" s="4"/>
      <c r="GWY152" s="4"/>
      <c r="GWZ152" s="4"/>
      <c r="GXA152" s="4"/>
      <c r="GXB152" s="4"/>
      <c r="GXC152" s="4"/>
      <c r="GXD152" s="4"/>
      <c r="GXE152" s="4"/>
      <c r="GXF152" s="4"/>
      <c r="GXG152" s="4"/>
      <c r="GXH152" s="4"/>
      <c r="GXI152" s="4"/>
      <c r="GXJ152" s="4"/>
      <c r="GXK152" s="4"/>
      <c r="GXL152" s="4"/>
      <c r="GXM152" s="4"/>
      <c r="GXN152" s="4"/>
      <c r="GXO152" s="4"/>
      <c r="GXP152" s="4"/>
      <c r="GXQ152" s="4"/>
      <c r="GXR152" s="4"/>
      <c r="GXS152" s="4"/>
      <c r="GXT152" s="4"/>
      <c r="GXU152" s="4"/>
      <c r="GXV152" s="4"/>
      <c r="GXW152" s="4"/>
      <c r="GXX152" s="4"/>
      <c r="GXY152" s="4"/>
      <c r="GXZ152" s="4"/>
      <c r="GYA152" s="4"/>
      <c r="GYB152" s="4"/>
      <c r="GYC152" s="4"/>
      <c r="GYD152" s="4"/>
      <c r="GYE152" s="4"/>
      <c r="GYF152" s="4"/>
      <c r="GYG152" s="4"/>
      <c r="GYH152" s="4"/>
      <c r="GYI152" s="4"/>
      <c r="GYJ152" s="4"/>
      <c r="GYK152" s="4"/>
      <c r="GYL152" s="4"/>
      <c r="GYM152" s="4"/>
      <c r="GYN152" s="4"/>
      <c r="GYO152" s="4"/>
      <c r="GYP152" s="4"/>
      <c r="GYQ152" s="4"/>
      <c r="GYR152" s="4"/>
      <c r="GYS152" s="4"/>
      <c r="GYT152" s="4"/>
      <c r="GYU152" s="4"/>
      <c r="GYV152" s="4"/>
      <c r="GYW152" s="4"/>
      <c r="GYX152" s="4"/>
      <c r="GYY152" s="4"/>
      <c r="GYZ152" s="4"/>
      <c r="GZA152" s="4"/>
      <c r="GZB152" s="4"/>
      <c r="GZC152" s="4"/>
      <c r="GZD152" s="4"/>
      <c r="GZE152" s="4"/>
      <c r="GZF152" s="4"/>
      <c r="GZG152" s="4"/>
      <c r="GZH152" s="4"/>
      <c r="GZI152" s="4"/>
      <c r="GZJ152" s="4"/>
      <c r="GZK152" s="4"/>
      <c r="GZL152" s="4"/>
      <c r="GZM152" s="4"/>
      <c r="GZN152" s="4"/>
      <c r="GZO152" s="4"/>
      <c r="GZP152" s="4"/>
      <c r="GZQ152" s="4"/>
      <c r="GZR152" s="4"/>
      <c r="GZS152" s="4"/>
      <c r="GZT152" s="4"/>
      <c r="GZU152" s="4"/>
      <c r="GZV152" s="4"/>
      <c r="GZW152" s="4"/>
      <c r="GZX152" s="4"/>
      <c r="GZY152" s="4"/>
      <c r="GZZ152" s="4"/>
      <c r="HAA152" s="4"/>
      <c r="HAB152" s="4"/>
      <c r="HAC152" s="4"/>
      <c r="HAD152" s="4"/>
      <c r="HAE152" s="4"/>
      <c r="HAF152" s="4"/>
      <c r="HAG152" s="4"/>
      <c r="HAH152" s="4"/>
      <c r="HAI152" s="4"/>
      <c r="HAJ152" s="4"/>
      <c r="HAK152" s="4"/>
      <c r="HAL152" s="4"/>
      <c r="HAM152" s="4"/>
      <c r="HAN152" s="4"/>
      <c r="HAO152" s="4"/>
      <c r="HAP152" s="4"/>
      <c r="HAQ152" s="4"/>
      <c r="HAR152" s="4"/>
      <c r="HAS152" s="4"/>
      <c r="HAT152" s="4"/>
      <c r="HAU152" s="4"/>
      <c r="HAV152" s="4"/>
      <c r="HAW152" s="4"/>
      <c r="HAX152" s="4"/>
      <c r="HAY152" s="4"/>
      <c r="HAZ152" s="4"/>
      <c r="HBA152" s="4"/>
      <c r="HBB152" s="4"/>
      <c r="HBC152" s="4"/>
      <c r="HBD152" s="4"/>
      <c r="HBE152" s="4"/>
      <c r="HBF152" s="4"/>
      <c r="HBG152" s="4"/>
      <c r="HBH152" s="4"/>
      <c r="HBI152" s="4"/>
      <c r="HBJ152" s="4"/>
      <c r="HBK152" s="4"/>
      <c r="HBL152" s="4"/>
      <c r="HBM152" s="4"/>
      <c r="HBN152" s="4"/>
      <c r="HBO152" s="4"/>
      <c r="HBP152" s="4"/>
      <c r="HBQ152" s="4"/>
      <c r="HBR152" s="4"/>
      <c r="HBS152" s="4"/>
      <c r="HBT152" s="4"/>
      <c r="HBU152" s="4"/>
      <c r="HBV152" s="4"/>
      <c r="HBW152" s="4"/>
      <c r="HBX152" s="4"/>
      <c r="HBY152" s="4"/>
      <c r="HBZ152" s="4"/>
      <c r="HCA152" s="4"/>
      <c r="HCB152" s="4"/>
      <c r="HCC152" s="4"/>
      <c r="HCD152" s="4"/>
      <c r="HCE152" s="4"/>
      <c r="HCF152" s="4"/>
      <c r="HCG152" s="4"/>
      <c r="HCH152" s="4"/>
      <c r="HCI152" s="4"/>
      <c r="HCJ152" s="4"/>
      <c r="HCK152" s="4"/>
      <c r="HCL152" s="4"/>
      <c r="HCM152" s="4"/>
      <c r="HCN152" s="4"/>
      <c r="HCO152" s="4"/>
      <c r="HCP152" s="4"/>
      <c r="HCQ152" s="4"/>
      <c r="HCR152" s="4"/>
      <c r="HCS152" s="4"/>
      <c r="HCT152" s="4"/>
      <c r="HCU152" s="4"/>
      <c r="HCV152" s="4"/>
      <c r="HCW152" s="4"/>
      <c r="HCX152" s="4"/>
      <c r="HCY152" s="4"/>
      <c r="HCZ152" s="4"/>
      <c r="HDA152" s="4"/>
      <c r="HDB152" s="4"/>
      <c r="HDC152" s="4"/>
      <c r="HDD152" s="4"/>
      <c r="HDE152" s="4"/>
      <c r="HDF152" s="4"/>
      <c r="HDG152" s="4"/>
      <c r="HDH152" s="4"/>
      <c r="HDI152" s="4"/>
      <c r="HDJ152" s="4"/>
      <c r="HDK152" s="4"/>
      <c r="HDL152" s="4"/>
      <c r="HDM152" s="4"/>
      <c r="HDN152" s="4"/>
      <c r="HDO152" s="4"/>
      <c r="HDP152" s="4"/>
      <c r="HDQ152" s="4"/>
      <c r="HDR152" s="4"/>
      <c r="HDS152" s="4"/>
      <c r="HDT152" s="4"/>
      <c r="HDU152" s="4"/>
      <c r="HDV152" s="4"/>
      <c r="HDW152" s="4"/>
      <c r="HDX152" s="4"/>
      <c r="HDY152" s="4"/>
      <c r="HDZ152" s="4"/>
      <c r="HEA152" s="4"/>
      <c r="HEB152" s="4"/>
      <c r="HEC152" s="4"/>
      <c r="HED152" s="4"/>
      <c r="HEE152" s="4"/>
      <c r="HEF152" s="4"/>
      <c r="HEG152" s="4"/>
      <c r="HEH152" s="4"/>
      <c r="HEI152" s="4"/>
      <c r="HEJ152" s="4"/>
      <c r="HEK152" s="4"/>
      <c r="HEL152" s="4"/>
      <c r="HEM152" s="4"/>
      <c r="HEN152" s="4"/>
      <c r="HEO152" s="4"/>
      <c r="HEP152" s="4"/>
      <c r="HEQ152" s="4"/>
      <c r="HER152" s="4"/>
      <c r="HES152" s="4"/>
      <c r="HET152" s="4"/>
      <c r="HEU152" s="4"/>
      <c r="HEV152" s="4"/>
      <c r="HEW152" s="4"/>
      <c r="HEX152" s="4"/>
      <c r="HEY152" s="4"/>
      <c r="HEZ152" s="4"/>
      <c r="HFA152" s="4"/>
      <c r="HFB152" s="4"/>
      <c r="HFC152" s="4"/>
      <c r="HFD152" s="4"/>
      <c r="HFE152" s="4"/>
      <c r="HFF152" s="4"/>
      <c r="HFG152" s="4"/>
      <c r="HFH152" s="4"/>
      <c r="HFI152" s="4"/>
      <c r="HFJ152" s="4"/>
      <c r="HFK152" s="4"/>
      <c r="HFL152" s="4"/>
      <c r="HFM152" s="4"/>
      <c r="HFN152" s="4"/>
      <c r="HFO152" s="4"/>
      <c r="HFP152" s="4"/>
      <c r="HFQ152" s="4"/>
      <c r="HFR152" s="4"/>
      <c r="HFS152" s="4"/>
      <c r="HFT152" s="4"/>
      <c r="HFU152" s="4"/>
      <c r="HFV152" s="4"/>
      <c r="HFW152" s="74"/>
      <c r="HFX152" s="74"/>
      <c r="HFY152" s="74"/>
      <c r="HFZ152" s="74"/>
      <c r="HGA152" s="74"/>
      <c r="HGB152" s="74"/>
      <c r="HGC152" s="4"/>
      <c r="HGD152" s="4"/>
      <c r="HGE152" s="4"/>
      <c r="HGF152" s="4"/>
      <c r="HGG152" s="4"/>
      <c r="HGH152" s="4"/>
      <c r="HGI152" s="4"/>
      <c r="HGJ152" s="4"/>
      <c r="HGK152" s="4"/>
      <c r="HGL152" s="4"/>
      <c r="HGM152" s="4"/>
      <c r="HGN152" s="4"/>
      <c r="HGO152" s="4"/>
      <c r="HGP152" s="4"/>
      <c r="HGQ152" s="4"/>
      <c r="HGR152" s="4"/>
      <c r="HGS152" s="4"/>
      <c r="HGT152" s="4"/>
      <c r="HGU152" s="4"/>
      <c r="HGV152" s="4"/>
      <c r="HGW152" s="4"/>
      <c r="HGX152" s="4"/>
      <c r="HGY152" s="4"/>
      <c r="HGZ152" s="4"/>
      <c r="HHA152" s="4"/>
      <c r="HHB152" s="4"/>
      <c r="HHC152" s="4"/>
      <c r="HHD152" s="4"/>
      <c r="HHE152" s="4"/>
      <c r="HHF152" s="4"/>
      <c r="HHG152" s="4"/>
      <c r="HHH152" s="4"/>
      <c r="HHI152" s="4"/>
      <c r="HHJ152" s="4"/>
      <c r="HHK152" s="4"/>
      <c r="HHL152" s="4"/>
      <c r="HHM152" s="4"/>
      <c r="HHN152" s="4"/>
      <c r="HHO152" s="4"/>
      <c r="HHP152" s="4"/>
      <c r="HHQ152" s="4"/>
      <c r="HHR152" s="4"/>
      <c r="HHS152" s="4"/>
      <c r="HHT152" s="4"/>
      <c r="HHU152" s="4"/>
      <c r="HHV152" s="4"/>
      <c r="HHW152" s="4"/>
      <c r="HHX152" s="4"/>
      <c r="HHY152" s="4"/>
      <c r="HHZ152" s="4"/>
      <c r="HIA152" s="4"/>
      <c r="HIB152" s="4"/>
      <c r="HIC152" s="4"/>
      <c r="HID152" s="4"/>
      <c r="HIE152" s="4"/>
      <c r="HIF152" s="4"/>
      <c r="HIG152" s="4"/>
      <c r="HIH152" s="4"/>
      <c r="HII152" s="4"/>
      <c r="HIJ152" s="4"/>
      <c r="HIK152" s="4"/>
      <c r="HIL152" s="4"/>
      <c r="HIM152" s="4"/>
      <c r="HIN152" s="4"/>
      <c r="HIO152" s="4"/>
      <c r="HIP152" s="4"/>
      <c r="HIQ152" s="4"/>
      <c r="HIR152" s="4"/>
      <c r="HIS152" s="4"/>
      <c r="HIT152" s="4"/>
      <c r="HIU152" s="4"/>
      <c r="HIV152" s="4"/>
      <c r="HIW152" s="4"/>
      <c r="HIX152" s="4"/>
      <c r="HIY152" s="4"/>
      <c r="HIZ152" s="4"/>
      <c r="HJA152" s="4"/>
      <c r="HJB152" s="4"/>
      <c r="HJC152" s="4"/>
      <c r="HJD152" s="4"/>
      <c r="HJE152" s="4"/>
      <c r="HJF152" s="4"/>
      <c r="HJG152" s="4"/>
      <c r="HJH152" s="4"/>
      <c r="HJI152" s="4"/>
      <c r="HJJ152" s="4"/>
      <c r="HJK152" s="4"/>
      <c r="HJL152" s="4"/>
      <c r="HJM152" s="4"/>
      <c r="HJN152" s="4"/>
      <c r="HJO152" s="4"/>
      <c r="HJP152" s="4"/>
      <c r="HJQ152" s="4"/>
      <c r="HJR152" s="4"/>
      <c r="HJS152" s="4"/>
      <c r="HJT152" s="4"/>
      <c r="HJU152" s="4"/>
      <c r="HJV152" s="4"/>
      <c r="HJW152" s="4"/>
      <c r="HJX152" s="4"/>
      <c r="HJY152" s="4"/>
      <c r="HJZ152" s="4"/>
      <c r="HKA152" s="4"/>
      <c r="HKB152" s="4"/>
      <c r="HKC152" s="4"/>
      <c r="HKD152" s="4"/>
      <c r="HKE152" s="4"/>
      <c r="HKF152" s="4"/>
      <c r="HKG152" s="4"/>
      <c r="HKH152" s="4"/>
      <c r="HKI152" s="4"/>
      <c r="HKJ152" s="4"/>
      <c r="HKK152" s="4"/>
      <c r="HKL152" s="4"/>
      <c r="HKM152" s="4"/>
      <c r="HKN152" s="4"/>
      <c r="HKO152" s="4"/>
      <c r="HKP152" s="4"/>
      <c r="HKQ152" s="4"/>
      <c r="HKR152" s="4"/>
      <c r="HKS152" s="4"/>
      <c r="HKT152" s="4"/>
      <c r="HKU152" s="4"/>
      <c r="HKV152" s="4"/>
      <c r="HKW152" s="4"/>
      <c r="HKX152" s="4"/>
      <c r="HKY152" s="4"/>
      <c r="HKZ152" s="4"/>
      <c r="HLA152" s="4"/>
      <c r="HLB152" s="4"/>
      <c r="HLC152" s="4"/>
      <c r="HLD152" s="4"/>
      <c r="HLE152" s="4"/>
      <c r="HLF152" s="4"/>
      <c r="HLG152" s="4"/>
      <c r="HLH152" s="4"/>
      <c r="HLI152" s="4"/>
      <c r="HLJ152" s="4"/>
      <c r="HLK152" s="4"/>
      <c r="HLL152" s="4"/>
      <c r="HLM152" s="4"/>
      <c r="HLN152" s="4"/>
      <c r="HLO152" s="4"/>
      <c r="HLP152" s="4"/>
      <c r="HLQ152" s="4"/>
      <c r="HLR152" s="4"/>
      <c r="HLS152" s="4"/>
      <c r="HLT152" s="4"/>
      <c r="HLU152" s="4"/>
      <c r="HLV152" s="4"/>
      <c r="HLW152" s="4"/>
      <c r="HLX152" s="4"/>
      <c r="HLY152" s="4"/>
      <c r="HLZ152" s="4"/>
      <c r="HMA152" s="4"/>
      <c r="HMB152" s="4"/>
      <c r="HMC152" s="4"/>
      <c r="HMD152" s="4"/>
      <c r="HME152" s="4"/>
      <c r="HMF152" s="4"/>
      <c r="HMG152" s="4"/>
      <c r="HMH152" s="4"/>
      <c r="HMI152" s="4"/>
      <c r="HMJ152" s="4"/>
      <c r="HMK152" s="4"/>
      <c r="HML152" s="4"/>
      <c r="HMM152" s="4"/>
      <c r="HMN152" s="4"/>
      <c r="HMO152" s="4"/>
      <c r="HMP152" s="4"/>
      <c r="HMQ152" s="4"/>
      <c r="HMR152" s="4"/>
      <c r="HMS152" s="4"/>
      <c r="HMT152" s="4"/>
      <c r="HMU152" s="4"/>
      <c r="HMV152" s="4"/>
      <c r="HMW152" s="4"/>
      <c r="HMX152" s="4"/>
      <c r="HMY152" s="4"/>
      <c r="HMZ152" s="4"/>
      <c r="HNA152" s="4"/>
      <c r="HNB152" s="4"/>
      <c r="HNC152" s="4"/>
      <c r="HND152" s="4"/>
      <c r="HNE152" s="4"/>
      <c r="HNF152" s="4"/>
      <c r="HNG152" s="4"/>
      <c r="HNH152" s="4"/>
      <c r="HNI152" s="4"/>
      <c r="HNJ152" s="4"/>
      <c r="HNK152" s="4"/>
      <c r="HNL152" s="4"/>
      <c r="HNM152" s="4"/>
      <c r="HNN152" s="4"/>
      <c r="HNO152" s="4"/>
      <c r="HNP152" s="4"/>
      <c r="HNQ152" s="4"/>
      <c r="HNR152" s="4"/>
      <c r="HNS152" s="4"/>
      <c r="HNT152" s="4"/>
      <c r="HNU152" s="4"/>
      <c r="HNV152" s="4"/>
      <c r="HNW152" s="4"/>
      <c r="HNX152" s="4"/>
      <c r="HNY152" s="4"/>
      <c r="HNZ152" s="4"/>
      <c r="HOA152" s="4"/>
      <c r="HOB152" s="4"/>
      <c r="HOC152" s="4"/>
      <c r="HOD152" s="4"/>
      <c r="HOE152" s="4"/>
      <c r="HOF152" s="4"/>
      <c r="HOG152" s="4"/>
      <c r="HOH152" s="4"/>
      <c r="HOI152" s="4"/>
      <c r="HOJ152" s="4"/>
      <c r="HOK152" s="4"/>
      <c r="HOL152" s="4"/>
      <c r="HOM152" s="4"/>
      <c r="HON152" s="4"/>
      <c r="HOO152" s="4"/>
      <c r="HOP152" s="4"/>
      <c r="HOQ152" s="4"/>
      <c r="HOR152" s="4"/>
      <c r="HOS152" s="4"/>
      <c r="HOT152" s="4"/>
      <c r="HOU152" s="4"/>
      <c r="HOV152" s="4"/>
      <c r="HOW152" s="4"/>
      <c r="HOX152" s="4"/>
      <c r="HOY152" s="4"/>
      <c r="HOZ152" s="4"/>
      <c r="HPA152" s="4"/>
      <c r="HPB152" s="4"/>
      <c r="HPC152" s="4"/>
      <c r="HPD152" s="4"/>
      <c r="HPE152" s="4"/>
      <c r="HPF152" s="4"/>
      <c r="HPG152" s="4"/>
      <c r="HPH152" s="4"/>
      <c r="HPI152" s="4"/>
      <c r="HPJ152" s="4"/>
      <c r="HPK152" s="4"/>
      <c r="HPL152" s="4"/>
      <c r="HPM152" s="4"/>
      <c r="HPN152" s="4"/>
      <c r="HPO152" s="4"/>
      <c r="HPP152" s="4"/>
      <c r="HPQ152" s="4"/>
      <c r="HPR152" s="4"/>
      <c r="HPS152" s="74"/>
      <c r="HPT152" s="74"/>
      <c r="HPU152" s="74"/>
      <c r="HPV152" s="74"/>
      <c r="HPW152" s="74"/>
      <c r="HPX152" s="74"/>
      <c r="HPY152" s="4"/>
      <c r="HPZ152" s="4"/>
      <c r="HQA152" s="4"/>
      <c r="HQB152" s="4"/>
      <c r="HQC152" s="4"/>
      <c r="HQD152" s="4"/>
      <c r="HQE152" s="4"/>
      <c r="HQF152" s="4"/>
      <c r="HQG152" s="4"/>
      <c r="HQH152" s="4"/>
      <c r="HQI152" s="4"/>
      <c r="HQJ152" s="4"/>
      <c r="HQK152" s="4"/>
      <c r="HQL152" s="4"/>
      <c r="HQM152" s="4"/>
      <c r="HQN152" s="4"/>
      <c r="HQO152" s="4"/>
      <c r="HQP152" s="4"/>
      <c r="HQQ152" s="4"/>
      <c r="HQR152" s="4"/>
      <c r="HQS152" s="4"/>
      <c r="HQT152" s="4"/>
      <c r="HQU152" s="4"/>
      <c r="HQV152" s="4"/>
      <c r="HQW152" s="4"/>
      <c r="HQX152" s="4"/>
      <c r="HQY152" s="4"/>
      <c r="HQZ152" s="4"/>
      <c r="HRA152" s="4"/>
      <c r="HRB152" s="4"/>
      <c r="HRC152" s="4"/>
      <c r="HRD152" s="4"/>
      <c r="HRE152" s="4"/>
      <c r="HRF152" s="4"/>
      <c r="HRG152" s="4"/>
      <c r="HRH152" s="4"/>
      <c r="HRI152" s="4"/>
      <c r="HRJ152" s="4"/>
      <c r="HRK152" s="4"/>
      <c r="HRL152" s="4"/>
      <c r="HRM152" s="4"/>
      <c r="HRN152" s="4"/>
      <c r="HRO152" s="4"/>
      <c r="HRP152" s="4"/>
      <c r="HRQ152" s="4"/>
      <c r="HRR152" s="4"/>
      <c r="HRS152" s="4"/>
      <c r="HRT152" s="4"/>
      <c r="HRU152" s="4"/>
      <c r="HRV152" s="4"/>
      <c r="HRW152" s="4"/>
      <c r="HRX152" s="4"/>
      <c r="HRY152" s="4"/>
      <c r="HRZ152" s="4"/>
      <c r="HSA152" s="4"/>
      <c r="HSB152" s="4"/>
      <c r="HSC152" s="4"/>
      <c r="HSD152" s="4"/>
      <c r="HSE152" s="4"/>
      <c r="HSF152" s="4"/>
      <c r="HSG152" s="4"/>
      <c r="HSH152" s="4"/>
      <c r="HSI152" s="4"/>
      <c r="HSJ152" s="4"/>
      <c r="HSK152" s="4"/>
      <c r="HSL152" s="4"/>
      <c r="HSM152" s="4"/>
      <c r="HSN152" s="4"/>
      <c r="HSO152" s="4"/>
      <c r="HSP152" s="4"/>
      <c r="HSQ152" s="4"/>
      <c r="HSR152" s="4"/>
      <c r="HSS152" s="4"/>
      <c r="HST152" s="4"/>
      <c r="HSU152" s="4"/>
      <c r="HSV152" s="4"/>
      <c r="HSW152" s="4"/>
      <c r="HSX152" s="4"/>
      <c r="HSY152" s="4"/>
      <c r="HSZ152" s="4"/>
      <c r="HTA152" s="4"/>
      <c r="HTB152" s="4"/>
      <c r="HTC152" s="4"/>
      <c r="HTD152" s="4"/>
      <c r="HTE152" s="4"/>
      <c r="HTF152" s="4"/>
      <c r="HTG152" s="4"/>
      <c r="HTH152" s="4"/>
      <c r="HTI152" s="4"/>
      <c r="HTJ152" s="4"/>
      <c r="HTK152" s="4"/>
      <c r="HTL152" s="4"/>
      <c r="HTM152" s="4"/>
      <c r="HTN152" s="4"/>
      <c r="HTO152" s="4"/>
      <c r="HTP152" s="4"/>
      <c r="HTQ152" s="4"/>
      <c r="HTR152" s="4"/>
      <c r="HTS152" s="4"/>
      <c r="HTT152" s="4"/>
      <c r="HTU152" s="4"/>
      <c r="HTV152" s="4"/>
      <c r="HTW152" s="4"/>
      <c r="HTX152" s="4"/>
      <c r="HTY152" s="4"/>
      <c r="HTZ152" s="4"/>
      <c r="HUA152" s="4"/>
      <c r="HUB152" s="4"/>
      <c r="HUC152" s="4"/>
      <c r="HUD152" s="4"/>
      <c r="HUE152" s="4"/>
      <c r="HUF152" s="4"/>
      <c r="HUG152" s="4"/>
      <c r="HUH152" s="4"/>
      <c r="HUI152" s="4"/>
      <c r="HUJ152" s="4"/>
      <c r="HUK152" s="4"/>
      <c r="HUL152" s="4"/>
      <c r="HUM152" s="4"/>
      <c r="HUN152" s="4"/>
      <c r="HUO152" s="4"/>
      <c r="HUP152" s="4"/>
      <c r="HUQ152" s="4"/>
      <c r="HUR152" s="4"/>
      <c r="HUS152" s="4"/>
      <c r="HUT152" s="4"/>
      <c r="HUU152" s="4"/>
      <c r="HUV152" s="4"/>
      <c r="HUW152" s="4"/>
      <c r="HUX152" s="4"/>
      <c r="HUY152" s="4"/>
      <c r="HUZ152" s="4"/>
      <c r="HVA152" s="4"/>
      <c r="HVB152" s="4"/>
      <c r="HVC152" s="4"/>
      <c r="HVD152" s="4"/>
      <c r="HVE152" s="4"/>
      <c r="HVF152" s="4"/>
      <c r="HVG152" s="4"/>
      <c r="HVH152" s="4"/>
      <c r="HVI152" s="4"/>
      <c r="HVJ152" s="4"/>
      <c r="HVK152" s="4"/>
      <c r="HVL152" s="4"/>
      <c r="HVM152" s="4"/>
      <c r="HVN152" s="4"/>
      <c r="HVO152" s="4"/>
      <c r="HVP152" s="4"/>
      <c r="HVQ152" s="4"/>
      <c r="HVR152" s="4"/>
      <c r="HVS152" s="4"/>
      <c r="HVT152" s="4"/>
      <c r="HVU152" s="4"/>
      <c r="HVV152" s="4"/>
      <c r="HVW152" s="4"/>
      <c r="HVX152" s="4"/>
      <c r="HVY152" s="4"/>
      <c r="HVZ152" s="4"/>
      <c r="HWA152" s="4"/>
      <c r="HWB152" s="4"/>
      <c r="HWC152" s="4"/>
      <c r="HWD152" s="4"/>
      <c r="HWE152" s="4"/>
      <c r="HWF152" s="4"/>
      <c r="HWG152" s="4"/>
      <c r="HWH152" s="4"/>
      <c r="HWI152" s="4"/>
      <c r="HWJ152" s="4"/>
      <c r="HWK152" s="4"/>
      <c r="HWL152" s="4"/>
      <c r="HWM152" s="4"/>
      <c r="HWN152" s="4"/>
      <c r="HWO152" s="4"/>
      <c r="HWP152" s="4"/>
      <c r="HWQ152" s="4"/>
      <c r="HWR152" s="4"/>
      <c r="HWS152" s="4"/>
      <c r="HWT152" s="4"/>
      <c r="HWU152" s="4"/>
      <c r="HWV152" s="4"/>
      <c r="HWW152" s="4"/>
      <c r="HWX152" s="4"/>
      <c r="HWY152" s="4"/>
      <c r="HWZ152" s="4"/>
      <c r="HXA152" s="4"/>
      <c r="HXB152" s="4"/>
      <c r="HXC152" s="4"/>
      <c r="HXD152" s="4"/>
      <c r="HXE152" s="4"/>
      <c r="HXF152" s="4"/>
      <c r="HXG152" s="4"/>
      <c r="HXH152" s="4"/>
      <c r="HXI152" s="4"/>
      <c r="HXJ152" s="4"/>
      <c r="HXK152" s="4"/>
      <c r="HXL152" s="4"/>
      <c r="HXM152" s="4"/>
      <c r="HXN152" s="4"/>
      <c r="HXO152" s="4"/>
      <c r="HXP152" s="4"/>
      <c r="HXQ152" s="4"/>
      <c r="HXR152" s="4"/>
      <c r="HXS152" s="4"/>
      <c r="HXT152" s="4"/>
      <c r="HXU152" s="4"/>
      <c r="HXV152" s="4"/>
      <c r="HXW152" s="4"/>
      <c r="HXX152" s="4"/>
      <c r="HXY152" s="4"/>
      <c r="HXZ152" s="4"/>
      <c r="HYA152" s="4"/>
      <c r="HYB152" s="4"/>
      <c r="HYC152" s="4"/>
      <c r="HYD152" s="4"/>
      <c r="HYE152" s="4"/>
      <c r="HYF152" s="4"/>
      <c r="HYG152" s="4"/>
      <c r="HYH152" s="4"/>
      <c r="HYI152" s="4"/>
      <c r="HYJ152" s="4"/>
      <c r="HYK152" s="4"/>
      <c r="HYL152" s="4"/>
      <c r="HYM152" s="4"/>
      <c r="HYN152" s="4"/>
      <c r="HYO152" s="4"/>
      <c r="HYP152" s="4"/>
      <c r="HYQ152" s="4"/>
      <c r="HYR152" s="4"/>
      <c r="HYS152" s="4"/>
      <c r="HYT152" s="4"/>
      <c r="HYU152" s="4"/>
      <c r="HYV152" s="4"/>
      <c r="HYW152" s="4"/>
      <c r="HYX152" s="4"/>
      <c r="HYY152" s="4"/>
      <c r="HYZ152" s="4"/>
      <c r="HZA152" s="4"/>
      <c r="HZB152" s="4"/>
      <c r="HZC152" s="4"/>
      <c r="HZD152" s="4"/>
      <c r="HZE152" s="4"/>
      <c r="HZF152" s="4"/>
      <c r="HZG152" s="4"/>
      <c r="HZH152" s="4"/>
      <c r="HZI152" s="4"/>
      <c r="HZJ152" s="4"/>
      <c r="HZK152" s="4"/>
      <c r="HZL152" s="4"/>
      <c r="HZM152" s="4"/>
      <c r="HZN152" s="4"/>
      <c r="HZO152" s="74"/>
      <c r="HZP152" s="74"/>
      <c r="HZQ152" s="74"/>
      <c r="HZR152" s="74"/>
      <c r="HZS152" s="74"/>
      <c r="HZT152" s="74"/>
      <c r="HZU152" s="4"/>
      <c r="HZV152" s="4"/>
      <c r="HZW152" s="4"/>
      <c r="HZX152" s="4"/>
      <c r="HZY152" s="4"/>
      <c r="HZZ152" s="4"/>
      <c r="IAA152" s="4"/>
      <c r="IAB152" s="4"/>
      <c r="IAC152" s="4"/>
      <c r="IAD152" s="4"/>
      <c r="IAE152" s="4"/>
      <c r="IAF152" s="4"/>
      <c r="IAG152" s="4"/>
      <c r="IAH152" s="4"/>
      <c r="IAI152" s="4"/>
      <c r="IAJ152" s="4"/>
      <c r="IAK152" s="4"/>
      <c r="IAL152" s="4"/>
      <c r="IAM152" s="4"/>
      <c r="IAN152" s="4"/>
      <c r="IAO152" s="4"/>
      <c r="IAP152" s="4"/>
      <c r="IAQ152" s="4"/>
      <c r="IAR152" s="4"/>
      <c r="IAS152" s="4"/>
      <c r="IAT152" s="4"/>
      <c r="IAU152" s="4"/>
      <c r="IAV152" s="4"/>
      <c r="IAW152" s="4"/>
      <c r="IAX152" s="4"/>
      <c r="IAY152" s="4"/>
      <c r="IAZ152" s="4"/>
      <c r="IBA152" s="4"/>
      <c r="IBB152" s="4"/>
      <c r="IBC152" s="4"/>
      <c r="IBD152" s="4"/>
      <c r="IBE152" s="4"/>
      <c r="IBF152" s="4"/>
      <c r="IBG152" s="4"/>
      <c r="IBH152" s="4"/>
      <c r="IBI152" s="4"/>
      <c r="IBJ152" s="4"/>
      <c r="IBK152" s="4"/>
      <c r="IBL152" s="4"/>
      <c r="IBM152" s="4"/>
      <c r="IBN152" s="4"/>
      <c r="IBO152" s="4"/>
      <c r="IBP152" s="4"/>
      <c r="IBQ152" s="4"/>
      <c r="IBR152" s="4"/>
      <c r="IBS152" s="4"/>
      <c r="IBT152" s="4"/>
      <c r="IBU152" s="4"/>
      <c r="IBV152" s="4"/>
      <c r="IBW152" s="4"/>
      <c r="IBX152" s="4"/>
      <c r="IBY152" s="4"/>
      <c r="IBZ152" s="4"/>
      <c r="ICA152" s="4"/>
      <c r="ICB152" s="4"/>
      <c r="ICC152" s="4"/>
      <c r="ICD152" s="4"/>
      <c r="ICE152" s="4"/>
      <c r="ICF152" s="4"/>
      <c r="ICG152" s="4"/>
      <c r="ICH152" s="4"/>
      <c r="ICI152" s="4"/>
      <c r="ICJ152" s="4"/>
      <c r="ICK152" s="4"/>
      <c r="ICL152" s="4"/>
      <c r="ICM152" s="4"/>
      <c r="ICN152" s="4"/>
      <c r="ICO152" s="4"/>
      <c r="ICP152" s="4"/>
      <c r="ICQ152" s="4"/>
      <c r="ICR152" s="4"/>
      <c r="ICS152" s="4"/>
      <c r="ICT152" s="4"/>
      <c r="ICU152" s="4"/>
      <c r="ICV152" s="4"/>
      <c r="ICW152" s="4"/>
      <c r="ICX152" s="4"/>
      <c r="ICY152" s="4"/>
      <c r="ICZ152" s="4"/>
      <c r="IDA152" s="4"/>
      <c r="IDB152" s="4"/>
      <c r="IDC152" s="4"/>
      <c r="IDD152" s="4"/>
      <c r="IDE152" s="4"/>
      <c r="IDF152" s="4"/>
      <c r="IDG152" s="4"/>
      <c r="IDH152" s="4"/>
      <c r="IDI152" s="4"/>
      <c r="IDJ152" s="4"/>
      <c r="IDK152" s="4"/>
      <c r="IDL152" s="4"/>
      <c r="IDM152" s="4"/>
      <c r="IDN152" s="4"/>
      <c r="IDO152" s="4"/>
      <c r="IDP152" s="4"/>
      <c r="IDQ152" s="4"/>
      <c r="IDR152" s="4"/>
      <c r="IDS152" s="4"/>
      <c r="IDT152" s="4"/>
      <c r="IDU152" s="4"/>
      <c r="IDV152" s="4"/>
      <c r="IDW152" s="4"/>
      <c r="IDX152" s="4"/>
      <c r="IDY152" s="4"/>
      <c r="IDZ152" s="4"/>
      <c r="IEA152" s="4"/>
      <c r="IEB152" s="4"/>
      <c r="IEC152" s="4"/>
      <c r="IED152" s="4"/>
      <c r="IEE152" s="4"/>
      <c r="IEF152" s="4"/>
      <c r="IEG152" s="4"/>
      <c r="IEH152" s="4"/>
      <c r="IEI152" s="4"/>
      <c r="IEJ152" s="4"/>
      <c r="IEK152" s="4"/>
      <c r="IEL152" s="4"/>
      <c r="IEM152" s="4"/>
      <c r="IEN152" s="4"/>
      <c r="IEO152" s="4"/>
      <c r="IEP152" s="4"/>
      <c r="IEQ152" s="4"/>
      <c r="IER152" s="4"/>
      <c r="IES152" s="4"/>
      <c r="IET152" s="4"/>
      <c r="IEU152" s="4"/>
      <c r="IEV152" s="4"/>
      <c r="IEW152" s="4"/>
      <c r="IEX152" s="4"/>
      <c r="IEY152" s="4"/>
      <c r="IEZ152" s="4"/>
      <c r="IFA152" s="4"/>
      <c r="IFB152" s="4"/>
      <c r="IFC152" s="4"/>
      <c r="IFD152" s="4"/>
      <c r="IFE152" s="4"/>
      <c r="IFF152" s="4"/>
      <c r="IFG152" s="4"/>
      <c r="IFH152" s="4"/>
      <c r="IFI152" s="4"/>
      <c r="IFJ152" s="4"/>
      <c r="IFK152" s="4"/>
      <c r="IFL152" s="4"/>
      <c r="IFM152" s="4"/>
      <c r="IFN152" s="4"/>
      <c r="IFO152" s="4"/>
      <c r="IFP152" s="4"/>
      <c r="IFQ152" s="4"/>
      <c r="IFR152" s="4"/>
      <c r="IFS152" s="4"/>
      <c r="IFT152" s="4"/>
      <c r="IFU152" s="4"/>
      <c r="IFV152" s="4"/>
      <c r="IFW152" s="4"/>
      <c r="IFX152" s="4"/>
      <c r="IFY152" s="4"/>
      <c r="IFZ152" s="4"/>
      <c r="IGA152" s="4"/>
      <c r="IGB152" s="4"/>
      <c r="IGC152" s="4"/>
      <c r="IGD152" s="4"/>
      <c r="IGE152" s="4"/>
      <c r="IGF152" s="4"/>
      <c r="IGG152" s="4"/>
      <c r="IGH152" s="4"/>
      <c r="IGI152" s="4"/>
      <c r="IGJ152" s="4"/>
      <c r="IGK152" s="4"/>
      <c r="IGL152" s="4"/>
      <c r="IGM152" s="4"/>
      <c r="IGN152" s="4"/>
      <c r="IGO152" s="4"/>
      <c r="IGP152" s="4"/>
      <c r="IGQ152" s="4"/>
      <c r="IGR152" s="4"/>
      <c r="IGS152" s="4"/>
      <c r="IGT152" s="4"/>
      <c r="IGU152" s="4"/>
      <c r="IGV152" s="4"/>
      <c r="IGW152" s="4"/>
      <c r="IGX152" s="4"/>
      <c r="IGY152" s="4"/>
      <c r="IGZ152" s="4"/>
      <c r="IHA152" s="4"/>
      <c r="IHB152" s="4"/>
      <c r="IHC152" s="4"/>
      <c r="IHD152" s="4"/>
      <c r="IHE152" s="4"/>
      <c r="IHF152" s="4"/>
      <c r="IHG152" s="4"/>
      <c r="IHH152" s="4"/>
      <c r="IHI152" s="4"/>
      <c r="IHJ152" s="4"/>
      <c r="IHK152" s="4"/>
      <c r="IHL152" s="4"/>
      <c r="IHM152" s="4"/>
      <c r="IHN152" s="4"/>
      <c r="IHO152" s="4"/>
      <c r="IHP152" s="4"/>
      <c r="IHQ152" s="4"/>
      <c r="IHR152" s="4"/>
      <c r="IHS152" s="4"/>
      <c r="IHT152" s="4"/>
      <c r="IHU152" s="4"/>
      <c r="IHV152" s="4"/>
      <c r="IHW152" s="4"/>
      <c r="IHX152" s="4"/>
      <c r="IHY152" s="4"/>
      <c r="IHZ152" s="4"/>
      <c r="IIA152" s="4"/>
      <c r="IIB152" s="4"/>
      <c r="IIC152" s="4"/>
      <c r="IID152" s="4"/>
      <c r="IIE152" s="4"/>
      <c r="IIF152" s="4"/>
      <c r="IIG152" s="4"/>
      <c r="IIH152" s="4"/>
      <c r="III152" s="4"/>
      <c r="IIJ152" s="4"/>
      <c r="IIK152" s="4"/>
      <c r="IIL152" s="4"/>
      <c r="IIM152" s="4"/>
      <c r="IIN152" s="4"/>
      <c r="IIO152" s="4"/>
      <c r="IIP152" s="4"/>
      <c r="IIQ152" s="4"/>
      <c r="IIR152" s="4"/>
      <c r="IIS152" s="4"/>
      <c r="IIT152" s="4"/>
      <c r="IIU152" s="4"/>
      <c r="IIV152" s="4"/>
      <c r="IIW152" s="4"/>
      <c r="IIX152" s="4"/>
      <c r="IIY152" s="4"/>
      <c r="IIZ152" s="4"/>
      <c r="IJA152" s="4"/>
      <c r="IJB152" s="4"/>
      <c r="IJC152" s="4"/>
      <c r="IJD152" s="4"/>
      <c r="IJE152" s="4"/>
      <c r="IJF152" s="4"/>
      <c r="IJG152" s="4"/>
      <c r="IJH152" s="4"/>
      <c r="IJI152" s="4"/>
      <c r="IJJ152" s="4"/>
      <c r="IJK152" s="74"/>
      <c r="IJL152" s="74"/>
      <c r="IJM152" s="74"/>
      <c r="IJN152" s="74"/>
      <c r="IJO152" s="74"/>
      <c r="IJP152" s="74"/>
      <c r="IJQ152" s="4"/>
      <c r="IJR152" s="4"/>
      <c r="IJS152" s="4"/>
      <c r="IJT152" s="4"/>
      <c r="IJU152" s="4"/>
      <c r="IJV152" s="4"/>
      <c r="IJW152" s="4"/>
      <c r="IJX152" s="4"/>
      <c r="IJY152" s="4"/>
      <c r="IJZ152" s="4"/>
      <c r="IKA152" s="4"/>
      <c r="IKB152" s="4"/>
      <c r="IKC152" s="4"/>
      <c r="IKD152" s="4"/>
      <c r="IKE152" s="4"/>
      <c r="IKF152" s="4"/>
      <c r="IKG152" s="4"/>
      <c r="IKH152" s="4"/>
      <c r="IKI152" s="4"/>
      <c r="IKJ152" s="4"/>
      <c r="IKK152" s="4"/>
      <c r="IKL152" s="4"/>
      <c r="IKM152" s="4"/>
      <c r="IKN152" s="4"/>
      <c r="IKO152" s="4"/>
      <c r="IKP152" s="4"/>
      <c r="IKQ152" s="4"/>
      <c r="IKR152" s="4"/>
      <c r="IKS152" s="4"/>
      <c r="IKT152" s="4"/>
      <c r="IKU152" s="4"/>
      <c r="IKV152" s="4"/>
      <c r="IKW152" s="4"/>
      <c r="IKX152" s="4"/>
      <c r="IKY152" s="4"/>
      <c r="IKZ152" s="4"/>
      <c r="ILA152" s="4"/>
      <c r="ILB152" s="4"/>
      <c r="ILC152" s="4"/>
      <c r="ILD152" s="4"/>
      <c r="ILE152" s="4"/>
      <c r="ILF152" s="4"/>
      <c r="ILG152" s="4"/>
      <c r="ILH152" s="4"/>
      <c r="ILI152" s="4"/>
      <c r="ILJ152" s="4"/>
      <c r="ILK152" s="4"/>
      <c r="ILL152" s="4"/>
      <c r="ILM152" s="4"/>
      <c r="ILN152" s="4"/>
      <c r="ILO152" s="4"/>
      <c r="ILP152" s="4"/>
      <c r="ILQ152" s="4"/>
      <c r="ILR152" s="4"/>
      <c r="ILS152" s="4"/>
      <c r="ILT152" s="4"/>
      <c r="ILU152" s="4"/>
      <c r="ILV152" s="4"/>
      <c r="ILW152" s="4"/>
      <c r="ILX152" s="4"/>
      <c r="ILY152" s="4"/>
      <c r="ILZ152" s="4"/>
      <c r="IMA152" s="4"/>
      <c r="IMB152" s="4"/>
      <c r="IMC152" s="4"/>
      <c r="IMD152" s="4"/>
      <c r="IME152" s="4"/>
      <c r="IMF152" s="4"/>
      <c r="IMG152" s="4"/>
      <c r="IMH152" s="4"/>
      <c r="IMI152" s="4"/>
      <c r="IMJ152" s="4"/>
      <c r="IMK152" s="4"/>
      <c r="IML152" s="4"/>
      <c r="IMM152" s="4"/>
      <c r="IMN152" s="4"/>
      <c r="IMO152" s="4"/>
      <c r="IMP152" s="4"/>
      <c r="IMQ152" s="4"/>
      <c r="IMR152" s="4"/>
      <c r="IMS152" s="4"/>
      <c r="IMT152" s="4"/>
      <c r="IMU152" s="4"/>
      <c r="IMV152" s="4"/>
      <c r="IMW152" s="4"/>
      <c r="IMX152" s="4"/>
      <c r="IMY152" s="4"/>
      <c r="IMZ152" s="4"/>
      <c r="INA152" s="4"/>
      <c r="INB152" s="4"/>
      <c r="INC152" s="4"/>
      <c r="IND152" s="4"/>
      <c r="INE152" s="4"/>
      <c r="INF152" s="4"/>
      <c r="ING152" s="4"/>
      <c r="INH152" s="4"/>
      <c r="INI152" s="4"/>
      <c r="INJ152" s="4"/>
      <c r="INK152" s="4"/>
      <c r="INL152" s="4"/>
      <c r="INM152" s="4"/>
      <c r="INN152" s="4"/>
      <c r="INO152" s="4"/>
      <c r="INP152" s="4"/>
      <c r="INQ152" s="4"/>
      <c r="INR152" s="4"/>
      <c r="INS152" s="4"/>
      <c r="INT152" s="4"/>
      <c r="INU152" s="4"/>
      <c r="INV152" s="4"/>
      <c r="INW152" s="4"/>
      <c r="INX152" s="4"/>
      <c r="INY152" s="4"/>
      <c r="INZ152" s="4"/>
      <c r="IOA152" s="4"/>
      <c r="IOB152" s="4"/>
      <c r="IOC152" s="4"/>
      <c r="IOD152" s="4"/>
      <c r="IOE152" s="4"/>
      <c r="IOF152" s="4"/>
      <c r="IOG152" s="4"/>
      <c r="IOH152" s="4"/>
      <c r="IOI152" s="4"/>
      <c r="IOJ152" s="4"/>
      <c r="IOK152" s="4"/>
      <c r="IOL152" s="4"/>
      <c r="IOM152" s="4"/>
      <c r="ION152" s="4"/>
      <c r="IOO152" s="4"/>
      <c r="IOP152" s="4"/>
      <c r="IOQ152" s="4"/>
      <c r="IOR152" s="4"/>
      <c r="IOS152" s="4"/>
      <c r="IOT152" s="4"/>
      <c r="IOU152" s="4"/>
      <c r="IOV152" s="4"/>
      <c r="IOW152" s="4"/>
      <c r="IOX152" s="4"/>
      <c r="IOY152" s="4"/>
      <c r="IOZ152" s="4"/>
      <c r="IPA152" s="4"/>
      <c r="IPB152" s="4"/>
      <c r="IPC152" s="4"/>
      <c r="IPD152" s="4"/>
      <c r="IPE152" s="4"/>
      <c r="IPF152" s="4"/>
      <c r="IPG152" s="4"/>
      <c r="IPH152" s="4"/>
      <c r="IPI152" s="4"/>
      <c r="IPJ152" s="4"/>
      <c r="IPK152" s="4"/>
      <c r="IPL152" s="4"/>
      <c r="IPM152" s="4"/>
      <c r="IPN152" s="4"/>
      <c r="IPO152" s="4"/>
      <c r="IPP152" s="4"/>
      <c r="IPQ152" s="4"/>
      <c r="IPR152" s="4"/>
      <c r="IPS152" s="4"/>
      <c r="IPT152" s="4"/>
      <c r="IPU152" s="4"/>
      <c r="IPV152" s="4"/>
      <c r="IPW152" s="4"/>
      <c r="IPX152" s="4"/>
      <c r="IPY152" s="4"/>
      <c r="IPZ152" s="4"/>
      <c r="IQA152" s="4"/>
      <c r="IQB152" s="4"/>
      <c r="IQC152" s="4"/>
      <c r="IQD152" s="4"/>
      <c r="IQE152" s="4"/>
      <c r="IQF152" s="4"/>
      <c r="IQG152" s="4"/>
      <c r="IQH152" s="4"/>
      <c r="IQI152" s="4"/>
      <c r="IQJ152" s="4"/>
      <c r="IQK152" s="4"/>
      <c r="IQL152" s="4"/>
      <c r="IQM152" s="4"/>
      <c r="IQN152" s="4"/>
      <c r="IQO152" s="4"/>
      <c r="IQP152" s="4"/>
      <c r="IQQ152" s="4"/>
      <c r="IQR152" s="4"/>
      <c r="IQS152" s="4"/>
      <c r="IQT152" s="4"/>
      <c r="IQU152" s="4"/>
      <c r="IQV152" s="4"/>
      <c r="IQW152" s="4"/>
      <c r="IQX152" s="4"/>
      <c r="IQY152" s="4"/>
      <c r="IQZ152" s="4"/>
      <c r="IRA152" s="4"/>
      <c r="IRB152" s="4"/>
      <c r="IRC152" s="4"/>
      <c r="IRD152" s="4"/>
      <c r="IRE152" s="4"/>
      <c r="IRF152" s="4"/>
      <c r="IRG152" s="4"/>
      <c r="IRH152" s="4"/>
      <c r="IRI152" s="4"/>
      <c r="IRJ152" s="4"/>
      <c r="IRK152" s="4"/>
      <c r="IRL152" s="4"/>
      <c r="IRM152" s="4"/>
      <c r="IRN152" s="4"/>
      <c r="IRO152" s="4"/>
      <c r="IRP152" s="4"/>
      <c r="IRQ152" s="4"/>
      <c r="IRR152" s="4"/>
      <c r="IRS152" s="4"/>
      <c r="IRT152" s="4"/>
      <c r="IRU152" s="4"/>
      <c r="IRV152" s="4"/>
      <c r="IRW152" s="4"/>
      <c r="IRX152" s="4"/>
      <c r="IRY152" s="4"/>
      <c r="IRZ152" s="4"/>
      <c r="ISA152" s="4"/>
      <c r="ISB152" s="4"/>
      <c r="ISC152" s="4"/>
      <c r="ISD152" s="4"/>
      <c r="ISE152" s="4"/>
      <c r="ISF152" s="4"/>
      <c r="ISG152" s="4"/>
      <c r="ISH152" s="4"/>
      <c r="ISI152" s="4"/>
      <c r="ISJ152" s="4"/>
      <c r="ISK152" s="4"/>
      <c r="ISL152" s="4"/>
      <c r="ISM152" s="4"/>
      <c r="ISN152" s="4"/>
      <c r="ISO152" s="4"/>
      <c r="ISP152" s="4"/>
      <c r="ISQ152" s="4"/>
      <c r="ISR152" s="4"/>
      <c r="ISS152" s="4"/>
      <c r="IST152" s="4"/>
      <c r="ISU152" s="4"/>
      <c r="ISV152" s="4"/>
      <c r="ISW152" s="4"/>
      <c r="ISX152" s="4"/>
      <c r="ISY152" s="4"/>
      <c r="ISZ152" s="4"/>
      <c r="ITA152" s="4"/>
      <c r="ITB152" s="4"/>
      <c r="ITC152" s="4"/>
      <c r="ITD152" s="4"/>
      <c r="ITE152" s="4"/>
      <c r="ITF152" s="4"/>
      <c r="ITG152" s="74"/>
      <c r="ITH152" s="74"/>
      <c r="ITI152" s="74"/>
      <c r="ITJ152" s="74"/>
      <c r="ITK152" s="74"/>
      <c r="ITL152" s="74"/>
      <c r="ITM152" s="4"/>
      <c r="ITN152" s="4"/>
      <c r="ITO152" s="4"/>
      <c r="ITP152" s="4"/>
      <c r="ITQ152" s="4"/>
      <c r="ITR152" s="4"/>
      <c r="ITS152" s="4"/>
      <c r="ITT152" s="4"/>
      <c r="ITU152" s="4"/>
      <c r="ITV152" s="4"/>
      <c r="ITW152" s="4"/>
      <c r="ITX152" s="4"/>
      <c r="ITY152" s="4"/>
      <c r="ITZ152" s="4"/>
      <c r="IUA152" s="4"/>
      <c r="IUB152" s="4"/>
      <c r="IUC152" s="4"/>
      <c r="IUD152" s="4"/>
      <c r="IUE152" s="4"/>
      <c r="IUF152" s="4"/>
      <c r="IUG152" s="4"/>
      <c r="IUH152" s="4"/>
      <c r="IUI152" s="4"/>
      <c r="IUJ152" s="4"/>
      <c r="IUK152" s="4"/>
      <c r="IUL152" s="4"/>
      <c r="IUM152" s="4"/>
      <c r="IUN152" s="4"/>
      <c r="IUO152" s="4"/>
      <c r="IUP152" s="4"/>
      <c r="IUQ152" s="4"/>
      <c r="IUR152" s="4"/>
      <c r="IUS152" s="4"/>
      <c r="IUT152" s="4"/>
      <c r="IUU152" s="4"/>
      <c r="IUV152" s="4"/>
      <c r="IUW152" s="4"/>
      <c r="IUX152" s="4"/>
      <c r="IUY152" s="4"/>
      <c r="IUZ152" s="4"/>
      <c r="IVA152" s="4"/>
      <c r="IVB152" s="4"/>
      <c r="IVC152" s="4"/>
      <c r="IVD152" s="4"/>
      <c r="IVE152" s="4"/>
      <c r="IVF152" s="4"/>
      <c r="IVG152" s="4"/>
      <c r="IVH152" s="4"/>
      <c r="IVI152" s="4"/>
      <c r="IVJ152" s="4"/>
      <c r="IVK152" s="4"/>
      <c r="IVL152" s="4"/>
      <c r="IVM152" s="4"/>
      <c r="IVN152" s="4"/>
      <c r="IVO152" s="4"/>
      <c r="IVP152" s="4"/>
      <c r="IVQ152" s="4"/>
      <c r="IVR152" s="4"/>
      <c r="IVS152" s="4"/>
      <c r="IVT152" s="4"/>
      <c r="IVU152" s="4"/>
      <c r="IVV152" s="4"/>
      <c r="IVW152" s="4"/>
      <c r="IVX152" s="4"/>
      <c r="IVY152" s="4"/>
      <c r="IVZ152" s="4"/>
      <c r="IWA152" s="4"/>
      <c r="IWB152" s="4"/>
      <c r="IWC152" s="4"/>
      <c r="IWD152" s="4"/>
      <c r="IWE152" s="4"/>
      <c r="IWF152" s="4"/>
      <c r="IWG152" s="4"/>
      <c r="IWH152" s="4"/>
      <c r="IWI152" s="4"/>
      <c r="IWJ152" s="4"/>
      <c r="IWK152" s="4"/>
      <c r="IWL152" s="4"/>
      <c r="IWM152" s="4"/>
      <c r="IWN152" s="4"/>
      <c r="IWO152" s="4"/>
      <c r="IWP152" s="4"/>
      <c r="IWQ152" s="4"/>
      <c r="IWR152" s="4"/>
      <c r="IWS152" s="4"/>
      <c r="IWT152" s="4"/>
      <c r="IWU152" s="4"/>
      <c r="IWV152" s="4"/>
      <c r="IWW152" s="4"/>
      <c r="IWX152" s="4"/>
      <c r="IWY152" s="4"/>
      <c r="IWZ152" s="4"/>
      <c r="IXA152" s="4"/>
      <c r="IXB152" s="4"/>
      <c r="IXC152" s="4"/>
      <c r="IXD152" s="4"/>
      <c r="IXE152" s="4"/>
      <c r="IXF152" s="4"/>
      <c r="IXG152" s="4"/>
      <c r="IXH152" s="4"/>
      <c r="IXI152" s="4"/>
      <c r="IXJ152" s="4"/>
      <c r="IXK152" s="4"/>
      <c r="IXL152" s="4"/>
      <c r="IXM152" s="4"/>
      <c r="IXN152" s="4"/>
      <c r="IXO152" s="4"/>
      <c r="IXP152" s="4"/>
      <c r="IXQ152" s="4"/>
      <c r="IXR152" s="4"/>
      <c r="IXS152" s="4"/>
      <c r="IXT152" s="4"/>
      <c r="IXU152" s="4"/>
      <c r="IXV152" s="4"/>
      <c r="IXW152" s="4"/>
      <c r="IXX152" s="4"/>
      <c r="IXY152" s="4"/>
      <c r="IXZ152" s="4"/>
      <c r="IYA152" s="4"/>
      <c r="IYB152" s="4"/>
      <c r="IYC152" s="4"/>
      <c r="IYD152" s="4"/>
      <c r="IYE152" s="4"/>
      <c r="IYF152" s="4"/>
      <c r="IYG152" s="4"/>
      <c r="IYH152" s="4"/>
      <c r="IYI152" s="4"/>
      <c r="IYJ152" s="4"/>
      <c r="IYK152" s="4"/>
      <c r="IYL152" s="4"/>
      <c r="IYM152" s="4"/>
      <c r="IYN152" s="4"/>
      <c r="IYO152" s="4"/>
      <c r="IYP152" s="4"/>
      <c r="IYQ152" s="4"/>
      <c r="IYR152" s="4"/>
      <c r="IYS152" s="4"/>
      <c r="IYT152" s="4"/>
      <c r="IYU152" s="4"/>
      <c r="IYV152" s="4"/>
      <c r="IYW152" s="4"/>
      <c r="IYX152" s="4"/>
      <c r="IYY152" s="4"/>
      <c r="IYZ152" s="4"/>
      <c r="IZA152" s="4"/>
      <c r="IZB152" s="4"/>
      <c r="IZC152" s="4"/>
      <c r="IZD152" s="4"/>
      <c r="IZE152" s="4"/>
      <c r="IZF152" s="4"/>
      <c r="IZG152" s="4"/>
      <c r="IZH152" s="4"/>
      <c r="IZI152" s="4"/>
      <c r="IZJ152" s="4"/>
      <c r="IZK152" s="4"/>
      <c r="IZL152" s="4"/>
      <c r="IZM152" s="4"/>
      <c r="IZN152" s="4"/>
      <c r="IZO152" s="4"/>
      <c r="IZP152" s="4"/>
      <c r="IZQ152" s="4"/>
      <c r="IZR152" s="4"/>
      <c r="IZS152" s="4"/>
      <c r="IZT152" s="4"/>
      <c r="IZU152" s="4"/>
      <c r="IZV152" s="4"/>
      <c r="IZW152" s="4"/>
      <c r="IZX152" s="4"/>
      <c r="IZY152" s="4"/>
      <c r="IZZ152" s="4"/>
      <c r="JAA152" s="4"/>
      <c r="JAB152" s="4"/>
      <c r="JAC152" s="4"/>
      <c r="JAD152" s="4"/>
      <c r="JAE152" s="4"/>
      <c r="JAF152" s="4"/>
      <c r="JAG152" s="4"/>
      <c r="JAH152" s="4"/>
      <c r="JAI152" s="4"/>
      <c r="JAJ152" s="4"/>
      <c r="JAK152" s="4"/>
      <c r="JAL152" s="4"/>
      <c r="JAM152" s="4"/>
      <c r="JAN152" s="4"/>
      <c r="JAO152" s="4"/>
      <c r="JAP152" s="4"/>
      <c r="JAQ152" s="4"/>
      <c r="JAR152" s="4"/>
      <c r="JAS152" s="4"/>
      <c r="JAT152" s="4"/>
      <c r="JAU152" s="4"/>
      <c r="JAV152" s="4"/>
      <c r="JAW152" s="4"/>
      <c r="JAX152" s="4"/>
      <c r="JAY152" s="4"/>
      <c r="JAZ152" s="4"/>
      <c r="JBA152" s="4"/>
      <c r="JBB152" s="4"/>
      <c r="JBC152" s="4"/>
      <c r="JBD152" s="4"/>
      <c r="JBE152" s="4"/>
      <c r="JBF152" s="4"/>
      <c r="JBG152" s="4"/>
      <c r="JBH152" s="4"/>
      <c r="JBI152" s="4"/>
      <c r="JBJ152" s="4"/>
      <c r="JBK152" s="4"/>
      <c r="JBL152" s="4"/>
      <c r="JBM152" s="4"/>
      <c r="JBN152" s="4"/>
      <c r="JBO152" s="4"/>
      <c r="JBP152" s="4"/>
      <c r="JBQ152" s="4"/>
      <c r="JBR152" s="4"/>
      <c r="JBS152" s="4"/>
      <c r="JBT152" s="4"/>
      <c r="JBU152" s="4"/>
      <c r="JBV152" s="4"/>
      <c r="JBW152" s="4"/>
      <c r="JBX152" s="4"/>
      <c r="JBY152" s="4"/>
      <c r="JBZ152" s="4"/>
      <c r="JCA152" s="4"/>
      <c r="JCB152" s="4"/>
      <c r="JCC152" s="4"/>
      <c r="JCD152" s="4"/>
      <c r="JCE152" s="4"/>
      <c r="JCF152" s="4"/>
      <c r="JCG152" s="4"/>
      <c r="JCH152" s="4"/>
      <c r="JCI152" s="4"/>
      <c r="JCJ152" s="4"/>
      <c r="JCK152" s="4"/>
      <c r="JCL152" s="4"/>
      <c r="JCM152" s="4"/>
      <c r="JCN152" s="4"/>
      <c r="JCO152" s="4"/>
      <c r="JCP152" s="4"/>
      <c r="JCQ152" s="4"/>
      <c r="JCR152" s="4"/>
      <c r="JCS152" s="4"/>
      <c r="JCT152" s="4"/>
      <c r="JCU152" s="4"/>
      <c r="JCV152" s="4"/>
      <c r="JCW152" s="4"/>
      <c r="JCX152" s="4"/>
      <c r="JCY152" s="4"/>
      <c r="JCZ152" s="4"/>
      <c r="JDA152" s="4"/>
      <c r="JDB152" s="4"/>
      <c r="JDC152" s="74"/>
      <c r="JDD152" s="74"/>
      <c r="JDE152" s="74"/>
      <c r="JDF152" s="74"/>
      <c r="JDG152" s="74"/>
      <c r="JDH152" s="74"/>
      <c r="JDI152" s="4"/>
      <c r="JDJ152" s="4"/>
      <c r="JDK152" s="4"/>
      <c r="JDL152" s="4"/>
      <c r="JDM152" s="4"/>
      <c r="JDN152" s="4"/>
      <c r="JDO152" s="4"/>
      <c r="JDP152" s="4"/>
      <c r="JDQ152" s="4"/>
      <c r="JDR152" s="4"/>
      <c r="JDS152" s="4"/>
      <c r="JDT152" s="4"/>
      <c r="JDU152" s="4"/>
      <c r="JDV152" s="4"/>
      <c r="JDW152" s="4"/>
      <c r="JDX152" s="4"/>
      <c r="JDY152" s="4"/>
      <c r="JDZ152" s="4"/>
      <c r="JEA152" s="4"/>
      <c r="JEB152" s="4"/>
      <c r="JEC152" s="4"/>
      <c r="JED152" s="4"/>
      <c r="JEE152" s="4"/>
      <c r="JEF152" s="4"/>
      <c r="JEG152" s="4"/>
      <c r="JEH152" s="4"/>
      <c r="JEI152" s="4"/>
      <c r="JEJ152" s="4"/>
      <c r="JEK152" s="4"/>
      <c r="JEL152" s="4"/>
      <c r="JEM152" s="4"/>
      <c r="JEN152" s="4"/>
      <c r="JEO152" s="4"/>
      <c r="JEP152" s="4"/>
      <c r="JEQ152" s="4"/>
      <c r="JER152" s="4"/>
      <c r="JES152" s="4"/>
      <c r="JET152" s="4"/>
      <c r="JEU152" s="4"/>
      <c r="JEV152" s="4"/>
      <c r="JEW152" s="4"/>
      <c r="JEX152" s="4"/>
      <c r="JEY152" s="4"/>
      <c r="JEZ152" s="4"/>
      <c r="JFA152" s="4"/>
      <c r="JFB152" s="4"/>
      <c r="JFC152" s="4"/>
      <c r="JFD152" s="4"/>
      <c r="JFE152" s="4"/>
      <c r="JFF152" s="4"/>
      <c r="JFG152" s="4"/>
      <c r="JFH152" s="4"/>
      <c r="JFI152" s="4"/>
      <c r="JFJ152" s="4"/>
      <c r="JFK152" s="4"/>
      <c r="JFL152" s="4"/>
      <c r="JFM152" s="4"/>
      <c r="JFN152" s="4"/>
      <c r="JFO152" s="4"/>
      <c r="JFP152" s="4"/>
      <c r="JFQ152" s="4"/>
      <c r="JFR152" s="4"/>
      <c r="JFS152" s="4"/>
      <c r="JFT152" s="4"/>
      <c r="JFU152" s="4"/>
      <c r="JFV152" s="4"/>
      <c r="JFW152" s="4"/>
      <c r="JFX152" s="4"/>
      <c r="JFY152" s="4"/>
      <c r="JFZ152" s="4"/>
      <c r="JGA152" s="4"/>
      <c r="JGB152" s="4"/>
      <c r="JGC152" s="4"/>
      <c r="JGD152" s="4"/>
      <c r="JGE152" s="4"/>
      <c r="JGF152" s="4"/>
      <c r="JGG152" s="4"/>
      <c r="JGH152" s="4"/>
      <c r="JGI152" s="4"/>
      <c r="JGJ152" s="4"/>
      <c r="JGK152" s="4"/>
      <c r="JGL152" s="4"/>
      <c r="JGM152" s="4"/>
      <c r="JGN152" s="4"/>
      <c r="JGO152" s="4"/>
      <c r="JGP152" s="4"/>
      <c r="JGQ152" s="4"/>
      <c r="JGR152" s="4"/>
      <c r="JGS152" s="4"/>
      <c r="JGT152" s="4"/>
      <c r="JGU152" s="4"/>
      <c r="JGV152" s="4"/>
      <c r="JGW152" s="4"/>
      <c r="JGX152" s="4"/>
      <c r="JGY152" s="4"/>
      <c r="JGZ152" s="4"/>
      <c r="JHA152" s="4"/>
      <c r="JHB152" s="4"/>
      <c r="JHC152" s="4"/>
      <c r="JHD152" s="4"/>
      <c r="JHE152" s="4"/>
      <c r="JHF152" s="4"/>
      <c r="JHG152" s="4"/>
      <c r="JHH152" s="4"/>
      <c r="JHI152" s="4"/>
      <c r="JHJ152" s="4"/>
      <c r="JHK152" s="4"/>
      <c r="JHL152" s="4"/>
      <c r="JHM152" s="4"/>
      <c r="JHN152" s="4"/>
      <c r="JHO152" s="4"/>
      <c r="JHP152" s="4"/>
      <c r="JHQ152" s="4"/>
      <c r="JHR152" s="4"/>
      <c r="JHS152" s="4"/>
      <c r="JHT152" s="4"/>
      <c r="JHU152" s="4"/>
      <c r="JHV152" s="4"/>
      <c r="JHW152" s="4"/>
      <c r="JHX152" s="4"/>
      <c r="JHY152" s="4"/>
      <c r="JHZ152" s="4"/>
      <c r="JIA152" s="4"/>
      <c r="JIB152" s="4"/>
      <c r="JIC152" s="4"/>
      <c r="JID152" s="4"/>
      <c r="JIE152" s="4"/>
      <c r="JIF152" s="4"/>
      <c r="JIG152" s="4"/>
      <c r="JIH152" s="4"/>
      <c r="JII152" s="4"/>
      <c r="JIJ152" s="4"/>
      <c r="JIK152" s="4"/>
      <c r="JIL152" s="4"/>
      <c r="JIM152" s="4"/>
      <c r="JIN152" s="4"/>
      <c r="JIO152" s="4"/>
      <c r="JIP152" s="4"/>
      <c r="JIQ152" s="4"/>
      <c r="JIR152" s="4"/>
      <c r="JIS152" s="4"/>
      <c r="JIT152" s="4"/>
      <c r="JIU152" s="4"/>
      <c r="JIV152" s="4"/>
      <c r="JIW152" s="4"/>
      <c r="JIX152" s="4"/>
      <c r="JIY152" s="4"/>
      <c r="JIZ152" s="4"/>
      <c r="JJA152" s="4"/>
      <c r="JJB152" s="4"/>
      <c r="JJC152" s="4"/>
      <c r="JJD152" s="4"/>
      <c r="JJE152" s="4"/>
      <c r="JJF152" s="4"/>
      <c r="JJG152" s="4"/>
      <c r="JJH152" s="4"/>
      <c r="JJI152" s="4"/>
      <c r="JJJ152" s="4"/>
      <c r="JJK152" s="4"/>
      <c r="JJL152" s="4"/>
      <c r="JJM152" s="4"/>
      <c r="JJN152" s="4"/>
      <c r="JJO152" s="4"/>
      <c r="JJP152" s="4"/>
      <c r="JJQ152" s="4"/>
      <c r="JJR152" s="4"/>
      <c r="JJS152" s="4"/>
      <c r="JJT152" s="4"/>
      <c r="JJU152" s="4"/>
      <c r="JJV152" s="4"/>
      <c r="JJW152" s="4"/>
      <c r="JJX152" s="4"/>
      <c r="JJY152" s="4"/>
      <c r="JJZ152" s="4"/>
      <c r="JKA152" s="4"/>
      <c r="JKB152" s="4"/>
      <c r="JKC152" s="4"/>
      <c r="JKD152" s="4"/>
      <c r="JKE152" s="4"/>
      <c r="JKF152" s="4"/>
      <c r="JKG152" s="4"/>
      <c r="JKH152" s="4"/>
      <c r="JKI152" s="4"/>
      <c r="JKJ152" s="4"/>
      <c r="JKK152" s="4"/>
      <c r="JKL152" s="4"/>
      <c r="JKM152" s="4"/>
      <c r="JKN152" s="4"/>
      <c r="JKO152" s="4"/>
      <c r="JKP152" s="4"/>
      <c r="JKQ152" s="4"/>
      <c r="JKR152" s="4"/>
      <c r="JKS152" s="4"/>
      <c r="JKT152" s="4"/>
      <c r="JKU152" s="4"/>
      <c r="JKV152" s="4"/>
      <c r="JKW152" s="4"/>
      <c r="JKX152" s="4"/>
      <c r="JKY152" s="4"/>
      <c r="JKZ152" s="4"/>
      <c r="JLA152" s="4"/>
      <c r="JLB152" s="4"/>
      <c r="JLC152" s="4"/>
      <c r="JLD152" s="4"/>
      <c r="JLE152" s="4"/>
      <c r="JLF152" s="4"/>
      <c r="JLG152" s="4"/>
      <c r="JLH152" s="4"/>
      <c r="JLI152" s="4"/>
      <c r="JLJ152" s="4"/>
      <c r="JLK152" s="4"/>
      <c r="JLL152" s="4"/>
      <c r="JLM152" s="4"/>
      <c r="JLN152" s="4"/>
      <c r="JLO152" s="4"/>
      <c r="JLP152" s="4"/>
      <c r="JLQ152" s="4"/>
      <c r="JLR152" s="4"/>
      <c r="JLS152" s="4"/>
      <c r="JLT152" s="4"/>
      <c r="JLU152" s="4"/>
      <c r="JLV152" s="4"/>
      <c r="JLW152" s="4"/>
      <c r="JLX152" s="4"/>
      <c r="JLY152" s="4"/>
      <c r="JLZ152" s="4"/>
      <c r="JMA152" s="4"/>
      <c r="JMB152" s="4"/>
      <c r="JMC152" s="4"/>
      <c r="JMD152" s="4"/>
      <c r="JME152" s="4"/>
      <c r="JMF152" s="4"/>
      <c r="JMG152" s="4"/>
      <c r="JMH152" s="4"/>
      <c r="JMI152" s="4"/>
      <c r="JMJ152" s="4"/>
      <c r="JMK152" s="4"/>
      <c r="JML152" s="4"/>
      <c r="JMM152" s="4"/>
      <c r="JMN152" s="4"/>
      <c r="JMO152" s="4"/>
      <c r="JMP152" s="4"/>
      <c r="JMQ152" s="4"/>
      <c r="JMR152" s="4"/>
      <c r="JMS152" s="4"/>
      <c r="JMT152" s="4"/>
      <c r="JMU152" s="4"/>
      <c r="JMV152" s="4"/>
      <c r="JMW152" s="4"/>
      <c r="JMX152" s="4"/>
      <c r="JMY152" s="74"/>
      <c r="JMZ152" s="74"/>
      <c r="JNA152" s="74"/>
      <c r="JNB152" s="74"/>
      <c r="JNC152" s="74"/>
      <c r="JND152" s="74"/>
      <c r="JNE152" s="4"/>
      <c r="JNF152" s="4"/>
      <c r="JNG152" s="4"/>
      <c r="JNH152" s="4"/>
      <c r="JNI152" s="4"/>
      <c r="JNJ152" s="4"/>
      <c r="JNK152" s="4"/>
      <c r="JNL152" s="4"/>
      <c r="JNM152" s="4"/>
      <c r="JNN152" s="4"/>
      <c r="JNO152" s="4"/>
      <c r="JNP152" s="4"/>
      <c r="JNQ152" s="4"/>
      <c r="JNR152" s="4"/>
      <c r="JNS152" s="4"/>
      <c r="JNT152" s="4"/>
      <c r="JNU152" s="4"/>
      <c r="JNV152" s="4"/>
      <c r="JNW152" s="4"/>
      <c r="JNX152" s="4"/>
      <c r="JNY152" s="4"/>
      <c r="JNZ152" s="4"/>
      <c r="JOA152" s="4"/>
      <c r="JOB152" s="4"/>
      <c r="JOC152" s="4"/>
      <c r="JOD152" s="4"/>
      <c r="JOE152" s="4"/>
      <c r="JOF152" s="4"/>
      <c r="JOG152" s="4"/>
      <c r="JOH152" s="4"/>
      <c r="JOI152" s="4"/>
      <c r="JOJ152" s="4"/>
      <c r="JOK152" s="4"/>
      <c r="JOL152" s="4"/>
      <c r="JOM152" s="4"/>
      <c r="JON152" s="4"/>
      <c r="JOO152" s="4"/>
      <c r="JOP152" s="4"/>
      <c r="JOQ152" s="4"/>
      <c r="JOR152" s="4"/>
      <c r="JOS152" s="4"/>
      <c r="JOT152" s="4"/>
      <c r="JOU152" s="4"/>
      <c r="JOV152" s="4"/>
      <c r="JOW152" s="4"/>
      <c r="JOX152" s="4"/>
      <c r="JOY152" s="4"/>
      <c r="JOZ152" s="4"/>
      <c r="JPA152" s="4"/>
      <c r="JPB152" s="4"/>
      <c r="JPC152" s="4"/>
      <c r="JPD152" s="4"/>
      <c r="JPE152" s="4"/>
      <c r="JPF152" s="4"/>
      <c r="JPG152" s="4"/>
      <c r="JPH152" s="4"/>
      <c r="JPI152" s="4"/>
      <c r="JPJ152" s="4"/>
      <c r="JPK152" s="4"/>
      <c r="JPL152" s="4"/>
      <c r="JPM152" s="4"/>
      <c r="JPN152" s="4"/>
      <c r="JPO152" s="4"/>
      <c r="JPP152" s="4"/>
      <c r="JPQ152" s="4"/>
      <c r="JPR152" s="4"/>
      <c r="JPS152" s="4"/>
      <c r="JPT152" s="4"/>
      <c r="JPU152" s="4"/>
      <c r="JPV152" s="4"/>
      <c r="JPW152" s="4"/>
      <c r="JPX152" s="4"/>
      <c r="JPY152" s="4"/>
      <c r="JPZ152" s="4"/>
      <c r="JQA152" s="4"/>
      <c r="JQB152" s="4"/>
      <c r="JQC152" s="4"/>
      <c r="JQD152" s="4"/>
      <c r="JQE152" s="4"/>
      <c r="JQF152" s="4"/>
      <c r="JQG152" s="4"/>
      <c r="JQH152" s="4"/>
      <c r="JQI152" s="4"/>
      <c r="JQJ152" s="4"/>
      <c r="JQK152" s="4"/>
      <c r="JQL152" s="4"/>
      <c r="JQM152" s="4"/>
      <c r="JQN152" s="4"/>
      <c r="JQO152" s="4"/>
      <c r="JQP152" s="4"/>
      <c r="JQQ152" s="4"/>
      <c r="JQR152" s="4"/>
      <c r="JQS152" s="4"/>
      <c r="JQT152" s="4"/>
      <c r="JQU152" s="4"/>
      <c r="JQV152" s="4"/>
      <c r="JQW152" s="4"/>
      <c r="JQX152" s="4"/>
      <c r="JQY152" s="4"/>
      <c r="JQZ152" s="4"/>
      <c r="JRA152" s="4"/>
      <c r="JRB152" s="4"/>
      <c r="JRC152" s="4"/>
      <c r="JRD152" s="4"/>
      <c r="JRE152" s="4"/>
      <c r="JRF152" s="4"/>
      <c r="JRG152" s="4"/>
      <c r="JRH152" s="4"/>
      <c r="JRI152" s="4"/>
      <c r="JRJ152" s="4"/>
      <c r="JRK152" s="4"/>
      <c r="JRL152" s="4"/>
      <c r="JRM152" s="4"/>
      <c r="JRN152" s="4"/>
      <c r="JRO152" s="4"/>
      <c r="JRP152" s="4"/>
      <c r="JRQ152" s="4"/>
      <c r="JRR152" s="4"/>
      <c r="JRS152" s="4"/>
      <c r="JRT152" s="4"/>
      <c r="JRU152" s="4"/>
      <c r="JRV152" s="4"/>
      <c r="JRW152" s="4"/>
      <c r="JRX152" s="4"/>
      <c r="JRY152" s="4"/>
      <c r="JRZ152" s="4"/>
      <c r="JSA152" s="4"/>
      <c r="JSB152" s="4"/>
      <c r="JSC152" s="4"/>
      <c r="JSD152" s="4"/>
      <c r="JSE152" s="4"/>
      <c r="JSF152" s="4"/>
      <c r="JSG152" s="4"/>
      <c r="JSH152" s="4"/>
      <c r="JSI152" s="4"/>
      <c r="JSJ152" s="4"/>
      <c r="JSK152" s="4"/>
      <c r="JSL152" s="4"/>
      <c r="JSM152" s="4"/>
      <c r="JSN152" s="4"/>
      <c r="JSO152" s="4"/>
      <c r="JSP152" s="4"/>
      <c r="JSQ152" s="4"/>
      <c r="JSR152" s="4"/>
      <c r="JSS152" s="4"/>
      <c r="JST152" s="4"/>
      <c r="JSU152" s="4"/>
      <c r="JSV152" s="4"/>
      <c r="JSW152" s="4"/>
      <c r="JSX152" s="4"/>
      <c r="JSY152" s="4"/>
      <c r="JSZ152" s="4"/>
      <c r="JTA152" s="4"/>
      <c r="JTB152" s="4"/>
      <c r="JTC152" s="4"/>
      <c r="JTD152" s="4"/>
      <c r="JTE152" s="4"/>
      <c r="JTF152" s="4"/>
      <c r="JTG152" s="4"/>
      <c r="JTH152" s="4"/>
      <c r="JTI152" s="4"/>
      <c r="JTJ152" s="4"/>
      <c r="JTK152" s="4"/>
      <c r="JTL152" s="4"/>
      <c r="JTM152" s="4"/>
      <c r="JTN152" s="4"/>
      <c r="JTO152" s="4"/>
      <c r="JTP152" s="4"/>
      <c r="JTQ152" s="4"/>
      <c r="JTR152" s="4"/>
      <c r="JTS152" s="4"/>
      <c r="JTT152" s="4"/>
      <c r="JTU152" s="4"/>
      <c r="JTV152" s="4"/>
      <c r="JTW152" s="4"/>
      <c r="JTX152" s="4"/>
      <c r="JTY152" s="4"/>
      <c r="JTZ152" s="4"/>
      <c r="JUA152" s="4"/>
      <c r="JUB152" s="4"/>
      <c r="JUC152" s="4"/>
      <c r="JUD152" s="4"/>
      <c r="JUE152" s="4"/>
      <c r="JUF152" s="4"/>
      <c r="JUG152" s="4"/>
      <c r="JUH152" s="4"/>
      <c r="JUI152" s="4"/>
      <c r="JUJ152" s="4"/>
      <c r="JUK152" s="4"/>
      <c r="JUL152" s="4"/>
      <c r="JUM152" s="4"/>
      <c r="JUN152" s="4"/>
      <c r="JUO152" s="4"/>
      <c r="JUP152" s="4"/>
      <c r="JUQ152" s="4"/>
      <c r="JUR152" s="4"/>
      <c r="JUS152" s="4"/>
      <c r="JUT152" s="4"/>
      <c r="JUU152" s="4"/>
      <c r="JUV152" s="4"/>
      <c r="JUW152" s="4"/>
      <c r="JUX152" s="4"/>
      <c r="JUY152" s="4"/>
      <c r="JUZ152" s="4"/>
      <c r="JVA152" s="4"/>
      <c r="JVB152" s="4"/>
      <c r="JVC152" s="4"/>
      <c r="JVD152" s="4"/>
      <c r="JVE152" s="4"/>
      <c r="JVF152" s="4"/>
      <c r="JVG152" s="4"/>
      <c r="JVH152" s="4"/>
      <c r="JVI152" s="4"/>
      <c r="JVJ152" s="4"/>
      <c r="JVK152" s="4"/>
      <c r="JVL152" s="4"/>
      <c r="JVM152" s="4"/>
      <c r="JVN152" s="4"/>
      <c r="JVO152" s="4"/>
      <c r="JVP152" s="4"/>
      <c r="JVQ152" s="4"/>
      <c r="JVR152" s="4"/>
      <c r="JVS152" s="4"/>
      <c r="JVT152" s="4"/>
      <c r="JVU152" s="4"/>
      <c r="JVV152" s="4"/>
      <c r="JVW152" s="4"/>
      <c r="JVX152" s="4"/>
      <c r="JVY152" s="4"/>
      <c r="JVZ152" s="4"/>
      <c r="JWA152" s="4"/>
      <c r="JWB152" s="4"/>
      <c r="JWC152" s="4"/>
      <c r="JWD152" s="4"/>
      <c r="JWE152" s="4"/>
      <c r="JWF152" s="4"/>
      <c r="JWG152" s="4"/>
      <c r="JWH152" s="4"/>
      <c r="JWI152" s="4"/>
      <c r="JWJ152" s="4"/>
      <c r="JWK152" s="4"/>
      <c r="JWL152" s="4"/>
      <c r="JWM152" s="4"/>
      <c r="JWN152" s="4"/>
      <c r="JWO152" s="4"/>
      <c r="JWP152" s="4"/>
      <c r="JWQ152" s="4"/>
      <c r="JWR152" s="4"/>
      <c r="JWS152" s="4"/>
      <c r="JWT152" s="4"/>
      <c r="JWU152" s="74"/>
      <c r="JWV152" s="74"/>
      <c r="JWW152" s="74"/>
      <c r="JWX152" s="74"/>
      <c r="JWY152" s="74"/>
      <c r="JWZ152" s="74"/>
      <c r="JXA152" s="4"/>
      <c r="JXB152" s="4"/>
      <c r="JXC152" s="4"/>
      <c r="JXD152" s="4"/>
      <c r="JXE152" s="4"/>
      <c r="JXF152" s="4"/>
      <c r="JXG152" s="4"/>
      <c r="JXH152" s="4"/>
      <c r="JXI152" s="4"/>
      <c r="JXJ152" s="4"/>
      <c r="JXK152" s="4"/>
      <c r="JXL152" s="4"/>
      <c r="JXM152" s="4"/>
      <c r="JXN152" s="4"/>
      <c r="JXO152" s="4"/>
      <c r="JXP152" s="4"/>
      <c r="JXQ152" s="4"/>
      <c r="JXR152" s="4"/>
      <c r="JXS152" s="4"/>
      <c r="JXT152" s="4"/>
      <c r="JXU152" s="4"/>
      <c r="JXV152" s="4"/>
      <c r="JXW152" s="4"/>
      <c r="JXX152" s="4"/>
      <c r="JXY152" s="4"/>
      <c r="JXZ152" s="4"/>
      <c r="JYA152" s="4"/>
      <c r="JYB152" s="4"/>
      <c r="JYC152" s="4"/>
      <c r="JYD152" s="4"/>
      <c r="JYE152" s="4"/>
      <c r="JYF152" s="4"/>
      <c r="JYG152" s="4"/>
      <c r="JYH152" s="4"/>
      <c r="JYI152" s="4"/>
      <c r="JYJ152" s="4"/>
      <c r="JYK152" s="4"/>
      <c r="JYL152" s="4"/>
      <c r="JYM152" s="4"/>
      <c r="JYN152" s="4"/>
      <c r="JYO152" s="4"/>
      <c r="JYP152" s="4"/>
      <c r="JYQ152" s="4"/>
      <c r="JYR152" s="4"/>
      <c r="JYS152" s="4"/>
      <c r="JYT152" s="4"/>
      <c r="JYU152" s="4"/>
      <c r="JYV152" s="4"/>
      <c r="JYW152" s="4"/>
      <c r="JYX152" s="4"/>
      <c r="JYY152" s="4"/>
      <c r="JYZ152" s="4"/>
      <c r="JZA152" s="4"/>
      <c r="JZB152" s="4"/>
      <c r="JZC152" s="4"/>
      <c r="JZD152" s="4"/>
      <c r="JZE152" s="4"/>
      <c r="JZF152" s="4"/>
      <c r="JZG152" s="4"/>
      <c r="JZH152" s="4"/>
      <c r="JZI152" s="4"/>
      <c r="JZJ152" s="4"/>
      <c r="JZK152" s="4"/>
      <c r="JZL152" s="4"/>
      <c r="JZM152" s="4"/>
      <c r="JZN152" s="4"/>
      <c r="JZO152" s="4"/>
      <c r="JZP152" s="4"/>
      <c r="JZQ152" s="4"/>
      <c r="JZR152" s="4"/>
      <c r="JZS152" s="4"/>
      <c r="JZT152" s="4"/>
      <c r="JZU152" s="4"/>
      <c r="JZV152" s="4"/>
      <c r="JZW152" s="4"/>
      <c r="JZX152" s="4"/>
      <c r="JZY152" s="4"/>
      <c r="JZZ152" s="4"/>
      <c r="KAA152" s="4"/>
      <c r="KAB152" s="4"/>
      <c r="KAC152" s="4"/>
      <c r="KAD152" s="4"/>
      <c r="KAE152" s="4"/>
      <c r="KAF152" s="4"/>
      <c r="KAG152" s="4"/>
      <c r="KAH152" s="4"/>
      <c r="KAI152" s="4"/>
      <c r="KAJ152" s="4"/>
      <c r="KAK152" s="4"/>
      <c r="KAL152" s="4"/>
      <c r="KAM152" s="4"/>
      <c r="KAN152" s="4"/>
      <c r="KAO152" s="4"/>
      <c r="KAP152" s="4"/>
      <c r="KAQ152" s="4"/>
      <c r="KAR152" s="4"/>
      <c r="KAS152" s="4"/>
      <c r="KAT152" s="4"/>
      <c r="KAU152" s="4"/>
      <c r="KAV152" s="4"/>
      <c r="KAW152" s="4"/>
      <c r="KAX152" s="4"/>
      <c r="KAY152" s="4"/>
      <c r="KAZ152" s="4"/>
      <c r="KBA152" s="4"/>
      <c r="KBB152" s="4"/>
      <c r="KBC152" s="4"/>
      <c r="KBD152" s="4"/>
      <c r="KBE152" s="4"/>
      <c r="KBF152" s="4"/>
      <c r="KBG152" s="4"/>
      <c r="KBH152" s="4"/>
      <c r="KBI152" s="4"/>
      <c r="KBJ152" s="4"/>
      <c r="KBK152" s="4"/>
      <c r="KBL152" s="4"/>
      <c r="KBM152" s="4"/>
      <c r="KBN152" s="4"/>
      <c r="KBO152" s="4"/>
      <c r="KBP152" s="4"/>
      <c r="KBQ152" s="4"/>
      <c r="KBR152" s="4"/>
      <c r="KBS152" s="4"/>
      <c r="KBT152" s="4"/>
      <c r="KBU152" s="4"/>
      <c r="KBV152" s="4"/>
      <c r="KBW152" s="4"/>
      <c r="KBX152" s="4"/>
      <c r="KBY152" s="4"/>
      <c r="KBZ152" s="4"/>
      <c r="KCA152" s="4"/>
      <c r="KCB152" s="4"/>
      <c r="KCC152" s="4"/>
      <c r="KCD152" s="4"/>
      <c r="KCE152" s="4"/>
      <c r="KCF152" s="4"/>
      <c r="KCG152" s="4"/>
      <c r="KCH152" s="4"/>
      <c r="KCI152" s="4"/>
      <c r="KCJ152" s="4"/>
      <c r="KCK152" s="4"/>
      <c r="KCL152" s="4"/>
      <c r="KCM152" s="4"/>
      <c r="KCN152" s="4"/>
      <c r="KCO152" s="4"/>
      <c r="KCP152" s="4"/>
      <c r="KCQ152" s="4"/>
      <c r="KCR152" s="4"/>
      <c r="KCS152" s="4"/>
      <c r="KCT152" s="4"/>
      <c r="KCU152" s="4"/>
      <c r="KCV152" s="4"/>
      <c r="KCW152" s="4"/>
      <c r="KCX152" s="4"/>
      <c r="KCY152" s="4"/>
      <c r="KCZ152" s="4"/>
      <c r="KDA152" s="4"/>
      <c r="KDB152" s="4"/>
      <c r="KDC152" s="4"/>
      <c r="KDD152" s="4"/>
      <c r="KDE152" s="4"/>
      <c r="KDF152" s="4"/>
      <c r="KDG152" s="4"/>
      <c r="KDH152" s="4"/>
      <c r="KDI152" s="4"/>
      <c r="KDJ152" s="4"/>
      <c r="KDK152" s="4"/>
      <c r="KDL152" s="4"/>
      <c r="KDM152" s="4"/>
      <c r="KDN152" s="4"/>
      <c r="KDO152" s="4"/>
      <c r="KDP152" s="4"/>
      <c r="KDQ152" s="4"/>
      <c r="KDR152" s="4"/>
      <c r="KDS152" s="4"/>
      <c r="KDT152" s="4"/>
      <c r="KDU152" s="4"/>
      <c r="KDV152" s="4"/>
      <c r="KDW152" s="4"/>
      <c r="KDX152" s="4"/>
      <c r="KDY152" s="4"/>
      <c r="KDZ152" s="4"/>
      <c r="KEA152" s="4"/>
      <c r="KEB152" s="4"/>
      <c r="KEC152" s="4"/>
      <c r="KED152" s="4"/>
      <c r="KEE152" s="4"/>
      <c r="KEF152" s="4"/>
      <c r="KEG152" s="4"/>
      <c r="KEH152" s="4"/>
      <c r="KEI152" s="4"/>
      <c r="KEJ152" s="4"/>
      <c r="KEK152" s="4"/>
      <c r="KEL152" s="4"/>
      <c r="KEM152" s="4"/>
      <c r="KEN152" s="4"/>
      <c r="KEO152" s="4"/>
      <c r="KEP152" s="4"/>
      <c r="KEQ152" s="4"/>
      <c r="KER152" s="4"/>
      <c r="KES152" s="4"/>
      <c r="KET152" s="4"/>
      <c r="KEU152" s="4"/>
      <c r="KEV152" s="4"/>
      <c r="KEW152" s="4"/>
      <c r="KEX152" s="4"/>
      <c r="KEY152" s="4"/>
      <c r="KEZ152" s="4"/>
      <c r="KFA152" s="4"/>
      <c r="KFB152" s="4"/>
      <c r="KFC152" s="4"/>
      <c r="KFD152" s="4"/>
      <c r="KFE152" s="4"/>
      <c r="KFF152" s="4"/>
      <c r="KFG152" s="4"/>
      <c r="KFH152" s="4"/>
      <c r="KFI152" s="4"/>
      <c r="KFJ152" s="4"/>
      <c r="KFK152" s="4"/>
      <c r="KFL152" s="4"/>
      <c r="KFM152" s="4"/>
      <c r="KFN152" s="4"/>
      <c r="KFO152" s="4"/>
      <c r="KFP152" s="4"/>
      <c r="KFQ152" s="4"/>
      <c r="KFR152" s="4"/>
      <c r="KFS152" s="4"/>
      <c r="KFT152" s="4"/>
      <c r="KFU152" s="4"/>
      <c r="KFV152" s="4"/>
      <c r="KFW152" s="4"/>
      <c r="KFX152" s="4"/>
      <c r="KFY152" s="4"/>
      <c r="KFZ152" s="4"/>
      <c r="KGA152" s="4"/>
      <c r="KGB152" s="4"/>
      <c r="KGC152" s="4"/>
      <c r="KGD152" s="4"/>
      <c r="KGE152" s="4"/>
      <c r="KGF152" s="4"/>
      <c r="KGG152" s="4"/>
      <c r="KGH152" s="4"/>
      <c r="KGI152" s="4"/>
      <c r="KGJ152" s="4"/>
      <c r="KGK152" s="4"/>
      <c r="KGL152" s="4"/>
      <c r="KGM152" s="4"/>
      <c r="KGN152" s="4"/>
      <c r="KGO152" s="4"/>
      <c r="KGP152" s="4"/>
      <c r="KGQ152" s="74"/>
      <c r="KGR152" s="74"/>
      <c r="KGS152" s="74"/>
      <c r="KGT152" s="74"/>
      <c r="KGU152" s="74"/>
      <c r="KGV152" s="74"/>
      <c r="KGW152" s="4"/>
      <c r="KGX152" s="4"/>
      <c r="KGY152" s="4"/>
      <c r="KGZ152" s="4"/>
      <c r="KHA152" s="4"/>
      <c r="KHB152" s="4"/>
      <c r="KHC152" s="4"/>
      <c r="KHD152" s="4"/>
      <c r="KHE152" s="4"/>
      <c r="KHF152" s="4"/>
      <c r="KHG152" s="4"/>
      <c r="KHH152" s="4"/>
      <c r="KHI152" s="4"/>
      <c r="KHJ152" s="4"/>
      <c r="KHK152" s="4"/>
      <c r="KHL152" s="4"/>
      <c r="KHM152" s="4"/>
      <c r="KHN152" s="4"/>
      <c r="KHO152" s="4"/>
      <c r="KHP152" s="4"/>
      <c r="KHQ152" s="4"/>
      <c r="KHR152" s="4"/>
      <c r="KHS152" s="4"/>
      <c r="KHT152" s="4"/>
      <c r="KHU152" s="4"/>
      <c r="KHV152" s="4"/>
      <c r="KHW152" s="4"/>
      <c r="KHX152" s="4"/>
      <c r="KHY152" s="4"/>
      <c r="KHZ152" s="4"/>
      <c r="KIA152" s="4"/>
      <c r="KIB152" s="4"/>
      <c r="KIC152" s="4"/>
      <c r="KID152" s="4"/>
      <c r="KIE152" s="4"/>
      <c r="KIF152" s="4"/>
      <c r="KIG152" s="4"/>
      <c r="KIH152" s="4"/>
      <c r="KII152" s="4"/>
      <c r="KIJ152" s="4"/>
      <c r="KIK152" s="4"/>
      <c r="KIL152" s="4"/>
      <c r="KIM152" s="4"/>
      <c r="KIN152" s="4"/>
      <c r="KIO152" s="4"/>
      <c r="KIP152" s="4"/>
      <c r="KIQ152" s="4"/>
      <c r="KIR152" s="4"/>
      <c r="KIS152" s="4"/>
      <c r="KIT152" s="4"/>
      <c r="KIU152" s="4"/>
      <c r="KIV152" s="4"/>
      <c r="KIW152" s="4"/>
      <c r="KIX152" s="4"/>
      <c r="KIY152" s="4"/>
      <c r="KIZ152" s="4"/>
      <c r="KJA152" s="4"/>
      <c r="KJB152" s="4"/>
      <c r="KJC152" s="4"/>
      <c r="KJD152" s="4"/>
      <c r="KJE152" s="4"/>
      <c r="KJF152" s="4"/>
      <c r="KJG152" s="4"/>
      <c r="KJH152" s="4"/>
      <c r="KJI152" s="4"/>
      <c r="KJJ152" s="4"/>
      <c r="KJK152" s="4"/>
      <c r="KJL152" s="4"/>
      <c r="KJM152" s="4"/>
      <c r="KJN152" s="4"/>
      <c r="KJO152" s="4"/>
      <c r="KJP152" s="4"/>
      <c r="KJQ152" s="4"/>
      <c r="KJR152" s="4"/>
      <c r="KJS152" s="4"/>
      <c r="KJT152" s="4"/>
      <c r="KJU152" s="4"/>
      <c r="KJV152" s="4"/>
      <c r="KJW152" s="4"/>
      <c r="KJX152" s="4"/>
      <c r="KJY152" s="4"/>
      <c r="KJZ152" s="4"/>
      <c r="KKA152" s="4"/>
      <c r="KKB152" s="4"/>
      <c r="KKC152" s="4"/>
      <c r="KKD152" s="4"/>
      <c r="KKE152" s="4"/>
      <c r="KKF152" s="4"/>
      <c r="KKG152" s="4"/>
      <c r="KKH152" s="4"/>
      <c r="KKI152" s="4"/>
      <c r="KKJ152" s="4"/>
      <c r="KKK152" s="4"/>
      <c r="KKL152" s="4"/>
      <c r="KKM152" s="4"/>
      <c r="KKN152" s="4"/>
      <c r="KKO152" s="4"/>
      <c r="KKP152" s="4"/>
      <c r="KKQ152" s="4"/>
      <c r="KKR152" s="4"/>
      <c r="KKS152" s="4"/>
      <c r="KKT152" s="4"/>
      <c r="KKU152" s="4"/>
      <c r="KKV152" s="4"/>
      <c r="KKW152" s="4"/>
      <c r="KKX152" s="4"/>
      <c r="KKY152" s="4"/>
      <c r="KKZ152" s="4"/>
      <c r="KLA152" s="4"/>
      <c r="KLB152" s="4"/>
      <c r="KLC152" s="4"/>
      <c r="KLD152" s="4"/>
      <c r="KLE152" s="4"/>
      <c r="KLF152" s="4"/>
      <c r="KLG152" s="4"/>
      <c r="KLH152" s="4"/>
      <c r="KLI152" s="4"/>
      <c r="KLJ152" s="4"/>
      <c r="KLK152" s="4"/>
      <c r="KLL152" s="4"/>
      <c r="KLM152" s="4"/>
      <c r="KLN152" s="4"/>
      <c r="KLO152" s="4"/>
      <c r="KLP152" s="4"/>
      <c r="KLQ152" s="4"/>
      <c r="KLR152" s="4"/>
      <c r="KLS152" s="4"/>
      <c r="KLT152" s="4"/>
      <c r="KLU152" s="4"/>
      <c r="KLV152" s="4"/>
      <c r="KLW152" s="4"/>
      <c r="KLX152" s="4"/>
      <c r="KLY152" s="4"/>
      <c r="KLZ152" s="4"/>
      <c r="KMA152" s="4"/>
      <c r="KMB152" s="4"/>
      <c r="KMC152" s="4"/>
      <c r="KMD152" s="4"/>
      <c r="KME152" s="4"/>
      <c r="KMF152" s="4"/>
      <c r="KMG152" s="4"/>
      <c r="KMH152" s="4"/>
      <c r="KMI152" s="4"/>
      <c r="KMJ152" s="4"/>
      <c r="KMK152" s="4"/>
      <c r="KML152" s="4"/>
      <c r="KMM152" s="4"/>
      <c r="KMN152" s="4"/>
      <c r="KMO152" s="4"/>
      <c r="KMP152" s="4"/>
      <c r="KMQ152" s="4"/>
      <c r="KMR152" s="4"/>
      <c r="KMS152" s="4"/>
      <c r="KMT152" s="4"/>
      <c r="KMU152" s="4"/>
      <c r="KMV152" s="4"/>
      <c r="KMW152" s="4"/>
      <c r="KMX152" s="4"/>
      <c r="KMY152" s="4"/>
      <c r="KMZ152" s="4"/>
      <c r="KNA152" s="4"/>
      <c r="KNB152" s="4"/>
      <c r="KNC152" s="4"/>
      <c r="KND152" s="4"/>
      <c r="KNE152" s="4"/>
      <c r="KNF152" s="4"/>
      <c r="KNG152" s="4"/>
      <c r="KNH152" s="4"/>
      <c r="KNI152" s="4"/>
      <c r="KNJ152" s="4"/>
      <c r="KNK152" s="4"/>
      <c r="KNL152" s="4"/>
      <c r="KNM152" s="4"/>
      <c r="KNN152" s="4"/>
      <c r="KNO152" s="4"/>
      <c r="KNP152" s="4"/>
      <c r="KNQ152" s="4"/>
      <c r="KNR152" s="4"/>
      <c r="KNS152" s="4"/>
      <c r="KNT152" s="4"/>
      <c r="KNU152" s="4"/>
      <c r="KNV152" s="4"/>
      <c r="KNW152" s="4"/>
      <c r="KNX152" s="4"/>
      <c r="KNY152" s="4"/>
      <c r="KNZ152" s="4"/>
      <c r="KOA152" s="4"/>
      <c r="KOB152" s="4"/>
      <c r="KOC152" s="4"/>
      <c r="KOD152" s="4"/>
      <c r="KOE152" s="4"/>
      <c r="KOF152" s="4"/>
      <c r="KOG152" s="4"/>
      <c r="KOH152" s="4"/>
      <c r="KOI152" s="4"/>
      <c r="KOJ152" s="4"/>
      <c r="KOK152" s="4"/>
      <c r="KOL152" s="4"/>
      <c r="KOM152" s="4"/>
      <c r="KON152" s="4"/>
      <c r="KOO152" s="4"/>
      <c r="KOP152" s="4"/>
      <c r="KOQ152" s="4"/>
      <c r="KOR152" s="4"/>
      <c r="KOS152" s="4"/>
      <c r="KOT152" s="4"/>
      <c r="KOU152" s="4"/>
      <c r="KOV152" s="4"/>
      <c r="KOW152" s="4"/>
      <c r="KOX152" s="4"/>
      <c r="KOY152" s="4"/>
      <c r="KOZ152" s="4"/>
      <c r="KPA152" s="4"/>
      <c r="KPB152" s="4"/>
      <c r="KPC152" s="4"/>
      <c r="KPD152" s="4"/>
      <c r="KPE152" s="4"/>
      <c r="KPF152" s="4"/>
      <c r="KPG152" s="4"/>
      <c r="KPH152" s="4"/>
      <c r="KPI152" s="4"/>
      <c r="KPJ152" s="4"/>
      <c r="KPK152" s="4"/>
      <c r="KPL152" s="4"/>
      <c r="KPM152" s="4"/>
      <c r="KPN152" s="4"/>
      <c r="KPO152" s="4"/>
      <c r="KPP152" s="4"/>
      <c r="KPQ152" s="4"/>
      <c r="KPR152" s="4"/>
      <c r="KPS152" s="4"/>
      <c r="KPT152" s="4"/>
      <c r="KPU152" s="4"/>
      <c r="KPV152" s="4"/>
      <c r="KPW152" s="4"/>
      <c r="KPX152" s="4"/>
      <c r="KPY152" s="4"/>
      <c r="KPZ152" s="4"/>
      <c r="KQA152" s="4"/>
      <c r="KQB152" s="4"/>
      <c r="KQC152" s="4"/>
      <c r="KQD152" s="4"/>
      <c r="KQE152" s="4"/>
      <c r="KQF152" s="4"/>
      <c r="KQG152" s="4"/>
      <c r="KQH152" s="4"/>
      <c r="KQI152" s="4"/>
      <c r="KQJ152" s="4"/>
      <c r="KQK152" s="4"/>
      <c r="KQL152" s="4"/>
      <c r="KQM152" s="74"/>
      <c r="KQN152" s="74"/>
      <c r="KQO152" s="74"/>
      <c r="KQP152" s="74"/>
      <c r="KQQ152" s="74"/>
      <c r="KQR152" s="74"/>
      <c r="KQS152" s="4"/>
      <c r="KQT152" s="4"/>
      <c r="KQU152" s="4"/>
      <c r="KQV152" s="4"/>
      <c r="KQW152" s="4"/>
      <c r="KQX152" s="4"/>
      <c r="KQY152" s="4"/>
      <c r="KQZ152" s="4"/>
      <c r="KRA152" s="4"/>
      <c r="KRB152" s="4"/>
      <c r="KRC152" s="4"/>
      <c r="KRD152" s="4"/>
      <c r="KRE152" s="4"/>
      <c r="KRF152" s="4"/>
      <c r="KRG152" s="4"/>
      <c r="KRH152" s="4"/>
      <c r="KRI152" s="4"/>
      <c r="KRJ152" s="4"/>
      <c r="KRK152" s="4"/>
      <c r="KRL152" s="4"/>
      <c r="KRM152" s="4"/>
      <c r="KRN152" s="4"/>
      <c r="KRO152" s="4"/>
      <c r="KRP152" s="4"/>
      <c r="KRQ152" s="4"/>
      <c r="KRR152" s="4"/>
      <c r="KRS152" s="4"/>
      <c r="KRT152" s="4"/>
      <c r="KRU152" s="4"/>
      <c r="KRV152" s="4"/>
      <c r="KRW152" s="4"/>
      <c r="KRX152" s="4"/>
      <c r="KRY152" s="4"/>
      <c r="KRZ152" s="4"/>
      <c r="KSA152" s="4"/>
      <c r="KSB152" s="4"/>
      <c r="KSC152" s="4"/>
      <c r="KSD152" s="4"/>
      <c r="KSE152" s="4"/>
      <c r="KSF152" s="4"/>
      <c r="KSG152" s="4"/>
      <c r="KSH152" s="4"/>
      <c r="KSI152" s="4"/>
      <c r="KSJ152" s="4"/>
      <c r="KSK152" s="4"/>
      <c r="KSL152" s="4"/>
      <c r="KSM152" s="4"/>
      <c r="KSN152" s="4"/>
      <c r="KSO152" s="4"/>
      <c r="KSP152" s="4"/>
      <c r="KSQ152" s="4"/>
      <c r="KSR152" s="4"/>
      <c r="KSS152" s="4"/>
      <c r="KST152" s="4"/>
      <c r="KSU152" s="4"/>
      <c r="KSV152" s="4"/>
      <c r="KSW152" s="4"/>
      <c r="KSX152" s="4"/>
      <c r="KSY152" s="4"/>
      <c r="KSZ152" s="4"/>
      <c r="KTA152" s="4"/>
      <c r="KTB152" s="4"/>
      <c r="KTC152" s="4"/>
      <c r="KTD152" s="4"/>
      <c r="KTE152" s="4"/>
      <c r="KTF152" s="4"/>
      <c r="KTG152" s="4"/>
      <c r="KTH152" s="4"/>
      <c r="KTI152" s="4"/>
      <c r="KTJ152" s="4"/>
      <c r="KTK152" s="4"/>
      <c r="KTL152" s="4"/>
      <c r="KTM152" s="4"/>
      <c r="KTN152" s="4"/>
      <c r="KTO152" s="4"/>
      <c r="KTP152" s="4"/>
      <c r="KTQ152" s="4"/>
      <c r="KTR152" s="4"/>
      <c r="KTS152" s="4"/>
      <c r="KTT152" s="4"/>
      <c r="KTU152" s="4"/>
      <c r="KTV152" s="4"/>
      <c r="KTW152" s="4"/>
      <c r="KTX152" s="4"/>
      <c r="KTY152" s="4"/>
      <c r="KTZ152" s="4"/>
      <c r="KUA152" s="4"/>
      <c r="KUB152" s="4"/>
      <c r="KUC152" s="4"/>
      <c r="KUD152" s="4"/>
      <c r="KUE152" s="4"/>
      <c r="KUF152" s="4"/>
      <c r="KUG152" s="4"/>
      <c r="KUH152" s="4"/>
      <c r="KUI152" s="4"/>
      <c r="KUJ152" s="4"/>
      <c r="KUK152" s="4"/>
      <c r="KUL152" s="4"/>
      <c r="KUM152" s="4"/>
      <c r="KUN152" s="4"/>
      <c r="KUO152" s="4"/>
      <c r="KUP152" s="4"/>
      <c r="KUQ152" s="4"/>
      <c r="KUR152" s="4"/>
      <c r="KUS152" s="4"/>
      <c r="KUT152" s="4"/>
      <c r="KUU152" s="4"/>
      <c r="KUV152" s="4"/>
      <c r="KUW152" s="4"/>
      <c r="KUX152" s="4"/>
      <c r="KUY152" s="4"/>
      <c r="KUZ152" s="4"/>
      <c r="KVA152" s="4"/>
      <c r="KVB152" s="4"/>
      <c r="KVC152" s="4"/>
      <c r="KVD152" s="4"/>
      <c r="KVE152" s="4"/>
      <c r="KVF152" s="4"/>
      <c r="KVG152" s="4"/>
      <c r="KVH152" s="4"/>
      <c r="KVI152" s="4"/>
      <c r="KVJ152" s="4"/>
      <c r="KVK152" s="4"/>
      <c r="KVL152" s="4"/>
      <c r="KVM152" s="4"/>
      <c r="KVN152" s="4"/>
      <c r="KVO152" s="4"/>
      <c r="KVP152" s="4"/>
      <c r="KVQ152" s="4"/>
      <c r="KVR152" s="4"/>
      <c r="KVS152" s="4"/>
      <c r="KVT152" s="4"/>
      <c r="KVU152" s="4"/>
      <c r="KVV152" s="4"/>
      <c r="KVW152" s="4"/>
      <c r="KVX152" s="4"/>
      <c r="KVY152" s="4"/>
      <c r="KVZ152" s="4"/>
      <c r="KWA152" s="4"/>
      <c r="KWB152" s="4"/>
      <c r="KWC152" s="4"/>
      <c r="KWD152" s="4"/>
      <c r="KWE152" s="4"/>
      <c r="KWF152" s="4"/>
      <c r="KWG152" s="4"/>
      <c r="KWH152" s="4"/>
      <c r="KWI152" s="4"/>
      <c r="KWJ152" s="4"/>
      <c r="KWK152" s="4"/>
      <c r="KWL152" s="4"/>
      <c r="KWM152" s="4"/>
      <c r="KWN152" s="4"/>
      <c r="KWO152" s="4"/>
      <c r="KWP152" s="4"/>
      <c r="KWQ152" s="4"/>
      <c r="KWR152" s="4"/>
      <c r="KWS152" s="4"/>
      <c r="KWT152" s="4"/>
      <c r="KWU152" s="4"/>
      <c r="KWV152" s="4"/>
      <c r="KWW152" s="4"/>
      <c r="KWX152" s="4"/>
      <c r="KWY152" s="4"/>
      <c r="KWZ152" s="4"/>
      <c r="KXA152" s="4"/>
      <c r="KXB152" s="4"/>
      <c r="KXC152" s="4"/>
      <c r="KXD152" s="4"/>
      <c r="KXE152" s="4"/>
      <c r="KXF152" s="4"/>
      <c r="KXG152" s="4"/>
      <c r="KXH152" s="4"/>
      <c r="KXI152" s="4"/>
      <c r="KXJ152" s="4"/>
      <c r="KXK152" s="4"/>
      <c r="KXL152" s="4"/>
      <c r="KXM152" s="4"/>
      <c r="KXN152" s="4"/>
      <c r="KXO152" s="4"/>
      <c r="KXP152" s="4"/>
      <c r="KXQ152" s="4"/>
      <c r="KXR152" s="4"/>
      <c r="KXS152" s="4"/>
      <c r="KXT152" s="4"/>
      <c r="KXU152" s="4"/>
      <c r="KXV152" s="4"/>
      <c r="KXW152" s="4"/>
      <c r="KXX152" s="4"/>
      <c r="KXY152" s="4"/>
      <c r="KXZ152" s="4"/>
      <c r="KYA152" s="4"/>
      <c r="KYB152" s="4"/>
      <c r="KYC152" s="4"/>
      <c r="KYD152" s="4"/>
      <c r="KYE152" s="4"/>
      <c r="KYF152" s="4"/>
      <c r="KYG152" s="4"/>
      <c r="KYH152" s="4"/>
      <c r="KYI152" s="4"/>
      <c r="KYJ152" s="4"/>
      <c r="KYK152" s="4"/>
      <c r="KYL152" s="4"/>
      <c r="KYM152" s="4"/>
      <c r="KYN152" s="4"/>
      <c r="KYO152" s="4"/>
      <c r="KYP152" s="4"/>
      <c r="KYQ152" s="4"/>
      <c r="KYR152" s="4"/>
      <c r="KYS152" s="4"/>
      <c r="KYT152" s="4"/>
      <c r="KYU152" s="4"/>
      <c r="KYV152" s="4"/>
      <c r="KYW152" s="4"/>
      <c r="KYX152" s="4"/>
      <c r="KYY152" s="4"/>
      <c r="KYZ152" s="4"/>
      <c r="KZA152" s="4"/>
      <c r="KZB152" s="4"/>
      <c r="KZC152" s="4"/>
      <c r="KZD152" s="4"/>
      <c r="KZE152" s="4"/>
      <c r="KZF152" s="4"/>
      <c r="KZG152" s="4"/>
      <c r="KZH152" s="4"/>
      <c r="KZI152" s="4"/>
      <c r="KZJ152" s="4"/>
      <c r="KZK152" s="4"/>
      <c r="KZL152" s="4"/>
      <c r="KZM152" s="4"/>
      <c r="KZN152" s="4"/>
      <c r="KZO152" s="4"/>
      <c r="KZP152" s="4"/>
      <c r="KZQ152" s="4"/>
      <c r="KZR152" s="4"/>
      <c r="KZS152" s="4"/>
      <c r="KZT152" s="4"/>
      <c r="KZU152" s="4"/>
      <c r="KZV152" s="4"/>
      <c r="KZW152" s="4"/>
      <c r="KZX152" s="4"/>
      <c r="KZY152" s="4"/>
      <c r="KZZ152" s="4"/>
      <c r="LAA152" s="4"/>
      <c r="LAB152" s="4"/>
      <c r="LAC152" s="4"/>
      <c r="LAD152" s="4"/>
      <c r="LAE152" s="4"/>
      <c r="LAF152" s="4"/>
      <c r="LAG152" s="4"/>
      <c r="LAH152" s="4"/>
      <c r="LAI152" s="74"/>
      <c r="LAJ152" s="74"/>
      <c r="LAK152" s="74"/>
      <c r="LAL152" s="74"/>
      <c r="LAM152" s="74"/>
      <c r="LAN152" s="74"/>
      <c r="LAO152" s="4"/>
      <c r="LAP152" s="4"/>
      <c r="LAQ152" s="4"/>
      <c r="LAR152" s="4"/>
      <c r="LAS152" s="4"/>
      <c r="LAT152" s="4"/>
      <c r="LAU152" s="4"/>
      <c r="LAV152" s="4"/>
      <c r="LAW152" s="4"/>
      <c r="LAX152" s="4"/>
      <c r="LAY152" s="4"/>
      <c r="LAZ152" s="4"/>
      <c r="LBA152" s="4"/>
      <c r="LBB152" s="4"/>
      <c r="LBC152" s="4"/>
      <c r="LBD152" s="4"/>
      <c r="LBE152" s="4"/>
      <c r="LBF152" s="4"/>
      <c r="LBG152" s="4"/>
      <c r="LBH152" s="4"/>
      <c r="LBI152" s="4"/>
      <c r="LBJ152" s="4"/>
      <c r="LBK152" s="4"/>
      <c r="LBL152" s="4"/>
      <c r="LBM152" s="4"/>
      <c r="LBN152" s="4"/>
      <c r="LBO152" s="4"/>
      <c r="LBP152" s="4"/>
      <c r="LBQ152" s="4"/>
      <c r="LBR152" s="4"/>
      <c r="LBS152" s="4"/>
      <c r="LBT152" s="4"/>
      <c r="LBU152" s="4"/>
      <c r="LBV152" s="4"/>
      <c r="LBW152" s="4"/>
      <c r="LBX152" s="4"/>
      <c r="LBY152" s="4"/>
      <c r="LBZ152" s="4"/>
      <c r="LCA152" s="4"/>
      <c r="LCB152" s="4"/>
      <c r="LCC152" s="4"/>
      <c r="LCD152" s="4"/>
      <c r="LCE152" s="4"/>
      <c r="LCF152" s="4"/>
      <c r="LCG152" s="4"/>
      <c r="LCH152" s="4"/>
      <c r="LCI152" s="4"/>
      <c r="LCJ152" s="4"/>
      <c r="LCK152" s="4"/>
      <c r="LCL152" s="4"/>
      <c r="LCM152" s="4"/>
      <c r="LCN152" s="4"/>
      <c r="LCO152" s="4"/>
      <c r="LCP152" s="4"/>
      <c r="LCQ152" s="4"/>
      <c r="LCR152" s="4"/>
      <c r="LCS152" s="4"/>
      <c r="LCT152" s="4"/>
      <c r="LCU152" s="4"/>
      <c r="LCV152" s="4"/>
      <c r="LCW152" s="4"/>
      <c r="LCX152" s="4"/>
      <c r="LCY152" s="4"/>
      <c r="LCZ152" s="4"/>
      <c r="LDA152" s="4"/>
      <c r="LDB152" s="4"/>
      <c r="LDC152" s="4"/>
      <c r="LDD152" s="4"/>
      <c r="LDE152" s="4"/>
      <c r="LDF152" s="4"/>
      <c r="LDG152" s="4"/>
      <c r="LDH152" s="4"/>
      <c r="LDI152" s="4"/>
      <c r="LDJ152" s="4"/>
      <c r="LDK152" s="4"/>
      <c r="LDL152" s="4"/>
      <c r="LDM152" s="4"/>
      <c r="LDN152" s="4"/>
      <c r="LDO152" s="4"/>
      <c r="LDP152" s="4"/>
      <c r="LDQ152" s="4"/>
      <c r="LDR152" s="4"/>
      <c r="LDS152" s="4"/>
      <c r="LDT152" s="4"/>
      <c r="LDU152" s="4"/>
      <c r="LDV152" s="4"/>
      <c r="LDW152" s="4"/>
      <c r="LDX152" s="4"/>
      <c r="LDY152" s="4"/>
      <c r="LDZ152" s="4"/>
      <c r="LEA152" s="4"/>
      <c r="LEB152" s="4"/>
      <c r="LEC152" s="4"/>
      <c r="LED152" s="4"/>
      <c r="LEE152" s="4"/>
      <c r="LEF152" s="4"/>
      <c r="LEG152" s="4"/>
      <c r="LEH152" s="4"/>
      <c r="LEI152" s="4"/>
      <c r="LEJ152" s="4"/>
      <c r="LEK152" s="4"/>
      <c r="LEL152" s="4"/>
      <c r="LEM152" s="4"/>
      <c r="LEN152" s="4"/>
      <c r="LEO152" s="4"/>
      <c r="LEP152" s="4"/>
      <c r="LEQ152" s="4"/>
      <c r="LER152" s="4"/>
      <c r="LES152" s="4"/>
      <c r="LET152" s="4"/>
      <c r="LEU152" s="4"/>
      <c r="LEV152" s="4"/>
      <c r="LEW152" s="4"/>
      <c r="LEX152" s="4"/>
      <c r="LEY152" s="4"/>
      <c r="LEZ152" s="4"/>
      <c r="LFA152" s="4"/>
      <c r="LFB152" s="4"/>
      <c r="LFC152" s="4"/>
      <c r="LFD152" s="4"/>
      <c r="LFE152" s="4"/>
      <c r="LFF152" s="4"/>
      <c r="LFG152" s="4"/>
      <c r="LFH152" s="4"/>
      <c r="LFI152" s="4"/>
      <c r="LFJ152" s="4"/>
      <c r="LFK152" s="4"/>
      <c r="LFL152" s="4"/>
      <c r="LFM152" s="4"/>
      <c r="LFN152" s="4"/>
      <c r="LFO152" s="4"/>
      <c r="LFP152" s="4"/>
      <c r="LFQ152" s="4"/>
      <c r="LFR152" s="4"/>
      <c r="LFS152" s="4"/>
      <c r="LFT152" s="4"/>
      <c r="LFU152" s="4"/>
      <c r="LFV152" s="4"/>
      <c r="LFW152" s="4"/>
      <c r="LFX152" s="4"/>
      <c r="LFY152" s="4"/>
      <c r="LFZ152" s="4"/>
      <c r="LGA152" s="4"/>
      <c r="LGB152" s="4"/>
      <c r="LGC152" s="4"/>
      <c r="LGD152" s="4"/>
      <c r="LGE152" s="4"/>
      <c r="LGF152" s="4"/>
      <c r="LGG152" s="4"/>
      <c r="LGH152" s="4"/>
      <c r="LGI152" s="4"/>
      <c r="LGJ152" s="4"/>
      <c r="LGK152" s="4"/>
      <c r="LGL152" s="4"/>
      <c r="LGM152" s="4"/>
      <c r="LGN152" s="4"/>
      <c r="LGO152" s="4"/>
      <c r="LGP152" s="4"/>
      <c r="LGQ152" s="4"/>
      <c r="LGR152" s="4"/>
      <c r="LGS152" s="4"/>
      <c r="LGT152" s="4"/>
      <c r="LGU152" s="4"/>
      <c r="LGV152" s="4"/>
      <c r="LGW152" s="4"/>
      <c r="LGX152" s="4"/>
      <c r="LGY152" s="4"/>
      <c r="LGZ152" s="4"/>
      <c r="LHA152" s="4"/>
      <c r="LHB152" s="4"/>
      <c r="LHC152" s="4"/>
      <c r="LHD152" s="4"/>
      <c r="LHE152" s="4"/>
      <c r="LHF152" s="4"/>
      <c r="LHG152" s="4"/>
      <c r="LHH152" s="4"/>
      <c r="LHI152" s="4"/>
      <c r="LHJ152" s="4"/>
      <c r="LHK152" s="4"/>
      <c r="LHL152" s="4"/>
      <c r="LHM152" s="4"/>
      <c r="LHN152" s="4"/>
      <c r="LHO152" s="4"/>
      <c r="LHP152" s="4"/>
      <c r="LHQ152" s="4"/>
      <c r="LHR152" s="4"/>
      <c r="LHS152" s="4"/>
      <c r="LHT152" s="4"/>
      <c r="LHU152" s="4"/>
      <c r="LHV152" s="4"/>
      <c r="LHW152" s="4"/>
      <c r="LHX152" s="4"/>
      <c r="LHY152" s="4"/>
      <c r="LHZ152" s="4"/>
      <c r="LIA152" s="4"/>
      <c r="LIB152" s="4"/>
      <c r="LIC152" s="4"/>
      <c r="LID152" s="4"/>
      <c r="LIE152" s="4"/>
      <c r="LIF152" s="4"/>
      <c r="LIG152" s="4"/>
      <c r="LIH152" s="4"/>
      <c r="LII152" s="4"/>
      <c r="LIJ152" s="4"/>
      <c r="LIK152" s="4"/>
      <c r="LIL152" s="4"/>
      <c r="LIM152" s="4"/>
      <c r="LIN152" s="4"/>
      <c r="LIO152" s="4"/>
      <c r="LIP152" s="4"/>
      <c r="LIQ152" s="4"/>
      <c r="LIR152" s="4"/>
      <c r="LIS152" s="4"/>
      <c r="LIT152" s="4"/>
      <c r="LIU152" s="4"/>
      <c r="LIV152" s="4"/>
      <c r="LIW152" s="4"/>
      <c r="LIX152" s="4"/>
      <c r="LIY152" s="4"/>
      <c r="LIZ152" s="4"/>
      <c r="LJA152" s="4"/>
      <c r="LJB152" s="4"/>
      <c r="LJC152" s="4"/>
      <c r="LJD152" s="4"/>
      <c r="LJE152" s="4"/>
      <c r="LJF152" s="4"/>
      <c r="LJG152" s="4"/>
      <c r="LJH152" s="4"/>
      <c r="LJI152" s="4"/>
      <c r="LJJ152" s="4"/>
      <c r="LJK152" s="4"/>
      <c r="LJL152" s="4"/>
      <c r="LJM152" s="4"/>
      <c r="LJN152" s="4"/>
      <c r="LJO152" s="4"/>
      <c r="LJP152" s="4"/>
      <c r="LJQ152" s="4"/>
      <c r="LJR152" s="4"/>
      <c r="LJS152" s="4"/>
      <c r="LJT152" s="4"/>
      <c r="LJU152" s="4"/>
      <c r="LJV152" s="4"/>
      <c r="LJW152" s="4"/>
      <c r="LJX152" s="4"/>
      <c r="LJY152" s="4"/>
      <c r="LJZ152" s="4"/>
      <c r="LKA152" s="4"/>
      <c r="LKB152" s="4"/>
      <c r="LKC152" s="4"/>
      <c r="LKD152" s="4"/>
      <c r="LKE152" s="74"/>
      <c r="LKF152" s="74"/>
      <c r="LKG152" s="74"/>
      <c r="LKH152" s="74"/>
      <c r="LKI152" s="74"/>
      <c r="LKJ152" s="74"/>
      <c r="LKK152" s="4"/>
      <c r="LKL152" s="4"/>
      <c r="LKM152" s="4"/>
      <c r="LKN152" s="4"/>
      <c r="LKO152" s="4"/>
      <c r="LKP152" s="4"/>
      <c r="LKQ152" s="4"/>
      <c r="LKR152" s="4"/>
      <c r="LKS152" s="4"/>
      <c r="LKT152" s="4"/>
      <c r="LKU152" s="4"/>
      <c r="LKV152" s="4"/>
      <c r="LKW152" s="4"/>
      <c r="LKX152" s="4"/>
      <c r="LKY152" s="4"/>
      <c r="LKZ152" s="4"/>
      <c r="LLA152" s="4"/>
      <c r="LLB152" s="4"/>
      <c r="LLC152" s="4"/>
      <c r="LLD152" s="4"/>
      <c r="LLE152" s="4"/>
      <c r="LLF152" s="4"/>
      <c r="LLG152" s="4"/>
      <c r="LLH152" s="4"/>
      <c r="LLI152" s="4"/>
      <c r="LLJ152" s="4"/>
      <c r="LLK152" s="4"/>
      <c r="LLL152" s="4"/>
      <c r="LLM152" s="4"/>
      <c r="LLN152" s="4"/>
      <c r="LLO152" s="4"/>
      <c r="LLP152" s="4"/>
      <c r="LLQ152" s="4"/>
      <c r="LLR152" s="4"/>
      <c r="LLS152" s="4"/>
      <c r="LLT152" s="4"/>
      <c r="LLU152" s="4"/>
      <c r="LLV152" s="4"/>
      <c r="LLW152" s="4"/>
      <c r="LLX152" s="4"/>
      <c r="LLY152" s="4"/>
      <c r="LLZ152" s="4"/>
      <c r="LMA152" s="4"/>
      <c r="LMB152" s="4"/>
      <c r="LMC152" s="4"/>
      <c r="LMD152" s="4"/>
      <c r="LME152" s="4"/>
      <c r="LMF152" s="4"/>
      <c r="LMG152" s="4"/>
      <c r="LMH152" s="4"/>
      <c r="LMI152" s="4"/>
      <c r="LMJ152" s="4"/>
      <c r="LMK152" s="4"/>
      <c r="LML152" s="4"/>
      <c r="LMM152" s="4"/>
      <c r="LMN152" s="4"/>
      <c r="LMO152" s="4"/>
      <c r="LMP152" s="4"/>
      <c r="LMQ152" s="4"/>
      <c r="LMR152" s="4"/>
      <c r="LMS152" s="4"/>
      <c r="LMT152" s="4"/>
      <c r="LMU152" s="4"/>
      <c r="LMV152" s="4"/>
      <c r="LMW152" s="4"/>
      <c r="LMX152" s="4"/>
      <c r="LMY152" s="4"/>
      <c r="LMZ152" s="4"/>
      <c r="LNA152" s="4"/>
      <c r="LNB152" s="4"/>
      <c r="LNC152" s="4"/>
      <c r="LND152" s="4"/>
      <c r="LNE152" s="4"/>
      <c r="LNF152" s="4"/>
      <c r="LNG152" s="4"/>
      <c r="LNH152" s="4"/>
      <c r="LNI152" s="4"/>
      <c r="LNJ152" s="4"/>
      <c r="LNK152" s="4"/>
      <c r="LNL152" s="4"/>
      <c r="LNM152" s="4"/>
      <c r="LNN152" s="4"/>
      <c r="LNO152" s="4"/>
      <c r="LNP152" s="4"/>
      <c r="LNQ152" s="4"/>
      <c r="LNR152" s="4"/>
      <c r="LNS152" s="4"/>
      <c r="LNT152" s="4"/>
      <c r="LNU152" s="4"/>
      <c r="LNV152" s="4"/>
      <c r="LNW152" s="4"/>
      <c r="LNX152" s="4"/>
      <c r="LNY152" s="4"/>
      <c r="LNZ152" s="4"/>
      <c r="LOA152" s="4"/>
      <c r="LOB152" s="4"/>
      <c r="LOC152" s="4"/>
      <c r="LOD152" s="4"/>
      <c r="LOE152" s="4"/>
      <c r="LOF152" s="4"/>
      <c r="LOG152" s="4"/>
      <c r="LOH152" s="4"/>
      <c r="LOI152" s="4"/>
      <c r="LOJ152" s="4"/>
      <c r="LOK152" s="4"/>
      <c r="LOL152" s="4"/>
      <c r="LOM152" s="4"/>
      <c r="LON152" s="4"/>
      <c r="LOO152" s="4"/>
      <c r="LOP152" s="4"/>
      <c r="LOQ152" s="4"/>
      <c r="LOR152" s="4"/>
      <c r="LOS152" s="4"/>
      <c r="LOT152" s="4"/>
      <c r="LOU152" s="4"/>
      <c r="LOV152" s="4"/>
      <c r="LOW152" s="4"/>
      <c r="LOX152" s="4"/>
      <c r="LOY152" s="4"/>
      <c r="LOZ152" s="4"/>
      <c r="LPA152" s="4"/>
      <c r="LPB152" s="4"/>
      <c r="LPC152" s="4"/>
      <c r="LPD152" s="4"/>
      <c r="LPE152" s="4"/>
      <c r="LPF152" s="4"/>
      <c r="LPG152" s="4"/>
      <c r="LPH152" s="4"/>
      <c r="LPI152" s="4"/>
      <c r="LPJ152" s="4"/>
      <c r="LPK152" s="4"/>
      <c r="LPL152" s="4"/>
      <c r="LPM152" s="4"/>
      <c r="LPN152" s="4"/>
      <c r="LPO152" s="4"/>
      <c r="LPP152" s="4"/>
      <c r="LPQ152" s="4"/>
      <c r="LPR152" s="4"/>
      <c r="LPS152" s="4"/>
      <c r="LPT152" s="4"/>
      <c r="LPU152" s="4"/>
      <c r="LPV152" s="4"/>
      <c r="LPW152" s="4"/>
      <c r="LPX152" s="4"/>
      <c r="LPY152" s="4"/>
      <c r="LPZ152" s="4"/>
      <c r="LQA152" s="4"/>
      <c r="LQB152" s="4"/>
      <c r="LQC152" s="4"/>
      <c r="LQD152" s="4"/>
      <c r="LQE152" s="4"/>
      <c r="LQF152" s="4"/>
      <c r="LQG152" s="4"/>
      <c r="LQH152" s="4"/>
      <c r="LQI152" s="4"/>
      <c r="LQJ152" s="4"/>
      <c r="LQK152" s="4"/>
      <c r="LQL152" s="4"/>
      <c r="LQM152" s="4"/>
      <c r="LQN152" s="4"/>
      <c r="LQO152" s="4"/>
      <c r="LQP152" s="4"/>
      <c r="LQQ152" s="4"/>
      <c r="LQR152" s="4"/>
      <c r="LQS152" s="4"/>
      <c r="LQT152" s="4"/>
      <c r="LQU152" s="4"/>
      <c r="LQV152" s="4"/>
      <c r="LQW152" s="4"/>
      <c r="LQX152" s="4"/>
      <c r="LQY152" s="4"/>
      <c r="LQZ152" s="4"/>
      <c r="LRA152" s="4"/>
      <c r="LRB152" s="4"/>
      <c r="LRC152" s="4"/>
      <c r="LRD152" s="4"/>
      <c r="LRE152" s="4"/>
      <c r="LRF152" s="4"/>
      <c r="LRG152" s="4"/>
      <c r="LRH152" s="4"/>
      <c r="LRI152" s="4"/>
      <c r="LRJ152" s="4"/>
      <c r="LRK152" s="4"/>
      <c r="LRL152" s="4"/>
      <c r="LRM152" s="4"/>
      <c r="LRN152" s="4"/>
      <c r="LRO152" s="4"/>
      <c r="LRP152" s="4"/>
      <c r="LRQ152" s="4"/>
      <c r="LRR152" s="4"/>
      <c r="LRS152" s="4"/>
      <c r="LRT152" s="4"/>
      <c r="LRU152" s="4"/>
      <c r="LRV152" s="4"/>
      <c r="LRW152" s="4"/>
      <c r="LRX152" s="4"/>
      <c r="LRY152" s="4"/>
      <c r="LRZ152" s="4"/>
      <c r="LSA152" s="4"/>
      <c r="LSB152" s="4"/>
      <c r="LSC152" s="4"/>
      <c r="LSD152" s="4"/>
      <c r="LSE152" s="4"/>
      <c r="LSF152" s="4"/>
      <c r="LSG152" s="4"/>
      <c r="LSH152" s="4"/>
      <c r="LSI152" s="4"/>
      <c r="LSJ152" s="4"/>
      <c r="LSK152" s="4"/>
      <c r="LSL152" s="4"/>
      <c r="LSM152" s="4"/>
      <c r="LSN152" s="4"/>
      <c r="LSO152" s="4"/>
      <c r="LSP152" s="4"/>
      <c r="LSQ152" s="4"/>
      <c r="LSR152" s="4"/>
      <c r="LSS152" s="4"/>
      <c r="LST152" s="4"/>
      <c r="LSU152" s="4"/>
      <c r="LSV152" s="4"/>
      <c r="LSW152" s="4"/>
      <c r="LSX152" s="4"/>
      <c r="LSY152" s="4"/>
      <c r="LSZ152" s="4"/>
      <c r="LTA152" s="4"/>
      <c r="LTB152" s="4"/>
      <c r="LTC152" s="4"/>
      <c r="LTD152" s="4"/>
      <c r="LTE152" s="4"/>
      <c r="LTF152" s="4"/>
      <c r="LTG152" s="4"/>
      <c r="LTH152" s="4"/>
      <c r="LTI152" s="4"/>
      <c r="LTJ152" s="4"/>
      <c r="LTK152" s="4"/>
      <c r="LTL152" s="4"/>
      <c r="LTM152" s="4"/>
      <c r="LTN152" s="4"/>
      <c r="LTO152" s="4"/>
      <c r="LTP152" s="4"/>
      <c r="LTQ152" s="4"/>
      <c r="LTR152" s="4"/>
      <c r="LTS152" s="4"/>
      <c r="LTT152" s="4"/>
      <c r="LTU152" s="4"/>
      <c r="LTV152" s="4"/>
      <c r="LTW152" s="4"/>
      <c r="LTX152" s="4"/>
      <c r="LTY152" s="4"/>
      <c r="LTZ152" s="4"/>
      <c r="LUA152" s="74"/>
      <c r="LUB152" s="74"/>
      <c r="LUC152" s="74"/>
      <c r="LUD152" s="74"/>
      <c r="LUE152" s="74"/>
      <c r="LUF152" s="74"/>
      <c r="LUG152" s="4"/>
      <c r="LUH152" s="4"/>
      <c r="LUI152" s="4"/>
      <c r="LUJ152" s="4"/>
      <c r="LUK152" s="4"/>
      <c r="LUL152" s="4"/>
      <c r="LUM152" s="4"/>
      <c r="LUN152" s="4"/>
      <c r="LUO152" s="4"/>
      <c r="LUP152" s="4"/>
      <c r="LUQ152" s="4"/>
      <c r="LUR152" s="4"/>
      <c r="LUS152" s="4"/>
      <c r="LUT152" s="4"/>
      <c r="LUU152" s="4"/>
      <c r="LUV152" s="4"/>
      <c r="LUW152" s="4"/>
      <c r="LUX152" s="4"/>
      <c r="LUY152" s="4"/>
      <c r="LUZ152" s="4"/>
      <c r="LVA152" s="4"/>
      <c r="LVB152" s="4"/>
      <c r="LVC152" s="4"/>
      <c r="LVD152" s="4"/>
      <c r="LVE152" s="4"/>
      <c r="LVF152" s="4"/>
      <c r="LVG152" s="4"/>
      <c r="LVH152" s="4"/>
      <c r="LVI152" s="4"/>
      <c r="LVJ152" s="4"/>
      <c r="LVK152" s="4"/>
      <c r="LVL152" s="4"/>
      <c r="LVM152" s="4"/>
      <c r="LVN152" s="4"/>
      <c r="LVO152" s="4"/>
      <c r="LVP152" s="4"/>
      <c r="LVQ152" s="4"/>
      <c r="LVR152" s="4"/>
      <c r="LVS152" s="4"/>
      <c r="LVT152" s="4"/>
      <c r="LVU152" s="4"/>
      <c r="LVV152" s="4"/>
      <c r="LVW152" s="4"/>
      <c r="LVX152" s="4"/>
      <c r="LVY152" s="4"/>
      <c r="LVZ152" s="4"/>
      <c r="LWA152" s="4"/>
      <c r="LWB152" s="4"/>
      <c r="LWC152" s="4"/>
      <c r="LWD152" s="4"/>
      <c r="LWE152" s="4"/>
      <c r="LWF152" s="4"/>
      <c r="LWG152" s="4"/>
      <c r="LWH152" s="4"/>
      <c r="LWI152" s="4"/>
      <c r="LWJ152" s="4"/>
      <c r="LWK152" s="4"/>
      <c r="LWL152" s="4"/>
      <c r="LWM152" s="4"/>
      <c r="LWN152" s="4"/>
      <c r="LWO152" s="4"/>
      <c r="LWP152" s="4"/>
      <c r="LWQ152" s="4"/>
      <c r="LWR152" s="4"/>
      <c r="LWS152" s="4"/>
      <c r="LWT152" s="4"/>
      <c r="LWU152" s="4"/>
      <c r="LWV152" s="4"/>
      <c r="LWW152" s="4"/>
      <c r="LWX152" s="4"/>
      <c r="LWY152" s="4"/>
      <c r="LWZ152" s="4"/>
      <c r="LXA152" s="4"/>
      <c r="LXB152" s="4"/>
      <c r="LXC152" s="4"/>
      <c r="LXD152" s="4"/>
      <c r="LXE152" s="4"/>
      <c r="LXF152" s="4"/>
      <c r="LXG152" s="4"/>
      <c r="LXH152" s="4"/>
      <c r="LXI152" s="4"/>
      <c r="LXJ152" s="4"/>
      <c r="LXK152" s="4"/>
      <c r="LXL152" s="4"/>
      <c r="LXM152" s="4"/>
      <c r="LXN152" s="4"/>
      <c r="LXO152" s="4"/>
      <c r="LXP152" s="4"/>
      <c r="LXQ152" s="4"/>
      <c r="LXR152" s="4"/>
      <c r="LXS152" s="4"/>
      <c r="LXT152" s="4"/>
      <c r="LXU152" s="4"/>
      <c r="LXV152" s="4"/>
      <c r="LXW152" s="4"/>
      <c r="LXX152" s="4"/>
      <c r="LXY152" s="4"/>
      <c r="LXZ152" s="4"/>
      <c r="LYA152" s="4"/>
      <c r="LYB152" s="4"/>
      <c r="LYC152" s="4"/>
      <c r="LYD152" s="4"/>
      <c r="LYE152" s="4"/>
      <c r="LYF152" s="4"/>
      <c r="LYG152" s="4"/>
      <c r="LYH152" s="4"/>
      <c r="LYI152" s="4"/>
      <c r="LYJ152" s="4"/>
      <c r="LYK152" s="4"/>
      <c r="LYL152" s="4"/>
      <c r="LYM152" s="4"/>
      <c r="LYN152" s="4"/>
      <c r="LYO152" s="4"/>
      <c r="LYP152" s="4"/>
      <c r="LYQ152" s="4"/>
      <c r="LYR152" s="4"/>
      <c r="LYS152" s="4"/>
      <c r="LYT152" s="4"/>
      <c r="LYU152" s="4"/>
      <c r="LYV152" s="4"/>
      <c r="LYW152" s="4"/>
      <c r="LYX152" s="4"/>
      <c r="LYY152" s="4"/>
      <c r="LYZ152" s="4"/>
      <c r="LZA152" s="4"/>
      <c r="LZB152" s="4"/>
      <c r="LZC152" s="4"/>
      <c r="LZD152" s="4"/>
      <c r="LZE152" s="4"/>
      <c r="LZF152" s="4"/>
      <c r="LZG152" s="4"/>
      <c r="LZH152" s="4"/>
      <c r="LZI152" s="4"/>
      <c r="LZJ152" s="4"/>
      <c r="LZK152" s="4"/>
      <c r="LZL152" s="4"/>
      <c r="LZM152" s="4"/>
      <c r="LZN152" s="4"/>
      <c r="LZO152" s="4"/>
      <c r="LZP152" s="4"/>
      <c r="LZQ152" s="4"/>
      <c r="LZR152" s="4"/>
      <c r="LZS152" s="4"/>
      <c r="LZT152" s="4"/>
      <c r="LZU152" s="4"/>
      <c r="LZV152" s="4"/>
      <c r="LZW152" s="4"/>
      <c r="LZX152" s="4"/>
      <c r="LZY152" s="4"/>
      <c r="LZZ152" s="4"/>
      <c r="MAA152" s="4"/>
      <c r="MAB152" s="4"/>
      <c r="MAC152" s="4"/>
      <c r="MAD152" s="4"/>
      <c r="MAE152" s="4"/>
      <c r="MAF152" s="4"/>
      <c r="MAG152" s="4"/>
      <c r="MAH152" s="4"/>
      <c r="MAI152" s="4"/>
      <c r="MAJ152" s="4"/>
      <c r="MAK152" s="4"/>
      <c r="MAL152" s="4"/>
      <c r="MAM152" s="4"/>
      <c r="MAN152" s="4"/>
      <c r="MAO152" s="4"/>
      <c r="MAP152" s="4"/>
      <c r="MAQ152" s="4"/>
      <c r="MAR152" s="4"/>
      <c r="MAS152" s="4"/>
      <c r="MAT152" s="4"/>
      <c r="MAU152" s="4"/>
      <c r="MAV152" s="4"/>
      <c r="MAW152" s="4"/>
      <c r="MAX152" s="4"/>
      <c r="MAY152" s="4"/>
      <c r="MAZ152" s="4"/>
      <c r="MBA152" s="4"/>
      <c r="MBB152" s="4"/>
      <c r="MBC152" s="4"/>
      <c r="MBD152" s="4"/>
      <c r="MBE152" s="4"/>
      <c r="MBF152" s="4"/>
      <c r="MBG152" s="4"/>
      <c r="MBH152" s="4"/>
      <c r="MBI152" s="4"/>
      <c r="MBJ152" s="4"/>
      <c r="MBK152" s="4"/>
      <c r="MBL152" s="4"/>
      <c r="MBM152" s="4"/>
      <c r="MBN152" s="4"/>
      <c r="MBO152" s="4"/>
      <c r="MBP152" s="4"/>
      <c r="MBQ152" s="4"/>
      <c r="MBR152" s="4"/>
      <c r="MBS152" s="4"/>
      <c r="MBT152" s="4"/>
      <c r="MBU152" s="4"/>
      <c r="MBV152" s="4"/>
      <c r="MBW152" s="4"/>
      <c r="MBX152" s="4"/>
      <c r="MBY152" s="4"/>
      <c r="MBZ152" s="4"/>
      <c r="MCA152" s="4"/>
      <c r="MCB152" s="4"/>
      <c r="MCC152" s="4"/>
      <c r="MCD152" s="4"/>
      <c r="MCE152" s="4"/>
      <c r="MCF152" s="4"/>
      <c r="MCG152" s="4"/>
      <c r="MCH152" s="4"/>
      <c r="MCI152" s="4"/>
      <c r="MCJ152" s="4"/>
      <c r="MCK152" s="4"/>
      <c r="MCL152" s="4"/>
      <c r="MCM152" s="4"/>
      <c r="MCN152" s="4"/>
      <c r="MCO152" s="4"/>
      <c r="MCP152" s="4"/>
      <c r="MCQ152" s="4"/>
      <c r="MCR152" s="4"/>
      <c r="MCS152" s="4"/>
      <c r="MCT152" s="4"/>
      <c r="MCU152" s="4"/>
      <c r="MCV152" s="4"/>
      <c r="MCW152" s="4"/>
      <c r="MCX152" s="4"/>
      <c r="MCY152" s="4"/>
      <c r="MCZ152" s="4"/>
      <c r="MDA152" s="4"/>
      <c r="MDB152" s="4"/>
      <c r="MDC152" s="4"/>
      <c r="MDD152" s="4"/>
      <c r="MDE152" s="4"/>
      <c r="MDF152" s="4"/>
      <c r="MDG152" s="4"/>
      <c r="MDH152" s="4"/>
      <c r="MDI152" s="4"/>
      <c r="MDJ152" s="4"/>
      <c r="MDK152" s="4"/>
      <c r="MDL152" s="4"/>
      <c r="MDM152" s="4"/>
      <c r="MDN152" s="4"/>
      <c r="MDO152" s="4"/>
      <c r="MDP152" s="4"/>
      <c r="MDQ152" s="4"/>
      <c r="MDR152" s="4"/>
      <c r="MDS152" s="4"/>
      <c r="MDT152" s="4"/>
      <c r="MDU152" s="4"/>
      <c r="MDV152" s="4"/>
      <c r="MDW152" s="74"/>
      <c r="MDX152" s="74"/>
      <c r="MDY152" s="74"/>
      <c r="MDZ152" s="74"/>
      <c r="MEA152" s="74"/>
      <c r="MEB152" s="74"/>
      <c r="MEC152" s="4"/>
      <c r="MED152" s="4"/>
      <c r="MEE152" s="4"/>
      <c r="MEF152" s="4"/>
      <c r="MEG152" s="4"/>
      <c r="MEH152" s="4"/>
      <c r="MEI152" s="4"/>
      <c r="MEJ152" s="4"/>
      <c r="MEK152" s="4"/>
      <c r="MEL152" s="4"/>
      <c r="MEM152" s="4"/>
      <c r="MEN152" s="4"/>
      <c r="MEO152" s="4"/>
      <c r="MEP152" s="4"/>
      <c r="MEQ152" s="4"/>
      <c r="MER152" s="4"/>
      <c r="MES152" s="4"/>
      <c r="MET152" s="4"/>
      <c r="MEU152" s="4"/>
      <c r="MEV152" s="4"/>
      <c r="MEW152" s="4"/>
      <c r="MEX152" s="4"/>
      <c r="MEY152" s="4"/>
      <c r="MEZ152" s="4"/>
      <c r="MFA152" s="4"/>
      <c r="MFB152" s="4"/>
      <c r="MFC152" s="4"/>
      <c r="MFD152" s="4"/>
      <c r="MFE152" s="4"/>
      <c r="MFF152" s="4"/>
      <c r="MFG152" s="4"/>
      <c r="MFH152" s="4"/>
      <c r="MFI152" s="4"/>
      <c r="MFJ152" s="4"/>
      <c r="MFK152" s="4"/>
      <c r="MFL152" s="4"/>
      <c r="MFM152" s="4"/>
      <c r="MFN152" s="4"/>
      <c r="MFO152" s="4"/>
      <c r="MFP152" s="4"/>
      <c r="MFQ152" s="4"/>
      <c r="MFR152" s="4"/>
      <c r="MFS152" s="4"/>
      <c r="MFT152" s="4"/>
      <c r="MFU152" s="4"/>
      <c r="MFV152" s="4"/>
      <c r="MFW152" s="4"/>
      <c r="MFX152" s="4"/>
      <c r="MFY152" s="4"/>
      <c r="MFZ152" s="4"/>
      <c r="MGA152" s="4"/>
      <c r="MGB152" s="4"/>
      <c r="MGC152" s="4"/>
      <c r="MGD152" s="4"/>
      <c r="MGE152" s="4"/>
      <c r="MGF152" s="4"/>
      <c r="MGG152" s="4"/>
      <c r="MGH152" s="4"/>
      <c r="MGI152" s="4"/>
      <c r="MGJ152" s="4"/>
      <c r="MGK152" s="4"/>
      <c r="MGL152" s="4"/>
      <c r="MGM152" s="4"/>
      <c r="MGN152" s="4"/>
      <c r="MGO152" s="4"/>
      <c r="MGP152" s="4"/>
      <c r="MGQ152" s="4"/>
      <c r="MGR152" s="4"/>
      <c r="MGS152" s="4"/>
      <c r="MGT152" s="4"/>
      <c r="MGU152" s="4"/>
      <c r="MGV152" s="4"/>
      <c r="MGW152" s="4"/>
      <c r="MGX152" s="4"/>
      <c r="MGY152" s="4"/>
      <c r="MGZ152" s="4"/>
      <c r="MHA152" s="4"/>
      <c r="MHB152" s="4"/>
      <c r="MHC152" s="4"/>
      <c r="MHD152" s="4"/>
      <c r="MHE152" s="4"/>
      <c r="MHF152" s="4"/>
      <c r="MHG152" s="4"/>
      <c r="MHH152" s="4"/>
      <c r="MHI152" s="4"/>
      <c r="MHJ152" s="4"/>
      <c r="MHK152" s="4"/>
      <c r="MHL152" s="4"/>
      <c r="MHM152" s="4"/>
      <c r="MHN152" s="4"/>
      <c r="MHO152" s="4"/>
      <c r="MHP152" s="4"/>
      <c r="MHQ152" s="4"/>
      <c r="MHR152" s="4"/>
      <c r="MHS152" s="4"/>
      <c r="MHT152" s="4"/>
      <c r="MHU152" s="4"/>
      <c r="MHV152" s="4"/>
      <c r="MHW152" s="4"/>
      <c r="MHX152" s="4"/>
      <c r="MHY152" s="4"/>
      <c r="MHZ152" s="4"/>
      <c r="MIA152" s="4"/>
      <c r="MIB152" s="4"/>
      <c r="MIC152" s="4"/>
      <c r="MID152" s="4"/>
      <c r="MIE152" s="4"/>
      <c r="MIF152" s="4"/>
      <c r="MIG152" s="4"/>
      <c r="MIH152" s="4"/>
      <c r="MII152" s="4"/>
      <c r="MIJ152" s="4"/>
      <c r="MIK152" s="4"/>
      <c r="MIL152" s="4"/>
      <c r="MIM152" s="4"/>
      <c r="MIN152" s="4"/>
      <c r="MIO152" s="4"/>
      <c r="MIP152" s="4"/>
      <c r="MIQ152" s="4"/>
      <c r="MIR152" s="4"/>
      <c r="MIS152" s="4"/>
      <c r="MIT152" s="4"/>
      <c r="MIU152" s="4"/>
      <c r="MIV152" s="4"/>
      <c r="MIW152" s="4"/>
      <c r="MIX152" s="4"/>
      <c r="MIY152" s="4"/>
      <c r="MIZ152" s="4"/>
      <c r="MJA152" s="4"/>
      <c r="MJB152" s="4"/>
      <c r="MJC152" s="4"/>
      <c r="MJD152" s="4"/>
      <c r="MJE152" s="4"/>
      <c r="MJF152" s="4"/>
      <c r="MJG152" s="4"/>
      <c r="MJH152" s="4"/>
      <c r="MJI152" s="4"/>
      <c r="MJJ152" s="4"/>
      <c r="MJK152" s="4"/>
      <c r="MJL152" s="4"/>
      <c r="MJM152" s="4"/>
      <c r="MJN152" s="4"/>
      <c r="MJO152" s="4"/>
      <c r="MJP152" s="4"/>
      <c r="MJQ152" s="4"/>
      <c r="MJR152" s="4"/>
      <c r="MJS152" s="4"/>
      <c r="MJT152" s="4"/>
      <c r="MJU152" s="4"/>
      <c r="MJV152" s="4"/>
      <c r="MJW152" s="4"/>
      <c r="MJX152" s="4"/>
      <c r="MJY152" s="4"/>
      <c r="MJZ152" s="4"/>
      <c r="MKA152" s="4"/>
      <c r="MKB152" s="4"/>
      <c r="MKC152" s="4"/>
      <c r="MKD152" s="4"/>
      <c r="MKE152" s="4"/>
      <c r="MKF152" s="4"/>
      <c r="MKG152" s="4"/>
      <c r="MKH152" s="4"/>
      <c r="MKI152" s="4"/>
      <c r="MKJ152" s="4"/>
      <c r="MKK152" s="4"/>
      <c r="MKL152" s="4"/>
      <c r="MKM152" s="4"/>
      <c r="MKN152" s="4"/>
      <c r="MKO152" s="4"/>
      <c r="MKP152" s="4"/>
      <c r="MKQ152" s="4"/>
      <c r="MKR152" s="4"/>
      <c r="MKS152" s="4"/>
      <c r="MKT152" s="4"/>
      <c r="MKU152" s="4"/>
      <c r="MKV152" s="4"/>
      <c r="MKW152" s="4"/>
      <c r="MKX152" s="4"/>
      <c r="MKY152" s="4"/>
      <c r="MKZ152" s="4"/>
      <c r="MLA152" s="4"/>
      <c r="MLB152" s="4"/>
      <c r="MLC152" s="4"/>
      <c r="MLD152" s="4"/>
      <c r="MLE152" s="4"/>
      <c r="MLF152" s="4"/>
      <c r="MLG152" s="4"/>
      <c r="MLH152" s="4"/>
      <c r="MLI152" s="4"/>
      <c r="MLJ152" s="4"/>
      <c r="MLK152" s="4"/>
      <c r="MLL152" s="4"/>
      <c r="MLM152" s="4"/>
      <c r="MLN152" s="4"/>
      <c r="MLO152" s="4"/>
      <c r="MLP152" s="4"/>
      <c r="MLQ152" s="4"/>
      <c r="MLR152" s="4"/>
      <c r="MLS152" s="4"/>
      <c r="MLT152" s="4"/>
      <c r="MLU152" s="4"/>
      <c r="MLV152" s="4"/>
      <c r="MLW152" s="4"/>
      <c r="MLX152" s="4"/>
      <c r="MLY152" s="4"/>
      <c r="MLZ152" s="4"/>
      <c r="MMA152" s="4"/>
      <c r="MMB152" s="4"/>
      <c r="MMC152" s="4"/>
      <c r="MMD152" s="4"/>
      <c r="MME152" s="4"/>
      <c r="MMF152" s="4"/>
      <c r="MMG152" s="4"/>
      <c r="MMH152" s="4"/>
      <c r="MMI152" s="4"/>
      <c r="MMJ152" s="4"/>
      <c r="MMK152" s="4"/>
      <c r="MML152" s="4"/>
      <c r="MMM152" s="4"/>
      <c r="MMN152" s="4"/>
      <c r="MMO152" s="4"/>
      <c r="MMP152" s="4"/>
      <c r="MMQ152" s="4"/>
      <c r="MMR152" s="4"/>
      <c r="MMS152" s="4"/>
      <c r="MMT152" s="4"/>
      <c r="MMU152" s="4"/>
      <c r="MMV152" s="4"/>
      <c r="MMW152" s="4"/>
      <c r="MMX152" s="4"/>
      <c r="MMY152" s="4"/>
      <c r="MMZ152" s="4"/>
      <c r="MNA152" s="4"/>
      <c r="MNB152" s="4"/>
      <c r="MNC152" s="4"/>
      <c r="MND152" s="4"/>
      <c r="MNE152" s="4"/>
      <c r="MNF152" s="4"/>
      <c r="MNG152" s="4"/>
      <c r="MNH152" s="4"/>
      <c r="MNI152" s="4"/>
      <c r="MNJ152" s="4"/>
      <c r="MNK152" s="4"/>
      <c r="MNL152" s="4"/>
      <c r="MNM152" s="4"/>
      <c r="MNN152" s="4"/>
      <c r="MNO152" s="4"/>
      <c r="MNP152" s="4"/>
      <c r="MNQ152" s="4"/>
      <c r="MNR152" s="4"/>
      <c r="MNS152" s="74"/>
      <c r="MNT152" s="74"/>
      <c r="MNU152" s="74"/>
      <c r="MNV152" s="74"/>
      <c r="MNW152" s="74"/>
      <c r="MNX152" s="74"/>
      <c r="MNY152" s="4"/>
      <c r="MNZ152" s="4"/>
      <c r="MOA152" s="4"/>
      <c r="MOB152" s="4"/>
      <c r="MOC152" s="4"/>
      <c r="MOD152" s="4"/>
      <c r="MOE152" s="4"/>
      <c r="MOF152" s="4"/>
      <c r="MOG152" s="4"/>
      <c r="MOH152" s="4"/>
      <c r="MOI152" s="4"/>
      <c r="MOJ152" s="4"/>
      <c r="MOK152" s="4"/>
      <c r="MOL152" s="4"/>
      <c r="MOM152" s="4"/>
      <c r="MON152" s="4"/>
      <c r="MOO152" s="4"/>
      <c r="MOP152" s="4"/>
      <c r="MOQ152" s="4"/>
      <c r="MOR152" s="4"/>
      <c r="MOS152" s="4"/>
      <c r="MOT152" s="4"/>
      <c r="MOU152" s="4"/>
      <c r="MOV152" s="4"/>
      <c r="MOW152" s="4"/>
      <c r="MOX152" s="4"/>
      <c r="MOY152" s="4"/>
      <c r="MOZ152" s="4"/>
      <c r="MPA152" s="4"/>
      <c r="MPB152" s="4"/>
      <c r="MPC152" s="4"/>
      <c r="MPD152" s="4"/>
      <c r="MPE152" s="4"/>
      <c r="MPF152" s="4"/>
      <c r="MPG152" s="4"/>
      <c r="MPH152" s="4"/>
      <c r="MPI152" s="4"/>
      <c r="MPJ152" s="4"/>
      <c r="MPK152" s="4"/>
      <c r="MPL152" s="4"/>
      <c r="MPM152" s="4"/>
      <c r="MPN152" s="4"/>
      <c r="MPO152" s="4"/>
      <c r="MPP152" s="4"/>
      <c r="MPQ152" s="4"/>
      <c r="MPR152" s="4"/>
      <c r="MPS152" s="4"/>
      <c r="MPT152" s="4"/>
      <c r="MPU152" s="4"/>
      <c r="MPV152" s="4"/>
      <c r="MPW152" s="4"/>
      <c r="MPX152" s="4"/>
      <c r="MPY152" s="4"/>
      <c r="MPZ152" s="4"/>
      <c r="MQA152" s="4"/>
      <c r="MQB152" s="4"/>
      <c r="MQC152" s="4"/>
      <c r="MQD152" s="4"/>
      <c r="MQE152" s="4"/>
      <c r="MQF152" s="4"/>
      <c r="MQG152" s="4"/>
      <c r="MQH152" s="4"/>
      <c r="MQI152" s="4"/>
      <c r="MQJ152" s="4"/>
      <c r="MQK152" s="4"/>
      <c r="MQL152" s="4"/>
      <c r="MQM152" s="4"/>
      <c r="MQN152" s="4"/>
      <c r="MQO152" s="4"/>
      <c r="MQP152" s="4"/>
      <c r="MQQ152" s="4"/>
      <c r="MQR152" s="4"/>
      <c r="MQS152" s="4"/>
      <c r="MQT152" s="4"/>
      <c r="MQU152" s="4"/>
      <c r="MQV152" s="4"/>
      <c r="MQW152" s="4"/>
      <c r="MQX152" s="4"/>
      <c r="MQY152" s="4"/>
      <c r="MQZ152" s="4"/>
      <c r="MRA152" s="4"/>
      <c r="MRB152" s="4"/>
      <c r="MRC152" s="4"/>
      <c r="MRD152" s="4"/>
      <c r="MRE152" s="4"/>
      <c r="MRF152" s="4"/>
      <c r="MRG152" s="4"/>
      <c r="MRH152" s="4"/>
      <c r="MRI152" s="4"/>
      <c r="MRJ152" s="4"/>
      <c r="MRK152" s="4"/>
      <c r="MRL152" s="4"/>
      <c r="MRM152" s="4"/>
      <c r="MRN152" s="4"/>
      <c r="MRO152" s="4"/>
      <c r="MRP152" s="4"/>
      <c r="MRQ152" s="4"/>
      <c r="MRR152" s="4"/>
      <c r="MRS152" s="4"/>
      <c r="MRT152" s="4"/>
      <c r="MRU152" s="4"/>
      <c r="MRV152" s="4"/>
      <c r="MRW152" s="4"/>
      <c r="MRX152" s="4"/>
      <c r="MRY152" s="4"/>
      <c r="MRZ152" s="4"/>
      <c r="MSA152" s="4"/>
      <c r="MSB152" s="4"/>
      <c r="MSC152" s="4"/>
      <c r="MSD152" s="4"/>
      <c r="MSE152" s="4"/>
      <c r="MSF152" s="4"/>
      <c r="MSG152" s="4"/>
      <c r="MSH152" s="4"/>
      <c r="MSI152" s="4"/>
      <c r="MSJ152" s="4"/>
      <c r="MSK152" s="4"/>
      <c r="MSL152" s="4"/>
      <c r="MSM152" s="4"/>
      <c r="MSN152" s="4"/>
      <c r="MSO152" s="4"/>
      <c r="MSP152" s="4"/>
      <c r="MSQ152" s="4"/>
      <c r="MSR152" s="4"/>
      <c r="MSS152" s="4"/>
      <c r="MST152" s="4"/>
      <c r="MSU152" s="4"/>
      <c r="MSV152" s="4"/>
      <c r="MSW152" s="4"/>
      <c r="MSX152" s="4"/>
      <c r="MSY152" s="4"/>
      <c r="MSZ152" s="4"/>
      <c r="MTA152" s="4"/>
      <c r="MTB152" s="4"/>
      <c r="MTC152" s="4"/>
      <c r="MTD152" s="4"/>
      <c r="MTE152" s="4"/>
      <c r="MTF152" s="4"/>
      <c r="MTG152" s="4"/>
      <c r="MTH152" s="4"/>
      <c r="MTI152" s="4"/>
      <c r="MTJ152" s="4"/>
      <c r="MTK152" s="4"/>
      <c r="MTL152" s="4"/>
      <c r="MTM152" s="4"/>
      <c r="MTN152" s="4"/>
      <c r="MTO152" s="4"/>
      <c r="MTP152" s="4"/>
      <c r="MTQ152" s="4"/>
      <c r="MTR152" s="4"/>
      <c r="MTS152" s="4"/>
      <c r="MTT152" s="4"/>
      <c r="MTU152" s="4"/>
      <c r="MTV152" s="4"/>
      <c r="MTW152" s="4"/>
      <c r="MTX152" s="4"/>
      <c r="MTY152" s="4"/>
      <c r="MTZ152" s="4"/>
      <c r="MUA152" s="4"/>
      <c r="MUB152" s="4"/>
      <c r="MUC152" s="4"/>
      <c r="MUD152" s="4"/>
      <c r="MUE152" s="4"/>
      <c r="MUF152" s="4"/>
      <c r="MUG152" s="4"/>
      <c r="MUH152" s="4"/>
      <c r="MUI152" s="4"/>
      <c r="MUJ152" s="4"/>
      <c r="MUK152" s="4"/>
      <c r="MUL152" s="4"/>
      <c r="MUM152" s="4"/>
      <c r="MUN152" s="4"/>
      <c r="MUO152" s="4"/>
      <c r="MUP152" s="4"/>
      <c r="MUQ152" s="4"/>
      <c r="MUR152" s="4"/>
      <c r="MUS152" s="4"/>
      <c r="MUT152" s="4"/>
      <c r="MUU152" s="4"/>
      <c r="MUV152" s="4"/>
      <c r="MUW152" s="4"/>
      <c r="MUX152" s="4"/>
      <c r="MUY152" s="4"/>
      <c r="MUZ152" s="4"/>
      <c r="MVA152" s="4"/>
      <c r="MVB152" s="4"/>
      <c r="MVC152" s="4"/>
      <c r="MVD152" s="4"/>
      <c r="MVE152" s="4"/>
      <c r="MVF152" s="4"/>
      <c r="MVG152" s="4"/>
      <c r="MVH152" s="4"/>
      <c r="MVI152" s="4"/>
      <c r="MVJ152" s="4"/>
      <c r="MVK152" s="4"/>
      <c r="MVL152" s="4"/>
      <c r="MVM152" s="4"/>
      <c r="MVN152" s="4"/>
      <c r="MVO152" s="4"/>
      <c r="MVP152" s="4"/>
      <c r="MVQ152" s="4"/>
      <c r="MVR152" s="4"/>
      <c r="MVS152" s="4"/>
      <c r="MVT152" s="4"/>
      <c r="MVU152" s="4"/>
      <c r="MVV152" s="4"/>
      <c r="MVW152" s="4"/>
      <c r="MVX152" s="4"/>
      <c r="MVY152" s="4"/>
      <c r="MVZ152" s="4"/>
      <c r="MWA152" s="4"/>
      <c r="MWB152" s="4"/>
      <c r="MWC152" s="4"/>
      <c r="MWD152" s="4"/>
      <c r="MWE152" s="4"/>
      <c r="MWF152" s="4"/>
      <c r="MWG152" s="4"/>
      <c r="MWH152" s="4"/>
      <c r="MWI152" s="4"/>
      <c r="MWJ152" s="4"/>
      <c r="MWK152" s="4"/>
      <c r="MWL152" s="4"/>
      <c r="MWM152" s="4"/>
      <c r="MWN152" s="4"/>
      <c r="MWO152" s="4"/>
      <c r="MWP152" s="4"/>
      <c r="MWQ152" s="4"/>
      <c r="MWR152" s="4"/>
      <c r="MWS152" s="4"/>
      <c r="MWT152" s="4"/>
      <c r="MWU152" s="4"/>
      <c r="MWV152" s="4"/>
      <c r="MWW152" s="4"/>
      <c r="MWX152" s="4"/>
      <c r="MWY152" s="4"/>
      <c r="MWZ152" s="4"/>
      <c r="MXA152" s="4"/>
      <c r="MXB152" s="4"/>
      <c r="MXC152" s="4"/>
      <c r="MXD152" s="4"/>
      <c r="MXE152" s="4"/>
      <c r="MXF152" s="4"/>
      <c r="MXG152" s="4"/>
      <c r="MXH152" s="4"/>
      <c r="MXI152" s="4"/>
      <c r="MXJ152" s="4"/>
      <c r="MXK152" s="4"/>
      <c r="MXL152" s="4"/>
      <c r="MXM152" s="4"/>
      <c r="MXN152" s="4"/>
      <c r="MXO152" s="74"/>
      <c r="MXP152" s="74"/>
      <c r="MXQ152" s="74"/>
      <c r="MXR152" s="74"/>
      <c r="MXS152" s="74"/>
      <c r="MXT152" s="74"/>
      <c r="MXU152" s="4"/>
      <c r="MXV152" s="4"/>
      <c r="MXW152" s="4"/>
      <c r="MXX152" s="4"/>
      <c r="MXY152" s="4"/>
      <c r="MXZ152" s="4"/>
      <c r="MYA152" s="4"/>
      <c r="MYB152" s="4"/>
      <c r="MYC152" s="4"/>
      <c r="MYD152" s="4"/>
      <c r="MYE152" s="4"/>
      <c r="MYF152" s="4"/>
      <c r="MYG152" s="4"/>
      <c r="MYH152" s="4"/>
      <c r="MYI152" s="4"/>
      <c r="MYJ152" s="4"/>
      <c r="MYK152" s="4"/>
      <c r="MYL152" s="4"/>
      <c r="MYM152" s="4"/>
      <c r="MYN152" s="4"/>
      <c r="MYO152" s="4"/>
      <c r="MYP152" s="4"/>
      <c r="MYQ152" s="4"/>
      <c r="MYR152" s="4"/>
      <c r="MYS152" s="4"/>
      <c r="MYT152" s="4"/>
      <c r="MYU152" s="4"/>
      <c r="MYV152" s="4"/>
      <c r="MYW152" s="4"/>
      <c r="MYX152" s="4"/>
      <c r="MYY152" s="4"/>
      <c r="MYZ152" s="4"/>
      <c r="MZA152" s="4"/>
      <c r="MZB152" s="4"/>
      <c r="MZC152" s="4"/>
      <c r="MZD152" s="4"/>
      <c r="MZE152" s="4"/>
      <c r="MZF152" s="4"/>
      <c r="MZG152" s="4"/>
      <c r="MZH152" s="4"/>
      <c r="MZI152" s="4"/>
      <c r="MZJ152" s="4"/>
      <c r="MZK152" s="4"/>
      <c r="MZL152" s="4"/>
      <c r="MZM152" s="4"/>
      <c r="MZN152" s="4"/>
      <c r="MZO152" s="4"/>
      <c r="MZP152" s="4"/>
      <c r="MZQ152" s="4"/>
      <c r="MZR152" s="4"/>
      <c r="MZS152" s="4"/>
      <c r="MZT152" s="4"/>
      <c r="MZU152" s="4"/>
      <c r="MZV152" s="4"/>
      <c r="MZW152" s="4"/>
      <c r="MZX152" s="4"/>
      <c r="MZY152" s="4"/>
      <c r="MZZ152" s="4"/>
      <c r="NAA152" s="4"/>
      <c r="NAB152" s="4"/>
      <c r="NAC152" s="4"/>
      <c r="NAD152" s="4"/>
      <c r="NAE152" s="4"/>
      <c r="NAF152" s="4"/>
      <c r="NAG152" s="4"/>
      <c r="NAH152" s="4"/>
      <c r="NAI152" s="4"/>
      <c r="NAJ152" s="4"/>
      <c r="NAK152" s="4"/>
      <c r="NAL152" s="4"/>
      <c r="NAM152" s="4"/>
      <c r="NAN152" s="4"/>
      <c r="NAO152" s="4"/>
      <c r="NAP152" s="4"/>
      <c r="NAQ152" s="4"/>
      <c r="NAR152" s="4"/>
      <c r="NAS152" s="4"/>
      <c r="NAT152" s="4"/>
      <c r="NAU152" s="4"/>
      <c r="NAV152" s="4"/>
      <c r="NAW152" s="4"/>
      <c r="NAX152" s="4"/>
      <c r="NAY152" s="4"/>
      <c r="NAZ152" s="4"/>
      <c r="NBA152" s="4"/>
      <c r="NBB152" s="4"/>
      <c r="NBC152" s="4"/>
      <c r="NBD152" s="4"/>
      <c r="NBE152" s="4"/>
      <c r="NBF152" s="4"/>
      <c r="NBG152" s="4"/>
      <c r="NBH152" s="4"/>
      <c r="NBI152" s="4"/>
      <c r="NBJ152" s="4"/>
      <c r="NBK152" s="4"/>
      <c r="NBL152" s="4"/>
      <c r="NBM152" s="4"/>
      <c r="NBN152" s="4"/>
      <c r="NBO152" s="4"/>
      <c r="NBP152" s="4"/>
      <c r="NBQ152" s="4"/>
      <c r="NBR152" s="4"/>
      <c r="NBS152" s="4"/>
      <c r="NBT152" s="4"/>
      <c r="NBU152" s="4"/>
      <c r="NBV152" s="4"/>
      <c r="NBW152" s="4"/>
      <c r="NBX152" s="4"/>
      <c r="NBY152" s="4"/>
      <c r="NBZ152" s="4"/>
      <c r="NCA152" s="4"/>
      <c r="NCB152" s="4"/>
      <c r="NCC152" s="4"/>
      <c r="NCD152" s="4"/>
      <c r="NCE152" s="4"/>
      <c r="NCF152" s="4"/>
      <c r="NCG152" s="4"/>
      <c r="NCH152" s="4"/>
      <c r="NCI152" s="4"/>
      <c r="NCJ152" s="4"/>
      <c r="NCK152" s="4"/>
      <c r="NCL152" s="4"/>
      <c r="NCM152" s="4"/>
      <c r="NCN152" s="4"/>
      <c r="NCO152" s="4"/>
      <c r="NCP152" s="4"/>
      <c r="NCQ152" s="4"/>
      <c r="NCR152" s="4"/>
      <c r="NCS152" s="4"/>
      <c r="NCT152" s="4"/>
      <c r="NCU152" s="4"/>
      <c r="NCV152" s="4"/>
      <c r="NCW152" s="4"/>
      <c r="NCX152" s="4"/>
      <c r="NCY152" s="4"/>
      <c r="NCZ152" s="4"/>
      <c r="NDA152" s="4"/>
      <c r="NDB152" s="4"/>
      <c r="NDC152" s="4"/>
      <c r="NDD152" s="4"/>
      <c r="NDE152" s="4"/>
      <c r="NDF152" s="4"/>
      <c r="NDG152" s="4"/>
      <c r="NDH152" s="4"/>
      <c r="NDI152" s="4"/>
      <c r="NDJ152" s="4"/>
      <c r="NDK152" s="4"/>
      <c r="NDL152" s="4"/>
      <c r="NDM152" s="4"/>
      <c r="NDN152" s="4"/>
      <c r="NDO152" s="4"/>
      <c r="NDP152" s="4"/>
      <c r="NDQ152" s="4"/>
      <c r="NDR152" s="4"/>
      <c r="NDS152" s="4"/>
      <c r="NDT152" s="4"/>
      <c r="NDU152" s="4"/>
      <c r="NDV152" s="4"/>
      <c r="NDW152" s="4"/>
      <c r="NDX152" s="4"/>
      <c r="NDY152" s="4"/>
      <c r="NDZ152" s="4"/>
      <c r="NEA152" s="4"/>
      <c r="NEB152" s="4"/>
      <c r="NEC152" s="4"/>
      <c r="NED152" s="4"/>
      <c r="NEE152" s="4"/>
      <c r="NEF152" s="4"/>
      <c r="NEG152" s="4"/>
      <c r="NEH152" s="4"/>
      <c r="NEI152" s="4"/>
      <c r="NEJ152" s="4"/>
      <c r="NEK152" s="4"/>
      <c r="NEL152" s="4"/>
      <c r="NEM152" s="4"/>
      <c r="NEN152" s="4"/>
      <c r="NEO152" s="4"/>
      <c r="NEP152" s="4"/>
      <c r="NEQ152" s="4"/>
      <c r="NER152" s="4"/>
      <c r="NES152" s="4"/>
      <c r="NET152" s="4"/>
      <c r="NEU152" s="4"/>
      <c r="NEV152" s="4"/>
      <c r="NEW152" s="4"/>
      <c r="NEX152" s="4"/>
      <c r="NEY152" s="4"/>
      <c r="NEZ152" s="4"/>
      <c r="NFA152" s="4"/>
      <c r="NFB152" s="4"/>
      <c r="NFC152" s="4"/>
      <c r="NFD152" s="4"/>
      <c r="NFE152" s="4"/>
      <c r="NFF152" s="4"/>
      <c r="NFG152" s="4"/>
      <c r="NFH152" s="4"/>
      <c r="NFI152" s="4"/>
      <c r="NFJ152" s="4"/>
      <c r="NFK152" s="4"/>
      <c r="NFL152" s="4"/>
      <c r="NFM152" s="4"/>
      <c r="NFN152" s="4"/>
      <c r="NFO152" s="4"/>
      <c r="NFP152" s="4"/>
      <c r="NFQ152" s="4"/>
      <c r="NFR152" s="4"/>
      <c r="NFS152" s="4"/>
      <c r="NFT152" s="4"/>
      <c r="NFU152" s="4"/>
      <c r="NFV152" s="4"/>
      <c r="NFW152" s="4"/>
      <c r="NFX152" s="4"/>
      <c r="NFY152" s="4"/>
      <c r="NFZ152" s="4"/>
      <c r="NGA152" s="4"/>
      <c r="NGB152" s="4"/>
      <c r="NGC152" s="4"/>
      <c r="NGD152" s="4"/>
      <c r="NGE152" s="4"/>
      <c r="NGF152" s="4"/>
      <c r="NGG152" s="4"/>
      <c r="NGH152" s="4"/>
      <c r="NGI152" s="4"/>
      <c r="NGJ152" s="4"/>
      <c r="NGK152" s="4"/>
      <c r="NGL152" s="4"/>
      <c r="NGM152" s="4"/>
      <c r="NGN152" s="4"/>
      <c r="NGO152" s="4"/>
      <c r="NGP152" s="4"/>
      <c r="NGQ152" s="4"/>
      <c r="NGR152" s="4"/>
      <c r="NGS152" s="4"/>
      <c r="NGT152" s="4"/>
      <c r="NGU152" s="4"/>
      <c r="NGV152" s="4"/>
      <c r="NGW152" s="4"/>
      <c r="NGX152" s="4"/>
      <c r="NGY152" s="4"/>
      <c r="NGZ152" s="4"/>
      <c r="NHA152" s="4"/>
      <c r="NHB152" s="4"/>
      <c r="NHC152" s="4"/>
      <c r="NHD152" s="4"/>
      <c r="NHE152" s="4"/>
      <c r="NHF152" s="4"/>
      <c r="NHG152" s="4"/>
      <c r="NHH152" s="4"/>
      <c r="NHI152" s="4"/>
      <c r="NHJ152" s="4"/>
      <c r="NHK152" s="74"/>
      <c r="NHL152" s="74"/>
      <c r="NHM152" s="74"/>
      <c r="NHN152" s="74"/>
      <c r="NHO152" s="74"/>
      <c r="NHP152" s="74"/>
      <c r="NHQ152" s="4"/>
      <c r="NHR152" s="4"/>
      <c r="NHS152" s="4"/>
      <c r="NHT152" s="4"/>
      <c r="NHU152" s="4"/>
      <c r="NHV152" s="4"/>
      <c r="NHW152" s="4"/>
      <c r="NHX152" s="4"/>
      <c r="NHY152" s="4"/>
      <c r="NHZ152" s="4"/>
      <c r="NIA152" s="4"/>
      <c r="NIB152" s="4"/>
      <c r="NIC152" s="4"/>
      <c r="NID152" s="4"/>
      <c r="NIE152" s="4"/>
      <c r="NIF152" s="4"/>
      <c r="NIG152" s="4"/>
      <c r="NIH152" s="4"/>
      <c r="NII152" s="4"/>
      <c r="NIJ152" s="4"/>
      <c r="NIK152" s="4"/>
      <c r="NIL152" s="4"/>
      <c r="NIM152" s="4"/>
      <c r="NIN152" s="4"/>
      <c r="NIO152" s="4"/>
      <c r="NIP152" s="4"/>
      <c r="NIQ152" s="4"/>
      <c r="NIR152" s="4"/>
      <c r="NIS152" s="4"/>
      <c r="NIT152" s="4"/>
      <c r="NIU152" s="4"/>
      <c r="NIV152" s="4"/>
      <c r="NIW152" s="4"/>
      <c r="NIX152" s="4"/>
      <c r="NIY152" s="4"/>
      <c r="NIZ152" s="4"/>
      <c r="NJA152" s="4"/>
      <c r="NJB152" s="4"/>
      <c r="NJC152" s="4"/>
      <c r="NJD152" s="4"/>
      <c r="NJE152" s="4"/>
      <c r="NJF152" s="4"/>
      <c r="NJG152" s="4"/>
      <c r="NJH152" s="4"/>
      <c r="NJI152" s="4"/>
      <c r="NJJ152" s="4"/>
      <c r="NJK152" s="4"/>
      <c r="NJL152" s="4"/>
      <c r="NJM152" s="4"/>
      <c r="NJN152" s="4"/>
      <c r="NJO152" s="4"/>
      <c r="NJP152" s="4"/>
      <c r="NJQ152" s="4"/>
      <c r="NJR152" s="4"/>
      <c r="NJS152" s="4"/>
      <c r="NJT152" s="4"/>
      <c r="NJU152" s="4"/>
      <c r="NJV152" s="4"/>
      <c r="NJW152" s="4"/>
      <c r="NJX152" s="4"/>
      <c r="NJY152" s="4"/>
      <c r="NJZ152" s="4"/>
      <c r="NKA152" s="4"/>
      <c r="NKB152" s="4"/>
      <c r="NKC152" s="4"/>
      <c r="NKD152" s="4"/>
      <c r="NKE152" s="4"/>
      <c r="NKF152" s="4"/>
      <c r="NKG152" s="4"/>
      <c r="NKH152" s="4"/>
      <c r="NKI152" s="4"/>
      <c r="NKJ152" s="4"/>
      <c r="NKK152" s="4"/>
      <c r="NKL152" s="4"/>
      <c r="NKM152" s="4"/>
      <c r="NKN152" s="4"/>
      <c r="NKO152" s="4"/>
      <c r="NKP152" s="4"/>
      <c r="NKQ152" s="4"/>
      <c r="NKR152" s="4"/>
      <c r="NKS152" s="4"/>
      <c r="NKT152" s="4"/>
      <c r="NKU152" s="4"/>
      <c r="NKV152" s="4"/>
      <c r="NKW152" s="4"/>
      <c r="NKX152" s="4"/>
      <c r="NKY152" s="4"/>
      <c r="NKZ152" s="4"/>
      <c r="NLA152" s="4"/>
      <c r="NLB152" s="4"/>
      <c r="NLC152" s="4"/>
      <c r="NLD152" s="4"/>
      <c r="NLE152" s="4"/>
      <c r="NLF152" s="4"/>
      <c r="NLG152" s="4"/>
      <c r="NLH152" s="4"/>
      <c r="NLI152" s="4"/>
      <c r="NLJ152" s="4"/>
      <c r="NLK152" s="4"/>
      <c r="NLL152" s="4"/>
      <c r="NLM152" s="4"/>
      <c r="NLN152" s="4"/>
      <c r="NLO152" s="4"/>
      <c r="NLP152" s="4"/>
      <c r="NLQ152" s="4"/>
      <c r="NLR152" s="4"/>
      <c r="NLS152" s="4"/>
      <c r="NLT152" s="4"/>
      <c r="NLU152" s="4"/>
      <c r="NLV152" s="4"/>
      <c r="NLW152" s="4"/>
      <c r="NLX152" s="4"/>
      <c r="NLY152" s="4"/>
      <c r="NLZ152" s="4"/>
      <c r="NMA152" s="4"/>
      <c r="NMB152" s="4"/>
      <c r="NMC152" s="4"/>
      <c r="NMD152" s="4"/>
      <c r="NME152" s="4"/>
      <c r="NMF152" s="4"/>
      <c r="NMG152" s="4"/>
      <c r="NMH152" s="4"/>
      <c r="NMI152" s="4"/>
      <c r="NMJ152" s="4"/>
      <c r="NMK152" s="4"/>
      <c r="NML152" s="4"/>
      <c r="NMM152" s="4"/>
      <c r="NMN152" s="4"/>
      <c r="NMO152" s="4"/>
      <c r="NMP152" s="4"/>
      <c r="NMQ152" s="4"/>
      <c r="NMR152" s="4"/>
      <c r="NMS152" s="4"/>
      <c r="NMT152" s="4"/>
      <c r="NMU152" s="4"/>
      <c r="NMV152" s="4"/>
      <c r="NMW152" s="4"/>
      <c r="NMX152" s="4"/>
      <c r="NMY152" s="4"/>
      <c r="NMZ152" s="4"/>
      <c r="NNA152" s="4"/>
      <c r="NNB152" s="4"/>
      <c r="NNC152" s="4"/>
      <c r="NND152" s="4"/>
      <c r="NNE152" s="4"/>
      <c r="NNF152" s="4"/>
      <c r="NNG152" s="4"/>
      <c r="NNH152" s="4"/>
      <c r="NNI152" s="4"/>
      <c r="NNJ152" s="4"/>
      <c r="NNK152" s="4"/>
      <c r="NNL152" s="4"/>
      <c r="NNM152" s="4"/>
      <c r="NNN152" s="4"/>
      <c r="NNO152" s="4"/>
      <c r="NNP152" s="4"/>
      <c r="NNQ152" s="4"/>
      <c r="NNR152" s="4"/>
      <c r="NNS152" s="4"/>
      <c r="NNT152" s="4"/>
      <c r="NNU152" s="4"/>
      <c r="NNV152" s="4"/>
      <c r="NNW152" s="4"/>
      <c r="NNX152" s="4"/>
      <c r="NNY152" s="4"/>
      <c r="NNZ152" s="4"/>
      <c r="NOA152" s="4"/>
      <c r="NOB152" s="4"/>
      <c r="NOC152" s="4"/>
      <c r="NOD152" s="4"/>
      <c r="NOE152" s="4"/>
      <c r="NOF152" s="4"/>
      <c r="NOG152" s="4"/>
      <c r="NOH152" s="4"/>
      <c r="NOI152" s="4"/>
      <c r="NOJ152" s="4"/>
      <c r="NOK152" s="4"/>
      <c r="NOL152" s="4"/>
      <c r="NOM152" s="4"/>
      <c r="NON152" s="4"/>
      <c r="NOO152" s="4"/>
      <c r="NOP152" s="4"/>
      <c r="NOQ152" s="4"/>
      <c r="NOR152" s="4"/>
      <c r="NOS152" s="4"/>
      <c r="NOT152" s="4"/>
      <c r="NOU152" s="4"/>
      <c r="NOV152" s="4"/>
      <c r="NOW152" s="4"/>
      <c r="NOX152" s="4"/>
      <c r="NOY152" s="4"/>
      <c r="NOZ152" s="4"/>
      <c r="NPA152" s="4"/>
      <c r="NPB152" s="4"/>
      <c r="NPC152" s="4"/>
      <c r="NPD152" s="4"/>
      <c r="NPE152" s="4"/>
      <c r="NPF152" s="4"/>
      <c r="NPG152" s="4"/>
      <c r="NPH152" s="4"/>
      <c r="NPI152" s="4"/>
      <c r="NPJ152" s="4"/>
      <c r="NPK152" s="4"/>
      <c r="NPL152" s="4"/>
      <c r="NPM152" s="4"/>
      <c r="NPN152" s="4"/>
      <c r="NPO152" s="4"/>
      <c r="NPP152" s="4"/>
      <c r="NPQ152" s="4"/>
      <c r="NPR152" s="4"/>
      <c r="NPS152" s="4"/>
      <c r="NPT152" s="4"/>
      <c r="NPU152" s="4"/>
      <c r="NPV152" s="4"/>
      <c r="NPW152" s="4"/>
      <c r="NPX152" s="4"/>
      <c r="NPY152" s="4"/>
      <c r="NPZ152" s="4"/>
      <c r="NQA152" s="4"/>
      <c r="NQB152" s="4"/>
      <c r="NQC152" s="4"/>
      <c r="NQD152" s="4"/>
      <c r="NQE152" s="4"/>
      <c r="NQF152" s="4"/>
      <c r="NQG152" s="4"/>
      <c r="NQH152" s="4"/>
      <c r="NQI152" s="4"/>
      <c r="NQJ152" s="4"/>
      <c r="NQK152" s="4"/>
      <c r="NQL152" s="4"/>
      <c r="NQM152" s="4"/>
      <c r="NQN152" s="4"/>
      <c r="NQO152" s="4"/>
      <c r="NQP152" s="4"/>
      <c r="NQQ152" s="4"/>
      <c r="NQR152" s="4"/>
      <c r="NQS152" s="4"/>
      <c r="NQT152" s="4"/>
      <c r="NQU152" s="4"/>
      <c r="NQV152" s="4"/>
      <c r="NQW152" s="4"/>
      <c r="NQX152" s="4"/>
      <c r="NQY152" s="4"/>
      <c r="NQZ152" s="4"/>
      <c r="NRA152" s="4"/>
      <c r="NRB152" s="4"/>
      <c r="NRC152" s="4"/>
      <c r="NRD152" s="4"/>
      <c r="NRE152" s="4"/>
      <c r="NRF152" s="4"/>
      <c r="NRG152" s="74"/>
      <c r="NRH152" s="74"/>
      <c r="NRI152" s="74"/>
      <c r="NRJ152" s="74"/>
      <c r="NRK152" s="74"/>
      <c r="NRL152" s="74"/>
      <c r="NRM152" s="4"/>
      <c r="NRN152" s="4"/>
      <c r="NRO152" s="4"/>
      <c r="NRP152" s="4"/>
      <c r="NRQ152" s="4"/>
      <c r="NRR152" s="4"/>
      <c r="NRS152" s="4"/>
      <c r="NRT152" s="4"/>
      <c r="NRU152" s="4"/>
      <c r="NRV152" s="4"/>
      <c r="NRW152" s="4"/>
      <c r="NRX152" s="4"/>
      <c r="NRY152" s="4"/>
      <c r="NRZ152" s="4"/>
      <c r="NSA152" s="4"/>
      <c r="NSB152" s="4"/>
      <c r="NSC152" s="4"/>
      <c r="NSD152" s="4"/>
      <c r="NSE152" s="4"/>
      <c r="NSF152" s="4"/>
      <c r="NSG152" s="4"/>
      <c r="NSH152" s="4"/>
      <c r="NSI152" s="4"/>
      <c r="NSJ152" s="4"/>
      <c r="NSK152" s="4"/>
      <c r="NSL152" s="4"/>
      <c r="NSM152" s="4"/>
      <c r="NSN152" s="4"/>
      <c r="NSO152" s="4"/>
      <c r="NSP152" s="4"/>
      <c r="NSQ152" s="4"/>
      <c r="NSR152" s="4"/>
      <c r="NSS152" s="4"/>
      <c r="NST152" s="4"/>
      <c r="NSU152" s="4"/>
      <c r="NSV152" s="4"/>
      <c r="NSW152" s="4"/>
      <c r="NSX152" s="4"/>
      <c r="NSY152" s="4"/>
      <c r="NSZ152" s="4"/>
      <c r="NTA152" s="4"/>
      <c r="NTB152" s="4"/>
      <c r="NTC152" s="4"/>
      <c r="NTD152" s="4"/>
      <c r="NTE152" s="4"/>
      <c r="NTF152" s="4"/>
      <c r="NTG152" s="4"/>
      <c r="NTH152" s="4"/>
      <c r="NTI152" s="4"/>
      <c r="NTJ152" s="4"/>
      <c r="NTK152" s="4"/>
      <c r="NTL152" s="4"/>
      <c r="NTM152" s="4"/>
      <c r="NTN152" s="4"/>
      <c r="NTO152" s="4"/>
      <c r="NTP152" s="4"/>
      <c r="NTQ152" s="4"/>
      <c r="NTR152" s="4"/>
      <c r="NTS152" s="4"/>
      <c r="NTT152" s="4"/>
      <c r="NTU152" s="4"/>
      <c r="NTV152" s="4"/>
      <c r="NTW152" s="4"/>
      <c r="NTX152" s="4"/>
      <c r="NTY152" s="4"/>
      <c r="NTZ152" s="4"/>
      <c r="NUA152" s="4"/>
      <c r="NUB152" s="4"/>
      <c r="NUC152" s="4"/>
      <c r="NUD152" s="4"/>
      <c r="NUE152" s="4"/>
      <c r="NUF152" s="4"/>
      <c r="NUG152" s="4"/>
      <c r="NUH152" s="4"/>
      <c r="NUI152" s="4"/>
      <c r="NUJ152" s="4"/>
      <c r="NUK152" s="4"/>
      <c r="NUL152" s="4"/>
      <c r="NUM152" s="4"/>
      <c r="NUN152" s="4"/>
      <c r="NUO152" s="4"/>
      <c r="NUP152" s="4"/>
      <c r="NUQ152" s="4"/>
      <c r="NUR152" s="4"/>
      <c r="NUS152" s="4"/>
      <c r="NUT152" s="4"/>
      <c r="NUU152" s="4"/>
      <c r="NUV152" s="4"/>
      <c r="NUW152" s="4"/>
      <c r="NUX152" s="4"/>
      <c r="NUY152" s="4"/>
      <c r="NUZ152" s="4"/>
      <c r="NVA152" s="4"/>
      <c r="NVB152" s="4"/>
      <c r="NVC152" s="4"/>
      <c r="NVD152" s="4"/>
      <c r="NVE152" s="4"/>
      <c r="NVF152" s="4"/>
      <c r="NVG152" s="4"/>
      <c r="NVH152" s="4"/>
      <c r="NVI152" s="4"/>
      <c r="NVJ152" s="4"/>
      <c r="NVK152" s="4"/>
      <c r="NVL152" s="4"/>
      <c r="NVM152" s="4"/>
      <c r="NVN152" s="4"/>
      <c r="NVO152" s="4"/>
      <c r="NVP152" s="4"/>
      <c r="NVQ152" s="4"/>
      <c r="NVR152" s="4"/>
      <c r="NVS152" s="4"/>
      <c r="NVT152" s="4"/>
      <c r="NVU152" s="4"/>
      <c r="NVV152" s="4"/>
      <c r="NVW152" s="4"/>
      <c r="NVX152" s="4"/>
      <c r="NVY152" s="4"/>
      <c r="NVZ152" s="4"/>
      <c r="NWA152" s="4"/>
      <c r="NWB152" s="4"/>
      <c r="NWC152" s="4"/>
      <c r="NWD152" s="4"/>
      <c r="NWE152" s="4"/>
      <c r="NWF152" s="4"/>
      <c r="NWG152" s="4"/>
      <c r="NWH152" s="4"/>
      <c r="NWI152" s="4"/>
      <c r="NWJ152" s="4"/>
      <c r="NWK152" s="4"/>
      <c r="NWL152" s="4"/>
      <c r="NWM152" s="4"/>
      <c r="NWN152" s="4"/>
      <c r="NWO152" s="4"/>
      <c r="NWP152" s="4"/>
      <c r="NWQ152" s="4"/>
      <c r="NWR152" s="4"/>
      <c r="NWS152" s="4"/>
      <c r="NWT152" s="4"/>
      <c r="NWU152" s="4"/>
      <c r="NWV152" s="4"/>
      <c r="NWW152" s="4"/>
      <c r="NWX152" s="4"/>
      <c r="NWY152" s="4"/>
      <c r="NWZ152" s="4"/>
      <c r="NXA152" s="4"/>
      <c r="NXB152" s="4"/>
      <c r="NXC152" s="4"/>
      <c r="NXD152" s="4"/>
      <c r="NXE152" s="4"/>
      <c r="NXF152" s="4"/>
      <c r="NXG152" s="4"/>
      <c r="NXH152" s="4"/>
      <c r="NXI152" s="4"/>
      <c r="NXJ152" s="4"/>
      <c r="NXK152" s="4"/>
      <c r="NXL152" s="4"/>
      <c r="NXM152" s="4"/>
      <c r="NXN152" s="4"/>
      <c r="NXO152" s="4"/>
      <c r="NXP152" s="4"/>
      <c r="NXQ152" s="4"/>
      <c r="NXR152" s="4"/>
      <c r="NXS152" s="4"/>
      <c r="NXT152" s="4"/>
      <c r="NXU152" s="4"/>
      <c r="NXV152" s="4"/>
      <c r="NXW152" s="4"/>
      <c r="NXX152" s="4"/>
      <c r="NXY152" s="4"/>
      <c r="NXZ152" s="4"/>
      <c r="NYA152" s="4"/>
      <c r="NYB152" s="4"/>
      <c r="NYC152" s="4"/>
      <c r="NYD152" s="4"/>
      <c r="NYE152" s="4"/>
      <c r="NYF152" s="4"/>
      <c r="NYG152" s="4"/>
      <c r="NYH152" s="4"/>
      <c r="NYI152" s="4"/>
      <c r="NYJ152" s="4"/>
      <c r="NYK152" s="4"/>
      <c r="NYL152" s="4"/>
      <c r="NYM152" s="4"/>
      <c r="NYN152" s="4"/>
      <c r="NYO152" s="4"/>
      <c r="NYP152" s="4"/>
      <c r="NYQ152" s="4"/>
      <c r="NYR152" s="4"/>
      <c r="NYS152" s="4"/>
      <c r="NYT152" s="4"/>
      <c r="NYU152" s="4"/>
      <c r="NYV152" s="4"/>
      <c r="NYW152" s="4"/>
      <c r="NYX152" s="4"/>
      <c r="NYY152" s="4"/>
      <c r="NYZ152" s="4"/>
      <c r="NZA152" s="4"/>
      <c r="NZB152" s="4"/>
      <c r="NZC152" s="4"/>
      <c r="NZD152" s="4"/>
      <c r="NZE152" s="4"/>
      <c r="NZF152" s="4"/>
      <c r="NZG152" s="4"/>
      <c r="NZH152" s="4"/>
      <c r="NZI152" s="4"/>
      <c r="NZJ152" s="4"/>
      <c r="NZK152" s="4"/>
      <c r="NZL152" s="4"/>
      <c r="NZM152" s="4"/>
      <c r="NZN152" s="4"/>
      <c r="NZO152" s="4"/>
      <c r="NZP152" s="4"/>
      <c r="NZQ152" s="4"/>
      <c r="NZR152" s="4"/>
      <c r="NZS152" s="4"/>
      <c r="NZT152" s="4"/>
      <c r="NZU152" s="4"/>
      <c r="NZV152" s="4"/>
      <c r="NZW152" s="4"/>
      <c r="NZX152" s="4"/>
      <c r="NZY152" s="4"/>
      <c r="NZZ152" s="4"/>
      <c r="OAA152" s="4"/>
      <c r="OAB152" s="4"/>
      <c r="OAC152" s="4"/>
      <c r="OAD152" s="4"/>
      <c r="OAE152" s="4"/>
      <c r="OAF152" s="4"/>
      <c r="OAG152" s="4"/>
      <c r="OAH152" s="4"/>
      <c r="OAI152" s="4"/>
      <c r="OAJ152" s="4"/>
      <c r="OAK152" s="4"/>
      <c r="OAL152" s="4"/>
      <c r="OAM152" s="4"/>
      <c r="OAN152" s="4"/>
      <c r="OAO152" s="4"/>
      <c r="OAP152" s="4"/>
      <c r="OAQ152" s="4"/>
      <c r="OAR152" s="4"/>
      <c r="OAS152" s="4"/>
      <c r="OAT152" s="4"/>
      <c r="OAU152" s="4"/>
      <c r="OAV152" s="4"/>
      <c r="OAW152" s="4"/>
      <c r="OAX152" s="4"/>
      <c r="OAY152" s="4"/>
      <c r="OAZ152" s="4"/>
      <c r="OBA152" s="4"/>
      <c r="OBB152" s="4"/>
      <c r="OBC152" s="74"/>
      <c r="OBD152" s="74"/>
      <c r="OBE152" s="74"/>
      <c r="OBF152" s="74"/>
      <c r="OBG152" s="74"/>
      <c r="OBH152" s="74"/>
      <c r="OBI152" s="4"/>
      <c r="OBJ152" s="4"/>
      <c r="OBK152" s="4"/>
      <c r="OBL152" s="4"/>
      <c r="OBM152" s="4"/>
      <c r="OBN152" s="4"/>
      <c r="OBO152" s="4"/>
      <c r="OBP152" s="4"/>
      <c r="OBQ152" s="4"/>
      <c r="OBR152" s="4"/>
      <c r="OBS152" s="4"/>
      <c r="OBT152" s="4"/>
      <c r="OBU152" s="4"/>
      <c r="OBV152" s="4"/>
      <c r="OBW152" s="4"/>
      <c r="OBX152" s="4"/>
      <c r="OBY152" s="4"/>
      <c r="OBZ152" s="4"/>
      <c r="OCA152" s="4"/>
      <c r="OCB152" s="4"/>
      <c r="OCC152" s="4"/>
      <c r="OCD152" s="4"/>
      <c r="OCE152" s="4"/>
      <c r="OCF152" s="4"/>
      <c r="OCG152" s="4"/>
      <c r="OCH152" s="4"/>
      <c r="OCI152" s="4"/>
      <c r="OCJ152" s="4"/>
      <c r="OCK152" s="4"/>
      <c r="OCL152" s="4"/>
      <c r="OCM152" s="4"/>
      <c r="OCN152" s="4"/>
      <c r="OCO152" s="4"/>
      <c r="OCP152" s="4"/>
      <c r="OCQ152" s="4"/>
      <c r="OCR152" s="4"/>
      <c r="OCS152" s="4"/>
      <c r="OCT152" s="4"/>
      <c r="OCU152" s="4"/>
      <c r="OCV152" s="4"/>
      <c r="OCW152" s="4"/>
      <c r="OCX152" s="4"/>
      <c r="OCY152" s="4"/>
      <c r="OCZ152" s="4"/>
      <c r="ODA152" s="4"/>
      <c r="ODB152" s="4"/>
      <c r="ODC152" s="4"/>
      <c r="ODD152" s="4"/>
      <c r="ODE152" s="4"/>
      <c r="ODF152" s="4"/>
      <c r="ODG152" s="4"/>
      <c r="ODH152" s="4"/>
      <c r="ODI152" s="4"/>
      <c r="ODJ152" s="4"/>
      <c r="ODK152" s="4"/>
      <c r="ODL152" s="4"/>
      <c r="ODM152" s="4"/>
      <c r="ODN152" s="4"/>
      <c r="ODO152" s="4"/>
      <c r="ODP152" s="4"/>
      <c r="ODQ152" s="4"/>
      <c r="ODR152" s="4"/>
      <c r="ODS152" s="4"/>
      <c r="ODT152" s="4"/>
      <c r="ODU152" s="4"/>
      <c r="ODV152" s="4"/>
      <c r="ODW152" s="4"/>
      <c r="ODX152" s="4"/>
      <c r="ODY152" s="4"/>
      <c r="ODZ152" s="4"/>
      <c r="OEA152" s="4"/>
      <c r="OEB152" s="4"/>
      <c r="OEC152" s="4"/>
      <c r="OED152" s="4"/>
      <c r="OEE152" s="4"/>
      <c r="OEF152" s="4"/>
      <c r="OEG152" s="4"/>
      <c r="OEH152" s="4"/>
      <c r="OEI152" s="4"/>
      <c r="OEJ152" s="4"/>
      <c r="OEK152" s="4"/>
      <c r="OEL152" s="4"/>
      <c r="OEM152" s="4"/>
      <c r="OEN152" s="4"/>
      <c r="OEO152" s="4"/>
      <c r="OEP152" s="4"/>
      <c r="OEQ152" s="4"/>
      <c r="OER152" s="4"/>
      <c r="OES152" s="4"/>
      <c r="OET152" s="4"/>
      <c r="OEU152" s="4"/>
      <c r="OEV152" s="4"/>
      <c r="OEW152" s="4"/>
      <c r="OEX152" s="4"/>
      <c r="OEY152" s="4"/>
      <c r="OEZ152" s="4"/>
      <c r="OFA152" s="4"/>
      <c r="OFB152" s="4"/>
      <c r="OFC152" s="4"/>
      <c r="OFD152" s="4"/>
      <c r="OFE152" s="4"/>
      <c r="OFF152" s="4"/>
      <c r="OFG152" s="4"/>
      <c r="OFH152" s="4"/>
      <c r="OFI152" s="4"/>
      <c r="OFJ152" s="4"/>
      <c r="OFK152" s="4"/>
      <c r="OFL152" s="4"/>
      <c r="OFM152" s="4"/>
      <c r="OFN152" s="4"/>
      <c r="OFO152" s="4"/>
      <c r="OFP152" s="4"/>
      <c r="OFQ152" s="4"/>
      <c r="OFR152" s="4"/>
      <c r="OFS152" s="4"/>
      <c r="OFT152" s="4"/>
      <c r="OFU152" s="4"/>
      <c r="OFV152" s="4"/>
      <c r="OFW152" s="4"/>
      <c r="OFX152" s="4"/>
      <c r="OFY152" s="4"/>
      <c r="OFZ152" s="4"/>
      <c r="OGA152" s="4"/>
      <c r="OGB152" s="4"/>
      <c r="OGC152" s="4"/>
      <c r="OGD152" s="4"/>
      <c r="OGE152" s="4"/>
      <c r="OGF152" s="4"/>
      <c r="OGG152" s="4"/>
      <c r="OGH152" s="4"/>
      <c r="OGI152" s="4"/>
      <c r="OGJ152" s="4"/>
      <c r="OGK152" s="4"/>
      <c r="OGL152" s="4"/>
      <c r="OGM152" s="4"/>
      <c r="OGN152" s="4"/>
      <c r="OGO152" s="4"/>
      <c r="OGP152" s="4"/>
      <c r="OGQ152" s="4"/>
      <c r="OGR152" s="4"/>
      <c r="OGS152" s="4"/>
      <c r="OGT152" s="4"/>
      <c r="OGU152" s="4"/>
      <c r="OGV152" s="4"/>
      <c r="OGW152" s="4"/>
      <c r="OGX152" s="4"/>
      <c r="OGY152" s="4"/>
      <c r="OGZ152" s="4"/>
      <c r="OHA152" s="4"/>
      <c r="OHB152" s="4"/>
      <c r="OHC152" s="4"/>
      <c r="OHD152" s="4"/>
      <c r="OHE152" s="4"/>
      <c r="OHF152" s="4"/>
      <c r="OHG152" s="4"/>
      <c r="OHH152" s="4"/>
      <c r="OHI152" s="4"/>
      <c r="OHJ152" s="4"/>
      <c r="OHK152" s="4"/>
      <c r="OHL152" s="4"/>
      <c r="OHM152" s="4"/>
      <c r="OHN152" s="4"/>
      <c r="OHO152" s="4"/>
      <c r="OHP152" s="4"/>
      <c r="OHQ152" s="4"/>
      <c r="OHR152" s="4"/>
      <c r="OHS152" s="4"/>
      <c r="OHT152" s="4"/>
      <c r="OHU152" s="4"/>
      <c r="OHV152" s="4"/>
      <c r="OHW152" s="4"/>
      <c r="OHX152" s="4"/>
      <c r="OHY152" s="4"/>
      <c r="OHZ152" s="4"/>
      <c r="OIA152" s="4"/>
      <c r="OIB152" s="4"/>
      <c r="OIC152" s="4"/>
      <c r="OID152" s="4"/>
      <c r="OIE152" s="4"/>
      <c r="OIF152" s="4"/>
      <c r="OIG152" s="4"/>
      <c r="OIH152" s="4"/>
      <c r="OII152" s="4"/>
      <c r="OIJ152" s="4"/>
      <c r="OIK152" s="4"/>
      <c r="OIL152" s="4"/>
      <c r="OIM152" s="4"/>
      <c r="OIN152" s="4"/>
      <c r="OIO152" s="4"/>
      <c r="OIP152" s="4"/>
      <c r="OIQ152" s="4"/>
      <c r="OIR152" s="4"/>
      <c r="OIS152" s="4"/>
      <c r="OIT152" s="4"/>
      <c r="OIU152" s="4"/>
      <c r="OIV152" s="4"/>
      <c r="OIW152" s="4"/>
      <c r="OIX152" s="4"/>
      <c r="OIY152" s="4"/>
      <c r="OIZ152" s="4"/>
      <c r="OJA152" s="4"/>
      <c r="OJB152" s="4"/>
      <c r="OJC152" s="4"/>
      <c r="OJD152" s="4"/>
      <c r="OJE152" s="4"/>
      <c r="OJF152" s="4"/>
      <c r="OJG152" s="4"/>
      <c r="OJH152" s="4"/>
      <c r="OJI152" s="4"/>
      <c r="OJJ152" s="4"/>
      <c r="OJK152" s="4"/>
      <c r="OJL152" s="4"/>
      <c r="OJM152" s="4"/>
      <c r="OJN152" s="4"/>
      <c r="OJO152" s="4"/>
      <c r="OJP152" s="4"/>
      <c r="OJQ152" s="4"/>
      <c r="OJR152" s="4"/>
      <c r="OJS152" s="4"/>
      <c r="OJT152" s="4"/>
      <c r="OJU152" s="4"/>
      <c r="OJV152" s="4"/>
      <c r="OJW152" s="4"/>
      <c r="OJX152" s="4"/>
      <c r="OJY152" s="4"/>
      <c r="OJZ152" s="4"/>
      <c r="OKA152" s="4"/>
      <c r="OKB152" s="4"/>
      <c r="OKC152" s="4"/>
      <c r="OKD152" s="4"/>
      <c r="OKE152" s="4"/>
      <c r="OKF152" s="4"/>
      <c r="OKG152" s="4"/>
      <c r="OKH152" s="4"/>
      <c r="OKI152" s="4"/>
      <c r="OKJ152" s="4"/>
      <c r="OKK152" s="4"/>
      <c r="OKL152" s="4"/>
      <c r="OKM152" s="4"/>
      <c r="OKN152" s="4"/>
      <c r="OKO152" s="4"/>
      <c r="OKP152" s="4"/>
      <c r="OKQ152" s="4"/>
      <c r="OKR152" s="4"/>
      <c r="OKS152" s="4"/>
      <c r="OKT152" s="4"/>
      <c r="OKU152" s="4"/>
      <c r="OKV152" s="4"/>
      <c r="OKW152" s="4"/>
      <c r="OKX152" s="4"/>
      <c r="OKY152" s="74"/>
      <c r="OKZ152" s="74"/>
      <c r="OLA152" s="74"/>
      <c r="OLB152" s="74"/>
      <c r="OLC152" s="74"/>
      <c r="OLD152" s="74"/>
      <c r="OLE152" s="4"/>
      <c r="OLF152" s="4"/>
      <c r="OLG152" s="4"/>
      <c r="OLH152" s="4"/>
      <c r="OLI152" s="4"/>
      <c r="OLJ152" s="4"/>
      <c r="OLK152" s="4"/>
      <c r="OLL152" s="4"/>
      <c r="OLM152" s="4"/>
      <c r="OLN152" s="4"/>
      <c r="OLO152" s="4"/>
      <c r="OLP152" s="4"/>
      <c r="OLQ152" s="4"/>
      <c r="OLR152" s="4"/>
      <c r="OLS152" s="4"/>
      <c r="OLT152" s="4"/>
      <c r="OLU152" s="4"/>
      <c r="OLV152" s="4"/>
      <c r="OLW152" s="4"/>
      <c r="OLX152" s="4"/>
      <c r="OLY152" s="4"/>
      <c r="OLZ152" s="4"/>
      <c r="OMA152" s="4"/>
      <c r="OMB152" s="4"/>
      <c r="OMC152" s="4"/>
      <c r="OMD152" s="4"/>
      <c r="OME152" s="4"/>
      <c r="OMF152" s="4"/>
      <c r="OMG152" s="4"/>
      <c r="OMH152" s="4"/>
      <c r="OMI152" s="4"/>
      <c r="OMJ152" s="4"/>
      <c r="OMK152" s="4"/>
      <c r="OML152" s="4"/>
      <c r="OMM152" s="4"/>
      <c r="OMN152" s="4"/>
      <c r="OMO152" s="4"/>
      <c r="OMP152" s="4"/>
      <c r="OMQ152" s="4"/>
      <c r="OMR152" s="4"/>
      <c r="OMS152" s="4"/>
      <c r="OMT152" s="4"/>
      <c r="OMU152" s="4"/>
      <c r="OMV152" s="4"/>
      <c r="OMW152" s="4"/>
      <c r="OMX152" s="4"/>
      <c r="OMY152" s="4"/>
      <c r="OMZ152" s="4"/>
      <c r="ONA152" s="4"/>
      <c r="ONB152" s="4"/>
      <c r="ONC152" s="4"/>
      <c r="OND152" s="4"/>
      <c r="ONE152" s="4"/>
      <c r="ONF152" s="4"/>
      <c r="ONG152" s="4"/>
      <c r="ONH152" s="4"/>
      <c r="ONI152" s="4"/>
      <c r="ONJ152" s="4"/>
      <c r="ONK152" s="4"/>
      <c r="ONL152" s="4"/>
      <c r="ONM152" s="4"/>
      <c r="ONN152" s="4"/>
      <c r="ONO152" s="4"/>
      <c r="ONP152" s="4"/>
      <c r="ONQ152" s="4"/>
      <c r="ONR152" s="4"/>
      <c r="ONS152" s="4"/>
      <c r="ONT152" s="4"/>
      <c r="ONU152" s="4"/>
      <c r="ONV152" s="4"/>
      <c r="ONW152" s="4"/>
      <c r="ONX152" s="4"/>
      <c r="ONY152" s="4"/>
      <c r="ONZ152" s="4"/>
      <c r="OOA152" s="4"/>
      <c r="OOB152" s="4"/>
      <c r="OOC152" s="4"/>
      <c r="OOD152" s="4"/>
      <c r="OOE152" s="4"/>
      <c r="OOF152" s="4"/>
      <c r="OOG152" s="4"/>
      <c r="OOH152" s="4"/>
      <c r="OOI152" s="4"/>
      <c r="OOJ152" s="4"/>
      <c r="OOK152" s="4"/>
      <c r="OOL152" s="4"/>
      <c r="OOM152" s="4"/>
      <c r="OON152" s="4"/>
      <c r="OOO152" s="4"/>
      <c r="OOP152" s="4"/>
      <c r="OOQ152" s="4"/>
      <c r="OOR152" s="4"/>
      <c r="OOS152" s="4"/>
      <c r="OOT152" s="4"/>
      <c r="OOU152" s="4"/>
      <c r="OOV152" s="4"/>
      <c r="OOW152" s="4"/>
      <c r="OOX152" s="4"/>
      <c r="OOY152" s="4"/>
      <c r="OOZ152" s="4"/>
      <c r="OPA152" s="4"/>
      <c r="OPB152" s="4"/>
      <c r="OPC152" s="4"/>
      <c r="OPD152" s="4"/>
      <c r="OPE152" s="4"/>
      <c r="OPF152" s="4"/>
      <c r="OPG152" s="4"/>
      <c r="OPH152" s="4"/>
      <c r="OPI152" s="4"/>
      <c r="OPJ152" s="4"/>
      <c r="OPK152" s="4"/>
      <c r="OPL152" s="4"/>
      <c r="OPM152" s="4"/>
      <c r="OPN152" s="4"/>
      <c r="OPO152" s="4"/>
      <c r="OPP152" s="4"/>
      <c r="OPQ152" s="4"/>
      <c r="OPR152" s="4"/>
      <c r="OPS152" s="4"/>
      <c r="OPT152" s="4"/>
      <c r="OPU152" s="4"/>
      <c r="OPV152" s="4"/>
      <c r="OPW152" s="4"/>
      <c r="OPX152" s="4"/>
      <c r="OPY152" s="4"/>
      <c r="OPZ152" s="4"/>
      <c r="OQA152" s="4"/>
      <c r="OQB152" s="4"/>
      <c r="OQC152" s="4"/>
      <c r="OQD152" s="4"/>
      <c r="OQE152" s="4"/>
      <c r="OQF152" s="4"/>
      <c r="OQG152" s="4"/>
      <c r="OQH152" s="4"/>
      <c r="OQI152" s="4"/>
      <c r="OQJ152" s="4"/>
      <c r="OQK152" s="4"/>
      <c r="OQL152" s="4"/>
      <c r="OQM152" s="4"/>
      <c r="OQN152" s="4"/>
      <c r="OQO152" s="4"/>
      <c r="OQP152" s="4"/>
      <c r="OQQ152" s="4"/>
      <c r="OQR152" s="4"/>
      <c r="OQS152" s="4"/>
      <c r="OQT152" s="4"/>
      <c r="OQU152" s="4"/>
      <c r="OQV152" s="4"/>
      <c r="OQW152" s="4"/>
      <c r="OQX152" s="4"/>
      <c r="OQY152" s="4"/>
      <c r="OQZ152" s="4"/>
      <c r="ORA152" s="4"/>
      <c r="ORB152" s="4"/>
      <c r="ORC152" s="4"/>
      <c r="ORD152" s="4"/>
      <c r="ORE152" s="4"/>
      <c r="ORF152" s="4"/>
      <c r="ORG152" s="4"/>
      <c r="ORH152" s="4"/>
      <c r="ORI152" s="4"/>
      <c r="ORJ152" s="4"/>
      <c r="ORK152" s="4"/>
      <c r="ORL152" s="4"/>
      <c r="ORM152" s="4"/>
      <c r="ORN152" s="4"/>
      <c r="ORO152" s="4"/>
      <c r="ORP152" s="4"/>
      <c r="ORQ152" s="4"/>
      <c r="ORR152" s="4"/>
      <c r="ORS152" s="4"/>
      <c r="ORT152" s="4"/>
      <c r="ORU152" s="4"/>
      <c r="ORV152" s="4"/>
      <c r="ORW152" s="4"/>
      <c r="ORX152" s="4"/>
      <c r="ORY152" s="4"/>
      <c r="ORZ152" s="4"/>
      <c r="OSA152" s="4"/>
      <c r="OSB152" s="4"/>
      <c r="OSC152" s="4"/>
      <c r="OSD152" s="4"/>
      <c r="OSE152" s="4"/>
      <c r="OSF152" s="4"/>
      <c r="OSG152" s="4"/>
      <c r="OSH152" s="4"/>
      <c r="OSI152" s="4"/>
      <c r="OSJ152" s="4"/>
      <c r="OSK152" s="4"/>
      <c r="OSL152" s="4"/>
      <c r="OSM152" s="4"/>
      <c r="OSN152" s="4"/>
      <c r="OSO152" s="4"/>
      <c r="OSP152" s="4"/>
      <c r="OSQ152" s="4"/>
      <c r="OSR152" s="4"/>
      <c r="OSS152" s="4"/>
      <c r="OST152" s="4"/>
      <c r="OSU152" s="4"/>
      <c r="OSV152" s="4"/>
      <c r="OSW152" s="4"/>
      <c r="OSX152" s="4"/>
      <c r="OSY152" s="4"/>
      <c r="OSZ152" s="4"/>
      <c r="OTA152" s="4"/>
      <c r="OTB152" s="4"/>
      <c r="OTC152" s="4"/>
      <c r="OTD152" s="4"/>
      <c r="OTE152" s="4"/>
      <c r="OTF152" s="4"/>
      <c r="OTG152" s="4"/>
      <c r="OTH152" s="4"/>
      <c r="OTI152" s="4"/>
      <c r="OTJ152" s="4"/>
      <c r="OTK152" s="4"/>
      <c r="OTL152" s="4"/>
      <c r="OTM152" s="4"/>
      <c r="OTN152" s="4"/>
      <c r="OTO152" s="4"/>
      <c r="OTP152" s="4"/>
      <c r="OTQ152" s="4"/>
      <c r="OTR152" s="4"/>
      <c r="OTS152" s="4"/>
      <c r="OTT152" s="4"/>
      <c r="OTU152" s="4"/>
      <c r="OTV152" s="4"/>
      <c r="OTW152" s="4"/>
      <c r="OTX152" s="4"/>
      <c r="OTY152" s="4"/>
      <c r="OTZ152" s="4"/>
      <c r="OUA152" s="4"/>
      <c r="OUB152" s="4"/>
      <c r="OUC152" s="4"/>
      <c r="OUD152" s="4"/>
      <c r="OUE152" s="4"/>
      <c r="OUF152" s="4"/>
      <c r="OUG152" s="4"/>
      <c r="OUH152" s="4"/>
      <c r="OUI152" s="4"/>
      <c r="OUJ152" s="4"/>
      <c r="OUK152" s="4"/>
      <c r="OUL152" s="4"/>
      <c r="OUM152" s="4"/>
      <c r="OUN152" s="4"/>
      <c r="OUO152" s="4"/>
      <c r="OUP152" s="4"/>
      <c r="OUQ152" s="4"/>
      <c r="OUR152" s="4"/>
      <c r="OUS152" s="4"/>
      <c r="OUT152" s="4"/>
      <c r="OUU152" s="74"/>
      <c r="OUV152" s="74"/>
      <c r="OUW152" s="74"/>
      <c r="OUX152" s="74"/>
      <c r="OUY152" s="74"/>
      <c r="OUZ152" s="74"/>
      <c r="OVA152" s="4"/>
      <c r="OVB152" s="4"/>
      <c r="OVC152" s="4"/>
      <c r="OVD152" s="4"/>
      <c r="OVE152" s="4"/>
      <c r="OVF152" s="4"/>
      <c r="OVG152" s="4"/>
      <c r="OVH152" s="4"/>
      <c r="OVI152" s="4"/>
      <c r="OVJ152" s="4"/>
      <c r="OVK152" s="4"/>
      <c r="OVL152" s="4"/>
      <c r="OVM152" s="4"/>
      <c r="OVN152" s="4"/>
      <c r="OVO152" s="4"/>
      <c r="OVP152" s="4"/>
      <c r="OVQ152" s="4"/>
      <c r="OVR152" s="4"/>
      <c r="OVS152" s="4"/>
      <c r="OVT152" s="4"/>
      <c r="OVU152" s="4"/>
      <c r="OVV152" s="4"/>
      <c r="OVW152" s="4"/>
      <c r="OVX152" s="4"/>
      <c r="OVY152" s="4"/>
      <c r="OVZ152" s="4"/>
      <c r="OWA152" s="4"/>
      <c r="OWB152" s="4"/>
      <c r="OWC152" s="4"/>
      <c r="OWD152" s="4"/>
      <c r="OWE152" s="4"/>
      <c r="OWF152" s="4"/>
      <c r="OWG152" s="4"/>
      <c r="OWH152" s="4"/>
      <c r="OWI152" s="4"/>
      <c r="OWJ152" s="4"/>
      <c r="OWK152" s="4"/>
      <c r="OWL152" s="4"/>
      <c r="OWM152" s="4"/>
      <c r="OWN152" s="4"/>
      <c r="OWO152" s="4"/>
      <c r="OWP152" s="4"/>
      <c r="OWQ152" s="4"/>
      <c r="OWR152" s="4"/>
      <c r="OWS152" s="4"/>
      <c r="OWT152" s="4"/>
      <c r="OWU152" s="4"/>
      <c r="OWV152" s="4"/>
      <c r="OWW152" s="4"/>
      <c r="OWX152" s="4"/>
      <c r="OWY152" s="4"/>
      <c r="OWZ152" s="4"/>
      <c r="OXA152" s="4"/>
      <c r="OXB152" s="4"/>
      <c r="OXC152" s="4"/>
      <c r="OXD152" s="4"/>
      <c r="OXE152" s="4"/>
      <c r="OXF152" s="4"/>
      <c r="OXG152" s="4"/>
      <c r="OXH152" s="4"/>
      <c r="OXI152" s="4"/>
      <c r="OXJ152" s="4"/>
      <c r="OXK152" s="4"/>
      <c r="OXL152" s="4"/>
      <c r="OXM152" s="4"/>
      <c r="OXN152" s="4"/>
      <c r="OXO152" s="4"/>
      <c r="OXP152" s="4"/>
      <c r="OXQ152" s="4"/>
      <c r="OXR152" s="4"/>
      <c r="OXS152" s="4"/>
      <c r="OXT152" s="4"/>
      <c r="OXU152" s="4"/>
      <c r="OXV152" s="4"/>
      <c r="OXW152" s="4"/>
      <c r="OXX152" s="4"/>
      <c r="OXY152" s="4"/>
      <c r="OXZ152" s="4"/>
      <c r="OYA152" s="4"/>
      <c r="OYB152" s="4"/>
      <c r="OYC152" s="4"/>
      <c r="OYD152" s="4"/>
      <c r="OYE152" s="4"/>
      <c r="OYF152" s="4"/>
      <c r="OYG152" s="4"/>
      <c r="OYH152" s="4"/>
      <c r="OYI152" s="4"/>
      <c r="OYJ152" s="4"/>
      <c r="OYK152" s="4"/>
      <c r="OYL152" s="4"/>
      <c r="OYM152" s="4"/>
      <c r="OYN152" s="4"/>
      <c r="OYO152" s="4"/>
      <c r="OYP152" s="4"/>
      <c r="OYQ152" s="4"/>
      <c r="OYR152" s="4"/>
      <c r="OYS152" s="4"/>
      <c r="OYT152" s="4"/>
      <c r="OYU152" s="4"/>
      <c r="OYV152" s="4"/>
      <c r="OYW152" s="4"/>
      <c r="OYX152" s="4"/>
      <c r="OYY152" s="4"/>
      <c r="OYZ152" s="4"/>
      <c r="OZA152" s="4"/>
      <c r="OZB152" s="4"/>
      <c r="OZC152" s="4"/>
      <c r="OZD152" s="4"/>
      <c r="OZE152" s="4"/>
      <c r="OZF152" s="4"/>
      <c r="OZG152" s="4"/>
      <c r="OZH152" s="4"/>
      <c r="OZI152" s="4"/>
      <c r="OZJ152" s="4"/>
      <c r="OZK152" s="4"/>
      <c r="OZL152" s="4"/>
      <c r="OZM152" s="4"/>
      <c r="OZN152" s="4"/>
      <c r="OZO152" s="4"/>
      <c r="OZP152" s="4"/>
      <c r="OZQ152" s="4"/>
      <c r="OZR152" s="4"/>
      <c r="OZS152" s="4"/>
      <c r="OZT152" s="4"/>
      <c r="OZU152" s="4"/>
      <c r="OZV152" s="4"/>
      <c r="OZW152" s="4"/>
      <c r="OZX152" s="4"/>
      <c r="OZY152" s="4"/>
      <c r="OZZ152" s="4"/>
      <c r="PAA152" s="4"/>
      <c r="PAB152" s="4"/>
      <c r="PAC152" s="4"/>
      <c r="PAD152" s="4"/>
      <c r="PAE152" s="4"/>
      <c r="PAF152" s="4"/>
      <c r="PAG152" s="4"/>
      <c r="PAH152" s="4"/>
      <c r="PAI152" s="4"/>
      <c r="PAJ152" s="4"/>
      <c r="PAK152" s="4"/>
      <c r="PAL152" s="4"/>
      <c r="PAM152" s="4"/>
      <c r="PAN152" s="4"/>
      <c r="PAO152" s="4"/>
      <c r="PAP152" s="4"/>
      <c r="PAQ152" s="4"/>
      <c r="PAR152" s="4"/>
      <c r="PAS152" s="4"/>
      <c r="PAT152" s="4"/>
      <c r="PAU152" s="4"/>
      <c r="PAV152" s="4"/>
      <c r="PAW152" s="4"/>
      <c r="PAX152" s="4"/>
      <c r="PAY152" s="4"/>
      <c r="PAZ152" s="4"/>
      <c r="PBA152" s="4"/>
      <c r="PBB152" s="4"/>
      <c r="PBC152" s="4"/>
      <c r="PBD152" s="4"/>
      <c r="PBE152" s="4"/>
      <c r="PBF152" s="4"/>
      <c r="PBG152" s="4"/>
      <c r="PBH152" s="4"/>
      <c r="PBI152" s="4"/>
      <c r="PBJ152" s="4"/>
      <c r="PBK152" s="4"/>
      <c r="PBL152" s="4"/>
      <c r="PBM152" s="4"/>
      <c r="PBN152" s="4"/>
      <c r="PBO152" s="4"/>
      <c r="PBP152" s="4"/>
      <c r="PBQ152" s="4"/>
      <c r="PBR152" s="4"/>
      <c r="PBS152" s="4"/>
      <c r="PBT152" s="4"/>
      <c r="PBU152" s="4"/>
      <c r="PBV152" s="4"/>
      <c r="PBW152" s="4"/>
      <c r="PBX152" s="4"/>
      <c r="PBY152" s="4"/>
      <c r="PBZ152" s="4"/>
      <c r="PCA152" s="4"/>
      <c r="PCB152" s="4"/>
      <c r="PCC152" s="4"/>
      <c r="PCD152" s="4"/>
      <c r="PCE152" s="4"/>
      <c r="PCF152" s="4"/>
      <c r="PCG152" s="4"/>
      <c r="PCH152" s="4"/>
      <c r="PCI152" s="4"/>
      <c r="PCJ152" s="4"/>
      <c r="PCK152" s="4"/>
      <c r="PCL152" s="4"/>
      <c r="PCM152" s="4"/>
      <c r="PCN152" s="4"/>
      <c r="PCO152" s="4"/>
      <c r="PCP152" s="4"/>
      <c r="PCQ152" s="4"/>
      <c r="PCR152" s="4"/>
      <c r="PCS152" s="4"/>
      <c r="PCT152" s="4"/>
      <c r="PCU152" s="4"/>
      <c r="PCV152" s="4"/>
      <c r="PCW152" s="4"/>
      <c r="PCX152" s="4"/>
      <c r="PCY152" s="4"/>
      <c r="PCZ152" s="4"/>
      <c r="PDA152" s="4"/>
      <c r="PDB152" s="4"/>
      <c r="PDC152" s="4"/>
      <c r="PDD152" s="4"/>
      <c r="PDE152" s="4"/>
      <c r="PDF152" s="4"/>
      <c r="PDG152" s="4"/>
      <c r="PDH152" s="4"/>
      <c r="PDI152" s="4"/>
      <c r="PDJ152" s="4"/>
      <c r="PDK152" s="4"/>
      <c r="PDL152" s="4"/>
      <c r="PDM152" s="4"/>
      <c r="PDN152" s="4"/>
      <c r="PDO152" s="4"/>
      <c r="PDP152" s="4"/>
      <c r="PDQ152" s="4"/>
      <c r="PDR152" s="4"/>
      <c r="PDS152" s="4"/>
      <c r="PDT152" s="4"/>
      <c r="PDU152" s="4"/>
      <c r="PDV152" s="4"/>
      <c r="PDW152" s="4"/>
      <c r="PDX152" s="4"/>
      <c r="PDY152" s="4"/>
      <c r="PDZ152" s="4"/>
      <c r="PEA152" s="4"/>
      <c r="PEB152" s="4"/>
      <c r="PEC152" s="4"/>
      <c r="PED152" s="4"/>
      <c r="PEE152" s="4"/>
      <c r="PEF152" s="4"/>
      <c r="PEG152" s="4"/>
      <c r="PEH152" s="4"/>
      <c r="PEI152" s="4"/>
      <c r="PEJ152" s="4"/>
      <c r="PEK152" s="4"/>
      <c r="PEL152" s="4"/>
      <c r="PEM152" s="4"/>
      <c r="PEN152" s="4"/>
      <c r="PEO152" s="4"/>
      <c r="PEP152" s="4"/>
      <c r="PEQ152" s="74"/>
      <c r="PER152" s="74"/>
      <c r="PES152" s="74"/>
      <c r="PET152" s="74"/>
      <c r="PEU152" s="74"/>
      <c r="PEV152" s="74"/>
      <c r="PEW152" s="4"/>
      <c r="PEX152" s="4"/>
      <c r="PEY152" s="4"/>
      <c r="PEZ152" s="4"/>
      <c r="PFA152" s="4"/>
      <c r="PFB152" s="4"/>
      <c r="PFC152" s="4"/>
      <c r="PFD152" s="4"/>
      <c r="PFE152" s="4"/>
      <c r="PFF152" s="4"/>
      <c r="PFG152" s="4"/>
      <c r="PFH152" s="4"/>
      <c r="PFI152" s="4"/>
      <c r="PFJ152" s="4"/>
      <c r="PFK152" s="4"/>
      <c r="PFL152" s="4"/>
      <c r="PFM152" s="4"/>
      <c r="PFN152" s="4"/>
      <c r="PFO152" s="4"/>
      <c r="PFP152" s="4"/>
      <c r="PFQ152" s="4"/>
      <c r="PFR152" s="4"/>
      <c r="PFS152" s="4"/>
      <c r="PFT152" s="4"/>
      <c r="PFU152" s="4"/>
      <c r="PFV152" s="4"/>
      <c r="PFW152" s="4"/>
      <c r="PFX152" s="4"/>
      <c r="PFY152" s="4"/>
      <c r="PFZ152" s="4"/>
      <c r="PGA152" s="4"/>
      <c r="PGB152" s="4"/>
      <c r="PGC152" s="4"/>
      <c r="PGD152" s="4"/>
      <c r="PGE152" s="4"/>
      <c r="PGF152" s="4"/>
      <c r="PGG152" s="4"/>
      <c r="PGH152" s="4"/>
      <c r="PGI152" s="4"/>
      <c r="PGJ152" s="4"/>
      <c r="PGK152" s="4"/>
      <c r="PGL152" s="4"/>
      <c r="PGM152" s="4"/>
      <c r="PGN152" s="4"/>
      <c r="PGO152" s="4"/>
      <c r="PGP152" s="4"/>
      <c r="PGQ152" s="4"/>
      <c r="PGR152" s="4"/>
      <c r="PGS152" s="4"/>
      <c r="PGT152" s="4"/>
      <c r="PGU152" s="4"/>
      <c r="PGV152" s="4"/>
      <c r="PGW152" s="4"/>
      <c r="PGX152" s="4"/>
      <c r="PGY152" s="4"/>
      <c r="PGZ152" s="4"/>
      <c r="PHA152" s="4"/>
      <c r="PHB152" s="4"/>
      <c r="PHC152" s="4"/>
      <c r="PHD152" s="4"/>
      <c r="PHE152" s="4"/>
      <c r="PHF152" s="4"/>
      <c r="PHG152" s="4"/>
      <c r="PHH152" s="4"/>
      <c r="PHI152" s="4"/>
      <c r="PHJ152" s="4"/>
      <c r="PHK152" s="4"/>
      <c r="PHL152" s="4"/>
      <c r="PHM152" s="4"/>
      <c r="PHN152" s="4"/>
      <c r="PHO152" s="4"/>
      <c r="PHP152" s="4"/>
      <c r="PHQ152" s="4"/>
      <c r="PHR152" s="4"/>
      <c r="PHS152" s="4"/>
      <c r="PHT152" s="4"/>
      <c r="PHU152" s="4"/>
      <c r="PHV152" s="4"/>
      <c r="PHW152" s="4"/>
      <c r="PHX152" s="4"/>
      <c r="PHY152" s="4"/>
      <c r="PHZ152" s="4"/>
      <c r="PIA152" s="4"/>
      <c r="PIB152" s="4"/>
      <c r="PIC152" s="4"/>
      <c r="PID152" s="4"/>
      <c r="PIE152" s="4"/>
      <c r="PIF152" s="4"/>
      <c r="PIG152" s="4"/>
      <c r="PIH152" s="4"/>
      <c r="PII152" s="4"/>
      <c r="PIJ152" s="4"/>
      <c r="PIK152" s="4"/>
      <c r="PIL152" s="4"/>
      <c r="PIM152" s="4"/>
      <c r="PIN152" s="4"/>
      <c r="PIO152" s="4"/>
      <c r="PIP152" s="4"/>
      <c r="PIQ152" s="4"/>
      <c r="PIR152" s="4"/>
      <c r="PIS152" s="4"/>
      <c r="PIT152" s="4"/>
      <c r="PIU152" s="4"/>
      <c r="PIV152" s="4"/>
      <c r="PIW152" s="4"/>
      <c r="PIX152" s="4"/>
      <c r="PIY152" s="4"/>
      <c r="PIZ152" s="4"/>
      <c r="PJA152" s="4"/>
      <c r="PJB152" s="4"/>
      <c r="PJC152" s="4"/>
      <c r="PJD152" s="4"/>
      <c r="PJE152" s="4"/>
      <c r="PJF152" s="4"/>
      <c r="PJG152" s="4"/>
      <c r="PJH152" s="4"/>
      <c r="PJI152" s="4"/>
      <c r="PJJ152" s="4"/>
      <c r="PJK152" s="4"/>
      <c r="PJL152" s="4"/>
      <c r="PJM152" s="4"/>
      <c r="PJN152" s="4"/>
      <c r="PJO152" s="4"/>
      <c r="PJP152" s="4"/>
      <c r="PJQ152" s="4"/>
      <c r="PJR152" s="4"/>
      <c r="PJS152" s="4"/>
      <c r="PJT152" s="4"/>
      <c r="PJU152" s="4"/>
      <c r="PJV152" s="4"/>
      <c r="PJW152" s="4"/>
      <c r="PJX152" s="4"/>
      <c r="PJY152" s="4"/>
      <c r="PJZ152" s="4"/>
      <c r="PKA152" s="4"/>
      <c r="PKB152" s="4"/>
      <c r="PKC152" s="4"/>
      <c r="PKD152" s="4"/>
      <c r="PKE152" s="4"/>
      <c r="PKF152" s="4"/>
      <c r="PKG152" s="4"/>
      <c r="PKH152" s="4"/>
      <c r="PKI152" s="4"/>
      <c r="PKJ152" s="4"/>
      <c r="PKK152" s="4"/>
      <c r="PKL152" s="4"/>
      <c r="PKM152" s="4"/>
      <c r="PKN152" s="4"/>
      <c r="PKO152" s="4"/>
      <c r="PKP152" s="4"/>
      <c r="PKQ152" s="4"/>
      <c r="PKR152" s="4"/>
      <c r="PKS152" s="4"/>
      <c r="PKT152" s="4"/>
      <c r="PKU152" s="4"/>
      <c r="PKV152" s="4"/>
      <c r="PKW152" s="4"/>
      <c r="PKX152" s="4"/>
      <c r="PKY152" s="4"/>
      <c r="PKZ152" s="4"/>
      <c r="PLA152" s="4"/>
      <c r="PLB152" s="4"/>
      <c r="PLC152" s="4"/>
      <c r="PLD152" s="4"/>
      <c r="PLE152" s="4"/>
      <c r="PLF152" s="4"/>
      <c r="PLG152" s="4"/>
      <c r="PLH152" s="4"/>
      <c r="PLI152" s="4"/>
      <c r="PLJ152" s="4"/>
      <c r="PLK152" s="4"/>
      <c r="PLL152" s="4"/>
      <c r="PLM152" s="4"/>
      <c r="PLN152" s="4"/>
      <c r="PLO152" s="4"/>
      <c r="PLP152" s="4"/>
      <c r="PLQ152" s="4"/>
      <c r="PLR152" s="4"/>
      <c r="PLS152" s="4"/>
      <c r="PLT152" s="4"/>
      <c r="PLU152" s="4"/>
      <c r="PLV152" s="4"/>
      <c r="PLW152" s="4"/>
      <c r="PLX152" s="4"/>
      <c r="PLY152" s="4"/>
      <c r="PLZ152" s="4"/>
      <c r="PMA152" s="4"/>
      <c r="PMB152" s="4"/>
      <c r="PMC152" s="4"/>
      <c r="PMD152" s="4"/>
      <c r="PME152" s="4"/>
      <c r="PMF152" s="4"/>
      <c r="PMG152" s="4"/>
      <c r="PMH152" s="4"/>
      <c r="PMI152" s="4"/>
      <c r="PMJ152" s="4"/>
      <c r="PMK152" s="4"/>
      <c r="PML152" s="4"/>
      <c r="PMM152" s="4"/>
      <c r="PMN152" s="4"/>
      <c r="PMO152" s="4"/>
      <c r="PMP152" s="4"/>
      <c r="PMQ152" s="4"/>
      <c r="PMR152" s="4"/>
      <c r="PMS152" s="4"/>
      <c r="PMT152" s="4"/>
      <c r="PMU152" s="4"/>
      <c r="PMV152" s="4"/>
      <c r="PMW152" s="4"/>
      <c r="PMX152" s="4"/>
      <c r="PMY152" s="4"/>
      <c r="PMZ152" s="4"/>
      <c r="PNA152" s="4"/>
      <c r="PNB152" s="4"/>
      <c r="PNC152" s="4"/>
      <c r="PND152" s="4"/>
      <c r="PNE152" s="4"/>
      <c r="PNF152" s="4"/>
      <c r="PNG152" s="4"/>
      <c r="PNH152" s="4"/>
      <c r="PNI152" s="4"/>
      <c r="PNJ152" s="4"/>
      <c r="PNK152" s="4"/>
      <c r="PNL152" s="4"/>
      <c r="PNM152" s="4"/>
      <c r="PNN152" s="4"/>
      <c r="PNO152" s="4"/>
      <c r="PNP152" s="4"/>
      <c r="PNQ152" s="4"/>
      <c r="PNR152" s="4"/>
      <c r="PNS152" s="4"/>
      <c r="PNT152" s="4"/>
      <c r="PNU152" s="4"/>
      <c r="PNV152" s="4"/>
      <c r="PNW152" s="4"/>
      <c r="PNX152" s="4"/>
      <c r="PNY152" s="4"/>
      <c r="PNZ152" s="4"/>
      <c r="POA152" s="4"/>
      <c r="POB152" s="4"/>
      <c r="POC152" s="4"/>
      <c r="POD152" s="4"/>
      <c r="POE152" s="4"/>
      <c r="POF152" s="4"/>
      <c r="POG152" s="4"/>
      <c r="POH152" s="4"/>
      <c r="POI152" s="4"/>
      <c r="POJ152" s="4"/>
      <c r="POK152" s="4"/>
      <c r="POL152" s="4"/>
      <c r="POM152" s="74"/>
      <c r="PON152" s="74"/>
      <c r="POO152" s="74"/>
      <c r="POP152" s="74"/>
      <c r="POQ152" s="74"/>
      <c r="POR152" s="74"/>
      <c r="POS152" s="4"/>
      <c r="POT152" s="4"/>
      <c r="POU152" s="4"/>
      <c r="POV152" s="4"/>
      <c r="POW152" s="4"/>
      <c r="POX152" s="4"/>
      <c r="POY152" s="4"/>
      <c r="POZ152" s="4"/>
      <c r="PPA152" s="4"/>
      <c r="PPB152" s="4"/>
      <c r="PPC152" s="4"/>
      <c r="PPD152" s="4"/>
      <c r="PPE152" s="4"/>
      <c r="PPF152" s="4"/>
      <c r="PPG152" s="4"/>
      <c r="PPH152" s="4"/>
      <c r="PPI152" s="4"/>
      <c r="PPJ152" s="4"/>
      <c r="PPK152" s="4"/>
      <c r="PPL152" s="4"/>
      <c r="PPM152" s="4"/>
      <c r="PPN152" s="4"/>
      <c r="PPO152" s="4"/>
      <c r="PPP152" s="4"/>
      <c r="PPQ152" s="4"/>
      <c r="PPR152" s="4"/>
      <c r="PPS152" s="4"/>
      <c r="PPT152" s="4"/>
      <c r="PPU152" s="4"/>
      <c r="PPV152" s="4"/>
      <c r="PPW152" s="4"/>
      <c r="PPX152" s="4"/>
      <c r="PPY152" s="4"/>
      <c r="PPZ152" s="4"/>
      <c r="PQA152" s="4"/>
      <c r="PQB152" s="4"/>
      <c r="PQC152" s="4"/>
      <c r="PQD152" s="4"/>
      <c r="PQE152" s="4"/>
      <c r="PQF152" s="4"/>
      <c r="PQG152" s="4"/>
      <c r="PQH152" s="4"/>
      <c r="PQI152" s="4"/>
      <c r="PQJ152" s="4"/>
      <c r="PQK152" s="4"/>
      <c r="PQL152" s="4"/>
      <c r="PQM152" s="4"/>
      <c r="PQN152" s="4"/>
      <c r="PQO152" s="4"/>
      <c r="PQP152" s="4"/>
      <c r="PQQ152" s="4"/>
      <c r="PQR152" s="4"/>
      <c r="PQS152" s="4"/>
      <c r="PQT152" s="4"/>
      <c r="PQU152" s="4"/>
      <c r="PQV152" s="4"/>
      <c r="PQW152" s="4"/>
      <c r="PQX152" s="4"/>
      <c r="PQY152" s="4"/>
      <c r="PQZ152" s="4"/>
      <c r="PRA152" s="4"/>
      <c r="PRB152" s="4"/>
      <c r="PRC152" s="4"/>
      <c r="PRD152" s="4"/>
      <c r="PRE152" s="4"/>
      <c r="PRF152" s="4"/>
      <c r="PRG152" s="4"/>
      <c r="PRH152" s="4"/>
      <c r="PRI152" s="4"/>
      <c r="PRJ152" s="4"/>
      <c r="PRK152" s="4"/>
      <c r="PRL152" s="4"/>
      <c r="PRM152" s="4"/>
      <c r="PRN152" s="4"/>
      <c r="PRO152" s="4"/>
      <c r="PRP152" s="4"/>
      <c r="PRQ152" s="4"/>
      <c r="PRR152" s="4"/>
      <c r="PRS152" s="4"/>
      <c r="PRT152" s="4"/>
      <c r="PRU152" s="4"/>
      <c r="PRV152" s="4"/>
      <c r="PRW152" s="4"/>
      <c r="PRX152" s="4"/>
      <c r="PRY152" s="4"/>
      <c r="PRZ152" s="4"/>
      <c r="PSA152" s="4"/>
      <c r="PSB152" s="4"/>
      <c r="PSC152" s="4"/>
      <c r="PSD152" s="4"/>
      <c r="PSE152" s="4"/>
      <c r="PSF152" s="4"/>
      <c r="PSG152" s="4"/>
      <c r="PSH152" s="4"/>
      <c r="PSI152" s="4"/>
      <c r="PSJ152" s="4"/>
      <c r="PSK152" s="4"/>
      <c r="PSL152" s="4"/>
      <c r="PSM152" s="4"/>
      <c r="PSN152" s="4"/>
      <c r="PSO152" s="4"/>
      <c r="PSP152" s="4"/>
      <c r="PSQ152" s="4"/>
      <c r="PSR152" s="4"/>
      <c r="PSS152" s="4"/>
      <c r="PST152" s="4"/>
      <c r="PSU152" s="4"/>
      <c r="PSV152" s="4"/>
      <c r="PSW152" s="4"/>
      <c r="PSX152" s="4"/>
      <c r="PSY152" s="4"/>
      <c r="PSZ152" s="4"/>
      <c r="PTA152" s="4"/>
      <c r="PTB152" s="4"/>
      <c r="PTC152" s="4"/>
      <c r="PTD152" s="4"/>
      <c r="PTE152" s="4"/>
      <c r="PTF152" s="4"/>
      <c r="PTG152" s="4"/>
      <c r="PTH152" s="4"/>
      <c r="PTI152" s="4"/>
      <c r="PTJ152" s="4"/>
      <c r="PTK152" s="4"/>
      <c r="PTL152" s="4"/>
      <c r="PTM152" s="4"/>
      <c r="PTN152" s="4"/>
      <c r="PTO152" s="4"/>
      <c r="PTP152" s="4"/>
      <c r="PTQ152" s="4"/>
      <c r="PTR152" s="4"/>
      <c r="PTS152" s="4"/>
      <c r="PTT152" s="4"/>
      <c r="PTU152" s="4"/>
      <c r="PTV152" s="4"/>
      <c r="PTW152" s="4"/>
      <c r="PTX152" s="4"/>
      <c r="PTY152" s="4"/>
      <c r="PTZ152" s="4"/>
      <c r="PUA152" s="4"/>
      <c r="PUB152" s="4"/>
      <c r="PUC152" s="4"/>
      <c r="PUD152" s="4"/>
      <c r="PUE152" s="4"/>
      <c r="PUF152" s="4"/>
      <c r="PUG152" s="4"/>
      <c r="PUH152" s="4"/>
      <c r="PUI152" s="4"/>
      <c r="PUJ152" s="4"/>
      <c r="PUK152" s="4"/>
      <c r="PUL152" s="4"/>
      <c r="PUM152" s="4"/>
      <c r="PUN152" s="4"/>
      <c r="PUO152" s="4"/>
      <c r="PUP152" s="4"/>
      <c r="PUQ152" s="4"/>
      <c r="PUR152" s="4"/>
      <c r="PUS152" s="4"/>
      <c r="PUT152" s="4"/>
      <c r="PUU152" s="4"/>
      <c r="PUV152" s="4"/>
      <c r="PUW152" s="4"/>
      <c r="PUX152" s="4"/>
      <c r="PUY152" s="4"/>
      <c r="PUZ152" s="4"/>
      <c r="PVA152" s="4"/>
      <c r="PVB152" s="4"/>
      <c r="PVC152" s="4"/>
      <c r="PVD152" s="4"/>
      <c r="PVE152" s="4"/>
      <c r="PVF152" s="4"/>
      <c r="PVG152" s="4"/>
      <c r="PVH152" s="4"/>
      <c r="PVI152" s="4"/>
      <c r="PVJ152" s="4"/>
      <c r="PVK152" s="4"/>
      <c r="PVL152" s="4"/>
      <c r="PVM152" s="4"/>
      <c r="PVN152" s="4"/>
      <c r="PVO152" s="4"/>
      <c r="PVP152" s="4"/>
      <c r="PVQ152" s="4"/>
      <c r="PVR152" s="4"/>
      <c r="PVS152" s="4"/>
      <c r="PVT152" s="4"/>
      <c r="PVU152" s="4"/>
      <c r="PVV152" s="4"/>
      <c r="PVW152" s="4"/>
      <c r="PVX152" s="4"/>
      <c r="PVY152" s="4"/>
      <c r="PVZ152" s="4"/>
      <c r="PWA152" s="4"/>
      <c r="PWB152" s="4"/>
      <c r="PWC152" s="4"/>
      <c r="PWD152" s="4"/>
      <c r="PWE152" s="4"/>
      <c r="PWF152" s="4"/>
      <c r="PWG152" s="4"/>
      <c r="PWH152" s="4"/>
      <c r="PWI152" s="4"/>
      <c r="PWJ152" s="4"/>
      <c r="PWK152" s="4"/>
      <c r="PWL152" s="4"/>
      <c r="PWM152" s="4"/>
      <c r="PWN152" s="4"/>
      <c r="PWO152" s="4"/>
      <c r="PWP152" s="4"/>
      <c r="PWQ152" s="4"/>
      <c r="PWR152" s="4"/>
      <c r="PWS152" s="4"/>
      <c r="PWT152" s="4"/>
      <c r="PWU152" s="4"/>
      <c r="PWV152" s="4"/>
      <c r="PWW152" s="4"/>
      <c r="PWX152" s="4"/>
      <c r="PWY152" s="4"/>
      <c r="PWZ152" s="4"/>
      <c r="PXA152" s="4"/>
      <c r="PXB152" s="4"/>
      <c r="PXC152" s="4"/>
      <c r="PXD152" s="4"/>
      <c r="PXE152" s="4"/>
      <c r="PXF152" s="4"/>
      <c r="PXG152" s="4"/>
      <c r="PXH152" s="4"/>
      <c r="PXI152" s="4"/>
      <c r="PXJ152" s="4"/>
      <c r="PXK152" s="4"/>
      <c r="PXL152" s="4"/>
      <c r="PXM152" s="4"/>
      <c r="PXN152" s="4"/>
      <c r="PXO152" s="4"/>
      <c r="PXP152" s="4"/>
      <c r="PXQ152" s="4"/>
      <c r="PXR152" s="4"/>
      <c r="PXS152" s="4"/>
      <c r="PXT152" s="4"/>
      <c r="PXU152" s="4"/>
      <c r="PXV152" s="4"/>
      <c r="PXW152" s="4"/>
      <c r="PXX152" s="4"/>
      <c r="PXY152" s="4"/>
      <c r="PXZ152" s="4"/>
      <c r="PYA152" s="4"/>
      <c r="PYB152" s="4"/>
      <c r="PYC152" s="4"/>
      <c r="PYD152" s="4"/>
      <c r="PYE152" s="4"/>
      <c r="PYF152" s="4"/>
      <c r="PYG152" s="4"/>
      <c r="PYH152" s="4"/>
      <c r="PYI152" s="74"/>
      <c r="PYJ152" s="74"/>
      <c r="PYK152" s="74"/>
      <c r="PYL152" s="74"/>
      <c r="PYM152" s="74"/>
      <c r="PYN152" s="74"/>
      <c r="PYO152" s="4"/>
      <c r="PYP152" s="4"/>
      <c r="PYQ152" s="4"/>
      <c r="PYR152" s="4"/>
      <c r="PYS152" s="4"/>
      <c r="PYT152" s="4"/>
      <c r="PYU152" s="4"/>
      <c r="PYV152" s="4"/>
      <c r="PYW152" s="4"/>
      <c r="PYX152" s="4"/>
      <c r="PYY152" s="4"/>
      <c r="PYZ152" s="4"/>
      <c r="PZA152" s="4"/>
      <c r="PZB152" s="4"/>
      <c r="PZC152" s="4"/>
      <c r="PZD152" s="4"/>
      <c r="PZE152" s="4"/>
      <c r="PZF152" s="4"/>
      <c r="PZG152" s="4"/>
      <c r="PZH152" s="4"/>
      <c r="PZI152" s="4"/>
      <c r="PZJ152" s="4"/>
      <c r="PZK152" s="4"/>
      <c r="PZL152" s="4"/>
      <c r="PZM152" s="4"/>
      <c r="PZN152" s="4"/>
      <c r="PZO152" s="4"/>
      <c r="PZP152" s="4"/>
      <c r="PZQ152" s="4"/>
      <c r="PZR152" s="4"/>
      <c r="PZS152" s="4"/>
      <c r="PZT152" s="4"/>
      <c r="PZU152" s="4"/>
      <c r="PZV152" s="4"/>
      <c r="PZW152" s="4"/>
      <c r="PZX152" s="4"/>
      <c r="PZY152" s="4"/>
      <c r="PZZ152" s="4"/>
      <c r="QAA152" s="4"/>
      <c r="QAB152" s="4"/>
      <c r="QAC152" s="4"/>
      <c r="QAD152" s="4"/>
      <c r="QAE152" s="4"/>
      <c r="QAF152" s="4"/>
      <c r="QAG152" s="4"/>
      <c r="QAH152" s="4"/>
      <c r="QAI152" s="4"/>
      <c r="QAJ152" s="4"/>
      <c r="QAK152" s="4"/>
      <c r="QAL152" s="4"/>
      <c r="QAM152" s="4"/>
      <c r="QAN152" s="4"/>
      <c r="QAO152" s="4"/>
      <c r="QAP152" s="4"/>
      <c r="QAQ152" s="4"/>
      <c r="QAR152" s="4"/>
      <c r="QAS152" s="4"/>
      <c r="QAT152" s="4"/>
      <c r="QAU152" s="4"/>
      <c r="QAV152" s="4"/>
      <c r="QAW152" s="4"/>
      <c r="QAX152" s="4"/>
      <c r="QAY152" s="4"/>
      <c r="QAZ152" s="4"/>
      <c r="QBA152" s="4"/>
      <c r="QBB152" s="4"/>
      <c r="QBC152" s="4"/>
      <c r="QBD152" s="4"/>
      <c r="QBE152" s="4"/>
      <c r="QBF152" s="4"/>
      <c r="QBG152" s="4"/>
      <c r="QBH152" s="4"/>
      <c r="QBI152" s="4"/>
      <c r="QBJ152" s="4"/>
      <c r="QBK152" s="4"/>
      <c r="QBL152" s="4"/>
      <c r="QBM152" s="4"/>
      <c r="QBN152" s="4"/>
      <c r="QBO152" s="4"/>
      <c r="QBP152" s="4"/>
      <c r="QBQ152" s="4"/>
      <c r="QBR152" s="4"/>
      <c r="QBS152" s="4"/>
      <c r="QBT152" s="4"/>
      <c r="QBU152" s="4"/>
      <c r="QBV152" s="4"/>
      <c r="QBW152" s="4"/>
      <c r="QBX152" s="4"/>
      <c r="QBY152" s="4"/>
      <c r="QBZ152" s="4"/>
      <c r="QCA152" s="4"/>
      <c r="QCB152" s="4"/>
      <c r="QCC152" s="4"/>
      <c r="QCD152" s="4"/>
      <c r="QCE152" s="4"/>
      <c r="QCF152" s="4"/>
      <c r="QCG152" s="4"/>
      <c r="QCH152" s="4"/>
      <c r="QCI152" s="4"/>
      <c r="QCJ152" s="4"/>
      <c r="QCK152" s="4"/>
      <c r="QCL152" s="4"/>
      <c r="QCM152" s="4"/>
      <c r="QCN152" s="4"/>
      <c r="QCO152" s="4"/>
      <c r="QCP152" s="4"/>
      <c r="QCQ152" s="4"/>
      <c r="QCR152" s="4"/>
      <c r="QCS152" s="4"/>
      <c r="QCT152" s="4"/>
      <c r="QCU152" s="4"/>
      <c r="QCV152" s="4"/>
      <c r="QCW152" s="4"/>
      <c r="QCX152" s="4"/>
      <c r="QCY152" s="4"/>
      <c r="QCZ152" s="4"/>
      <c r="QDA152" s="4"/>
      <c r="QDB152" s="4"/>
      <c r="QDC152" s="4"/>
      <c r="QDD152" s="4"/>
      <c r="QDE152" s="4"/>
      <c r="QDF152" s="4"/>
      <c r="QDG152" s="4"/>
      <c r="QDH152" s="4"/>
      <c r="QDI152" s="4"/>
      <c r="QDJ152" s="4"/>
      <c r="QDK152" s="4"/>
      <c r="QDL152" s="4"/>
      <c r="QDM152" s="4"/>
      <c r="QDN152" s="4"/>
      <c r="QDO152" s="4"/>
      <c r="QDP152" s="4"/>
      <c r="QDQ152" s="4"/>
      <c r="QDR152" s="4"/>
      <c r="QDS152" s="4"/>
      <c r="QDT152" s="4"/>
      <c r="QDU152" s="4"/>
      <c r="QDV152" s="4"/>
      <c r="QDW152" s="4"/>
      <c r="QDX152" s="4"/>
      <c r="QDY152" s="4"/>
      <c r="QDZ152" s="4"/>
      <c r="QEA152" s="4"/>
      <c r="QEB152" s="4"/>
      <c r="QEC152" s="4"/>
      <c r="QED152" s="4"/>
      <c r="QEE152" s="4"/>
      <c r="QEF152" s="4"/>
      <c r="QEG152" s="4"/>
      <c r="QEH152" s="4"/>
      <c r="QEI152" s="4"/>
      <c r="QEJ152" s="4"/>
      <c r="QEK152" s="4"/>
      <c r="QEL152" s="4"/>
      <c r="QEM152" s="4"/>
      <c r="QEN152" s="4"/>
      <c r="QEO152" s="4"/>
      <c r="QEP152" s="4"/>
      <c r="QEQ152" s="4"/>
      <c r="QER152" s="4"/>
      <c r="QES152" s="4"/>
      <c r="QET152" s="4"/>
      <c r="QEU152" s="4"/>
      <c r="QEV152" s="4"/>
      <c r="QEW152" s="4"/>
      <c r="QEX152" s="4"/>
      <c r="QEY152" s="4"/>
      <c r="QEZ152" s="4"/>
      <c r="QFA152" s="4"/>
      <c r="QFB152" s="4"/>
      <c r="QFC152" s="4"/>
      <c r="QFD152" s="4"/>
      <c r="QFE152" s="4"/>
      <c r="QFF152" s="4"/>
      <c r="QFG152" s="4"/>
      <c r="QFH152" s="4"/>
      <c r="QFI152" s="4"/>
      <c r="QFJ152" s="4"/>
      <c r="QFK152" s="4"/>
      <c r="QFL152" s="4"/>
      <c r="QFM152" s="4"/>
      <c r="QFN152" s="4"/>
      <c r="QFO152" s="4"/>
      <c r="QFP152" s="4"/>
      <c r="QFQ152" s="4"/>
      <c r="QFR152" s="4"/>
      <c r="QFS152" s="4"/>
      <c r="QFT152" s="4"/>
      <c r="QFU152" s="4"/>
      <c r="QFV152" s="4"/>
      <c r="QFW152" s="4"/>
      <c r="QFX152" s="4"/>
      <c r="QFY152" s="4"/>
      <c r="QFZ152" s="4"/>
      <c r="QGA152" s="4"/>
      <c r="QGB152" s="4"/>
      <c r="QGC152" s="4"/>
      <c r="QGD152" s="4"/>
      <c r="QGE152" s="4"/>
      <c r="QGF152" s="4"/>
      <c r="QGG152" s="4"/>
      <c r="QGH152" s="4"/>
      <c r="QGI152" s="4"/>
      <c r="QGJ152" s="4"/>
      <c r="QGK152" s="4"/>
      <c r="QGL152" s="4"/>
      <c r="QGM152" s="4"/>
      <c r="QGN152" s="4"/>
      <c r="QGO152" s="4"/>
      <c r="QGP152" s="4"/>
      <c r="QGQ152" s="4"/>
      <c r="QGR152" s="4"/>
      <c r="QGS152" s="4"/>
      <c r="QGT152" s="4"/>
      <c r="QGU152" s="4"/>
      <c r="QGV152" s="4"/>
      <c r="QGW152" s="4"/>
      <c r="QGX152" s="4"/>
      <c r="QGY152" s="4"/>
      <c r="QGZ152" s="4"/>
      <c r="QHA152" s="4"/>
      <c r="QHB152" s="4"/>
      <c r="QHC152" s="4"/>
      <c r="QHD152" s="4"/>
      <c r="QHE152" s="4"/>
      <c r="QHF152" s="4"/>
      <c r="QHG152" s="4"/>
      <c r="QHH152" s="4"/>
      <c r="QHI152" s="4"/>
      <c r="QHJ152" s="4"/>
      <c r="QHK152" s="4"/>
      <c r="QHL152" s="4"/>
      <c r="QHM152" s="4"/>
      <c r="QHN152" s="4"/>
      <c r="QHO152" s="4"/>
      <c r="QHP152" s="4"/>
      <c r="QHQ152" s="4"/>
      <c r="QHR152" s="4"/>
      <c r="QHS152" s="4"/>
      <c r="QHT152" s="4"/>
      <c r="QHU152" s="4"/>
      <c r="QHV152" s="4"/>
      <c r="QHW152" s="4"/>
      <c r="QHX152" s="4"/>
      <c r="QHY152" s="4"/>
      <c r="QHZ152" s="4"/>
      <c r="QIA152" s="4"/>
      <c r="QIB152" s="4"/>
      <c r="QIC152" s="4"/>
      <c r="QID152" s="4"/>
      <c r="QIE152" s="74"/>
      <c r="QIF152" s="74"/>
      <c r="QIG152" s="74"/>
      <c r="QIH152" s="74"/>
      <c r="QII152" s="74"/>
      <c r="QIJ152" s="74"/>
      <c r="QIK152" s="4"/>
      <c r="QIL152" s="4"/>
      <c r="QIM152" s="4"/>
      <c r="QIN152" s="4"/>
      <c r="QIO152" s="4"/>
      <c r="QIP152" s="4"/>
      <c r="QIQ152" s="4"/>
      <c r="QIR152" s="4"/>
      <c r="QIS152" s="4"/>
      <c r="QIT152" s="4"/>
      <c r="QIU152" s="4"/>
      <c r="QIV152" s="4"/>
      <c r="QIW152" s="4"/>
      <c r="QIX152" s="4"/>
      <c r="QIY152" s="4"/>
      <c r="QIZ152" s="4"/>
      <c r="QJA152" s="4"/>
      <c r="QJB152" s="4"/>
      <c r="QJC152" s="4"/>
      <c r="QJD152" s="4"/>
      <c r="QJE152" s="4"/>
      <c r="QJF152" s="4"/>
      <c r="QJG152" s="4"/>
      <c r="QJH152" s="4"/>
      <c r="QJI152" s="4"/>
      <c r="QJJ152" s="4"/>
      <c r="QJK152" s="4"/>
      <c r="QJL152" s="4"/>
      <c r="QJM152" s="4"/>
      <c r="QJN152" s="4"/>
      <c r="QJO152" s="4"/>
      <c r="QJP152" s="4"/>
      <c r="QJQ152" s="4"/>
      <c r="QJR152" s="4"/>
      <c r="QJS152" s="4"/>
      <c r="QJT152" s="4"/>
      <c r="QJU152" s="4"/>
      <c r="QJV152" s="4"/>
      <c r="QJW152" s="4"/>
      <c r="QJX152" s="4"/>
      <c r="QJY152" s="4"/>
      <c r="QJZ152" s="4"/>
      <c r="QKA152" s="4"/>
      <c r="QKB152" s="4"/>
      <c r="QKC152" s="4"/>
      <c r="QKD152" s="4"/>
      <c r="QKE152" s="4"/>
      <c r="QKF152" s="4"/>
      <c r="QKG152" s="4"/>
      <c r="QKH152" s="4"/>
      <c r="QKI152" s="4"/>
      <c r="QKJ152" s="4"/>
      <c r="QKK152" s="4"/>
      <c r="QKL152" s="4"/>
      <c r="QKM152" s="4"/>
      <c r="QKN152" s="4"/>
      <c r="QKO152" s="4"/>
      <c r="QKP152" s="4"/>
      <c r="QKQ152" s="4"/>
      <c r="QKR152" s="4"/>
      <c r="QKS152" s="4"/>
      <c r="QKT152" s="4"/>
      <c r="QKU152" s="4"/>
      <c r="QKV152" s="4"/>
      <c r="QKW152" s="4"/>
      <c r="QKX152" s="4"/>
      <c r="QKY152" s="4"/>
      <c r="QKZ152" s="4"/>
      <c r="QLA152" s="4"/>
      <c r="QLB152" s="4"/>
      <c r="QLC152" s="4"/>
      <c r="QLD152" s="4"/>
      <c r="QLE152" s="4"/>
      <c r="QLF152" s="4"/>
      <c r="QLG152" s="4"/>
      <c r="QLH152" s="4"/>
      <c r="QLI152" s="4"/>
      <c r="QLJ152" s="4"/>
      <c r="QLK152" s="4"/>
      <c r="QLL152" s="4"/>
      <c r="QLM152" s="4"/>
      <c r="QLN152" s="4"/>
      <c r="QLO152" s="4"/>
      <c r="QLP152" s="4"/>
      <c r="QLQ152" s="4"/>
      <c r="QLR152" s="4"/>
      <c r="QLS152" s="4"/>
      <c r="QLT152" s="4"/>
      <c r="QLU152" s="4"/>
      <c r="QLV152" s="4"/>
      <c r="QLW152" s="4"/>
      <c r="QLX152" s="4"/>
      <c r="QLY152" s="4"/>
      <c r="QLZ152" s="4"/>
      <c r="QMA152" s="4"/>
      <c r="QMB152" s="4"/>
      <c r="QMC152" s="4"/>
      <c r="QMD152" s="4"/>
      <c r="QME152" s="4"/>
      <c r="QMF152" s="4"/>
      <c r="QMG152" s="4"/>
      <c r="QMH152" s="4"/>
      <c r="QMI152" s="4"/>
      <c r="QMJ152" s="4"/>
      <c r="QMK152" s="4"/>
      <c r="QML152" s="4"/>
      <c r="QMM152" s="4"/>
      <c r="QMN152" s="4"/>
      <c r="QMO152" s="4"/>
      <c r="QMP152" s="4"/>
      <c r="QMQ152" s="4"/>
      <c r="QMR152" s="4"/>
      <c r="QMS152" s="4"/>
      <c r="QMT152" s="4"/>
      <c r="QMU152" s="4"/>
      <c r="QMV152" s="4"/>
      <c r="QMW152" s="4"/>
      <c r="QMX152" s="4"/>
      <c r="QMY152" s="4"/>
      <c r="QMZ152" s="4"/>
      <c r="QNA152" s="4"/>
      <c r="QNB152" s="4"/>
      <c r="QNC152" s="4"/>
      <c r="QND152" s="4"/>
      <c r="QNE152" s="4"/>
      <c r="QNF152" s="4"/>
      <c r="QNG152" s="4"/>
      <c r="QNH152" s="4"/>
      <c r="QNI152" s="4"/>
      <c r="QNJ152" s="4"/>
      <c r="QNK152" s="4"/>
      <c r="QNL152" s="4"/>
      <c r="QNM152" s="4"/>
      <c r="QNN152" s="4"/>
      <c r="QNO152" s="4"/>
      <c r="QNP152" s="4"/>
      <c r="QNQ152" s="4"/>
      <c r="QNR152" s="4"/>
      <c r="QNS152" s="4"/>
      <c r="QNT152" s="4"/>
      <c r="QNU152" s="4"/>
      <c r="QNV152" s="4"/>
      <c r="QNW152" s="4"/>
      <c r="QNX152" s="4"/>
      <c r="QNY152" s="4"/>
      <c r="QNZ152" s="4"/>
      <c r="QOA152" s="4"/>
      <c r="QOB152" s="4"/>
      <c r="QOC152" s="4"/>
      <c r="QOD152" s="4"/>
      <c r="QOE152" s="4"/>
      <c r="QOF152" s="4"/>
      <c r="QOG152" s="4"/>
      <c r="QOH152" s="4"/>
      <c r="QOI152" s="4"/>
      <c r="QOJ152" s="4"/>
      <c r="QOK152" s="4"/>
      <c r="QOL152" s="4"/>
      <c r="QOM152" s="4"/>
      <c r="QON152" s="4"/>
      <c r="QOO152" s="4"/>
      <c r="QOP152" s="4"/>
      <c r="QOQ152" s="4"/>
      <c r="QOR152" s="4"/>
      <c r="QOS152" s="4"/>
      <c r="QOT152" s="4"/>
      <c r="QOU152" s="4"/>
      <c r="QOV152" s="4"/>
      <c r="QOW152" s="4"/>
      <c r="QOX152" s="4"/>
      <c r="QOY152" s="4"/>
      <c r="QOZ152" s="4"/>
      <c r="QPA152" s="4"/>
      <c r="QPB152" s="4"/>
      <c r="QPC152" s="4"/>
      <c r="QPD152" s="4"/>
      <c r="QPE152" s="4"/>
      <c r="QPF152" s="4"/>
      <c r="QPG152" s="4"/>
      <c r="QPH152" s="4"/>
      <c r="QPI152" s="4"/>
      <c r="QPJ152" s="4"/>
      <c r="QPK152" s="4"/>
      <c r="QPL152" s="4"/>
      <c r="QPM152" s="4"/>
      <c r="QPN152" s="4"/>
      <c r="QPO152" s="4"/>
      <c r="QPP152" s="4"/>
      <c r="QPQ152" s="4"/>
      <c r="QPR152" s="4"/>
      <c r="QPS152" s="4"/>
      <c r="QPT152" s="4"/>
      <c r="QPU152" s="4"/>
      <c r="QPV152" s="4"/>
      <c r="QPW152" s="4"/>
      <c r="QPX152" s="4"/>
      <c r="QPY152" s="4"/>
      <c r="QPZ152" s="4"/>
      <c r="QQA152" s="4"/>
      <c r="QQB152" s="4"/>
      <c r="QQC152" s="4"/>
      <c r="QQD152" s="4"/>
      <c r="QQE152" s="4"/>
      <c r="QQF152" s="4"/>
      <c r="QQG152" s="4"/>
      <c r="QQH152" s="4"/>
      <c r="QQI152" s="4"/>
      <c r="QQJ152" s="4"/>
      <c r="QQK152" s="4"/>
      <c r="QQL152" s="4"/>
      <c r="QQM152" s="4"/>
      <c r="QQN152" s="4"/>
      <c r="QQO152" s="4"/>
      <c r="QQP152" s="4"/>
      <c r="QQQ152" s="4"/>
      <c r="QQR152" s="4"/>
      <c r="QQS152" s="4"/>
      <c r="QQT152" s="4"/>
      <c r="QQU152" s="4"/>
      <c r="QQV152" s="4"/>
      <c r="QQW152" s="4"/>
      <c r="QQX152" s="4"/>
      <c r="QQY152" s="4"/>
      <c r="QQZ152" s="4"/>
      <c r="QRA152" s="4"/>
      <c r="QRB152" s="4"/>
      <c r="QRC152" s="4"/>
      <c r="QRD152" s="4"/>
      <c r="QRE152" s="4"/>
      <c r="QRF152" s="4"/>
      <c r="QRG152" s="4"/>
      <c r="QRH152" s="4"/>
      <c r="QRI152" s="4"/>
      <c r="QRJ152" s="4"/>
      <c r="QRK152" s="4"/>
      <c r="QRL152" s="4"/>
      <c r="QRM152" s="4"/>
      <c r="QRN152" s="4"/>
      <c r="QRO152" s="4"/>
      <c r="QRP152" s="4"/>
      <c r="QRQ152" s="4"/>
      <c r="QRR152" s="4"/>
      <c r="QRS152" s="4"/>
      <c r="QRT152" s="4"/>
      <c r="QRU152" s="4"/>
      <c r="QRV152" s="4"/>
      <c r="QRW152" s="4"/>
      <c r="QRX152" s="4"/>
      <c r="QRY152" s="4"/>
      <c r="QRZ152" s="4"/>
      <c r="QSA152" s="74"/>
      <c r="QSB152" s="74"/>
      <c r="QSC152" s="74"/>
      <c r="QSD152" s="74"/>
      <c r="QSE152" s="74"/>
      <c r="QSF152" s="74"/>
      <c r="QSG152" s="4"/>
      <c r="QSH152" s="4"/>
      <c r="QSI152" s="4"/>
      <c r="QSJ152" s="4"/>
      <c r="QSK152" s="4"/>
      <c r="QSL152" s="4"/>
      <c r="QSM152" s="4"/>
      <c r="QSN152" s="4"/>
      <c r="QSO152" s="4"/>
      <c r="QSP152" s="4"/>
      <c r="QSQ152" s="4"/>
      <c r="QSR152" s="4"/>
      <c r="QSS152" s="4"/>
      <c r="QST152" s="4"/>
      <c r="QSU152" s="4"/>
      <c r="QSV152" s="4"/>
      <c r="QSW152" s="4"/>
      <c r="QSX152" s="4"/>
      <c r="QSY152" s="4"/>
      <c r="QSZ152" s="4"/>
      <c r="QTA152" s="4"/>
      <c r="QTB152" s="4"/>
      <c r="QTC152" s="4"/>
      <c r="QTD152" s="4"/>
      <c r="QTE152" s="4"/>
      <c r="QTF152" s="4"/>
      <c r="QTG152" s="4"/>
      <c r="QTH152" s="4"/>
      <c r="QTI152" s="4"/>
      <c r="QTJ152" s="4"/>
      <c r="QTK152" s="4"/>
      <c r="QTL152" s="4"/>
      <c r="QTM152" s="4"/>
      <c r="QTN152" s="4"/>
      <c r="QTO152" s="4"/>
      <c r="QTP152" s="4"/>
      <c r="QTQ152" s="4"/>
      <c r="QTR152" s="4"/>
      <c r="QTS152" s="4"/>
      <c r="QTT152" s="4"/>
      <c r="QTU152" s="4"/>
      <c r="QTV152" s="4"/>
      <c r="QTW152" s="4"/>
      <c r="QTX152" s="4"/>
      <c r="QTY152" s="4"/>
      <c r="QTZ152" s="4"/>
      <c r="QUA152" s="4"/>
      <c r="QUB152" s="4"/>
      <c r="QUC152" s="4"/>
      <c r="QUD152" s="4"/>
      <c r="QUE152" s="4"/>
      <c r="QUF152" s="4"/>
      <c r="QUG152" s="4"/>
      <c r="QUH152" s="4"/>
      <c r="QUI152" s="4"/>
      <c r="QUJ152" s="4"/>
      <c r="QUK152" s="4"/>
      <c r="QUL152" s="4"/>
      <c r="QUM152" s="4"/>
      <c r="QUN152" s="4"/>
      <c r="QUO152" s="4"/>
      <c r="QUP152" s="4"/>
      <c r="QUQ152" s="4"/>
      <c r="QUR152" s="4"/>
      <c r="QUS152" s="4"/>
      <c r="QUT152" s="4"/>
      <c r="QUU152" s="4"/>
      <c r="QUV152" s="4"/>
      <c r="QUW152" s="4"/>
      <c r="QUX152" s="4"/>
      <c r="QUY152" s="4"/>
      <c r="QUZ152" s="4"/>
      <c r="QVA152" s="4"/>
      <c r="QVB152" s="4"/>
      <c r="QVC152" s="4"/>
      <c r="QVD152" s="4"/>
      <c r="QVE152" s="4"/>
      <c r="QVF152" s="4"/>
      <c r="QVG152" s="4"/>
      <c r="QVH152" s="4"/>
      <c r="QVI152" s="4"/>
      <c r="QVJ152" s="4"/>
      <c r="QVK152" s="4"/>
      <c r="QVL152" s="4"/>
      <c r="QVM152" s="4"/>
      <c r="QVN152" s="4"/>
      <c r="QVO152" s="4"/>
      <c r="QVP152" s="4"/>
      <c r="QVQ152" s="4"/>
      <c r="QVR152" s="4"/>
      <c r="QVS152" s="4"/>
      <c r="QVT152" s="4"/>
      <c r="QVU152" s="4"/>
      <c r="QVV152" s="4"/>
      <c r="QVW152" s="4"/>
      <c r="QVX152" s="4"/>
      <c r="QVY152" s="4"/>
      <c r="QVZ152" s="4"/>
      <c r="QWA152" s="4"/>
      <c r="QWB152" s="4"/>
      <c r="QWC152" s="4"/>
      <c r="QWD152" s="4"/>
      <c r="QWE152" s="4"/>
      <c r="QWF152" s="4"/>
      <c r="QWG152" s="4"/>
      <c r="QWH152" s="4"/>
      <c r="QWI152" s="4"/>
      <c r="QWJ152" s="4"/>
      <c r="QWK152" s="4"/>
      <c r="QWL152" s="4"/>
      <c r="QWM152" s="4"/>
      <c r="QWN152" s="4"/>
      <c r="QWO152" s="4"/>
      <c r="QWP152" s="4"/>
      <c r="QWQ152" s="4"/>
      <c r="QWR152" s="4"/>
      <c r="QWS152" s="4"/>
      <c r="QWT152" s="4"/>
      <c r="QWU152" s="4"/>
      <c r="QWV152" s="4"/>
      <c r="QWW152" s="4"/>
      <c r="QWX152" s="4"/>
      <c r="QWY152" s="4"/>
      <c r="QWZ152" s="4"/>
      <c r="QXA152" s="4"/>
      <c r="QXB152" s="4"/>
      <c r="QXC152" s="4"/>
      <c r="QXD152" s="4"/>
      <c r="QXE152" s="4"/>
      <c r="QXF152" s="4"/>
      <c r="QXG152" s="4"/>
      <c r="QXH152" s="4"/>
      <c r="QXI152" s="4"/>
      <c r="QXJ152" s="4"/>
      <c r="QXK152" s="4"/>
      <c r="QXL152" s="4"/>
      <c r="QXM152" s="4"/>
      <c r="QXN152" s="4"/>
      <c r="QXO152" s="4"/>
      <c r="QXP152" s="4"/>
      <c r="QXQ152" s="4"/>
      <c r="QXR152" s="4"/>
      <c r="QXS152" s="4"/>
      <c r="QXT152" s="4"/>
      <c r="QXU152" s="4"/>
      <c r="QXV152" s="4"/>
      <c r="QXW152" s="4"/>
      <c r="QXX152" s="4"/>
      <c r="QXY152" s="4"/>
      <c r="QXZ152" s="4"/>
      <c r="QYA152" s="4"/>
      <c r="QYB152" s="4"/>
      <c r="QYC152" s="4"/>
      <c r="QYD152" s="4"/>
      <c r="QYE152" s="4"/>
      <c r="QYF152" s="4"/>
      <c r="QYG152" s="4"/>
      <c r="QYH152" s="4"/>
      <c r="QYI152" s="4"/>
      <c r="QYJ152" s="4"/>
      <c r="QYK152" s="4"/>
      <c r="QYL152" s="4"/>
      <c r="QYM152" s="4"/>
      <c r="QYN152" s="4"/>
      <c r="QYO152" s="4"/>
      <c r="QYP152" s="4"/>
      <c r="QYQ152" s="4"/>
      <c r="QYR152" s="4"/>
      <c r="QYS152" s="4"/>
      <c r="QYT152" s="4"/>
      <c r="QYU152" s="4"/>
      <c r="QYV152" s="4"/>
      <c r="QYW152" s="4"/>
      <c r="QYX152" s="4"/>
      <c r="QYY152" s="4"/>
      <c r="QYZ152" s="4"/>
      <c r="QZA152" s="4"/>
      <c r="QZB152" s="4"/>
      <c r="QZC152" s="4"/>
      <c r="QZD152" s="4"/>
      <c r="QZE152" s="4"/>
      <c r="QZF152" s="4"/>
      <c r="QZG152" s="4"/>
      <c r="QZH152" s="4"/>
      <c r="QZI152" s="4"/>
      <c r="QZJ152" s="4"/>
      <c r="QZK152" s="4"/>
      <c r="QZL152" s="4"/>
      <c r="QZM152" s="4"/>
      <c r="QZN152" s="4"/>
      <c r="QZO152" s="4"/>
      <c r="QZP152" s="4"/>
      <c r="QZQ152" s="4"/>
      <c r="QZR152" s="4"/>
      <c r="QZS152" s="4"/>
      <c r="QZT152" s="4"/>
      <c r="QZU152" s="4"/>
      <c r="QZV152" s="4"/>
      <c r="QZW152" s="4"/>
      <c r="QZX152" s="4"/>
      <c r="QZY152" s="4"/>
      <c r="QZZ152" s="4"/>
      <c r="RAA152" s="4"/>
      <c r="RAB152" s="4"/>
      <c r="RAC152" s="4"/>
      <c r="RAD152" s="4"/>
      <c r="RAE152" s="4"/>
      <c r="RAF152" s="4"/>
      <c r="RAG152" s="4"/>
      <c r="RAH152" s="4"/>
      <c r="RAI152" s="4"/>
      <c r="RAJ152" s="4"/>
      <c r="RAK152" s="4"/>
      <c r="RAL152" s="4"/>
      <c r="RAM152" s="4"/>
      <c r="RAN152" s="4"/>
      <c r="RAO152" s="4"/>
      <c r="RAP152" s="4"/>
      <c r="RAQ152" s="4"/>
      <c r="RAR152" s="4"/>
      <c r="RAS152" s="4"/>
      <c r="RAT152" s="4"/>
      <c r="RAU152" s="4"/>
      <c r="RAV152" s="4"/>
      <c r="RAW152" s="4"/>
      <c r="RAX152" s="4"/>
      <c r="RAY152" s="4"/>
      <c r="RAZ152" s="4"/>
      <c r="RBA152" s="4"/>
      <c r="RBB152" s="4"/>
      <c r="RBC152" s="4"/>
      <c r="RBD152" s="4"/>
      <c r="RBE152" s="4"/>
      <c r="RBF152" s="4"/>
      <c r="RBG152" s="4"/>
      <c r="RBH152" s="4"/>
      <c r="RBI152" s="4"/>
      <c r="RBJ152" s="4"/>
      <c r="RBK152" s="4"/>
      <c r="RBL152" s="4"/>
      <c r="RBM152" s="4"/>
      <c r="RBN152" s="4"/>
      <c r="RBO152" s="4"/>
      <c r="RBP152" s="4"/>
      <c r="RBQ152" s="4"/>
      <c r="RBR152" s="4"/>
      <c r="RBS152" s="4"/>
      <c r="RBT152" s="4"/>
      <c r="RBU152" s="4"/>
      <c r="RBV152" s="4"/>
      <c r="RBW152" s="74"/>
      <c r="RBX152" s="74"/>
      <c r="RBY152" s="74"/>
      <c r="RBZ152" s="74"/>
      <c r="RCA152" s="74"/>
      <c r="RCB152" s="74"/>
      <c r="RCC152" s="4"/>
      <c r="RCD152" s="4"/>
      <c r="RCE152" s="4"/>
      <c r="RCF152" s="4"/>
      <c r="RCG152" s="4"/>
      <c r="RCH152" s="4"/>
      <c r="RCI152" s="4"/>
      <c r="RCJ152" s="4"/>
      <c r="RCK152" s="4"/>
      <c r="RCL152" s="4"/>
      <c r="RCM152" s="4"/>
      <c r="RCN152" s="4"/>
      <c r="RCO152" s="4"/>
      <c r="RCP152" s="4"/>
      <c r="RCQ152" s="4"/>
      <c r="RCR152" s="4"/>
      <c r="RCS152" s="4"/>
      <c r="RCT152" s="4"/>
      <c r="RCU152" s="4"/>
      <c r="RCV152" s="4"/>
      <c r="RCW152" s="4"/>
      <c r="RCX152" s="4"/>
      <c r="RCY152" s="4"/>
      <c r="RCZ152" s="4"/>
      <c r="RDA152" s="4"/>
      <c r="RDB152" s="4"/>
      <c r="RDC152" s="4"/>
      <c r="RDD152" s="4"/>
      <c r="RDE152" s="4"/>
      <c r="RDF152" s="4"/>
      <c r="RDG152" s="4"/>
      <c r="RDH152" s="4"/>
      <c r="RDI152" s="4"/>
      <c r="RDJ152" s="4"/>
      <c r="RDK152" s="4"/>
      <c r="RDL152" s="4"/>
      <c r="RDM152" s="4"/>
      <c r="RDN152" s="4"/>
      <c r="RDO152" s="4"/>
      <c r="RDP152" s="4"/>
      <c r="RDQ152" s="4"/>
      <c r="RDR152" s="4"/>
      <c r="RDS152" s="4"/>
      <c r="RDT152" s="4"/>
      <c r="RDU152" s="4"/>
      <c r="RDV152" s="4"/>
      <c r="RDW152" s="4"/>
      <c r="RDX152" s="4"/>
      <c r="RDY152" s="4"/>
      <c r="RDZ152" s="4"/>
      <c r="REA152" s="4"/>
      <c r="REB152" s="4"/>
      <c r="REC152" s="4"/>
      <c r="RED152" s="4"/>
      <c r="REE152" s="4"/>
      <c r="REF152" s="4"/>
      <c r="REG152" s="4"/>
      <c r="REH152" s="4"/>
      <c r="REI152" s="4"/>
      <c r="REJ152" s="4"/>
      <c r="REK152" s="4"/>
      <c r="REL152" s="4"/>
      <c r="REM152" s="4"/>
      <c r="REN152" s="4"/>
      <c r="REO152" s="4"/>
      <c r="REP152" s="4"/>
      <c r="REQ152" s="4"/>
      <c r="RER152" s="4"/>
      <c r="RES152" s="4"/>
      <c r="RET152" s="4"/>
      <c r="REU152" s="4"/>
      <c r="REV152" s="4"/>
      <c r="REW152" s="4"/>
      <c r="REX152" s="4"/>
      <c r="REY152" s="4"/>
      <c r="REZ152" s="4"/>
      <c r="RFA152" s="4"/>
      <c r="RFB152" s="4"/>
      <c r="RFC152" s="4"/>
      <c r="RFD152" s="4"/>
      <c r="RFE152" s="4"/>
      <c r="RFF152" s="4"/>
      <c r="RFG152" s="4"/>
      <c r="RFH152" s="4"/>
      <c r="RFI152" s="4"/>
      <c r="RFJ152" s="4"/>
      <c r="RFK152" s="4"/>
      <c r="RFL152" s="4"/>
      <c r="RFM152" s="4"/>
      <c r="RFN152" s="4"/>
      <c r="RFO152" s="4"/>
      <c r="RFP152" s="4"/>
      <c r="RFQ152" s="4"/>
      <c r="RFR152" s="4"/>
      <c r="RFS152" s="4"/>
      <c r="RFT152" s="4"/>
      <c r="RFU152" s="4"/>
      <c r="RFV152" s="4"/>
      <c r="RFW152" s="4"/>
      <c r="RFX152" s="4"/>
      <c r="RFY152" s="4"/>
      <c r="RFZ152" s="4"/>
      <c r="RGA152" s="4"/>
      <c r="RGB152" s="4"/>
      <c r="RGC152" s="4"/>
      <c r="RGD152" s="4"/>
      <c r="RGE152" s="4"/>
      <c r="RGF152" s="4"/>
      <c r="RGG152" s="4"/>
      <c r="RGH152" s="4"/>
      <c r="RGI152" s="4"/>
      <c r="RGJ152" s="4"/>
      <c r="RGK152" s="4"/>
      <c r="RGL152" s="4"/>
      <c r="RGM152" s="4"/>
      <c r="RGN152" s="4"/>
      <c r="RGO152" s="4"/>
      <c r="RGP152" s="4"/>
      <c r="RGQ152" s="4"/>
      <c r="RGR152" s="4"/>
      <c r="RGS152" s="4"/>
      <c r="RGT152" s="4"/>
      <c r="RGU152" s="4"/>
      <c r="RGV152" s="4"/>
      <c r="RGW152" s="4"/>
      <c r="RGX152" s="4"/>
      <c r="RGY152" s="4"/>
      <c r="RGZ152" s="4"/>
      <c r="RHA152" s="4"/>
      <c r="RHB152" s="4"/>
      <c r="RHC152" s="4"/>
      <c r="RHD152" s="4"/>
      <c r="RHE152" s="4"/>
      <c r="RHF152" s="4"/>
      <c r="RHG152" s="4"/>
      <c r="RHH152" s="4"/>
      <c r="RHI152" s="4"/>
      <c r="RHJ152" s="4"/>
      <c r="RHK152" s="4"/>
      <c r="RHL152" s="4"/>
      <c r="RHM152" s="4"/>
      <c r="RHN152" s="4"/>
      <c r="RHO152" s="4"/>
      <c r="RHP152" s="4"/>
      <c r="RHQ152" s="4"/>
      <c r="RHR152" s="4"/>
      <c r="RHS152" s="4"/>
      <c r="RHT152" s="4"/>
      <c r="RHU152" s="4"/>
      <c r="RHV152" s="4"/>
      <c r="RHW152" s="4"/>
      <c r="RHX152" s="4"/>
      <c r="RHY152" s="4"/>
      <c r="RHZ152" s="4"/>
      <c r="RIA152" s="4"/>
      <c r="RIB152" s="4"/>
      <c r="RIC152" s="4"/>
      <c r="RID152" s="4"/>
      <c r="RIE152" s="4"/>
      <c r="RIF152" s="4"/>
      <c r="RIG152" s="4"/>
      <c r="RIH152" s="4"/>
      <c r="RII152" s="4"/>
      <c r="RIJ152" s="4"/>
      <c r="RIK152" s="4"/>
      <c r="RIL152" s="4"/>
      <c r="RIM152" s="4"/>
      <c r="RIN152" s="4"/>
      <c r="RIO152" s="4"/>
      <c r="RIP152" s="4"/>
      <c r="RIQ152" s="4"/>
      <c r="RIR152" s="4"/>
      <c r="RIS152" s="4"/>
      <c r="RIT152" s="4"/>
      <c r="RIU152" s="4"/>
      <c r="RIV152" s="4"/>
      <c r="RIW152" s="4"/>
      <c r="RIX152" s="4"/>
      <c r="RIY152" s="4"/>
      <c r="RIZ152" s="4"/>
      <c r="RJA152" s="4"/>
      <c r="RJB152" s="4"/>
      <c r="RJC152" s="4"/>
      <c r="RJD152" s="4"/>
      <c r="RJE152" s="4"/>
      <c r="RJF152" s="4"/>
      <c r="RJG152" s="4"/>
      <c r="RJH152" s="4"/>
      <c r="RJI152" s="4"/>
      <c r="RJJ152" s="4"/>
      <c r="RJK152" s="4"/>
      <c r="RJL152" s="4"/>
      <c r="RJM152" s="4"/>
      <c r="RJN152" s="4"/>
      <c r="RJO152" s="4"/>
      <c r="RJP152" s="4"/>
      <c r="RJQ152" s="4"/>
      <c r="RJR152" s="4"/>
      <c r="RJS152" s="4"/>
      <c r="RJT152" s="4"/>
      <c r="RJU152" s="4"/>
      <c r="RJV152" s="4"/>
      <c r="RJW152" s="4"/>
      <c r="RJX152" s="4"/>
      <c r="RJY152" s="4"/>
      <c r="RJZ152" s="4"/>
      <c r="RKA152" s="4"/>
      <c r="RKB152" s="4"/>
      <c r="RKC152" s="4"/>
      <c r="RKD152" s="4"/>
      <c r="RKE152" s="4"/>
      <c r="RKF152" s="4"/>
      <c r="RKG152" s="4"/>
      <c r="RKH152" s="4"/>
      <c r="RKI152" s="4"/>
      <c r="RKJ152" s="4"/>
      <c r="RKK152" s="4"/>
      <c r="RKL152" s="4"/>
      <c r="RKM152" s="4"/>
      <c r="RKN152" s="4"/>
      <c r="RKO152" s="4"/>
      <c r="RKP152" s="4"/>
      <c r="RKQ152" s="4"/>
      <c r="RKR152" s="4"/>
      <c r="RKS152" s="4"/>
      <c r="RKT152" s="4"/>
      <c r="RKU152" s="4"/>
      <c r="RKV152" s="4"/>
      <c r="RKW152" s="4"/>
      <c r="RKX152" s="4"/>
      <c r="RKY152" s="4"/>
      <c r="RKZ152" s="4"/>
      <c r="RLA152" s="4"/>
      <c r="RLB152" s="4"/>
      <c r="RLC152" s="4"/>
      <c r="RLD152" s="4"/>
      <c r="RLE152" s="4"/>
      <c r="RLF152" s="4"/>
      <c r="RLG152" s="4"/>
      <c r="RLH152" s="4"/>
      <c r="RLI152" s="4"/>
      <c r="RLJ152" s="4"/>
      <c r="RLK152" s="4"/>
      <c r="RLL152" s="4"/>
      <c r="RLM152" s="4"/>
      <c r="RLN152" s="4"/>
      <c r="RLO152" s="4"/>
      <c r="RLP152" s="4"/>
      <c r="RLQ152" s="4"/>
      <c r="RLR152" s="4"/>
      <c r="RLS152" s="74"/>
      <c r="RLT152" s="74"/>
      <c r="RLU152" s="74"/>
      <c r="RLV152" s="74"/>
      <c r="RLW152" s="74"/>
      <c r="RLX152" s="74"/>
      <c r="RLY152" s="4"/>
      <c r="RLZ152" s="4"/>
      <c r="RMA152" s="4"/>
      <c r="RMB152" s="4"/>
      <c r="RMC152" s="4"/>
      <c r="RMD152" s="4"/>
      <c r="RME152" s="4"/>
      <c r="RMF152" s="4"/>
      <c r="RMG152" s="4"/>
      <c r="RMH152" s="4"/>
      <c r="RMI152" s="4"/>
      <c r="RMJ152" s="4"/>
      <c r="RMK152" s="4"/>
      <c r="RML152" s="4"/>
      <c r="RMM152" s="4"/>
      <c r="RMN152" s="4"/>
      <c r="RMO152" s="4"/>
      <c r="RMP152" s="4"/>
      <c r="RMQ152" s="4"/>
      <c r="RMR152" s="4"/>
      <c r="RMS152" s="4"/>
      <c r="RMT152" s="4"/>
      <c r="RMU152" s="4"/>
      <c r="RMV152" s="4"/>
      <c r="RMW152" s="4"/>
      <c r="RMX152" s="4"/>
      <c r="RMY152" s="4"/>
      <c r="RMZ152" s="4"/>
      <c r="RNA152" s="4"/>
      <c r="RNB152" s="4"/>
      <c r="RNC152" s="4"/>
      <c r="RND152" s="4"/>
      <c r="RNE152" s="4"/>
      <c r="RNF152" s="4"/>
      <c r="RNG152" s="4"/>
      <c r="RNH152" s="4"/>
      <c r="RNI152" s="4"/>
      <c r="RNJ152" s="4"/>
      <c r="RNK152" s="4"/>
      <c r="RNL152" s="4"/>
      <c r="RNM152" s="4"/>
      <c r="RNN152" s="4"/>
      <c r="RNO152" s="4"/>
      <c r="RNP152" s="4"/>
      <c r="RNQ152" s="4"/>
      <c r="RNR152" s="4"/>
      <c r="RNS152" s="4"/>
      <c r="RNT152" s="4"/>
      <c r="RNU152" s="4"/>
      <c r="RNV152" s="4"/>
      <c r="RNW152" s="4"/>
      <c r="RNX152" s="4"/>
      <c r="RNY152" s="4"/>
      <c r="RNZ152" s="4"/>
      <c r="ROA152" s="4"/>
      <c r="ROB152" s="4"/>
      <c r="ROC152" s="4"/>
      <c r="ROD152" s="4"/>
      <c r="ROE152" s="4"/>
      <c r="ROF152" s="4"/>
      <c r="ROG152" s="4"/>
      <c r="ROH152" s="4"/>
      <c r="ROI152" s="4"/>
      <c r="ROJ152" s="4"/>
      <c r="ROK152" s="4"/>
      <c r="ROL152" s="4"/>
      <c r="ROM152" s="4"/>
      <c r="RON152" s="4"/>
      <c r="ROO152" s="4"/>
      <c r="ROP152" s="4"/>
      <c r="ROQ152" s="4"/>
      <c r="ROR152" s="4"/>
      <c r="ROS152" s="4"/>
      <c r="ROT152" s="4"/>
      <c r="ROU152" s="4"/>
      <c r="ROV152" s="4"/>
      <c r="ROW152" s="4"/>
      <c r="ROX152" s="4"/>
      <c r="ROY152" s="4"/>
      <c r="ROZ152" s="4"/>
      <c r="RPA152" s="4"/>
      <c r="RPB152" s="4"/>
      <c r="RPC152" s="4"/>
      <c r="RPD152" s="4"/>
      <c r="RPE152" s="4"/>
      <c r="RPF152" s="4"/>
      <c r="RPG152" s="4"/>
      <c r="RPH152" s="4"/>
      <c r="RPI152" s="4"/>
      <c r="RPJ152" s="4"/>
      <c r="RPK152" s="4"/>
      <c r="RPL152" s="4"/>
      <c r="RPM152" s="4"/>
      <c r="RPN152" s="4"/>
      <c r="RPO152" s="4"/>
      <c r="RPP152" s="4"/>
      <c r="RPQ152" s="4"/>
      <c r="RPR152" s="4"/>
      <c r="RPS152" s="4"/>
      <c r="RPT152" s="4"/>
      <c r="RPU152" s="4"/>
      <c r="RPV152" s="4"/>
      <c r="RPW152" s="4"/>
      <c r="RPX152" s="4"/>
      <c r="RPY152" s="4"/>
      <c r="RPZ152" s="4"/>
      <c r="RQA152" s="4"/>
      <c r="RQB152" s="4"/>
      <c r="RQC152" s="4"/>
      <c r="RQD152" s="4"/>
      <c r="RQE152" s="4"/>
      <c r="RQF152" s="4"/>
      <c r="RQG152" s="4"/>
      <c r="RQH152" s="4"/>
      <c r="RQI152" s="4"/>
      <c r="RQJ152" s="4"/>
      <c r="RQK152" s="4"/>
      <c r="RQL152" s="4"/>
      <c r="RQM152" s="4"/>
      <c r="RQN152" s="4"/>
      <c r="RQO152" s="4"/>
      <c r="RQP152" s="4"/>
      <c r="RQQ152" s="4"/>
      <c r="RQR152" s="4"/>
      <c r="RQS152" s="4"/>
      <c r="RQT152" s="4"/>
      <c r="RQU152" s="4"/>
      <c r="RQV152" s="4"/>
      <c r="RQW152" s="4"/>
      <c r="RQX152" s="4"/>
      <c r="RQY152" s="4"/>
      <c r="RQZ152" s="4"/>
      <c r="RRA152" s="4"/>
      <c r="RRB152" s="4"/>
      <c r="RRC152" s="4"/>
      <c r="RRD152" s="4"/>
      <c r="RRE152" s="4"/>
      <c r="RRF152" s="4"/>
      <c r="RRG152" s="4"/>
      <c r="RRH152" s="4"/>
      <c r="RRI152" s="4"/>
      <c r="RRJ152" s="4"/>
      <c r="RRK152" s="4"/>
      <c r="RRL152" s="4"/>
      <c r="RRM152" s="4"/>
      <c r="RRN152" s="4"/>
      <c r="RRO152" s="4"/>
      <c r="RRP152" s="4"/>
      <c r="RRQ152" s="4"/>
      <c r="RRR152" s="4"/>
      <c r="RRS152" s="4"/>
      <c r="RRT152" s="4"/>
      <c r="RRU152" s="4"/>
      <c r="RRV152" s="4"/>
      <c r="RRW152" s="4"/>
      <c r="RRX152" s="4"/>
      <c r="RRY152" s="4"/>
      <c r="RRZ152" s="4"/>
      <c r="RSA152" s="4"/>
      <c r="RSB152" s="4"/>
      <c r="RSC152" s="4"/>
      <c r="RSD152" s="4"/>
      <c r="RSE152" s="4"/>
      <c r="RSF152" s="4"/>
      <c r="RSG152" s="4"/>
      <c r="RSH152" s="4"/>
      <c r="RSI152" s="4"/>
      <c r="RSJ152" s="4"/>
      <c r="RSK152" s="4"/>
      <c r="RSL152" s="4"/>
      <c r="RSM152" s="4"/>
      <c r="RSN152" s="4"/>
      <c r="RSO152" s="4"/>
      <c r="RSP152" s="4"/>
      <c r="RSQ152" s="4"/>
      <c r="RSR152" s="4"/>
      <c r="RSS152" s="4"/>
      <c r="RST152" s="4"/>
      <c r="RSU152" s="4"/>
      <c r="RSV152" s="4"/>
      <c r="RSW152" s="4"/>
      <c r="RSX152" s="4"/>
      <c r="RSY152" s="4"/>
      <c r="RSZ152" s="4"/>
      <c r="RTA152" s="4"/>
      <c r="RTB152" s="4"/>
      <c r="RTC152" s="4"/>
      <c r="RTD152" s="4"/>
      <c r="RTE152" s="4"/>
      <c r="RTF152" s="4"/>
      <c r="RTG152" s="4"/>
      <c r="RTH152" s="4"/>
      <c r="RTI152" s="4"/>
      <c r="RTJ152" s="4"/>
      <c r="RTK152" s="4"/>
      <c r="RTL152" s="4"/>
      <c r="RTM152" s="4"/>
      <c r="RTN152" s="4"/>
      <c r="RTO152" s="4"/>
      <c r="RTP152" s="4"/>
      <c r="RTQ152" s="4"/>
      <c r="RTR152" s="4"/>
      <c r="RTS152" s="4"/>
      <c r="RTT152" s="4"/>
      <c r="RTU152" s="4"/>
      <c r="RTV152" s="4"/>
      <c r="RTW152" s="4"/>
      <c r="RTX152" s="4"/>
      <c r="RTY152" s="4"/>
      <c r="RTZ152" s="4"/>
      <c r="RUA152" s="4"/>
      <c r="RUB152" s="4"/>
      <c r="RUC152" s="4"/>
      <c r="RUD152" s="4"/>
      <c r="RUE152" s="4"/>
      <c r="RUF152" s="4"/>
      <c r="RUG152" s="4"/>
      <c r="RUH152" s="4"/>
      <c r="RUI152" s="4"/>
      <c r="RUJ152" s="4"/>
      <c r="RUK152" s="4"/>
      <c r="RUL152" s="4"/>
      <c r="RUM152" s="4"/>
      <c r="RUN152" s="4"/>
      <c r="RUO152" s="4"/>
      <c r="RUP152" s="4"/>
      <c r="RUQ152" s="4"/>
      <c r="RUR152" s="4"/>
      <c r="RUS152" s="4"/>
      <c r="RUT152" s="4"/>
      <c r="RUU152" s="4"/>
      <c r="RUV152" s="4"/>
      <c r="RUW152" s="4"/>
      <c r="RUX152" s="4"/>
      <c r="RUY152" s="4"/>
      <c r="RUZ152" s="4"/>
      <c r="RVA152" s="4"/>
      <c r="RVB152" s="4"/>
      <c r="RVC152" s="4"/>
      <c r="RVD152" s="4"/>
      <c r="RVE152" s="4"/>
      <c r="RVF152" s="4"/>
      <c r="RVG152" s="4"/>
      <c r="RVH152" s="4"/>
      <c r="RVI152" s="4"/>
      <c r="RVJ152" s="4"/>
      <c r="RVK152" s="4"/>
      <c r="RVL152" s="4"/>
      <c r="RVM152" s="4"/>
      <c r="RVN152" s="4"/>
      <c r="RVO152" s="74"/>
      <c r="RVP152" s="74"/>
      <c r="RVQ152" s="74"/>
      <c r="RVR152" s="74"/>
      <c r="RVS152" s="74"/>
      <c r="RVT152" s="74"/>
      <c r="RVU152" s="4"/>
      <c r="RVV152" s="4"/>
      <c r="RVW152" s="4"/>
      <c r="RVX152" s="4"/>
      <c r="RVY152" s="4"/>
      <c r="RVZ152" s="4"/>
      <c r="RWA152" s="4"/>
      <c r="RWB152" s="4"/>
      <c r="RWC152" s="4"/>
      <c r="RWD152" s="4"/>
      <c r="RWE152" s="4"/>
      <c r="RWF152" s="4"/>
      <c r="RWG152" s="4"/>
      <c r="RWH152" s="4"/>
      <c r="RWI152" s="4"/>
      <c r="RWJ152" s="4"/>
      <c r="RWK152" s="4"/>
      <c r="RWL152" s="4"/>
      <c r="RWM152" s="4"/>
      <c r="RWN152" s="4"/>
      <c r="RWO152" s="4"/>
      <c r="RWP152" s="4"/>
      <c r="RWQ152" s="4"/>
      <c r="RWR152" s="4"/>
      <c r="RWS152" s="4"/>
      <c r="RWT152" s="4"/>
      <c r="RWU152" s="4"/>
      <c r="RWV152" s="4"/>
      <c r="RWW152" s="4"/>
      <c r="RWX152" s="4"/>
      <c r="RWY152" s="4"/>
      <c r="RWZ152" s="4"/>
      <c r="RXA152" s="4"/>
      <c r="RXB152" s="4"/>
      <c r="RXC152" s="4"/>
      <c r="RXD152" s="4"/>
      <c r="RXE152" s="4"/>
      <c r="RXF152" s="4"/>
      <c r="RXG152" s="4"/>
      <c r="RXH152" s="4"/>
      <c r="RXI152" s="4"/>
      <c r="RXJ152" s="4"/>
      <c r="RXK152" s="4"/>
      <c r="RXL152" s="4"/>
      <c r="RXM152" s="4"/>
      <c r="RXN152" s="4"/>
      <c r="RXO152" s="4"/>
      <c r="RXP152" s="4"/>
      <c r="RXQ152" s="4"/>
      <c r="RXR152" s="4"/>
      <c r="RXS152" s="4"/>
      <c r="RXT152" s="4"/>
      <c r="RXU152" s="4"/>
      <c r="RXV152" s="4"/>
      <c r="RXW152" s="4"/>
      <c r="RXX152" s="4"/>
      <c r="RXY152" s="4"/>
      <c r="RXZ152" s="4"/>
      <c r="RYA152" s="4"/>
      <c r="RYB152" s="4"/>
      <c r="RYC152" s="4"/>
      <c r="RYD152" s="4"/>
      <c r="RYE152" s="4"/>
      <c r="RYF152" s="4"/>
      <c r="RYG152" s="4"/>
      <c r="RYH152" s="4"/>
      <c r="RYI152" s="4"/>
      <c r="RYJ152" s="4"/>
      <c r="RYK152" s="4"/>
      <c r="RYL152" s="4"/>
      <c r="RYM152" s="4"/>
      <c r="RYN152" s="4"/>
      <c r="RYO152" s="4"/>
      <c r="RYP152" s="4"/>
      <c r="RYQ152" s="4"/>
      <c r="RYR152" s="4"/>
      <c r="RYS152" s="4"/>
      <c r="RYT152" s="4"/>
      <c r="RYU152" s="4"/>
      <c r="RYV152" s="4"/>
      <c r="RYW152" s="4"/>
      <c r="RYX152" s="4"/>
      <c r="RYY152" s="4"/>
      <c r="RYZ152" s="4"/>
      <c r="RZA152" s="4"/>
      <c r="RZB152" s="4"/>
      <c r="RZC152" s="4"/>
      <c r="RZD152" s="4"/>
      <c r="RZE152" s="4"/>
      <c r="RZF152" s="4"/>
      <c r="RZG152" s="4"/>
      <c r="RZH152" s="4"/>
      <c r="RZI152" s="4"/>
      <c r="RZJ152" s="4"/>
      <c r="RZK152" s="4"/>
      <c r="RZL152" s="4"/>
      <c r="RZM152" s="4"/>
      <c r="RZN152" s="4"/>
      <c r="RZO152" s="4"/>
      <c r="RZP152" s="4"/>
      <c r="RZQ152" s="4"/>
      <c r="RZR152" s="4"/>
      <c r="RZS152" s="4"/>
      <c r="RZT152" s="4"/>
      <c r="RZU152" s="4"/>
      <c r="RZV152" s="4"/>
      <c r="RZW152" s="4"/>
      <c r="RZX152" s="4"/>
      <c r="RZY152" s="4"/>
      <c r="RZZ152" s="4"/>
      <c r="SAA152" s="4"/>
      <c r="SAB152" s="4"/>
      <c r="SAC152" s="4"/>
      <c r="SAD152" s="4"/>
      <c r="SAE152" s="4"/>
      <c r="SAF152" s="4"/>
      <c r="SAG152" s="4"/>
      <c r="SAH152" s="4"/>
      <c r="SAI152" s="4"/>
      <c r="SAJ152" s="4"/>
      <c r="SAK152" s="4"/>
      <c r="SAL152" s="4"/>
      <c r="SAM152" s="4"/>
      <c r="SAN152" s="4"/>
      <c r="SAO152" s="4"/>
      <c r="SAP152" s="4"/>
      <c r="SAQ152" s="4"/>
      <c r="SAR152" s="4"/>
      <c r="SAS152" s="4"/>
      <c r="SAT152" s="4"/>
      <c r="SAU152" s="4"/>
      <c r="SAV152" s="4"/>
      <c r="SAW152" s="4"/>
      <c r="SAX152" s="4"/>
      <c r="SAY152" s="4"/>
      <c r="SAZ152" s="4"/>
      <c r="SBA152" s="4"/>
      <c r="SBB152" s="4"/>
      <c r="SBC152" s="4"/>
      <c r="SBD152" s="4"/>
      <c r="SBE152" s="4"/>
      <c r="SBF152" s="4"/>
      <c r="SBG152" s="4"/>
      <c r="SBH152" s="4"/>
      <c r="SBI152" s="4"/>
      <c r="SBJ152" s="4"/>
      <c r="SBK152" s="4"/>
      <c r="SBL152" s="4"/>
      <c r="SBM152" s="4"/>
      <c r="SBN152" s="4"/>
      <c r="SBO152" s="4"/>
      <c r="SBP152" s="4"/>
      <c r="SBQ152" s="4"/>
      <c r="SBR152" s="4"/>
      <c r="SBS152" s="4"/>
      <c r="SBT152" s="4"/>
      <c r="SBU152" s="4"/>
      <c r="SBV152" s="4"/>
      <c r="SBW152" s="4"/>
      <c r="SBX152" s="4"/>
      <c r="SBY152" s="4"/>
      <c r="SBZ152" s="4"/>
      <c r="SCA152" s="4"/>
      <c r="SCB152" s="4"/>
      <c r="SCC152" s="4"/>
      <c r="SCD152" s="4"/>
      <c r="SCE152" s="4"/>
      <c r="SCF152" s="4"/>
      <c r="SCG152" s="4"/>
      <c r="SCH152" s="4"/>
      <c r="SCI152" s="4"/>
      <c r="SCJ152" s="4"/>
      <c r="SCK152" s="4"/>
      <c r="SCL152" s="4"/>
      <c r="SCM152" s="4"/>
      <c r="SCN152" s="4"/>
      <c r="SCO152" s="4"/>
      <c r="SCP152" s="4"/>
      <c r="SCQ152" s="4"/>
      <c r="SCR152" s="4"/>
      <c r="SCS152" s="4"/>
      <c r="SCT152" s="4"/>
      <c r="SCU152" s="4"/>
      <c r="SCV152" s="4"/>
      <c r="SCW152" s="4"/>
      <c r="SCX152" s="4"/>
      <c r="SCY152" s="4"/>
      <c r="SCZ152" s="4"/>
      <c r="SDA152" s="4"/>
      <c r="SDB152" s="4"/>
      <c r="SDC152" s="4"/>
      <c r="SDD152" s="4"/>
      <c r="SDE152" s="4"/>
      <c r="SDF152" s="4"/>
      <c r="SDG152" s="4"/>
      <c r="SDH152" s="4"/>
      <c r="SDI152" s="4"/>
      <c r="SDJ152" s="4"/>
      <c r="SDK152" s="4"/>
      <c r="SDL152" s="4"/>
      <c r="SDM152" s="4"/>
      <c r="SDN152" s="4"/>
      <c r="SDO152" s="4"/>
      <c r="SDP152" s="4"/>
      <c r="SDQ152" s="4"/>
      <c r="SDR152" s="4"/>
      <c r="SDS152" s="4"/>
      <c r="SDT152" s="4"/>
      <c r="SDU152" s="4"/>
      <c r="SDV152" s="4"/>
      <c r="SDW152" s="4"/>
      <c r="SDX152" s="4"/>
      <c r="SDY152" s="4"/>
      <c r="SDZ152" s="4"/>
      <c r="SEA152" s="4"/>
      <c r="SEB152" s="4"/>
      <c r="SEC152" s="4"/>
      <c r="SED152" s="4"/>
      <c r="SEE152" s="4"/>
      <c r="SEF152" s="4"/>
      <c r="SEG152" s="4"/>
      <c r="SEH152" s="4"/>
      <c r="SEI152" s="4"/>
      <c r="SEJ152" s="4"/>
      <c r="SEK152" s="4"/>
      <c r="SEL152" s="4"/>
      <c r="SEM152" s="4"/>
      <c r="SEN152" s="4"/>
      <c r="SEO152" s="4"/>
      <c r="SEP152" s="4"/>
      <c r="SEQ152" s="4"/>
      <c r="SER152" s="4"/>
      <c r="SES152" s="4"/>
      <c r="SET152" s="4"/>
      <c r="SEU152" s="4"/>
      <c r="SEV152" s="4"/>
      <c r="SEW152" s="4"/>
      <c r="SEX152" s="4"/>
      <c r="SEY152" s="4"/>
      <c r="SEZ152" s="4"/>
      <c r="SFA152" s="4"/>
      <c r="SFB152" s="4"/>
      <c r="SFC152" s="4"/>
      <c r="SFD152" s="4"/>
      <c r="SFE152" s="4"/>
      <c r="SFF152" s="4"/>
      <c r="SFG152" s="4"/>
      <c r="SFH152" s="4"/>
      <c r="SFI152" s="4"/>
      <c r="SFJ152" s="4"/>
      <c r="SFK152" s="74"/>
      <c r="SFL152" s="74"/>
      <c r="SFM152" s="74"/>
      <c r="SFN152" s="74"/>
      <c r="SFO152" s="74"/>
      <c r="SFP152" s="74"/>
      <c r="SFQ152" s="4"/>
      <c r="SFR152" s="4"/>
      <c r="SFS152" s="4"/>
      <c r="SFT152" s="4"/>
      <c r="SFU152" s="4"/>
      <c r="SFV152" s="4"/>
      <c r="SFW152" s="4"/>
      <c r="SFX152" s="4"/>
      <c r="SFY152" s="4"/>
      <c r="SFZ152" s="4"/>
      <c r="SGA152" s="4"/>
      <c r="SGB152" s="4"/>
      <c r="SGC152" s="4"/>
      <c r="SGD152" s="4"/>
      <c r="SGE152" s="4"/>
      <c r="SGF152" s="4"/>
      <c r="SGG152" s="4"/>
      <c r="SGH152" s="4"/>
      <c r="SGI152" s="4"/>
      <c r="SGJ152" s="4"/>
      <c r="SGK152" s="4"/>
      <c r="SGL152" s="4"/>
      <c r="SGM152" s="4"/>
      <c r="SGN152" s="4"/>
      <c r="SGO152" s="4"/>
      <c r="SGP152" s="4"/>
      <c r="SGQ152" s="4"/>
      <c r="SGR152" s="4"/>
      <c r="SGS152" s="4"/>
      <c r="SGT152" s="4"/>
      <c r="SGU152" s="4"/>
      <c r="SGV152" s="4"/>
      <c r="SGW152" s="4"/>
      <c r="SGX152" s="4"/>
      <c r="SGY152" s="4"/>
      <c r="SGZ152" s="4"/>
      <c r="SHA152" s="4"/>
      <c r="SHB152" s="4"/>
      <c r="SHC152" s="4"/>
      <c r="SHD152" s="4"/>
      <c r="SHE152" s="4"/>
      <c r="SHF152" s="4"/>
      <c r="SHG152" s="4"/>
      <c r="SHH152" s="4"/>
      <c r="SHI152" s="4"/>
      <c r="SHJ152" s="4"/>
      <c r="SHK152" s="4"/>
      <c r="SHL152" s="4"/>
      <c r="SHM152" s="4"/>
      <c r="SHN152" s="4"/>
      <c r="SHO152" s="4"/>
      <c r="SHP152" s="4"/>
      <c r="SHQ152" s="4"/>
      <c r="SHR152" s="4"/>
      <c r="SHS152" s="4"/>
      <c r="SHT152" s="4"/>
      <c r="SHU152" s="4"/>
      <c r="SHV152" s="4"/>
      <c r="SHW152" s="4"/>
      <c r="SHX152" s="4"/>
      <c r="SHY152" s="4"/>
      <c r="SHZ152" s="4"/>
      <c r="SIA152" s="4"/>
      <c r="SIB152" s="4"/>
      <c r="SIC152" s="4"/>
      <c r="SID152" s="4"/>
      <c r="SIE152" s="4"/>
      <c r="SIF152" s="4"/>
      <c r="SIG152" s="4"/>
      <c r="SIH152" s="4"/>
      <c r="SII152" s="4"/>
      <c r="SIJ152" s="4"/>
      <c r="SIK152" s="4"/>
      <c r="SIL152" s="4"/>
      <c r="SIM152" s="4"/>
      <c r="SIN152" s="4"/>
      <c r="SIO152" s="4"/>
      <c r="SIP152" s="4"/>
      <c r="SIQ152" s="4"/>
      <c r="SIR152" s="4"/>
      <c r="SIS152" s="4"/>
      <c r="SIT152" s="4"/>
      <c r="SIU152" s="4"/>
      <c r="SIV152" s="4"/>
      <c r="SIW152" s="4"/>
      <c r="SIX152" s="4"/>
      <c r="SIY152" s="4"/>
      <c r="SIZ152" s="4"/>
      <c r="SJA152" s="4"/>
      <c r="SJB152" s="4"/>
      <c r="SJC152" s="4"/>
      <c r="SJD152" s="4"/>
      <c r="SJE152" s="4"/>
      <c r="SJF152" s="4"/>
      <c r="SJG152" s="4"/>
      <c r="SJH152" s="4"/>
      <c r="SJI152" s="4"/>
      <c r="SJJ152" s="4"/>
      <c r="SJK152" s="4"/>
      <c r="SJL152" s="4"/>
      <c r="SJM152" s="4"/>
      <c r="SJN152" s="4"/>
      <c r="SJO152" s="4"/>
      <c r="SJP152" s="4"/>
      <c r="SJQ152" s="4"/>
      <c r="SJR152" s="4"/>
      <c r="SJS152" s="4"/>
      <c r="SJT152" s="4"/>
      <c r="SJU152" s="4"/>
      <c r="SJV152" s="4"/>
      <c r="SJW152" s="4"/>
      <c r="SJX152" s="4"/>
      <c r="SJY152" s="4"/>
      <c r="SJZ152" s="4"/>
      <c r="SKA152" s="4"/>
      <c r="SKB152" s="4"/>
      <c r="SKC152" s="4"/>
      <c r="SKD152" s="4"/>
      <c r="SKE152" s="4"/>
      <c r="SKF152" s="4"/>
      <c r="SKG152" s="4"/>
      <c r="SKH152" s="4"/>
      <c r="SKI152" s="4"/>
      <c r="SKJ152" s="4"/>
      <c r="SKK152" s="4"/>
      <c r="SKL152" s="4"/>
      <c r="SKM152" s="4"/>
      <c r="SKN152" s="4"/>
      <c r="SKO152" s="4"/>
      <c r="SKP152" s="4"/>
      <c r="SKQ152" s="4"/>
      <c r="SKR152" s="4"/>
      <c r="SKS152" s="4"/>
      <c r="SKT152" s="4"/>
      <c r="SKU152" s="4"/>
      <c r="SKV152" s="4"/>
      <c r="SKW152" s="4"/>
      <c r="SKX152" s="4"/>
      <c r="SKY152" s="4"/>
      <c r="SKZ152" s="4"/>
      <c r="SLA152" s="4"/>
      <c r="SLB152" s="4"/>
      <c r="SLC152" s="4"/>
      <c r="SLD152" s="4"/>
      <c r="SLE152" s="4"/>
      <c r="SLF152" s="4"/>
      <c r="SLG152" s="4"/>
      <c r="SLH152" s="4"/>
      <c r="SLI152" s="4"/>
      <c r="SLJ152" s="4"/>
      <c r="SLK152" s="4"/>
      <c r="SLL152" s="4"/>
      <c r="SLM152" s="4"/>
      <c r="SLN152" s="4"/>
      <c r="SLO152" s="4"/>
      <c r="SLP152" s="4"/>
      <c r="SLQ152" s="4"/>
      <c r="SLR152" s="4"/>
      <c r="SLS152" s="4"/>
      <c r="SLT152" s="4"/>
      <c r="SLU152" s="4"/>
      <c r="SLV152" s="4"/>
      <c r="SLW152" s="4"/>
      <c r="SLX152" s="4"/>
      <c r="SLY152" s="4"/>
      <c r="SLZ152" s="4"/>
      <c r="SMA152" s="4"/>
      <c r="SMB152" s="4"/>
      <c r="SMC152" s="4"/>
      <c r="SMD152" s="4"/>
      <c r="SME152" s="4"/>
      <c r="SMF152" s="4"/>
      <c r="SMG152" s="4"/>
      <c r="SMH152" s="4"/>
      <c r="SMI152" s="4"/>
      <c r="SMJ152" s="4"/>
      <c r="SMK152" s="4"/>
      <c r="SML152" s="4"/>
      <c r="SMM152" s="4"/>
      <c r="SMN152" s="4"/>
      <c r="SMO152" s="4"/>
      <c r="SMP152" s="4"/>
      <c r="SMQ152" s="4"/>
      <c r="SMR152" s="4"/>
      <c r="SMS152" s="4"/>
      <c r="SMT152" s="4"/>
      <c r="SMU152" s="4"/>
      <c r="SMV152" s="4"/>
      <c r="SMW152" s="4"/>
      <c r="SMX152" s="4"/>
      <c r="SMY152" s="4"/>
      <c r="SMZ152" s="4"/>
      <c r="SNA152" s="4"/>
      <c r="SNB152" s="4"/>
      <c r="SNC152" s="4"/>
      <c r="SND152" s="4"/>
      <c r="SNE152" s="4"/>
      <c r="SNF152" s="4"/>
      <c r="SNG152" s="4"/>
      <c r="SNH152" s="4"/>
      <c r="SNI152" s="4"/>
      <c r="SNJ152" s="4"/>
      <c r="SNK152" s="4"/>
      <c r="SNL152" s="4"/>
      <c r="SNM152" s="4"/>
      <c r="SNN152" s="4"/>
      <c r="SNO152" s="4"/>
      <c r="SNP152" s="4"/>
      <c r="SNQ152" s="4"/>
      <c r="SNR152" s="4"/>
      <c r="SNS152" s="4"/>
      <c r="SNT152" s="4"/>
      <c r="SNU152" s="4"/>
      <c r="SNV152" s="4"/>
      <c r="SNW152" s="4"/>
      <c r="SNX152" s="4"/>
      <c r="SNY152" s="4"/>
      <c r="SNZ152" s="4"/>
      <c r="SOA152" s="4"/>
      <c r="SOB152" s="4"/>
      <c r="SOC152" s="4"/>
      <c r="SOD152" s="4"/>
      <c r="SOE152" s="4"/>
      <c r="SOF152" s="4"/>
      <c r="SOG152" s="4"/>
      <c r="SOH152" s="4"/>
      <c r="SOI152" s="4"/>
      <c r="SOJ152" s="4"/>
      <c r="SOK152" s="4"/>
      <c r="SOL152" s="4"/>
      <c r="SOM152" s="4"/>
      <c r="SON152" s="4"/>
      <c r="SOO152" s="4"/>
      <c r="SOP152" s="4"/>
      <c r="SOQ152" s="4"/>
      <c r="SOR152" s="4"/>
      <c r="SOS152" s="4"/>
      <c r="SOT152" s="4"/>
      <c r="SOU152" s="4"/>
      <c r="SOV152" s="4"/>
      <c r="SOW152" s="4"/>
      <c r="SOX152" s="4"/>
      <c r="SOY152" s="4"/>
      <c r="SOZ152" s="4"/>
      <c r="SPA152" s="4"/>
      <c r="SPB152" s="4"/>
      <c r="SPC152" s="4"/>
      <c r="SPD152" s="4"/>
      <c r="SPE152" s="4"/>
      <c r="SPF152" s="4"/>
      <c r="SPG152" s="74"/>
      <c r="SPH152" s="74"/>
      <c r="SPI152" s="74"/>
      <c r="SPJ152" s="74"/>
      <c r="SPK152" s="74"/>
      <c r="SPL152" s="74"/>
      <c r="SPM152" s="4"/>
      <c r="SPN152" s="4"/>
      <c r="SPO152" s="4"/>
      <c r="SPP152" s="4"/>
      <c r="SPQ152" s="4"/>
      <c r="SPR152" s="4"/>
      <c r="SPS152" s="4"/>
      <c r="SPT152" s="4"/>
      <c r="SPU152" s="4"/>
      <c r="SPV152" s="4"/>
      <c r="SPW152" s="4"/>
      <c r="SPX152" s="4"/>
      <c r="SPY152" s="4"/>
      <c r="SPZ152" s="4"/>
      <c r="SQA152" s="4"/>
      <c r="SQB152" s="4"/>
      <c r="SQC152" s="4"/>
      <c r="SQD152" s="4"/>
      <c r="SQE152" s="4"/>
      <c r="SQF152" s="4"/>
      <c r="SQG152" s="4"/>
      <c r="SQH152" s="4"/>
      <c r="SQI152" s="4"/>
      <c r="SQJ152" s="4"/>
      <c r="SQK152" s="4"/>
      <c r="SQL152" s="4"/>
      <c r="SQM152" s="4"/>
      <c r="SQN152" s="4"/>
      <c r="SQO152" s="4"/>
      <c r="SQP152" s="4"/>
      <c r="SQQ152" s="4"/>
      <c r="SQR152" s="4"/>
      <c r="SQS152" s="4"/>
      <c r="SQT152" s="4"/>
      <c r="SQU152" s="4"/>
      <c r="SQV152" s="4"/>
      <c r="SQW152" s="4"/>
      <c r="SQX152" s="4"/>
      <c r="SQY152" s="4"/>
      <c r="SQZ152" s="4"/>
      <c r="SRA152" s="4"/>
      <c r="SRB152" s="4"/>
      <c r="SRC152" s="4"/>
      <c r="SRD152" s="4"/>
      <c r="SRE152" s="4"/>
      <c r="SRF152" s="4"/>
      <c r="SRG152" s="4"/>
      <c r="SRH152" s="4"/>
      <c r="SRI152" s="4"/>
      <c r="SRJ152" s="4"/>
      <c r="SRK152" s="4"/>
      <c r="SRL152" s="4"/>
      <c r="SRM152" s="4"/>
      <c r="SRN152" s="4"/>
      <c r="SRO152" s="4"/>
      <c r="SRP152" s="4"/>
      <c r="SRQ152" s="4"/>
      <c r="SRR152" s="4"/>
      <c r="SRS152" s="4"/>
      <c r="SRT152" s="4"/>
      <c r="SRU152" s="4"/>
      <c r="SRV152" s="4"/>
      <c r="SRW152" s="4"/>
      <c r="SRX152" s="4"/>
      <c r="SRY152" s="4"/>
      <c r="SRZ152" s="4"/>
      <c r="SSA152" s="4"/>
      <c r="SSB152" s="4"/>
      <c r="SSC152" s="4"/>
      <c r="SSD152" s="4"/>
      <c r="SSE152" s="4"/>
      <c r="SSF152" s="4"/>
      <c r="SSG152" s="4"/>
      <c r="SSH152" s="4"/>
      <c r="SSI152" s="4"/>
      <c r="SSJ152" s="4"/>
      <c r="SSK152" s="4"/>
      <c r="SSL152" s="4"/>
      <c r="SSM152" s="4"/>
      <c r="SSN152" s="4"/>
      <c r="SSO152" s="4"/>
      <c r="SSP152" s="4"/>
      <c r="SSQ152" s="4"/>
      <c r="SSR152" s="4"/>
      <c r="SSS152" s="4"/>
      <c r="SST152" s="4"/>
      <c r="SSU152" s="4"/>
      <c r="SSV152" s="4"/>
      <c r="SSW152" s="4"/>
      <c r="SSX152" s="4"/>
      <c r="SSY152" s="4"/>
      <c r="SSZ152" s="4"/>
      <c r="STA152" s="4"/>
      <c r="STB152" s="4"/>
      <c r="STC152" s="4"/>
      <c r="STD152" s="4"/>
      <c r="STE152" s="4"/>
      <c r="STF152" s="4"/>
      <c r="STG152" s="4"/>
      <c r="STH152" s="4"/>
      <c r="STI152" s="4"/>
      <c r="STJ152" s="4"/>
      <c r="STK152" s="4"/>
      <c r="STL152" s="4"/>
      <c r="STM152" s="4"/>
      <c r="STN152" s="4"/>
      <c r="STO152" s="4"/>
      <c r="STP152" s="4"/>
      <c r="STQ152" s="4"/>
      <c r="STR152" s="4"/>
      <c r="STS152" s="4"/>
      <c r="STT152" s="4"/>
      <c r="STU152" s="4"/>
      <c r="STV152" s="4"/>
      <c r="STW152" s="4"/>
      <c r="STX152" s="4"/>
      <c r="STY152" s="4"/>
      <c r="STZ152" s="4"/>
      <c r="SUA152" s="4"/>
      <c r="SUB152" s="4"/>
      <c r="SUC152" s="4"/>
      <c r="SUD152" s="4"/>
      <c r="SUE152" s="4"/>
      <c r="SUF152" s="4"/>
      <c r="SUG152" s="4"/>
      <c r="SUH152" s="4"/>
      <c r="SUI152" s="4"/>
      <c r="SUJ152" s="4"/>
      <c r="SUK152" s="4"/>
      <c r="SUL152" s="4"/>
      <c r="SUM152" s="4"/>
      <c r="SUN152" s="4"/>
      <c r="SUO152" s="4"/>
      <c r="SUP152" s="4"/>
      <c r="SUQ152" s="4"/>
      <c r="SUR152" s="4"/>
      <c r="SUS152" s="4"/>
      <c r="SUT152" s="4"/>
      <c r="SUU152" s="4"/>
      <c r="SUV152" s="4"/>
      <c r="SUW152" s="4"/>
      <c r="SUX152" s="4"/>
      <c r="SUY152" s="4"/>
      <c r="SUZ152" s="4"/>
      <c r="SVA152" s="4"/>
      <c r="SVB152" s="4"/>
      <c r="SVC152" s="4"/>
      <c r="SVD152" s="4"/>
      <c r="SVE152" s="4"/>
      <c r="SVF152" s="4"/>
      <c r="SVG152" s="4"/>
      <c r="SVH152" s="4"/>
      <c r="SVI152" s="4"/>
      <c r="SVJ152" s="4"/>
      <c r="SVK152" s="4"/>
      <c r="SVL152" s="4"/>
      <c r="SVM152" s="4"/>
      <c r="SVN152" s="4"/>
      <c r="SVO152" s="4"/>
      <c r="SVP152" s="4"/>
      <c r="SVQ152" s="4"/>
      <c r="SVR152" s="4"/>
      <c r="SVS152" s="4"/>
      <c r="SVT152" s="4"/>
      <c r="SVU152" s="4"/>
      <c r="SVV152" s="4"/>
      <c r="SVW152" s="4"/>
      <c r="SVX152" s="4"/>
      <c r="SVY152" s="4"/>
      <c r="SVZ152" s="4"/>
      <c r="SWA152" s="4"/>
      <c r="SWB152" s="4"/>
      <c r="SWC152" s="4"/>
      <c r="SWD152" s="4"/>
      <c r="SWE152" s="4"/>
      <c r="SWF152" s="4"/>
      <c r="SWG152" s="4"/>
      <c r="SWH152" s="4"/>
      <c r="SWI152" s="4"/>
      <c r="SWJ152" s="4"/>
      <c r="SWK152" s="4"/>
      <c r="SWL152" s="4"/>
      <c r="SWM152" s="4"/>
      <c r="SWN152" s="4"/>
      <c r="SWO152" s="4"/>
      <c r="SWP152" s="4"/>
      <c r="SWQ152" s="4"/>
      <c r="SWR152" s="4"/>
      <c r="SWS152" s="4"/>
      <c r="SWT152" s="4"/>
      <c r="SWU152" s="4"/>
      <c r="SWV152" s="4"/>
      <c r="SWW152" s="4"/>
      <c r="SWX152" s="4"/>
      <c r="SWY152" s="4"/>
      <c r="SWZ152" s="4"/>
      <c r="SXA152" s="4"/>
      <c r="SXB152" s="4"/>
      <c r="SXC152" s="4"/>
      <c r="SXD152" s="4"/>
      <c r="SXE152" s="4"/>
      <c r="SXF152" s="4"/>
      <c r="SXG152" s="4"/>
      <c r="SXH152" s="4"/>
      <c r="SXI152" s="4"/>
      <c r="SXJ152" s="4"/>
      <c r="SXK152" s="4"/>
      <c r="SXL152" s="4"/>
      <c r="SXM152" s="4"/>
      <c r="SXN152" s="4"/>
      <c r="SXO152" s="4"/>
      <c r="SXP152" s="4"/>
      <c r="SXQ152" s="4"/>
      <c r="SXR152" s="4"/>
      <c r="SXS152" s="4"/>
      <c r="SXT152" s="4"/>
      <c r="SXU152" s="4"/>
      <c r="SXV152" s="4"/>
      <c r="SXW152" s="4"/>
      <c r="SXX152" s="4"/>
      <c r="SXY152" s="4"/>
      <c r="SXZ152" s="4"/>
      <c r="SYA152" s="4"/>
      <c r="SYB152" s="4"/>
      <c r="SYC152" s="4"/>
      <c r="SYD152" s="4"/>
      <c r="SYE152" s="4"/>
      <c r="SYF152" s="4"/>
      <c r="SYG152" s="4"/>
      <c r="SYH152" s="4"/>
      <c r="SYI152" s="4"/>
      <c r="SYJ152" s="4"/>
      <c r="SYK152" s="4"/>
      <c r="SYL152" s="4"/>
      <c r="SYM152" s="4"/>
      <c r="SYN152" s="4"/>
      <c r="SYO152" s="4"/>
      <c r="SYP152" s="4"/>
      <c r="SYQ152" s="4"/>
      <c r="SYR152" s="4"/>
      <c r="SYS152" s="4"/>
      <c r="SYT152" s="4"/>
      <c r="SYU152" s="4"/>
      <c r="SYV152" s="4"/>
      <c r="SYW152" s="4"/>
      <c r="SYX152" s="4"/>
      <c r="SYY152" s="4"/>
      <c r="SYZ152" s="4"/>
      <c r="SZA152" s="4"/>
      <c r="SZB152" s="4"/>
      <c r="SZC152" s="74"/>
      <c r="SZD152" s="74"/>
      <c r="SZE152" s="74"/>
      <c r="SZF152" s="74"/>
      <c r="SZG152" s="74"/>
      <c r="SZH152" s="74"/>
      <c r="SZI152" s="4"/>
      <c r="SZJ152" s="4"/>
      <c r="SZK152" s="4"/>
      <c r="SZL152" s="4"/>
      <c r="SZM152" s="4"/>
      <c r="SZN152" s="4"/>
      <c r="SZO152" s="4"/>
      <c r="SZP152" s="4"/>
      <c r="SZQ152" s="4"/>
      <c r="SZR152" s="4"/>
      <c r="SZS152" s="4"/>
      <c r="SZT152" s="4"/>
      <c r="SZU152" s="4"/>
      <c r="SZV152" s="4"/>
      <c r="SZW152" s="4"/>
      <c r="SZX152" s="4"/>
      <c r="SZY152" s="4"/>
      <c r="SZZ152" s="4"/>
      <c r="TAA152" s="4"/>
      <c r="TAB152" s="4"/>
      <c r="TAC152" s="4"/>
      <c r="TAD152" s="4"/>
      <c r="TAE152" s="4"/>
      <c r="TAF152" s="4"/>
      <c r="TAG152" s="4"/>
      <c r="TAH152" s="4"/>
      <c r="TAI152" s="4"/>
      <c r="TAJ152" s="4"/>
      <c r="TAK152" s="4"/>
      <c r="TAL152" s="4"/>
      <c r="TAM152" s="4"/>
      <c r="TAN152" s="4"/>
      <c r="TAO152" s="4"/>
      <c r="TAP152" s="4"/>
      <c r="TAQ152" s="4"/>
      <c r="TAR152" s="4"/>
      <c r="TAS152" s="4"/>
      <c r="TAT152" s="4"/>
      <c r="TAU152" s="4"/>
      <c r="TAV152" s="4"/>
      <c r="TAW152" s="4"/>
      <c r="TAX152" s="4"/>
      <c r="TAY152" s="4"/>
      <c r="TAZ152" s="4"/>
      <c r="TBA152" s="4"/>
      <c r="TBB152" s="4"/>
      <c r="TBC152" s="4"/>
      <c r="TBD152" s="4"/>
      <c r="TBE152" s="4"/>
      <c r="TBF152" s="4"/>
      <c r="TBG152" s="4"/>
      <c r="TBH152" s="4"/>
      <c r="TBI152" s="4"/>
      <c r="TBJ152" s="4"/>
      <c r="TBK152" s="4"/>
      <c r="TBL152" s="4"/>
      <c r="TBM152" s="4"/>
      <c r="TBN152" s="4"/>
      <c r="TBO152" s="4"/>
      <c r="TBP152" s="4"/>
      <c r="TBQ152" s="4"/>
      <c r="TBR152" s="4"/>
      <c r="TBS152" s="4"/>
      <c r="TBT152" s="4"/>
      <c r="TBU152" s="4"/>
      <c r="TBV152" s="4"/>
      <c r="TBW152" s="4"/>
      <c r="TBX152" s="4"/>
      <c r="TBY152" s="4"/>
      <c r="TBZ152" s="4"/>
      <c r="TCA152" s="4"/>
      <c r="TCB152" s="4"/>
      <c r="TCC152" s="4"/>
      <c r="TCD152" s="4"/>
      <c r="TCE152" s="4"/>
      <c r="TCF152" s="4"/>
      <c r="TCG152" s="4"/>
      <c r="TCH152" s="4"/>
      <c r="TCI152" s="4"/>
      <c r="TCJ152" s="4"/>
      <c r="TCK152" s="4"/>
      <c r="TCL152" s="4"/>
      <c r="TCM152" s="4"/>
      <c r="TCN152" s="4"/>
      <c r="TCO152" s="4"/>
      <c r="TCP152" s="4"/>
      <c r="TCQ152" s="4"/>
      <c r="TCR152" s="4"/>
      <c r="TCS152" s="4"/>
      <c r="TCT152" s="4"/>
      <c r="TCU152" s="4"/>
      <c r="TCV152" s="4"/>
      <c r="TCW152" s="4"/>
      <c r="TCX152" s="4"/>
      <c r="TCY152" s="4"/>
      <c r="TCZ152" s="4"/>
      <c r="TDA152" s="4"/>
      <c r="TDB152" s="4"/>
      <c r="TDC152" s="4"/>
      <c r="TDD152" s="4"/>
      <c r="TDE152" s="4"/>
      <c r="TDF152" s="4"/>
      <c r="TDG152" s="4"/>
      <c r="TDH152" s="4"/>
      <c r="TDI152" s="4"/>
      <c r="TDJ152" s="4"/>
      <c r="TDK152" s="4"/>
      <c r="TDL152" s="4"/>
      <c r="TDM152" s="4"/>
      <c r="TDN152" s="4"/>
      <c r="TDO152" s="4"/>
      <c r="TDP152" s="4"/>
      <c r="TDQ152" s="4"/>
      <c r="TDR152" s="4"/>
      <c r="TDS152" s="4"/>
      <c r="TDT152" s="4"/>
      <c r="TDU152" s="4"/>
      <c r="TDV152" s="4"/>
      <c r="TDW152" s="4"/>
      <c r="TDX152" s="4"/>
      <c r="TDY152" s="4"/>
      <c r="TDZ152" s="4"/>
      <c r="TEA152" s="4"/>
      <c r="TEB152" s="4"/>
      <c r="TEC152" s="4"/>
      <c r="TED152" s="4"/>
      <c r="TEE152" s="4"/>
      <c r="TEF152" s="4"/>
      <c r="TEG152" s="4"/>
      <c r="TEH152" s="4"/>
      <c r="TEI152" s="4"/>
      <c r="TEJ152" s="4"/>
      <c r="TEK152" s="4"/>
      <c r="TEL152" s="4"/>
      <c r="TEM152" s="4"/>
      <c r="TEN152" s="4"/>
      <c r="TEO152" s="4"/>
      <c r="TEP152" s="4"/>
      <c r="TEQ152" s="4"/>
      <c r="TER152" s="4"/>
      <c r="TES152" s="4"/>
      <c r="TET152" s="4"/>
      <c r="TEU152" s="4"/>
      <c r="TEV152" s="4"/>
      <c r="TEW152" s="4"/>
      <c r="TEX152" s="4"/>
      <c r="TEY152" s="4"/>
      <c r="TEZ152" s="4"/>
      <c r="TFA152" s="4"/>
      <c r="TFB152" s="4"/>
      <c r="TFC152" s="4"/>
      <c r="TFD152" s="4"/>
      <c r="TFE152" s="4"/>
      <c r="TFF152" s="4"/>
      <c r="TFG152" s="4"/>
      <c r="TFH152" s="4"/>
      <c r="TFI152" s="4"/>
      <c r="TFJ152" s="4"/>
      <c r="TFK152" s="4"/>
      <c r="TFL152" s="4"/>
      <c r="TFM152" s="4"/>
      <c r="TFN152" s="4"/>
      <c r="TFO152" s="4"/>
      <c r="TFP152" s="4"/>
      <c r="TFQ152" s="4"/>
      <c r="TFR152" s="4"/>
      <c r="TFS152" s="4"/>
      <c r="TFT152" s="4"/>
      <c r="TFU152" s="4"/>
      <c r="TFV152" s="4"/>
      <c r="TFW152" s="4"/>
      <c r="TFX152" s="4"/>
      <c r="TFY152" s="4"/>
      <c r="TFZ152" s="4"/>
      <c r="TGA152" s="4"/>
      <c r="TGB152" s="4"/>
      <c r="TGC152" s="4"/>
      <c r="TGD152" s="4"/>
      <c r="TGE152" s="4"/>
      <c r="TGF152" s="4"/>
      <c r="TGG152" s="4"/>
      <c r="TGH152" s="4"/>
      <c r="TGI152" s="4"/>
      <c r="TGJ152" s="4"/>
      <c r="TGK152" s="4"/>
      <c r="TGL152" s="4"/>
      <c r="TGM152" s="4"/>
      <c r="TGN152" s="4"/>
      <c r="TGO152" s="4"/>
      <c r="TGP152" s="4"/>
      <c r="TGQ152" s="4"/>
      <c r="TGR152" s="4"/>
      <c r="TGS152" s="4"/>
      <c r="TGT152" s="4"/>
      <c r="TGU152" s="4"/>
      <c r="TGV152" s="4"/>
      <c r="TGW152" s="4"/>
      <c r="TGX152" s="4"/>
      <c r="TGY152" s="4"/>
      <c r="TGZ152" s="4"/>
      <c r="THA152" s="4"/>
      <c r="THB152" s="4"/>
      <c r="THC152" s="4"/>
      <c r="THD152" s="4"/>
      <c r="THE152" s="4"/>
      <c r="THF152" s="4"/>
      <c r="THG152" s="4"/>
      <c r="THH152" s="4"/>
      <c r="THI152" s="4"/>
      <c r="THJ152" s="4"/>
      <c r="THK152" s="4"/>
      <c r="THL152" s="4"/>
      <c r="THM152" s="4"/>
      <c r="THN152" s="4"/>
      <c r="THO152" s="4"/>
      <c r="THP152" s="4"/>
      <c r="THQ152" s="4"/>
      <c r="THR152" s="4"/>
      <c r="THS152" s="4"/>
      <c r="THT152" s="4"/>
      <c r="THU152" s="4"/>
      <c r="THV152" s="4"/>
      <c r="THW152" s="4"/>
      <c r="THX152" s="4"/>
      <c r="THY152" s="4"/>
      <c r="THZ152" s="4"/>
      <c r="TIA152" s="4"/>
      <c r="TIB152" s="4"/>
      <c r="TIC152" s="4"/>
      <c r="TID152" s="4"/>
      <c r="TIE152" s="4"/>
      <c r="TIF152" s="4"/>
      <c r="TIG152" s="4"/>
      <c r="TIH152" s="4"/>
      <c r="TII152" s="4"/>
      <c r="TIJ152" s="4"/>
      <c r="TIK152" s="4"/>
      <c r="TIL152" s="4"/>
      <c r="TIM152" s="4"/>
      <c r="TIN152" s="4"/>
      <c r="TIO152" s="4"/>
      <c r="TIP152" s="4"/>
      <c r="TIQ152" s="4"/>
      <c r="TIR152" s="4"/>
      <c r="TIS152" s="4"/>
      <c r="TIT152" s="4"/>
      <c r="TIU152" s="4"/>
      <c r="TIV152" s="4"/>
      <c r="TIW152" s="4"/>
      <c r="TIX152" s="4"/>
      <c r="TIY152" s="74"/>
      <c r="TIZ152" s="74"/>
      <c r="TJA152" s="74"/>
      <c r="TJB152" s="74"/>
      <c r="TJC152" s="74"/>
      <c r="TJD152" s="74"/>
      <c r="TJE152" s="4"/>
      <c r="TJF152" s="4"/>
      <c r="TJG152" s="4"/>
      <c r="TJH152" s="4"/>
      <c r="TJI152" s="4"/>
      <c r="TJJ152" s="4"/>
      <c r="TJK152" s="4"/>
      <c r="TJL152" s="4"/>
      <c r="TJM152" s="4"/>
      <c r="TJN152" s="4"/>
      <c r="TJO152" s="4"/>
      <c r="TJP152" s="4"/>
      <c r="TJQ152" s="4"/>
      <c r="TJR152" s="4"/>
      <c r="TJS152" s="4"/>
      <c r="TJT152" s="4"/>
      <c r="TJU152" s="4"/>
      <c r="TJV152" s="4"/>
      <c r="TJW152" s="4"/>
      <c r="TJX152" s="4"/>
      <c r="TJY152" s="4"/>
      <c r="TJZ152" s="4"/>
      <c r="TKA152" s="4"/>
      <c r="TKB152" s="4"/>
      <c r="TKC152" s="4"/>
      <c r="TKD152" s="4"/>
      <c r="TKE152" s="4"/>
      <c r="TKF152" s="4"/>
      <c r="TKG152" s="4"/>
      <c r="TKH152" s="4"/>
      <c r="TKI152" s="4"/>
      <c r="TKJ152" s="4"/>
      <c r="TKK152" s="4"/>
      <c r="TKL152" s="4"/>
      <c r="TKM152" s="4"/>
      <c r="TKN152" s="4"/>
      <c r="TKO152" s="4"/>
      <c r="TKP152" s="4"/>
      <c r="TKQ152" s="4"/>
      <c r="TKR152" s="4"/>
      <c r="TKS152" s="4"/>
      <c r="TKT152" s="4"/>
      <c r="TKU152" s="4"/>
      <c r="TKV152" s="4"/>
      <c r="TKW152" s="4"/>
      <c r="TKX152" s="4"/>
      <c r="TKY152" s="4"/>
      <c r="TKZ152" s="4"/>
      <c r="TLA152" s="4"/>
      <c r="TLB152" s="4"/>
      <c r="TLC152" s="4"/>
      <c r="TLD152" s="4"/>
      <c r="TLE152" s="4"/>
      <c r="TLF152" s="4"/>
      <c r="TLG152" s="4"/>
      <c r="TLH152" s="4"/>
      <c r="TLI152" s="4"/>
      <c r="TLJ152" s="4"/>
      <c r="TLK152" s="4"/>
      <c r="TLL152" s="4"/>
      <c r="TLM152" s="4"/>
      <c r="TLN152" s="4"/>
      <c r="TLO152" s="4"/>
      <c r="TLP152" s="4"/>
      <c r="TLQ152" s="4"/>
      <c r="TLR152" s="4"/>
      <c r="TLS152" s="4"/>
      <c r="TLT152" s="4"/>
      <c r="TLU152" s="4"/>
      <c r="TLV152" s="4"/>
      <c r="TLW152" s="4"/>
      <c r="TLX152" s="4"/>
      <c r="TLY152" s="4"/>
      <c r="TLZ152" s="4"/>
      <c r="TMA152" s="4"/>
      <c r="TMB152" s="4"/>
      <c r="TMC152" s="4"/>
      <c r="TMD152" s="4"/>
      <c r="TME152" s="4"/>
      <c r="TMF152" s="4"/>
      <c r="TMG152" s="4"/>
      <c r="TMH152" s="4"/>
      <c r="TMI152" s="4"/>
      <c r="TMJ152" s="4"/>
      <c r="TMK152" s="4"/>
      <c r="TML152" s="4"/>
      <c r="TMM152" s="4"/>
      <c r="TMN152" s="4"/>
      <c r="TMO152" s="4"/>
      <c r="TMP152" s="4"/>
      <c r="TMQ152" s="4"/>
      <c r="TMR152" s="4"/>
      <c r="TMS152" s="4"/>
      <c r="TMT152" s="4"/>
      <c r="TMU152" s="4"/>
      <c r="TMV152" s="4"/>
      <c r="TMW152" s="4"/>
      <c r="TMX152" s="4"/>
      <c r="TMY152" s="4"/>
      <c r="TMZ152" s="4"/>
      <c r="TNA152" s="4"/>
      <c r="TNB152" s="4"/>
      <c r="TNC152" s="4"/>
      <c r="TND152" s="4"/>
      <c r="TNE152" s="4"/>
      <c r="TNF152" s="4"/>
      <c r="TNG152" s="4"/>
      <c r="TNH152" s="4"/>
      <c r="TNI152" s="4"/>
      <c r="TNJ152" s="4"/>
      <c r="TNK152" s="4"/>
      <c r="TNL152" s="4"/>
      <c r="TNM152" s="4"/>
      <c r="TNN152" s="4"/>
      <c r="TNO152" s="4"/>
      <c r="TNP152" s="4"/>
      <c r="TNQ152" s="4"/>
      <c r="TNR152" s="4"/>
      <c r="TNS152" s="4"/>
      <c r="TNT152" s="4"/>
      <c r="TNU152" s="4"/>
      <c r="TNV152" s="4"/>
      <c r="TNW152" s="4"/>
      <c r="TNX152" s="4"/>
      <c r="TNY152" s="4"/>
      <c r="TNZ152" s="4"/>
      <c r="TOA152" s="4"/>
      <c r="TOB152" s="4"/>
      <c r="TOC152" s="4"/>
      <c r="TOD152" s="4"/>
      <c r="TOE152" s="4"/>
      <c r="TOF152" s="4"/>
      <c r="TOG152" s="4"/>
      <c r="TOH152" s="4"/>
      <c r="TOI152" s="4"/>
      <c r="TOJ152" s="4"/>
      <c r="TOK152" s="4"/>
      <c r="TOL152" s="4"/>
      <c r="TOM152" s="4"/>
      <c r="TON152" s="4"/>
      <c r="TOO152" s="4"/>
      <c r="TOP152" s="4"/>
      <c r="TOQ152" s="4"/>
      <c r="TOR152" s="4"/>
      <c r="TOS152" s="4"/>
      <c r="TOT152" s="4"/>
      <c r="TOU152" s="4"/>
      <c r="TOV152" s="4"/>
      <c r="TOW152" s="4"/>
      <c r="TOX152" s="4"/>
      <c r="TOY152" s="4"/>
      <c r="TOZ152" s="4"/>
      <c r="TPA152" s="4"/>
      <c r="TPB152" s="4"/>
      <c r="TPC152" s="4"/>
      <c r="TPD152" s="4"/>
      <c r="TPE152" s="4"/>
      <c r="TPF152" s="4"/>
      <c r="TPG152" s="4"/>
      <c r="TPH152" s="4"/>
      <c r="TPI152" s="4"/>
      <c r="TPJ152" s="4"/>
      <c r="TPK152" s="4"/>
      <c r="TPL152" s="4"/>
      <c r="TPM152" s="4"/>
      <c r="TPN152" s="4"/>
      <c r="TPO152" s="4"/>
      <c r="TPP152" s="4"/>
      <c r="TPQ152" s="4"/>
      <c r="TPR152" s="4"/>
      <c r="TPS152" s="4"/>
      <c r="TPT152" s="4"/>
      <c r="TPU152" s="4"/>
      <c r="TPV152" s="4"/>
      <c r="TPW152" s="4"/>
      <c r="TPX152" s="4"/>
      <c r="TPY152" s="4"/>
      <c r="TPZ152" s="4"/>
      <c r="TQA152" s="4"/>
      <c r="TQB152" s="4"/>
      <c r="TQC152" s="4"/>
      <c r="TQD152" s="4"/>
      <c r="TQE152" s="4"/>
      <c r="TQF152" s="4"/>
      <c r="TQG152" s="4"/>
      <c r="TQH152" s="4"/>
      <c r="TQI152" s="4"/>
      <c r="TQJ152" s="4"/>
      <c r="TQK152" s="4"/>
      <c r="TQL152" s="4"/>
      <c r="TQM152" s="4"/>
      <c r="TQN152" s="4"/>
      <c r="TQO152" s="4"/>
      <c r="TQP152" s="4"/>
      <c r="TQQ152" s="4"/>
      <c r="TQR152" s="4"/>
      <c r="TQS152" s="4"/>
      <c r="TQT152" s="4"/>
      <c r="TQU152" s="4"/>
      <c r="TQV152" s="4"/>
      <c r="TQW152" s="4"/>
      <c r="TQX152" s="4"/>
      <c r="TQY152" s="4"/>
      <c r="TQZ152" s="4"/>
      <c r="TRA152" s="4"/>
      <c r="TRB152" s="4"/>
      <c r="TRC152" s="4"/>
      <c r="TRD152" s="4"/>
      <c r="TRE152" s="4"/>
      <c r="TRF152" s="4"/>
      <c r="TRG152" s="4"/>
      <c r="TRH152" s="4"/>
      <c r="TRI152" s="4"/>
      <c r="TRJ152" s="4"/>
      <c r="TRK152" s="4"/>
      <c r="TRL152" s="4"/>
      <c r="TRM152" s="4"/>
      <c r="TRN152" s="4"/>
      <c r="TRO152" s="4"/>
      <c r="TRP152" s="4"/>
      <c r="TRQ152" s="4"/>
      <c r="TRR152" s="4"/>
      <c r="TRS152" s="4"/>
      <c r="TRT152" s="4"/>
      <c r="TRU152" s="4"/>
      <c r="TRV152" s="4"/>
      <c r="TRW152" s="4"/>
      <c r="TRX152" s="4"/>
      <c r="TRY152" s="4"/>
      <c r="TRZ152" s="4"/>
      <c r="TSA152" s="4"/>
      <c r="TSB152" s="4"/>
      <c r="TSC152" s="4"/>
      <c r="TSD152" s="4"/>
      <c r="TSE152" s="4"/>
      <c r="TSF152" s="4"/>
      <c r="TSG152" s="4"/>
      <c r="TSH152" s="4"/>
      <c r="TSI152" s="4"/>
      <c r="TSJ152" s="4"/>
      <c r="TSK152" s="4"/>
      <c r="TSL152" s="4"/>
      <c r="TSM152" s="4"/>
      <c r="TSN152" s="4"/>
      <c r="TSO152" s="4"/>
      <c r="TSP152" s="4"/>
      <c r="TSQ152" s="4"/>
      <c r="TSR152" s="4"/>
      <c r="TSS152" s="4"/>
      <c r="TST152" s="4"/>
      <c r="TSU152" s="74"/>
      <c r="TSV152" s="74"/>
      <c r="TSW152" s="74"/>
      <c r="TSX152" s="74"/>
      <c r="TSY152" s="74"/>
      <c r="TSZ152" s="74"/>
      <c r="TTA152" s="4"/>
      <c r="TTB152" s="4"/>
      <c r="TTC152" s="4"/>
      <c r="TTD152" s="4"/>
      <c r="TTE152" s="4"/>
      <c r="TTF152" s="4"/>
      <c r="TTG152" s="4"/>
      <c r="TTH152" s="4"/>
      <c r="TTI152" s="4"/>
      <c r="TTJ152" s="4"/>
      <c r="TTK152" s="4"/>
      <c r="TTL152" s="4"/>
      <c r="TTM152" s="4"/>
      <c r="TTN152" s="4"/>
      <c r="TTO152" s="4"/>
      <c r="TTP152" s="4"/>
      <c r="TTQ152" s="4"/>
      <c r="TTR152" s="4"/>
      <c r="TTS152" s="4"/>
      <c r="TTT152" s="4"/>
      <c r="TTU152" s="4"/>
      <c r="TTV152" s="4"/>
      <c r="TTW152" s="4"/>
      <c r="TTX152" s="4"/>
      <c r="TTY152" s="4"/>
      <c r="TTZ152" s="4"/>
      <c r="TUA152" s="4"/>
      <c r="TUB152" s="4"/>
      <c r="TUC152" s="4"/>
      <c r="TUD152" s="4"/>
      <c r="TUE152" s="4"/>
      <c r="TUF152" s="4"/>
      <c r="TUG152" s="4"/>
      <c r="TUH152" s="4"/>
      <c r="TUI152" s="4"/>
      <c r="TUJ152" s="4"/>
      <c r="TUK152" s="4"/>
      <c r="TUL152" s="4"/>
      <c r="TUM152" s="4"/>
      <c r="TUN152" s="4"/>
      <c r="TUO152" s="4"/>
      <c r="TUP152" s="4"/>
      <c r="TUQ152" s="4"/>
      <c r="TUR152" s="4"/>
      <c r="TUS152" s="4"/>
      <c r="TUT152" s="4"/>
      <c r="TUU152" s="4"/>
      <c r="TUV152" s="4"/>
      <c r="TUW152" s="4"/>
      <c r="TUX152" s="4"/>
      <c r="TUY152" s="4"/>
      <c r="TUZ152" s="4"/>
      <c r="TVA152" s="4"/>
      <c r="TVB152" s="4"/>
      <c r="TVC152" s="4"/>
      <c r="TVD152" s="4"/>
      <c r="TVE152" s="4"/>
      <c r="TVF152" s="4"/>
      <c r="TVG152" s="4"/>
      <c r="TVH152" s="4"/>
      <c r="TVI152" s="4"/>
      <c r="TVJ152" s="4"/>
      <c r="TVK152" s="4"/>
      <c r="TVL152" s="4"/>
      <c r="TVM152" s="4"/>
      <c r="TVN152" s="4"/>
      <c r="TVO152" s="4"/>
      <c r="TVP152" s="4"/>
      <c r="TVQ152" s="4"/>
      <c r="TVR152" s="4"/>
      <c r="TVS152" s="4"/>
      <c r="TVT152" s="4"/>
      <c r="TVU152" s="4"/>
      <c r="TVV152" s="4"/>
      <c r="TVW152" s="4"/>
      <c r="TVX152" s="4"/>
      <c r="TVY152" s="4"/>
      <c r="TVZ152" s="4"/>
      <c r="TWA152" s="4"/>
      <c r="TWB152" s="4"/>
      <c r="TWC152" s="4"/>
      <c r="TWD152" s="4"/>
      <c r="TWE152" s="4"/>
      <c r="TWF152" s="4"/>
      <c r="TWG152" s="4"/>
      <c r="TWH152" s="4"/>
      <c r="TWI152" s="4"/>
      <c r="TWJ152" s="4"/>
      <c r="TWK152" s="4"/>
      <c r="TWL152" s="4"/>
      <c r="TWM152" s="4"/>
      <c r="TWN152" s="4"/>
      <c r="TWO152" s="4"/>
      <c r="TWP152" s="4"/>
      <c r="TWQ152" s="4"/>
      <c r="TWR152" s="4"/>
      <c r="TWS152" s="4"/>
      <c r="TWT152" s="4"/>
      <c r="TWU152" s="4"/>
      <c r="TWV152" s="4"/>
      <c r="TWW152" s="4"/>
      <c r="TWX152" s="4"/>
      <c r="TWY152" s="4"/>
      <c r="TWZ152" s="4"/>
      <c r="TXA152" s="4"/>
      <c r="TXB152" s="4"/>
      <c r="TXC152" s="4"/>
      <c r="TXD152" s="4"/>
      <c r="TXE152" s="4"/>
      <c r="TXF152" s="4"/>
      <c r="TXG152" s="4"/>
      <c r="TXH152" s="4"/>
      <c r="TXI152" s="4"/>
      <c r="TXJ152" s="4"/>
      <c r="TXK152" s="4"/>
      <c r="TXL152" s="4"/>
      <c r="TXM152" s="4"/>
      <c r="TXN152" s="4"/>
      <c r="TXO152" s="4"/>
      <c r="TXP152" s="4"/>
      <c r="TXQ152" s="4"/>
      <c r="TXR152" s="4"/>
      <c r="TXS152" s="4"/>
      <c r="TXT152" s="4"/>
      <c r="TXU152" s="4"/>
      <c r="TXV152" s="4"/>
      <c r="TXW152" s="4"/>
      <c r="TXX152" s="4"/>
      <c r="TXY152" s="4"/>
      <c r="TXZ152" s="4"/>
      <c r="TYA152" s="4"/>
      <c r="TYB152" s="4"/>
      <c r="TYC152" s="4"/>
      <c r="TYD152" s="4"/>
      <c r="TYE152" s="4"/>
      <c r="TYF152" s="4"/>
      <c r="TYG152" s="4"/>
      <c r="TYH152" s="4"/>
      <c r="TYI152" s="4"/>
      <c r="TYJ152" s="4"/>
      <c r="TYK152" s="4"/>
      <c r="TYL152" s="4"/>
      <c r="TYM152" s="4"/>
      <c r="TYN152" s="4"/>
      <c r="TYO152" s="4"/>
      <c r="TYP152" s="4"/>
      <c r="TYQ152" s="4"/>
      <c r="TYR152" s="4"/>
      <c r="TYS152" s="4"/>
      <c r="TYT152" s="4"/>
      <c r="TYU152" s="4"/>
      <c r="TYV152" s="4"/>
      <c r="TYW152" s="4"/>
      <c r="TYX152" s="4"/>
      <c r="TYY152" s="4"/>
      <c r="TYZ152" s="4"/>
      <c r="TZA152" s="4"/>
      <c r="TZB152" s="4"/>
      <c r="TZC152" s="4"/>
      <c r="TZD152" s="4"/>
      <c r="TZE152" s="4"/>
      <c r="TZF152" s="4"/>
      <c r="TZG152" s="4"/>
      <c r="TZH152" s="4"/>
      <c r="TZI152" s="4"/>
      <c r="TZJ152" s="4"/>
      <c r="TZK152" s="4"/>
      <c r="TZL152" s="4"/>
      <c r="TZM152" s="4"/>
      <c r="TZN152" s="4"/>
      <c r="TZO152" s="4"/>
      <c r="TZP152" s="4"/>
      <c r="TZQ152" s="4"/>
      <c r="TZR152" s="4"/>
      <c r="TZS152" s="4"/>
      <c r="TZT152" s="4"/>
      <c r="TZU152" s="4"/>
      <c r="TZV152" s="4"/>
      <c r="TZW152" s="4"/>
      <c r="TZX152" s="4"/>
      <c r="TZY152" s="4"/>
      <c r="TZZ152" s="4"/>
      <c r="UAA152" s="4"/>
      <c r="UAB152" s="4"/>
      <c r="UAC152" s="4"/>
      <c r="UAD152" s="4"/>
      <c r="UAE152" s="4"/>
      <c r="UAF152" s="4"/>
      <c r="UAG152" s="4"/>
      <c r="UAH152" s="4"/>
      <c r="UAI152" s="4"/>
      <c r="UAJ152" s="4"/>
      <c r="UAK152" s="4"/>
      <c r="UAL152" s="4"/>
      <c r="UAM152" s="4"/>
      <c r="UAN152" s="4"/>
      <c r="UAO152" s="4"/>
      <c r="UAP152" s="4"/>
      <c r="UAQ152" s="4"/>
      <c r="UAR152" s="4"/>
      <c r="UAS152" s="4"/>
      <c r="UAT152" s="4"/>
      <c r="UAU152" s="4"/>
      <c r="UAV152" s="4"/>
      <c r="UAW152" s="4"/>
      <c r="UAX152" s="4"/>
      <c r="UAY152" s="4"/>
      <c r="UAZ152" s="4"/>
      <c r="UBA152" s="4"/>
      <c r="UBB152" s="4"/>
      <c r="UBC152" s="4"/>
      <c r="UBD152" s="4"/>
      <c r="UBE152" s="4"/>
      <c r="UBF152" s="4"/>
      <c r="UBG152" s="4"/>
      <c r="UBH152" s="4"/>
      <c r="UBI152" s="4"/>
      <c r="UBJ152" s="4"/>
      <c r="UBK152" s="4"/>
      <c r="UBL152" s="4"/>
      <c r="UBM152" s="4"/>
      <c r="UBN152" s="4"/>
      <c r="UBO152" s="4"/>
      <c r="UBP152" s="4"/>
      <c r="UBQ152" s="4"/>
      <c r="UBR152" s="4"/>
      <c r="UBS152" s="4"/>
      <c r="UBT152" s="4"/>
      <c r="UBU152" s="4"/>
      <c r="UBV152" s="4"/>
      <c r="UBW152" s="4"/>
      <c r="UBX152" s="4"/>
      <c r="UBY152" s="4"/>
      <c r="UBZ152" s="4"/>
      <c r="UCA152" s="4"/>
      <c r="UCB152" s="4"/>
      <c r="UCC152" s="4"/>
      <c r="UCD152" s="4"/>
      <c r="UCE152" s="4"/>
      <c r="UCF152" s="4"/>
      <c r="UCG152" s="4"/>
      <c r="UCH152" s="4"/>
      <c r="UCI152" s="4"/>
      <c r="UCJ152" s="4"/>
      <c r="UCK152" s="4"/>
      <c r="UCL152" s="4"/>
      <c r="UCM152" s="4"/>
      <c r="UCN152" s="4"/>
      <c r="UCO152" s="4"/>
      <c r="UCP152" s="4"/>
      <c r="UCQ152" s="74"/>
      <c r="UCR152" s="74"/>
      <c r="UCS152" s="74"/>
      <c r="UCT152" s="74"/>
      <c r="UCU152" s="74"/>
      <c r="UCV152" s="74"/>
      <c r="UCW152" s="4"/>
      <c r="UCX152" s="4"/>
      <c r="UCY152" s="4"/>
      <c r="UCZ152" s="4"/>
      <c r="UDA152" s="4"/>
      <c r="UDB152" s="4"/>
      <c r="UDC152" s="4"/>
      <c r="UDD152" s="4"/>
      <c r="UDE152" s="4"/>
      <c r="UDF152" s="4"/>
      <c r="UDG152" s="4"/>
      <c r="UDH152" s="4"/>
      <c r="UDI152" s="4"/>
      <c r="UDJ152" s="4"/>
      <c r="UDK152" s="4"/>
      <c r="UDL152" s="4"/>
      <c r="UDM152" s="4"/>
      <c r="UDN152" s="4"/>
      <c r="UDO152" s="4"/>
      <c r="UDP152" s="4"/>
      <c r="UDQ152" s="4"/>
      <c r="UDR152" s="4"/>
      <c r="UDS152" s="4"/>
      <c r="UDT152" s="4"/>
      <c r="UDU152" s="4"/>
      <c r="UDV152" s="4"/>
      <c r="UDW152" s="4"/>
      <c r="UDX152" s="4"/>
      <c r="UDY152" s="4"/>
      <c r="UDZ152" s="4"/>
      <c r="UEA152" s="4"/>
      <c r="UEB152" s="4"/>
      <c r="UEC152" s="4"/>
      <c r="UED152" s="4"/>
      <c r="UEE152" s="4"/>
      <c r="UEF152" s="4"/>
      <c r="UEG152" s="4"/>
      <c r="UEH152" s="4"/>
      <c r="UEI152" s="4"/>
      <c r="UEJ152" s="4"/>
      <c r="UEK152" s="4"/>
      <c r="UEL152" s="4"/>
      <c r="UEM152" s="4"/>
      <c r="UEN152" s="4"/>
      <c r="UEO152" s="4"/>
      <c r="UEP152" s="4"/>
      <c r="UEQ152" s="4"/>
      <c r="UER152" s="4"/>
      <c r="UES152" s="4"/>
      <c r="UET152" s="4"/>
      <c r="UEU152" s="4"/>
      <c r="UEV152" s="4"/>
      <c r="UEW152" s="4"/>
      <c r="UEX152" s="4"/>
      <c r="UEY152" s="4"/>
      <c r="UEZ152" s="4"/>
      <c r="UFA152" s="4"/>
      <c r="UFB152" s="4"/>
      <c r="UFC152" s="4"/>
      <c r="UFD152" s="4"/>
      <c r="UFE152" s="4"/>
      <c r="UFF152" s="4"/>
      <c r="UFG152" s="4"/>
      <c r="UFH152" s="4"/>
      <c r="UFI152" s="4"/>
      <c r="UFJ152" s="4"/>
      <c r="UFK152" s="4"/>
      <c r="UFL152" s="4"/>
      <c r="UFM152" s="4"/>
      <c r="UFN152" s="4"/>
      <c r="UFO152" s="4"/>
      <c r="UFP152" s="4"/>
      <c r="UFQ152" s="4"/>
      <c r="UFR152" s="4"/>
      <c r="UFS152" s="4"/>
      <c r="UFT152" s="4"/>
      <c r="UFU152" s="4"/>
      <c r="UFV152" s="4"/>
      <c r="UFW152" s="4"/>
      <c r="UFX152" s="4"/>
      <c r="UFY152" s="4"/>
      <c r="UFZ152" s="4"/>
      <c r="UGA152" s="4"/>
      <c r="UGB152" s="4"/>
      <c r="UGC152" s="4"/>
      <c r="UGD152" s="4"/>
      <c r="UGE152" s="4"/>
      <c r="UGF152" s="4"/>
      <c r="UGG152" s="4"/>
      <c r="UGH152" s="4"/>
      <c r="UGI152" s="4"/>
      <c r="UGJ152" s="4"/>
      <c r="UGK152" s="4"/>
      <c r="UGL152" s="4"/>
      <c r="UGM152" s="4"/>
      <c r="UGN152" s="4"/>
      <c r="UGO152" s="4"/>
      <c r="UGP152" s="4"/>
      <c r="UGQ152" s="4"/>
      <c r="UGR152" s="4"/>
      <c r="UGS152" s="4"/>
      <c r="UGT152" s="4"/>
      <c r="UGU152" s="4"/>
      <c r="UGV152" s="4"/>
      <c r="UGW152" s="4"/>
      <c r="UGX152" s="4"/>
      <c r="UGY152" s="4"/>
      <c r="UGZ152" s="4"/>
      <c r="UHA152" s="4"/>
      <c r="UHB152" s="4"/>
      <c r="UHC152" s="4"/>
      <c r="UHD152" s="4"/>
      <c r="UHE152" s="4"/>
      <c r="UHF152" s="4"/>
      <c r="UHG152" s="4"/>
      <c r="UHH152" s="4"/>
      <c r="UHI152" s="4"/>
      <c r="UHJ152" s="4"/>
      <c r="UHK152" s="4"/>
      <c r="UHL152" s="4"/>
      <c r="UHM152" s="4"/>
      <c r="UHN152" s="4"/>
      <c r="UHO152" s="4"/>
      <c r="UHP152" s="4"/>
      <c r="UHQ152" s="4"/>
      <c r="UHR152" s="4"/>
      <c r="UHS152" s="4"/>
      <c r="UHT152" s="4"/>
      <c r="UHU152" s="4"/>
      <c r="UHV152" s="4"/>
      <c r="UHW152" s="4"/>
      <c r="UHX152" s="4"/>
      <c r="UHY152" s="4"/>
      <c r="UHZ152" s="4"/>
      <c r="UIA152" s="4"/>
      <c r="UIB152" s="4"/>
      <c r="UIC152" s="4"/>
      <c r="UID152" s="4"/>
      <c r="UIE152" s="4"/>
      <c r="UIF152" s="4"/>
      <c r="UIG152" s="4"/>
      <c r="UIH152" s="4"/>
      <c r="UII152" s="4"/>
      <c r="UIJ152" s="4"/>
      <c r="UIK152" s="4"/>
      <c r="UIL152" s="4"/>
      <c r="UIM152" s="4"/>
      <c r="UIN152" s="4"/>
      <c r="UIO152" s="4"/>
      <c r="UIP152" s="4"/>
      <c r="UIQ152" s="4"/>
      <c r="UIR152" s="4"/>
      <c r="UIS152" s="4"/>
      <c r="UIT152" s="4"/>
      <c r="UIU152" s="4"/>
      <c r="UIV152" s="4"/>
      <c r="UIW152" s="4"/>
      <c r="UIX152" s="4"/>
      <c r="UIY152" s="4"/>
      <c r="UIZ152" s="4"/>
      <c r="UJA152" s="4"/>
      <c r="UJB152" s="4"/>
      <c r="UJC152" s="4"/>
      <c r="UJD152" s="4"/>
      <c r="UJE152" s="4"/>
      <c r="UJF152" s="4"/>
      <c r="UJG152" s="4"/>
      <c r="UJH152" s="4"/>
      <c r="UJI152" s="4"/>
      <c r="UJJ152" s="4"/>
      <c r="UJK152" s="4"/>
      <c r="UJL152" s="4"/>
      <c r="UJM152" s="4"/>
      <c r="UJN152" s="4"/>
      <c r="UJO152" s="4"/>
      <c r="UJP152" s="4"/>
      <c r="UJQ152" s="4"/>
      <c r="UJR152" s="4"/>
      <c r="UJS152" s="4"/>
      <c r="UJT152" s="4"/>
      <c r="UJU152" s="4"/>
      <c r="UJV152" s="4"/>
      <c r="UJW152" s="4"/>
      <c r="UJX152" s="4"/>
      <c r="UJY152" s="4"/>
      <c r="UJZ152" s="4"/>
      <c r="UKA152" s="4"/>
      <c r="UKB152" s="4"/>
      <c r="UKC152" s="4"/>
      <c r="UKD152" s="4"/>
      <c r="UKE152" s="4"/>
      <c r="UKF152" s="4"/>
      <c r="UKG152" s="4"/>
      <c r="UKH152" s="4"/>
      <c r="UKI152" s="4"/>
      <c r="UKJ152" s="4"/>
      <c r="UKK152" s="4"/>
      <c r="UKL152" s="4"/>
      <c r="UKM152" s="4"/>
      <c r="UKN152" s="4"/>
      <c r="UKO152" s="4"/>
      <c r="UKP152" s="4"/>
      <c r="UKQ152" s="4"/>
      <c r="UKR152" s="4"/>
      <c r="UKS152" s="4"/>
      <c r="UKT152" s="4"/>
      <c r="UKU152" s="4"/>
      <c r="UKV152" s="4"/>
      <c r="UKW152" s="4"/>
      <c r="UKX152" s="4"/>
      <c r="UKY152" s="4"/>
      <c r="UKZ152" s="4"/>
      <c r="ULA152" s="4"/>
      <c r="ULB152" s="4"/>
      <c r="ULC152" s="4"/>
      <c r="ULD152" s="4"/>
      <c r="ULE152" s="4"/>
      <c r="ULF152" s="4"/>
      <c r="ULG152" s="4"/>
      <c r="ULH152" s="4"/>
      <c r="ULI152" s="4"/>
      <c r="ULJ152" s="4"/>
      <c r="ULK152" s="4"/>
      <c r="ULL152" s="4"/>
      <c r="ULM152" s="4"/>
      <c r="ULN152" s="4"/>
      <c r="ULO152" s="4"/>
      <c r="ULP152" s="4"/>
      <c r="ULQ152" s="4"/>
      <c r="ULR152" s="4"/>
      <c r="ULS152" s="4"/>
      <c r="ULT152" s="4"/>
      <c r="ULU152" s="4"/>
      <c r="ULV152" s="4"/>
      <c r="ULW152" s="4"/>
      <c r="ULX152" s="4"/>
      <c r="ULY152" s="4"/>
      <c r="ULZ152" s="4"/>
      <c r="UMA152" s="4"/>
      <c r="UMB152" s="4"/>
      <c r="UMC152" s="4"/>
      <c r="UMD152" s="4"/>
      <c r="UME152" s="4"/>
      <c r="UMF152" s="4"/>
      <c r="UMG152" s="4"/>
      <c r="UMH152" s="4"/>
      <c r="UMI152" s="4"/>
      <c r="UMJ152" s="4"/>
      <c r="UMK152" s="4"/>
      <c r="UML152" s="4"/>
      <c r="UMM152" s="74"/>
      <c r="UMN152" s="74"/>
      <c r="UMO152" s="74"/>
      <c r="UMP152" s="74"/>
      <c r="UMQ152" s="74"/>
      <c r="UMR152" s="74"/>
      <c r="UMS152" s="4"/>
      <c r="UMT152" s="4"/>
      <c r="UMU152" s="4"/>
      <c r="UMV152" s="4"/>
      <c r="UMW152" s="4"/>
      <c r="UMX152" s="4"/>
      <c r="UMY152" s="4"/>
      <c r="UMZ152" s="4"/>
      <c r="UNA152" s="4"/>
      <c r="UNB152" s="4"/>
      <c r="UNC152" s="4"/>
      <c r="UND152" s="4"/>
      <c r="UNE152" s="4"/>
      <c r="UNF152" s="4"/>
      <c r="UNG152" s="4"/>
      <c r="UNH152" s="4"/>
      <c r="UNI152" s="4"/>
      <c r="UNJ152" s="4"/>
      <c r="UNK152" s="4"/>
      <c r="UNL152" s="4"/>
      <c r="UNM152" s="4"/>
      <c r="UNN152" s="4"/>
      <c r="UNO152" s="4"/>
      <c r="UNP152" s="4"/>
      <c r="UNQ152" s="4"/>
      <c r="UNR152" s="4"/>
      <c r="UNS152" s="4"/>
      <c r="UNT152" s="4"/>
      <c r="UNU152" s="4"/>
      <c r="UNV152" s="4"/>
      <c r="UNW152" s="4"/>
      <c r="UNX152" s="4"/>
      <c r="UNY152" s="4"/>
      <c r="UNZ152" s="4"/>
      <c r="UOA152" s="4"/>
      <c r="UOB152" s="4"/>
      <c r="UOC152" s="4"/>
      <c r="UOD152" s="4"/>
      <c r="UOE152" s="4"/>
      <c r="UOF152" s="4"/>
      <c r="UOG152" s="4"/>
      <c r="UOH152" s="4"/>
      <c r="UOI152" s="4"/>
      <c r="UOJ152" s="4"/>
      <c r="UOK152" s="4"/>
      <c r="UOL152" s="4"/>
      <c r="UOM152" s="4"/>
      <c r="UON152" s="4"/>
      <c r="UOO152" s="4"/>
      <c r="UOP152" s="4"/>
      <c r="UOQ152" s="4"/>
      <c r="UOR152" s="4"/>
      <c r="UOS152" s="4"/>
      <c r="UOT152" s="4"/>
      <c r="UOU152" s="4"/>
      <c r="UOV152" s="4"/>
      <c r="UOW152" s="4"/>
      <c r="UOX152" s="4"/>
      <c r="UOY152" s="4"/>
      <c r="UOZ152" s="4"/>
      <c r="UPA152" s="4"/>
      <c r="UPB152" s="4"/>
      <c r="UPC152" s="4"/>
      <c r="UPD152" s="4"/>
      <c r="UPE152" s="4"/>
      <c r="UPF152" s="4"/>
      <c r="UPG152" s="4"/>
      <c r="UPH152" s="4"/>
      <c r="UPI152" s="4"/>
      <c r="UPJ152" s="4"/>
      <c r="UPK152" s="4"/>
      <c r="UPL152" s="4"/>
      <c r="UPM152" s="4"/>
      <c r="UPN152" s="4"/>
      <c r="UPO152" s="4"/>
      <c r="UPP152" s="4"/>
      <c r="UPQ152" s="4"/>
      <c r="UPR152" s="4"/>
      <c r="UPS152" s="4"/>
      <c r="UPT152" s="4"/>
      <c r="UPU152" s="4"/>
      <c r="UPV152" s="4"/>
      <c r="UPW152" s="4"/>
      <c r="UPX152" s="4"/>
      <c r="UPY152" s="4"/>
      <c r="UPZ152" s="4"/>
      <c r="UQA152" s="4"/>
      <c r="UQB152" s="4"/>
      <c r="UQC152" s="4"/>
      <c r="UQD152" s="4"/>
      <c r="UQE152" s="4"/>
      <c r="UQF152" s="4"/>
      <c r="UQG152" s="4"/>
      <c r="UQH152" s="4"/>
      <c r="UQI152" s="4"/>
      <c r="UQJ152" s="4"/>
      <c r="UQK152" s="4"/>
      <c r="UQL152" s="4"/>
      <c r="UQM152" s="4"/>
      <c r="UQN152" s="4"/>
      <c r="UQO152" s="4"/>
      <c r="UQP152" s="4"/>
      <c r="UQQ152" s="4"/>
      <c r="UQR152" s="4"/>
      <c r="UQS152" s="4"/>
      <c r="UQT152" s="4"/>
      <c r="UQU152" s="4"/>
      <c r="UQV152" s="4"/>
      <c r="UQW152" s="4"/>
      <c r="UQX152" s="4"/>
      <c r="UQY152" s="4"/>
      <c r="UQZ152" s="4"/>
      <c r="URA152" s="4"/>
      <c r="URB152" s="4"/>
      <c r="URC152" s="4"/>
      <c r="URD152" s="4"/>
      <c r="URE152" s="4"/>
      <c r="URF152" s="4"/>
      <c r="URG152" s="4"/>
      <c r="URH152" s="4"/>
      <c r="URI152" s="4"/>
      <c r="URJ152" s="4"/>
      <c r="URK152" s="4"/>
      <c r="URL152" s="4"/>
      <c r="URM152" s="4"/>
      <c r="URN152" s="4"/>
      <c r="URO152" s="4"/>
      <c r="URP152" s="4"/>
      <c r="URQ152" s="4"/>
      <c r="URR152" s="4"/>
      <c r="URS152" s="4"/>
      <c r="URT152" s="4"/>
      <c r="URU152" s="4"/>
      <c r="URV152" s="4"/>
      <c r="URW152" s="4"/>
      <c r="URX152" s="4"/>
      <c r="URY152" s="4"/>
      <c r="URZ152" s="4"/>
      <c r="USA152" s="4"/>
      <c r="USB152" s="4"/>
      <c r="USC152" s="4"/>
      <c r="USD152" s="4"/>
      <c r="USE152" s="4"/>
      <c r="USF152" s="4"/>
      <c r="USG152" s="4"/>
      <c r="USH152" s="4"/>
      <c r="USI152" s="4"/>
      <c r="USJ152" s="4"/>
      <c r="USK152" s="4"/>
      <c r="USL152" s="4"/>
      <c r="USM152" s="4"/>
      <c r="USN152" s="4"/>
      <c r="USO152" s="4"/>
      <c r="USP152" s="4"/>
      <c r="USQ152" s="4"/>
      <c r="USR152" s="4"/>
      <c r="USS152" s="4"/>
      <c r="UST152" s="4"/>
      <c r="USU152" s="4"/>
      <c r="USV152" s="4"/>
      <c r="USW152" s="4"/>
      <c r="USX152" s="4"/>
      <c r="USY152" s="4"/>
      <c r="USZ152" s="4"/>
      <c r="UTA152" s="4"/>
      <c r="UTB152" s="4"/>
      <c r="UTC152" s="4"/>
      <c r="UTD152" s="4"/>
      <c r="UTE152" s="4"/>
      <c r="UTF152" s="4"/>
      <c r="UTG152" s="4"/>
      <c r="UTH152" s="4"/>
      <c r="UTI152" s="4"/>
      <c r="UTJ152" s="4"/>
      <c r="UTK152" s="4"/>
      <c r="UTL152" s="4"/>
      <c r="UTM152" s="4"/>
      <c r="UTN152" s="4"/>
      <c r="UTO152" s="4"/>
      <c r="UTP152" s="4"/>
      <c r="UTQ152" s="4"/>
      <c r="UTR152" s="4"/>
      <c r="UTS152" s="4"/>
      <c r="UTT152" s="4"/>
      <c r="UTU152" s="4"/>
      <c r="UTV152" s="4"/>
      <c r="UTW152" s="4"/>
      <c r="UTX152" s="4"/>
      <c r="UTY152" s="4"/>
      <c r="UTZ152" s="4"/>
      <c r="UUA152" s="4"/>
      <c r="UUB152" s="4"/>
      <c r="UUC152" s="4"/>
      <c r="UUD152" s="4"/>
      <c r="UUE152" s="4"/>
      <c r="UUF152" s="4"/>
      <c r="UUG152" s="4"/>
      <c r="UUH152" s="4"/>
      <c r="UUI152" s="4"/>
      <c r="UUJ152" s="4"/>
      <c r="UUK152" s="4"/>
      <c r="UUL152" s="4"/>
      <c r="UUM152" s="4"/>
      <c r="UUN152" s="4"/>
      <c r="UUO152" s="4"/>
      <c r="UUP152" s="4"/>
      <c r="UUQ152" s="4"/>
      <c r="UUR152" s="4"/>
      <c r="UUS152" s="4"/>
      <c r="UUT152" s="4"/>
      <c r="UUU152" s="4"/>
      <c r="UUV152" s="4"/>
      <c r="UUW152" s="4"/>
      <c r="UUX152" s="4"/>
      <c r="UUY152" s="4"/>
      <c r="UUZ152" s="4"/>
      <c r="UVA152" s="4"/>
      <c r="UVB152" s="4"/>
      <c r="UVC152" s="4"/>
      <c r="UVD152" s="4"/>
      <c r="UVE152" s="4"/>
      <c r="UVF152" s="4"/>
      <c r="UVG152" s="4"/>
      <c r="UVH152" s="4"/>
      <c r="UVI152" s="4"/>
      <c r="UVJ152" s="4"/>
      <c r="UVK152" s="4"/>
      <c r="UVL152" s="4"/>
      <c r="UVM152" s="4"/>
      <c r="UVN152" s="4"/>
      <c r="UVO152" s="4"/>
      <c r="UVP152" s="4"/>
      <c r="UVQ152" s="4"/>
      <c r="UVR152" s="4"/>
      <c r="UVS152" s="4"/>
      <c r="UVT152" s="4"/>
      <c r="UVU152" s="4"/>
      <c r="UVV152" s="4"/>
      <c r="UVW152" s="4"/>
      <c r="UVX152" s="4"/>
      <c r="UVY152" s="4"/>
      <c r="UVZ152" s="4"/>
      <c r="UWA152" s="4"/>
      <c r="UWB152" s="4"/>
      <c r="UWC152" s="4"/>
      <c r="UWD152" s="4"/>
      <c r="UWE152" s="4"/>
      <c r="UWF152" s="4"/>
      <c r="UWG152" s="4"/>
      <c r="UWH152" s="4"/>
      <c r="UWI152" s="74"/>
      <c r="UWJ152" s="74"/>
      <c r="UWK152" s="74"/>
      <c r="UWL152" s="74"/>
      <c r="UWM152" s="74"/>
      <c r="UWN152" s="74"/>
      <c r="UWO152" s="4"/>
      <c r="UWP152" s="4"/>
      <c r="UWQ152" s="4"/>
      <c r="UWR152" s="4"/>
      <c r="UWS152" s="4"/>
      <c r="UWT152" s="4"/>
      <c r="UWU152" s="4"/>
      <c r="UWV152" s="4"/>
      <c r="UWW152" s="4"/>
      <c r="UWX152" s="4"/>
      <c r="UWY152" s="4"/>
      <c r="UWZ152" s="4"/>
      <c r="UXA152" s="4"/>
      <c r="UXB152" s="4"/>
      <c r="UXC152" s="4"/>
      <c r="UXD152" s="4"/>
      <c r="UXE152" s="4"/>
      <c r="UXF152" s="4"/>
      <c r="UXG152" s="4"/>
      <c r="UXH152" s="4"/>
      <c r="UXI152" s="4"/>
      <c r="UXJ152" s="4"/>
      <c r="UXK152" s="4"/>
      <c r="UXL152" s="4"/>
      <c r="UXM152" s="4"/>
      <c r="UXN152" s="4"/>
      <c r="UXO152" s="4"/>
      <c r="UXP152" s="4"/>
      <c r="UXQ152" s="4"/>
      <c r="UXR152" s="4"/>
      <c r="UXS152" s="4"/>
      <c r="UXT152" s="4"/>
      <c r="UXU152" s="4"/>
      <c r="UXV152" s="4"/>
      <c r="UXW152" s="4"/>
      <c r="UXX152" s="4"/>
      <c r="UXY152" s="4"/>
      <c r="UXZ152" s="4"/>
      <c r="UYA152" s="4"/>
      <c r="UYB152" s="4"/>
      <c r="UYC152" s="4"/>
      <c r="UYD152" s="4"/>
      <c r="UYE152" s="4"/>
      <c r="UYF152" s="4"/>
      <c r="UYG152" s="4"/>
      <c r="UYH152" s="4"/>
      <c r="UYI152" s="4"/>
      <c r="UYJ152" s="4"/>
      <c r="UYK152" s="4"/>
      <c r="UYL152" s="4"/>
      <c r="UYM152" s="4"/>
      <c r="UYN152" s="4"/>
      <c r="UYO152" s="4"/>
      <c r="UYP152" s="4"/>
      <c r="UYQ152" s="4"/>
      <c r="UYR152" s="4"/>
      <c r="UYS152" s="4"/>
      <c r="UYT152" s="4"/>
      <c r="UYU152" s="4"/>
      <c r="UYV152" s="4"/>
      <c r="UYW152" s="4"/>
      <c r="UYX152" s="4"/>
      <c r="UYY152" s="4"/>
      <c r="UYZ152" s="4"/>
      <c r="UZA152" s="4"/>
      <c r="UZB152" s="4"/>
      <c r="UZC152" s="4"/>
      <c r="UZD152" s="4"/>
      <c r="UZE152" s="4"/>
      <c r="UZF152" s="4"/>
      <c r="UZG152" s="4"/>
      <c r="UZH152" s="4"/>
      <c r="UZI152" s="4"/>
      <c r="UZJ152" s="4"/>
      <c r="UZK152" s="4"/>
      <c r="UZL152" s="4"/>
      <c r="UZM152" s="4"/>
      <c r="UZN152" s="4"/>
      <c r="UZO152" s="4"/>
      <c r="UZP152" s="4"/>
      <c r="UZQ152" s="4"/>
      <c r="UZR152" s="4"/>
      <c r="UZS152" s="4"/>
      <c r="UZT152" s="4"/>
      <c r="UZU152" s="4"/>
      <c r="UZV152" s="4"/>
      <c r="UZW152" s="4"/>
      <c r="UZX152" s="4"/>
      <c r="UZY152" s="4"/>
      <c r="UZZ152" s="4"/>
      <c r="VAA152" s="4"/>
      <c r="VAB152" s="4"/>
      <c r="VAC152" s="4"/>
      <c r="VAD152" s="4"/>
      <c r="VAE152" s="4"/>
      <c r="VAF152" s="4"/>
      <c r="VAG152" s="4"/>
      <c r="VAH152" s="4"/>
      <c r="VAI152" s="4"/>
      <c r="VAJ152" s="4"/>
      <c r="VAK152" s="4"/>
      <c r="VAL152" s="4"/>
      <c r="VAM152" s="4"/>
      <c r="VAN152" s="4"/>
      <c r="VAO152" s="4"/>
      <c r="VAP152" s="4"/>
      <c r="VAQ152" s="4"/>
      <c r="VAR152" s="4"/>
      <c r="VAS152" s="4"/>
      <c r="VAT152" s="4"/>
      <c r="VAU152" s="4"/>
      <c r="VAV152" s="4"/>
      <c r="VAW152" s="4"/>
      <c r="VAX152" s="4"/>
      <c r="VAY152" s="4"/>
      <c r="VAZ152" s="4"/>
      <c r="VBA152" s="4"/>
      <c r="VBB152" s="4"/>
      <c r="VBC152" s="4"/>
      <c r="VBD152" s="4"/>
      <c r="VBE152" s="4"/>
      <c r="VBF152" s="4"/>
      <c r="VBG152" s="4"/>
      <c r="VBH152" s="4"/>
      <c r="VBI152" s="4"/>
      <c r="VBJ152" s="4"/>
      <c r="VBK152" s="4"/>
      <c r="VBL152" s="4"/>
      <c r="VBM152" s="4"/>
      <c r="VBN152" s="4"/>
      <c r="VBO152" s="4"/>
      <c r="VBP152" s="4"/>
      <c r="VBQ152" s="4"/>
      <c r="VBR152" s="4"/>
      <c r="VBS152" s="4"/>
      <c r="VBT152" s="4"/>
      <c r="VBU152" s="4"/>
      <c r="VBV152" s="4"/>
      <c r="VBW152" s="4"/>
      <c r="VBX152" s="4"/>
      <c r="VBY152" s="4"/>
      <c r="VBZ152" s="4"/>
      <c r="VCA152" s="4"/>
      <c r="VCB152" s="4"/>
      <c r="VCC152" s="4"/>
      <c r="VCD152" s="4"/>
      <c r="VCE152" s="4"/>
      <c r="VCF152" s="4"/>
      <c r="VCG152" s="4"/>
      <c r="VCH152" s="4"/>
      <c r="VCI152" s="4"/>
      <c r="VCJ152" s="4"/>
      <c r="VCK152" s="4"/>
      <c r="VCL152" s="4"/>
      <c r="VCM152" s="4"/>
      <c r="VCN152" s="4"/>
      <c r="VCO152" s="4"/>
      <c r="VCP152" s="4"/>
      <c r="VCQ152" s="4"/>
      <c r="VCR152" s="4"/>
      <c r="VCS152" s="4"/>
      <c r="VCT152" s="4"/>
      <c r="VCU152" s="4"/>
      <c r="VCV152" s="4"/>
      <c r="VCW152" s="4"/>
      <c r="VCX152" s="4"/>
      <c r="VCY152" s="4"/>
      <c r="VCZ152" s="4"/>
      <c r="VDA152" s="4"/>
      <c r="VDB152" s="4"/>
      <c r="VDC152" s="4"/>
      <c r="VDD152" s="4"/>
      <c r="VDE152" s="4"/>
      <c r="VDF152" s="4"/>
      <c r="VDG152" s="4"/>
      <c r="VDH152" s="4"/>
      <c r="VDI152" s="4"/>
      <c r="VDJ152" s="4"/>
      <c r="VDK152" s="4"/>
      <c r="VDL152" s="4"/>
      <c r="VDM152" s="4"/>
      <c r="VDN152" s="4"/>
      <c r="VDO152" s="4"/>
      <c r="VDP152" s="4"/>
      <c r="VDQ152" s="4"/>
      <c r="VDR152" s="4"/>
      <c r="VDS152" s="4"/>
      <c r="VDT152" s="4"/>
      <c r="VDU152" s="4"/>
      <c r="VDV152" s="4"/>
      <c r="VDW152" s="4"/>
      <c r="VDX152" s="4"/>
      <c r="VDY152" s="4"/>
      <c r="VDZ152" s="4"/>
      <c r="VEA152" s="4"/>
      <c r="VEB152" s="4"/>
      <c r="VEC152" s="4"/>
      <c r="VED152" s="4"/>
      <c r="VEE152" s="4"/>
      <c r="VEF152" s="4"/>
      <c r="VEG152" s="4"/>
      <c r="VEH152" s="4"/>
      <c r="VEI152" s="4"/>
      <c r="VEJ152" s="4"/>
      <c r="VEK152" s="4"/>
      <c r="VEL152" s="4"/>
      <c r="VEM152" s="4"/>
      <c r="VEN152" s="4"/>
      <c r="VEO152" s="4"/>
      <c r="VEP152" s="4"/>
      <c r="VEQ152" s="4"/>
      <c r="VER152" s="4"/>
      <c r="VES152" s="4"/>
      <c r="VET152" s="4"/>
      <c r="VEU152" s="4"/>
      <c r="VEV152" s="4"/>
      <c r="VEW152" s="4"/>
      <c r="VEX152" s="4"/>
      <c r="VEY152" s="4"/>
      <c r="VEZ152" s="4"/>
      <c r="VFA152" s="4"/>
      <c r="VFB152" s="4"/>
      <c r="VFC152" s="4"/>
      <c r="VFD152" s="4"/>
      <c r="VFE152" s="4"/>
      <c r="VFF152" s="4"/>
      <c r="VFG152" s="4"/>
      <c r="VFH152" s="4"/>
      <c r="VFI152" s="4"/>
      <c r="VFJ152" s="4"/>
      <c r="VFK152" s="4"/>
      <c r="VFL152" s="4"/>
      <c r="VFM152" s="4"/>
      <c r="VFN152" s="4"/>
      <c r="VFO152" s="4"/>
      <c r="VFP152" s="4"/>
      <c r="VFQ152" s="4"/>
      <c r="VFR152" s="4"/>
      <c r="VFS152" s="4"/>
      <c r="VFT152" s="4"/>
      <c r="VFU152" s="4"/>
      <c r="VFV152" s="4"/>
      <c r="VFW152" s="4"/>
      <c r="VFX152" s="4"/>
      <c r="VFY152" s="4"/>
      <c r="VFZ152" s="4"/>
      <c r="VGA152" s="4"/>
      <c r="VGB152" s="4"/>
      <c r="VGC152" s="4"/>
      <c r="VGD152" s="4"/>
      <c r="VGE152" s="74"/>
      <c r="VGF152" s="74"/>
      <c r="VGG152" s="74"/>
      <c r="VGH152" s="74"/>
      <c r="VGI152" s="74"/>
      <c r="VGJ152" s="74"/>
      <c r="VGK152" s="4"/>
      <c r="VGL152" s="4"/>
      <c r="VGM152" s="4"/>
      <c r="VGN152" s="4"/>
      <c r="VGO152" s="4"/>
      <c r="VGP152" s="4"/>
      <c r="VGQ152" s="4"/>
      <c r="VGR152" s="4"/>
      <c r="VGS152" s="4"/>
      <c r="VGT152" s="4"/>
      <c r="VGU152" s="4"/>
      <c r="VGV152" s="4"/>
      <c r="VGW152" s="4"/>
      <c r="VGX152" s="4"/>
      <c r="VGY152" s="4"/>
      <c r="VGZ152" s="4"/>
      <c r="VHA152" s="4"/>
      <c r="VHB152" s="4"/>
      <c r="VHC152" s="4"/>
      <c r="VHD152" s="4"/>
      <c r="VHE152" s="4"/>
      <c r="VHF152" s="4"/>
      <c r="VHG152" s="4"/>
      <c r="VHH152" s="4"/>
      <c r="VHI152" s="4"/>
      <c r="VHJ152" s="4"/>
      <c r="VHK152" s="4"/>
      <c r="VHL152" s="4"/>
      <c r="VHM152" s="4"/>
      <c r="VHN152" s="4"/>
      <c r="VHO152" s="4"/>
      <c r="VHP152" s="4"/>
      <c r="VHQ152" s="4"/>
      <c r="VHR152" s="4"/>
      <c r="VHS152" s="4"/>
      <c r="VHT152" s="4"/>
      <c r="VHU152" s="4"/>
      <c r="VHV152" s="4"/>
      <c r="VHW152" s="4"/>
      <c r="VHX152" s="4"/>
      <c r="VHY152" s="4"/>
      <c r="VHZ152" s="4"/>
      <c r="VIA152" s="4"/>
      <c r="VIB152" s="4"/>
      <c r="VIC152" s="4"/>
      <c r="VID152" s="4"/>
      <c r="VIE152" s="4"/>
      <c r="VIF152" s="4"/>
      <c r="VIG152" s="4"/>
      <c r="VIH152" s="4"/>
      <c r="VII152" s="4"/>
      <c r="VIJ152" s="4"/>
      <c r="VIK152" s="4"/>
      <c r="VIL152" s="4"/>
      <c r="VIM152" s="4"/>
      <c r="VIN152" s="4"/>
      <c r="VIO152" s="4"/>
      <c r="VIP152" s="4"/>
      <c r="VIQ152" s="4"/>
      <c r="VIR152" s="4"/>
      <c r="VIS152" s="4"/>
      <c r="VIT152" s="4"/>
      <c r="VIU152" s="4"/>
      <c r="VIV152" s="4"/>
      <c r="VIW152" s="4"/>
      <c r="VIX152" s="4"/>
      <c r="VIY152" s="4"/>
      <c r="VIZ152" s="4"/>
      <c r="VJA152" s="4"/>
      <c r="VJB152" s="4"/>
      <c r="VJC152" s="4"/>
      <c r="VJD152" s="4"/>
      <c r="VJE152" s="4"/>
      <c r="VJF152" s="4"/>
      <c r="VJG152" s="4"/>
      <c r="VJH152" s="4"/>
      <c r="VJI152" s="4"/>
      <c r="VJJ152" s="4"/>
      <c r="VJK152" s="4"/>
      <c r="VJL152" s="4"/>
      <c r="VJM152" s="4"/>
      <c r="VJN152" s="4"/>
      <c r="VJO152" s="4"/>
      <c r="VJP152" s="4"/>
      <c r="VJQ152" s="4"/>
      <c r="VJR152" s="4"/>
      <c r="VJS152" s="4"/>
      <c r="VJT152" s="4"/>
      <c r="VJU152" s="4"/>
      <c r="VJV152" s="4"/>
      <c r="VJW152" s="4"/>
      <c r="VJX152" s="4"/>
      <c r="VJY152" s="4"/>
      <c r="VJZ152" s="4"/>
      <c r="VKA152" s="4"/>
      <c r="VKB152" s="4"/>
      <c r="VKC152" s="4"/>
      <c r="VKD152" s="4"/>
      <c r="VKE152" s="4"/>
      <c r="VKF152" s="4"/>
      <c r="VKG152" s="4"/>
      <c r="VKH152" s="4"/>
      <c r="VKI152" s="4"/>
      <c r="VKJ152" s="4"/>
      <c r="VKK152" s="4"/>
      <c r="VKL152" s="4"/>
      <c r="VKM152" s="4"/>
      <c r="VKN152" s="4"/>
      <c r="VKO152" s="4"/>
      <c r="VKP152" s="4"/>
      <c r="VKQ152" s="4"/>
      <c r="VKR152" s="4"/>
      <c r="VKS152" s="4"/>
      <c r="VKT152" s="4"/>
      <c r="VKU152" s="4"/>
      <c r="VKV152" s="4"/>
      <c r="VKW152" s="4"/>
      <c r="VKX152" s="4"/>
      <c r="VKY152" s="4"/>
      <c r="VKZ152" s="4"/>
      <c r="VLA152" s="4"/>
      <c r="VLB152" s="4"/>
      <c r="VLC152" s="4"/>
      <c r="VLD152" s="4"/>
      <c r="VLE152" s="4"/>
      <c r="VLF152" s="4"/>
      <c r="VLG152" s="4"/>
      <c r="VLH152" s="4"/>
      <c r="VLI152" s="4"/>
      <c r="VLJ152" s="4"/>
      <c r="VLK152" s="4"/>
      <c r="VLL152" s="4"/>
      <c r="VLM152" s="4"/>
      <c r="VLN152" s="4"/>
      <c r="VLO152" s="4"/>
      <c r="VLP152" s="4"/>
      <c r="VLQ152" s="4"/>
      <c r="VLR152" s="4"/>
      <c r="VLS152" s="4"/>
      <c r="VLT152" s="4"/>
      <c r="VLU152" s="4"/>
      <c r="VLV152" s="4"/>
      <c r="VLW152" s="4"/>
      <c r="VLX152" s="4"/>
      <c r="VLY152" s="4"/>
      <c r="VLZ152" s="4"/>
      <c r="VMA152" s="4"/>
      <c r="VMB152" s="4"/>
      <c r="VMC152" s="4"/>
      <c r="VMD152" s="4"/>
      <c r="VME152" s="4"/>
      <c r="VMF152" s="4"/>
      <c r="VMG152" s="4"/>
      <c r="VMH152" s="4"/>
      <c r="VMI152" s="4"/>
      <c r="VMJ152" s="4"/>
      <c r="VMK152" s="4"/>
      <c r="VML152" s="4"/>
      <c r="VMM152" s="4"/>
      <c r="VMN152" s="4"/>
      <c r="VMO152" s="4"/>
      <c r="VMP152" s="4"/>
      <c r="VMQ152" s="4"/>
      <c r="VMR152" s="4"/>
      <c r="VMS152" s="4"/>
      <c r="VMT152" s="4"/>
      <c r="VMU152" s="4"/>
      <c r="VMV152" s="4"/>
      <c r="VMW152" s="4"/>
      <c r="VMX152" s="4"/>
      <c r="VMY152" s="4"/>
      <c r="VMZ152" s="4"/>
      <c r="VNA152" s="4"/>
      <c r="VNB152" s="4"/>
      <c r="VNC152" s="4"/>
      <c r="VND152" s="4"/>
      <c r="VNE152" s="4"/>
      <c r="VNF152" s="4"/>
      <c r="VNG152" s="4"/>
      <c r="VNH152" s="4"/>
      <c r="VNI152" s="4"/>
      <c r="VNJ152" s="4"/>
      <c r="VNK152" s="4"/>
      <c r="VNL152" s="4"/>
      <c r="VNM152" s="4"/>
      <c r="VNN152" s="4"/>
      <c r="VNO152" s="4"/>
      <c r="VNP152" s="4"/>
      <c r="VNQ152" s="4"/>
      <c r="VNR152" s="4"/>
      <c r="VNS152" s="4"/>
      <c r="VNT152" s="4"/>
      <c r="VNU152" s="4"/>
      <c r="VNV152" s="4"/>
      <c r="VNW152" s="4"/>
      <c r="VNX152" s="4"/>
      <c r="VNY152" s="4"/>
      <c r="VNZ152" s="4"/>
      <c r="VOA152" s="4"/>
      <c r="VOB152" s="4"/>
      <c r="VOC152" s="4"/>
      <c r="VOD152" s="4"/>
      <c r="VOE152" s="4"/>
      <c r="VOF152" s="4"/>
      <c r="VOG152" s="4"/>
      <c r="VOH152" s="4"/>
      <c r="VOI152" s="4"/>
      <c r="VOJ152" s="4"/>
      <c r="VOK152" s="4"/>
      <c r="VOL152" s="4"/>
      <c r="VOM152" s="4"/>
      <c r="VON152" s="4"/>
      <c r="VOO152" s="4"/>
      <c r="VOP152" s="4"/>
      <c r="VOQ152" s="4"/>
      <c r="VOR152" s="4"/>
      <c r="VOS152" s="4"/>
      <c r="VOT152" s="4"/>
      <c r="VOU152" s="4"/>
      <c r="VOV152" s="4"/>
      <c r="VOW152" s="4"/>
      <c r="VOX152" s="4"/>
      <c r="VOY152" s="4"/>
      <c r="VOZ152" s="4"/>
      <c r="VPA152" s="4"/>
      <c r="VPB152" s="4"/>
      <c r="VPC152" s="4"/>
      <c r="VPD152" s="4"/>
      <c r="VPE152" s="4"/>
      <c r="VPF152" s="4"/>
      <c r="VPG152" s="4"/>
      <c r="VPH152" s="4"/>
      <c r="VPI152" s="4"/>
      <c r="VPJ152" s="4"/>
      <c r="VPK152" s="4"/>
      <c r="VPL152" s="4"/>
      <c r="VPM152" s="4"/>
      <c r="VPN152" s="4"/>
      <c r="VPO152" s="4"/>
      <c r="VPP152" s="4"/>
      <c r="VPQ152" s="4"/>
      <c r="VPR152" s="4"/>
      <c r="VPS152" s="4"/>
      <c r="VPT152" s="4"/>
      <c r="VPU152" s="4"/>
      <c r="VPV152" s="4"/>
      <c r="VPW152" s="4"/>
      <c r="VPX152" s="4"/>
      <c r="VPY152" s="4"/>
      <c r="VPZ152" s="4"/>
      <c r="VQA152" s="74"/>
      <c r="VQB152" s="74"/>
      <c r="VQC152" s="74"/>
      <c r="VQD152" s="74"/>
      <c r="VQE152" s="74"/>
      <c r="VQF152" s="74"/>
      <c r="VQG152" s="4"/>
      <c r="VQH152" s="4"/>
      <c r="VQI152" s="4"/>
      <c r="VQJ152" s="4"/>
      <c r="VQK152" s="4"/>
      <c r="VQL152" s="4"/>
      <c r="VQM152" s="4"/>
      <c r="VQN152" s="4"/>
      <c r="VQO152" s="4"/>
      <c r="VQP152" s="4"/>
      <c r="VQQ152" s="4"/>
      <c r="VQR152" s="4"/>
      <c r="VQS152" s="4"/>
      <c r="VQT152" s="4"/>
      <c r="VQU152" s="4"/>
      <c r="VQV152" s="4"/>
      <c r="VQW152" s="4"/>
      <c r="VQX152" s="4"/>
      <c r="VQY152" s="4"/>
      <c r="VQZ152" s="4"/>
      <c r="VRA152" s="4"/>
      <c r="VRB152" s="4"/>
      <c r="VRC152" s="4"/>
      <c r="VRD152" s="4"/>
      <c r="VRE152" s="4"/>
      <c r="VRF152" s="4"/>
      <c r="VRG152" s="4"/>
      <c r="VRH152" s="4"/>
      <c r="VRI152" s="4"/>
      <c r="VRJ152" s="4"/>
      <c r="VRK152" s="4"/>
      <c r="VRL152" s="4"/>
      <c r="VRM152" s="4"/>
      <c r="VRN152" s="4"/>
      <c r="VRO152" s="4"/>
      <c r="VRP152" s="4"/>
      <c r="VRQ152" s="4"/>
      <c r="VRR152" s="4"/>
      <c r="VRS152" s="4"/>
      <c r="VRT152" s="4"/>
      <c r="VRU152" s="4"/>
      <c r="VRV152" s="4"/>
      <c r="VRW152" s="4"/>
      <c r="VRX152" s="4"/>
      <c r="VRY152" s="4"/>
      <c r="VRZ152" s="4"/>
      <c r="VSA152" s="4"/>
      <c r="VSB152" s="4"/>
      <c r="VSC152" s="4"/>
      <c r="VSD152" s="4"/>
      <c r="VSE152" s="4"/>
      <c r="VSF152" s="4"/>
      <c r="VSG152" s="4"/>
      <c r="VSH152" s="4"/>
      <c r="VSI152" s="4"/>
      <c r="VSJ152" s="4"/>
      <c r="VSK152" s="4"/>
      <c r="VSL152" s="4"/>
      <c r="VSM152" s="4"/>
      <c r="VSN152" s="4"/>
      <c r="VSO152" s="4"/>
      <c r="VSP152" s="4"/>
      <c r="VSQ152" s="4"/>
      <c r="VSR152" s="4"/>
      <c r="VSS152" s="4"/>
      <c r="VST152" s="4"/>
      <c r="VSU152" s="4"/>
      <c r="VSV152" s="4"/>
      <c r="VSW152" s="4"/>
      <c r="VSX152" s="4"/>
      <c r="VSY152" s="4"/>
      <c r="VSZ152" s="4"/>
      <c r="VTA152" s="4"/>
      <c r="VTB152" s="4"/>
      <c r="VTC152" s="4"/>
      <c r="VTD152" s="4"/>
      <c r="VTE152" s="4"/>
      <c r="VTF152" s="4"/>
      <c r="VTG152" s="4"/>
      <c r="VTH152" s="4"/>
      <c r="VTI152" s="4"/>
      <c r="VTJ152" s="4"/>
      <c r="VTK152" s="4"/>
      <c r="VTL152" s="4"/>
      <c r="VTM152" s="4"/>
      <c r="VTN152" s="4"/>
      <c r="VTO152" s="4"/>
      <c r="VTP152" s="4"/>
      <c r="VTQ152" s="4"/>
      <c r="VTR152" s="4"/>
      <c r="VTS152" s="4"/>
      <c r="VTT152" s="4"/>
      <c r="VTU152" s="4"/>
      <c r="VTV152" s="4"/>
      <c r="VTW152" s="4"/>
      <c r="VTX152" s="4"/>
      <c r="VTY152" s="4"/>
      <c r="VTZ152" s="4"/>
      <c r="VUA152" s="4"/>
      <c r="VUB152" s="4"/>
      <c r="VUC152" s="4"/>
      <c r="VUD152" s="4"/>
      <c r="VUE152" s="4"/>
      <c r="VUF152" s="4"/>
      <c r="VUG152" s="4"/>
      <c r="VUH152" s="4"/>
      <c r="VUI152" s="4"/>
      <c r="VUJ152" s="4"/>
      <c r="VUK152" s="4"/>
      <c r="VUL152" s="4"/>
      <c r="VUM152" s="4"/>
      <c r="VUN152" s="4"/>
      <c r="VUO152" s="4"/>
      <c r="VUP152" s="4"/>
      <c r="VUQ152" s="4"/>
      <c r="VUR152" s="4"/>
      <c r="VUS152" s="4"/>
      <c r="VUT152" s="4"/>
      <c r="VUU152" s="4"/>
      <c r="VUV152" s="4"/>
      <c r="VUW152" s="4"/>
      <c r="VUX152" s="4"/>
      <c r="VUY152" s="4"/>
      <c r="VUZ152" s="4"/>
      <c r="VVA152" s="4"/>
      <c r="VVB152" s="4"/>
      <c r="VVC152" s="4"/>
      <c r="VVD152" s="4"/>
      <c r="VVE152" s="4"/>
      <c r="VVF152" s="4"/>
      <c r="VVG152" s="4"/>
      <c r="VVH152" s="4"/>
      <c r="VVI152" s="4"/>
      <c r="VVJ152" s="4"/>
      <c r="VVK152" s="4"/>
      <c r="VVL152" s="4"/>
      <c r="VVM152" s="4"/>
      <c r="VVN152" s="4"/>
      <c r="VVO152" s="4"/>
      <c r="VVP152" s="4"/>
      <c r="VVQ152" s="4"/>
      <c r="VVR152" s="4"/>
      <c r="VVS152" s="4"/>
      <c r="VVT152" s="4"/>
      <c r="VVU152" s="4"/>
      <c r="VVV152" s="4"/>
      <c r="VVW152" s="4"/>
      <c r="VVX152" s="4"/>
      <c r="VVY152" s="4"/>
      <c r="VVZ152" s="4"/>
      <c r="VWA152" s="4"/>
      <c r="VWB152" s="4"/>
      <c r="VWC152" s="4"/>
      <c r="VWD152" s="4"/>
      <c r="VWE152" s="4"/>
      <c r="VWF152" s="4"/>
      <c r="VWG152" s="4"/>
      <c r="VWH152" s="4"/>
      <c r="VWI152" s="4"/>
      <c r="VWJ152" s="4"/>
      <c r="VWK152" s="4"/>
      <c r="VWL152" s="4"/>
      <c r="VWM152" s="4"/>
      <c r="VWN152" s="4"/>
      <c r="VWO152" s="4"/>
      <c r="VWP152" s="4"/>
      <c r="VWQ152" s="4"/>
      <c r="VWR152" s="4"/>
      <c r="VWS152" s="4"/>
      <c r="VWT152" s="4"/>
      <c r="VWU152" s="4"/>
      <c r="VWV152" s="4"/>
      <c r="VWW152" s="4"/>
      <c r="VWX152" s="4"/>
      <c r="VWY152" s="4"/>
      <c r="VWZ152" s="4"/>
      <c r="VXA152" s="4"/>
      <c r="VXB152" s="4"/>
      <c r="VXC152" s="4"/>
      <c r="VXD152" s="4"/>
      <c r="VXE152" s="4"/>
      <c r="VXF152" s="4"/>
      <c r="VXG152" s="4"/>
      <c r="VXH152" s="4"/>
      <c r="VXI152" s="4"/>
      <c r="VXJ152" s="4"/>
      <c r="VXK152" s="4"/>
      <c r="VXL152" s="4"/>
      <c r="VXM152" s="4"/>
      <c r="VXN152" s="4"/>
      <c r="VXO152" s="4"/>
      <c r="VXP152" s="4"/>
      <c r="VXQ152" s="4"/>
      <c r="VXR152" s="4"/>
      <c r="VXS152" s="4"/>
      <c r="VXT152" s="4"/>
      <c r="VXU152" s="4"/>
      <c r="VXV152" s="4"/>
      <c r="VXW152" s="4"/>
      <c r="VXX152" s="4"/>
      <c r="VXY152" s="4"/>
      <c r="VXZ152" s="4"/>
      <c r="VYA152" s="4"/>
      <c r="VYB152" s="4"/>
      <c r="VYC152" s="4"/>
      <c r="VYD152" s="4"/>
      <c r="VYE152" s="4"/>
      <c r="VYF152" s="4"/>
      <c r="VYG152" s="4"/>
      <c r="VYH152" s="4"/>
      <c r="VYI152" s="4"/>
      <c r="VYJ152" s="4"/>
      <c r="VYK152" s="4"/>
      <c r="VYL152" s="4"/>
      <c r="VYM152" s="4"/>
      <c r="VYN152" s="4"/>
      <c r="VYO152" s="4"/>
      <c r="VYP152" s="4"/>
      <c r="VYQ152" s="4"/>
      <c r="VYR152" s="4"/>
      <c r="VYS152" s="4"/>
      <c r="VYT152" s="4"/>
      <c r="VYU152" s="4"/>
      <c r="VYV152" s="4"/>
      <c r="VYW152" s="4"/>
      <c r="VYX152" s="4"/>
      <c r="VYY152" s="4"/>
      <c r="VYZ152" s="4"/>
      <c r="VZA152" s="4"/>
      <c r="VZB152" s="4"/>
      <c r="VZC152" s="4"/>
      <c r="VZD152" s="4"/>
      <c r="VZE152" s="4"/>
      <c r="VZF152" s="4"/>
      <c r="VZG152" s="4"/>
      <c r="VZH152" s="4"/>
      <c r="VZI152" s="4"/>
      <c r="VZJ152" s="4"/>
      <c r="VZK152" s="4"/>
      <c r="VZL152" s="4"/>
      <c r="VZM152" s="4"/>
      <c r="VZN152" s="4"/>
      <c r="VZO152" s="4"/>
      <c r="VZP152" s="4"/>
      <c r="VZQ152" s="4"/>
      <c r="VZR152" s="4"/>
      <c r="VZS152" s="4"/>
      <c r="VZT152" s="4"/>
      <c r="VZU152" s="4"/>
      <c r="VZV152" s="4"/>
      <c r="VZW152" s="74"/>
      <c r="VZX152" s="74"/>
      <c r="VZY152" s="74"/>
      <c r="VZZ152" s="74"/>
      <c r="WAA152" s="74"/>
      <c r="WAB152" s="74"/>
      <c r="WAC152" s="4"/>
      <c r="WAD152" s="4"/>
      <c r="WAE152" s="4"/>
      <c r="WAF152" s="4"/>
      <c r="WAG152" s="4"/>
      <c r="WAH152" s="4"/>
      <c r="WAI152" s="4"/>
      <c r="WAJ152" s="4"/>
      <c r="WAK152" s="4"/>
      <c r="WAL152" s="4"/>
      <c r="WAM152" s="4"/>
      <c r="WAN152" s="4"/>
      <c r="WAO152" s="4"/>
      <c r="WAP152" s="4"/>
      <c r="WAQ152" s="4"/>
      <c r="WAR152" s="4"/>
      <c r="WAS152" s="4"/>
      <c r="WAT152" s="4"/>
      <c r="WAU152" s="4"/>
      <c r="WAV152" s="4"/>
      <c r="WAW152" s="4"/>
      <c r="WAX152" s="4"/>
      <c r="WAY152" s="4"/>
      <c r="WAZ152" s="4"/>
      <c r="WBA152" s="4"/>
      <c r="WBB152" s="4"/>
      <c r="WBC152" s="4"/>
      <c r="WBD152" s="4"/>
      <c r="WBE152" s="4"/>
      <c r="WBF152" s="4"/>
      <c r="WBG152" s="4"/>
      <c r="WBH152" s="4"/>
      <c r="WBI152" s="4"/>
      <c r="WBJ152" s="4"/>
      <c r="WBK152" s="4"/>
      <c r="WBL152" s="4"/>
      <c r="WBM152" s="4"/>
      <c r="WBN152" s="4"/>
      <c r="WBO152" s="4"/>
      <c r="WBP152" s="4"/>
      <c r="WBQ152" s="4"/>
      <c r="WBR152" s="4"/>
      <c r="WBS152" s="4"/>
      <c r="WBT152" s="4"/>
      <c r="WBU152" s="4"/>
      <c r="WBV152" s="4"/>
      <c r="WBW152" s="4"/>
      <c r="WBX152" s="4"/>
      <c r="WBY152" s="4"/>
      <c r="WBZ152" s="4"/>
      <c r="WCA152" s="4"/>
      <c r="WCB152" s="4"/>
      <c r="WCC152" s="4"/>
      <c r="WCD152" s="4"/>
      <c r="WCE152" s="4"/>
      <c r="WCF152" s="4"/>
      <c r="WCG152" s="4"/>
      <c r="WCH152" s="4"/>
      <c r="WCI152" s="4"/>
      <c r="WCJ152" s="4"/>
      <c r="WCK152" s="4"/>
      <c r="WCL152" s="4"/>
      <c r="WCM152" s="4"/>
      <c r="WCN152" s="4"/>
      <c r="WCO152" s="4"/>
      <c r="WCP152" s="4"/>
      <c r="WCQ152" s="4"/>
      <c r="WCR152" s="4"/>
      <c r="WCS152" s="4"/>
      <c r="WCT152" s="4"/>
      <c r="WCU152" s="4"/>
      <c r="WCV152" s="4"/>
      <c r="WCW152" s="4"/>
      <c r="WCX152" s="4"/>
      <c r="WCY152" s="4"/>
      <c r="WCZ152" s="4"/>
      <c r="WDA152" s="4"/>
      <c r="WDB152" s="4"/>
      <c r="WDC152" s="4"/>
      <c r="WDD152" s="4"/>
      <c r="WDE152" s="4"/>
      <c r="WDF152" s="4"/>
      <c r="WDG152" s="4"/>
      <c r="WDH152" s="4"/>
      <c r="WDI152" s="4"/>
      <c r="WDJ152" s="4"/>
      <c r="WDK152" s="4"/>
      <c r="WDL152" s="4"/>
      <c r="WDM152" s="4"/>
      <c r="WDN152" s="4"/>
      <c r="WDO152" s="4"/>
      <c r="WDP152" s="4"/>
      <c r="WDQ152" s="4"/>
      <c r="WDR152" s="4"/>
      <c r="WDS152" s="4"/>
      <c r="WDT152" s="4"/>
      <c r="WDU152" s="4"/>
      <c r="WDV152" s="4"/>
      <c r="WDW152" s="4"/>
      <c r="WDX152" s="4"/>
      <c r="WDY152" s="4"/>
      <c r="WDZ152" s="4"/>
      <c r="WEA152" s="4"/>
      <c r="WEB152" s="4"/>
      <c r="WEC152" s="4"/>
      <c r="WED152" s="4"/>
      <c r="WEE152" s="4"/>
      <c r="WEF152" s="4"/>
      <c r="WEG152" s="4"/>
      <c r="WEH152" s="4"/>
      <c r="WEI152" s="4"/>
      <c r="WEJ152" s="4"/>
      <c r="WEK152" s="4"/>
      <c r="WEL152" s="4"/>
      <c r="WEM152" s="4"/>
      <c r="WEN152" s="4"/>
      <c r="WEO152" s="4"/>
      <c r="WEP152" s="4"/>
      <c r="WEQ152" s="4"/>
      <c r="WER152" s="4"/>
      <c r="WES152" s="4"/>
      <c r="WET152" s="4"/>
      <c r="WEU152" s="4"/>
      <c r="WEV152" s="4"/>
      <c r="WEW152" s="4"/>
      <c r="WEX152" s="4"/>
      <c r="WEY152" s="4"/>
      <c r="WEZ152" s="4"/>
      <c r="WFA152" s="4"/>
      <c r="WFB152" s="4"/>
      <c r="WFC152" s="4"/>
      <c r="WFD152" s="4"/>
      <c r="WFE152" s="4"/>
      <c r="WFF152" s="4"/>
      <c r="WFG152" s="4"/>
      <c r="WFH152" s="4"/>
      <c r="WFI152" s="4"/>
      <c r="WFJ152" s="4"/>
      <c r="WFK152" s="4"/>
      <c r="WFL152" s="4"/>
      <c r="WFM152" s="4"/>
      <c r="WFN152" s="4"/>
      <c r="WFO152" s="4"/>
      <c r="WFP152" s="4"/>
      <c r="WFQ152" s="4"/>
      <c r="WFR152" s="4"/>
      <c r="WFS152" s="4"/>
      <c r="WFT152" s="4"/>
      <c r="WFU152" s="4"/>
      <c r="WFV152" s="4"/>
      <c r="WFW152" s="4"/>
      <c r="WFX152" s="4"/>
      <c r="WFY152" s="4"/>
      <c r="WFZ152" s="4"/>
      <c r="WGA152" s="4"/>
      <c r="WGB152" s="4"/>
      <c r="WGC152" s="4"/>
      <c r="WGD152" s="4"/>
      <c r="WGE152" s="4"/>
      <c r="WGF152" s="4"/>
      <c r="WGG152" s="4"/>
      <c r="WGH152" s="4"/>
      <c r="WGI152" s="4"/>
      <c r="WGJ152" s="4"/>
      <c r="WGK152" s="4"/>
      <c r="WGL152" s="4"/>
      <c r="WGM152" s="4"/>
      <c r="WGN152" s="4"/>
      <c r="WGO152" s="4"/>
      <c r="WGP152" s="4"/>
      <c r="WGQ152" s="4"/>
      <c r="WGR152" s="4"/>
      <c r="WGS152" s="4"/>
      <c r="WGT152" s="4"/>
      <c r="WGU152" s="4"/>
      <c r="WGV152" s="4"/>
      <c r="WGW152" s="4"/>
      <c r="WGX152" s="4"/>
      <c r="WGY152" s="4"/>
      <c r="WGZ152" s="4"/>
      <c r="WHA152" s="4"/>
      <c r="WHB152" s="4"/>
      <c r="WHC152" s="4"/>
      <c r="WHD152" s="4"/>
      <c r="WHE152" s="4"/>
      <c r="WHF152" s="4"/>
      <c r="WHG152" s="4"/>
      <c r="WHH152" s="4"/>
      <c r="WHI152" s="4"/>
      <c r="WHJ152" s="4"/>
      <c r="WHK152" s="4"/>
      <c r="WHL152" s="4"/>
      <c r="WHM152" s="4"/>
      <c r="WHN152" s="4"/>
      <c r="WHO152" s="4"/>
      <c r="WHP152" s="4"/>
      <c r="WHQ152" s="4"/>
      <c r="WHR152" s="4"/>
      <c r="WHS152" s="4"/>
      <c r="WHT152" s="4"/>
      <c r="WHU152" s="4"/>
      <c r="WHV152" s="4"/>
      <c r="WHW152" s="4"/>
      <c r="WHX152" s="4"/>
      <c r="WHY152" s="4"/>
      <c r="WHZ152" s="4"/>
      <c r="WIA152" s="4"/>
      <c r="WIB152" s="4"/>
      <c r="WIC152" s="4"/>
      <c r="WID152" s="4"/>
      <c r="WIE152" s="4"/>
      <c r="WIF152" s="4"/>
      <c r="WIG152" s="4"/>
      <c r="WIH152" s="4"/>
      <c r="WII152" s="4"/>
      <c r="WIJ152" s="4"/>
      <c r="WIK152" s="4"/>
      <c r="WIL152" s="4"/>
      <c r="WIM152" s="4"/>
      <c r="WIN152" s="4"/>
      <c r="WIO152" s="4"/>
      <c r="WIP152" s="4"/>
      <c r="WIQ152" s="4"/>
      <c r="WIR152" s="4"/>
      <c r="WIS152" s="4"/>
      <c r="WIT152" s="4"/>
      <c r="WIU152" s="4"/>
      <c r="WIV152" s="4"/>
      <c r="WIW152" s="4"/>
      <c r="WIX152" s="4"/>
      <c r="WIY152" s="4"/>
      <c r="WIZ152" s="4"/>
      <c r="WJA152" s="4"/>
      <c r="WJB152" s="4"/>
      <c r="WJC152" s="4"/>
      <c r="WJD152" s="4"/>
      <c r="WJE152" s="4"/>
      <c r="WJF152" s="4"/>
      <c r="WJG152" s="4"/>
      <c r="WJH152" s="4"/>
      <c r="WJI152" s="4"/>
      <c r="WJJ152" s="4"/>
      <c r="WJK152" s="4"/>
      <c r="WJL152" s="4"/>
      <c r="WJM152" s="4"/>
      <c r="WJN152" s="4"/>
      <c r="WJO152" s="4"/>
      <c r="WJP152" s="4"/>
      <c r="WJQ152" s="4"/>
      <c r="WJR152" s="4"/>
      <c r="WJS152" s="74"/>
      <c r="WJT152" s="74"/>
      <c r="WJU152" s="74"/>
      <c r="WJV152" s="74"/>
      <c r="WJW152" s="74"/>
      <c r="WJX152" s="74"/>
      <c r="WJY152" s="4"/>
      <c r="WJZ152" s="4"/>
      <c r="WKA152" s="4"/>
      <c r="WKB152" s="4"/>
      <c r="WKC152" s="4"/>
      <c r="WKD152" s="4"/>
      <c r="WKE152" s="4"/>
      <c r="WKF152" s="4"/>
      <c r="WKG152" s="4"/>
      <c r="WKH152" s="4"/>
      <c r="WKI152" s="4"/>
      <c r="WKJ152" s="4"/>
      <c r="WKK152" s="4"/>
      <c r="WKL152" s="4"/>
      <c r="WKM152" s="4"/>
      <c r="WKN152" s="4"/>
      <c r="WKO152" s="4"/>
      <c r="WKP152" s="4"/>
      <c r="WKQ152" s="4"/>
      <c r="WKR152" s="4"/>
      <c r="WKS152" s="4"/>
      <c r="WKT152" s="4"/>
      <c r="WKU152" s="4"/>
      <c r="WKV152" s="4"/>
      <c r="WKW152" s="4"/>
      <c r="WKX152" s="4"/>
      <c r="WKY152" s="4"/>
      <c r="WKZ152" s="4"/>
      <c r="WLA152" s="4"/>
      <c r="WLB152" s="4"/>
      <c r="WLC152" s="4"/>
      <c r="WLD152" s="4"/>
      <c r="WLE152" s="4"/>
      <c r="WLF152" s="4"/>
      <c r="WLG152" s="4"/>
      <c r="WLH152" s="4"/>
      <c r="WLI152" s="4"/>
      <c r="WLJ152" s="4"/>
      <c r="WLK152" s="4"/>
      <c r="WLL152" s="4"/>
      <c r="WLM152" s="4"/>
      <c r="WLN152" s="4"/>
      <c r="WLO152" s="4"/>
      <c r="WLP152" s="4"/>
      <c r="WLQ152" s="4"/>
      <c r="WLR152" s="4"/>
      <c r="WLS152" s="4"/>
      <c r="WLT152" s="4"/>
      <c r="WLU152" s="4"/>
      <c r="WLV152" s="4"/>
      <c r="WLW152" s="4"/>
      <c r="WLX152" s="4"/>
      <c r="WLY152" s="4"/>
      <c r="WLZ152" s="4"/>
      <c r="WMA152" s="4"/>
      <c r="WMB152" s="4"/>
      <c r="WMC152" s="4"/>
      <c r="WMD152" s="4"/>
      <c r="WME152" s="4"/>
      <c r="WMF152" s="4"/>
      <c r="WMG152" s="4"/>
      <c r="WMH152" s="4"/>
      <c r="WMI152" s="4"/>
      <c r="WMJ152" s="4"/>
      <c r="WMK152" s="4"/>
      <c r="WML152" s="4"/>
      <c r="WMM152" s="4"/>
      <c r="WMN152" s="4"/>
      <c r="WMO152" s="4"/>
      <c r="WMP152" s="4"/>
      <c r="WMQ152" s="4"/>
      <c r="WMR152" s="4"/>
      <c r="WMS152" s="4"/>
      <c r="WMT152" s="4"/>
      <c r="WMU152" s="4"/>
      <c r="WMV152" s="4"/>
      <c r="WMW152" s="4"/>
      <c r="WMX152" s="4"/>
      <c r="WMY152" s="4"/>
      <c r="WMZ152" s="4"/>
      <c r="WNA152" s="4"/>
      <c r="WNB152" s="4"/>
      <c r="WNC152" s="4"/>
      <c r="WND152" s="4"/>
      <c r="WNE152" s="4"/>
      <c r="WNF152" s="4"/>
      <c r="WNG152" s="4"/>
      <c r="WNH152" s="4"/>
      <c r="WNI152" s="4"/>
      <c r="WNJ152" s="4"/>
      <c r="WNK152" s="4"/>
      <c r="WNL152" s="4"/>
      <c r="WNM152" s="4"/>
      <c r="WNN152" s="4"/>
      <c r="WNO152" s="4"/>
      <c r="WNP152" s="4"/>
      <c r="WNQ152" s="4"/>
      <c r="WNR152" s="4"/>
      <c r="WNS152" s="4"/>
      <c r="WNT152" s="4"/>
      <c r="WNU152" s="4"/>
      <c r="WNV152" s="4"/>
      <c r="WNW152" s="4"/>
      <c r="WNX152" s="4"/>
      <c r="WNY152" s="4"/>
      <c r="WNZ152" s="4"/>
      <c r="WOA152" s="4"/>
      <c r="WOB152" s="4"/>
      <c r="WOC152" s="4"/>
      <c r="WOD152" s="4"/>
      <c r="WOE152" s="4"/>
      <c r="WOF152" s="4"/>
      <c r="WOG152" s="4"/>
      <c r="WOH152" s="4"/>
      <c r="WOI152" s="4"/>
      <c r="WOJ152" s="4"/>
      <c r="WOK152" s="4"/>
      <c r="WOL152" s="4"/>
      <c r="WOM152" s="4"/>
      <c r="WON152" s="4"/>
      <c r="WOO152" s="4"/>
      <c r="WOP152" s="4"/>
      <c r="WOQ152" s="4"/>
      <c r="WOR152" s="4"/>
      <c r="WOS152" s="4"/>
      <c r="WOT152" s="4"/>
      <c r="WOU152" s="4"/>
      <c r="WOV152" s="4"/>
      <c r="WOW152" s="4"/>
      <c r="WOX152" s="4"/>
      <c r="WOY152" s="4"/>
      <c r="WOZ152" s="4"/>
      <c r="WPA152" s="4"/>
      <c r="WPB152" s="4"/>
      <c r="WPC152" s="4"/>
      <c r="WPD152" s="4"/>
      <c r="WPE152" s="4"/>
      <c r="WPF152" s="4"/>
      <c r="WPG152" s="4"/>
      <c r="WPH152" s="4"/>
      <c r="WPI152" s="4"/>
      <c r="WPJ152" s="4"/>
      <c r="WPK152" s="4"/>
      <c r="WPL152" s="4"/>
      <c r="WPM152" s="4"/>
      <c r="WPN152" s="4"/>
      <c r="WPO152" s="4"/>
      <c r="WPP152" s="4"/>
      <c r="WPQ152" s="4"/>
      <c r="WPR152" s="4"/>
      <c r="WPS152" s="4"/>
      <c r="WPT152" s="4"/>
      <c r="WPU152" s="4"/>
      <c r="WPV152" s="4"/>
      <c r="WPW152" s="4"/>
      <c r="WPX152" s="4"/>
      <c r="WPY152" s="4"/>
      <c r="WPZ152" s="4"/>
      <c r="WQA152" s="4"/>
      <c r="WQB152" s="4"/>
      <c r="WQC152" s="4"/>
      <c r="WQD152" s="4"/>
      <c r="WQE152" s="4"/>
      <c r="WQF152" s="4"/>
      <c r="WQG152" s="4"/>
      <c r="WQH152" s="4"/>
      <c r="WQI152" s="4"/>
      <c r="WQJ152" s="4"/>
      <c r="WQK152" s="4"/>
      <c r="WQL152" s="4"/>
      <c r="WQM152" s="4"/>
      <c r="WQN152" s="4"/>
      <c r="WQO152" s="4"/>
      <c r="WQP152" s="4"/>
      <c r="WQQ152" s="4"/>
      <c r="WQR152" s="4"/>
      <c r="WQS152" s="4"/>
      <c r="WQT152" s="4"/>
      <c r="WQU152" s="4"/>
      <c r="WQV152" s="4"/>
      <c r="WQW152" s="4"/>
      <c r="WQX152" s="4"/>
      <c r="WQY152" s="4"/>
      <c r="WQZ152" s="4"/>
      <c r="WRA152" s="4"/>
      <c r="WRB152" s="4"/>
      <c r="WRC152" s="4"/>
      <c r="WRD152" s="4"/>
      <c r="WRE152" s="4"/>
      <c r="WRF152" s="4"/>
      <c r="WRG152" s="4"/>
      <c r="WRH152" s="4"/>
      <c r="WRI152" s="4"/>
      <c r="WRJ152" s="4"/>
      <c r="WRK152" s="4"/>
      <c r="WRL152" s="4"/>
      <c r="WRM152" s="4"/>
      <c r="WRN152" s="4"/>
      <c r="WRO152" s="4"/>
      <c r="WRP152" s="4"/>
      <c r="WRQ152" s="4"/>
      <c r="WRR152" s="4"/>
      <c r="WRS152" s="4"/>
      <c r="WRT152" s="4"/>
      <c r="WRU152" s="4"/>
      <c r="WRV152" s="4"/>
      <c r="WRW152" s="4"/>
      <c r="WRX152" s="4"/>
      <c r="WRY152" s="4"/>
      <c r="WRZ152" s="4"/>
      <c r="WSA152" s="4"/>
      <c r="WSB152" s="4"/>
      <c r="WSC152" s="4"/>
      <c r="WSD152" s="4"/>
      <c r="WSE152" s="4"/>
      <c r="WSF152" s="4"/>
      <c r="WSG152" s="4"/>
      <c r="WSH152" s="4"/>
      <c r="WSI152" s="4"/>
      <c r="WSJ152" s="4"/>
      <c r="WSK152" s="4"/>
      <c r="WSL152" s="4"/>
      <c r="WSM152" s="4"/>
      <c r="WSN152" s="4"/>
      <c r="WSO152" s="4"/>
      <c r="WSP152" s="4"/>
      <c r="WSQ152" s="4"/>
      <c r="WSR152" s="4"/>
      <c r="WSS152" s="4"/>
      <c r="WST152" s="4"/>
      <c r="WSU152" s="4"/>
      <c r="WSV152" s="4"/>
      <c r="WSW152" s="4"/>
      <c r="WSX152" s="4"/>
      <c r="WSY152" s="4"/>
      <c r="WSZ152" s="4"/>
      <c r="WTA152" s="4"/>
      <c r="WTB152" s="4"/>
      <c r="WTC152" s="4"/>
      <c r="WTD152" s="4"/>
      <c r="WTE152" s="4"/>
      <c r="WTF152" s="4"/>
      <c r="WTG152" s="4"/>
      <c r="WTH152" s="4"/>
      <c r="WTI152" s="4"/>
      <c r="WTJ152" s="4"/>
      <c r="WTK152" s="4"/>
      <c r="WTL152" s="4"/>
      <c r="WTM152" s="4"/>
      <c r="WTN152" s="4"/>
      <c r="WTO152" s="74"/>
      <c r="WTP152" s="74"/>
      <c r="WTQ152" s="74"/>
      <c r="WTR152" s="74"/>
      <c r="WTS152" s="74"/>
      <c r="WTT152" s="74"/>
      <c r="WTU152" s="4"/>
      <c r="WTV152" s="4"/>
      <c r="WTW152" s="4"/>
      <c r="WTX152" s="4"/>
      <c r="WTY152" s="4"/>
      <c r="WTZ152" s="4"/>
      <c r="WUA152" s="4"/>
      <c r="WUB152" s="4"/>
      <c r="WUC152" s="4"/>
      <c r="WUD152" s="4"/>
      <c r="WUE152" s="4"/>
      <c r="WUF152" s="4"/>
      <c r="WUG152" s="4"/>
      <c r="WUH152" s="4"/>
      <c r="WUI152" s="4"/>
      <c r="WUJ152" s="4"/>
      <c r="WUK152" s="4"/>
      <c r="WUL152" s="4"/>
      <c r="WUM152" s="4"/>
      <c r="WUN152" s="4"/>
      <c r="WUO152" s="4"/>
      <c r="WUP152" s="4"/>
      <c r="WUQ152" s="4"/>
      <c r="WUR152" s="4"/>
      <c r="WUS152" s="4"/>
      <c r="WUT152" s="4"/>
      <c r="WUU152" s="4"/>
      <c r="WUV152" s="4"/>
      <c r="WUW152" s="4"/>
      <c r="WUX152" s="4"/>
      <c r="WUY152" s="4"/>
      <c r="WUZ152" s="4"/>
      <c r="WVA152" s="4"/>
      <c r="WVB152" s="4"/>
      <c r="WVC152" s="4"/>
      <c r="WVD152" s="4"/>
      <c r="WVE152" s="4"/>
      <c r="WVF152" s="4"/>
      <c r="WVG152" s="4"/>
      <c r="WVH152" s="4"/>
      <c r="WVI152" s="4"/>
      <c r="WVJ152" s="4"/>
      <c r="WVK152" s="4"/>
      <c r="WVL152" s="4"/>
      <c r="WVM152" s="4"/>
      <c r="WVN152" s="4"/>
      <c r="WVO152" s="4"/>
      <c r="WVP152" s="4"/>
      <c r="WVQ152" s="4"/>
      <c r="WVR152" s="4"/>
      <c r="WVS152" s="4"/>
      <c r="WVT152" s="4"/>
      <c r="WVU152" s="4"/>
      <c r="WVV152" s="4"/>
      <c r="WVW152" s="4"/>
      <c r="WVX152" s="4"/>
      <c r="WVY152" s="4"/>
      <c r="WVZ152" s="4"/>
      <c r="WWA152" s="4"/>
      <c r="WWB152" s="4"/>
      <c r="WWC152" s="4"/>
      <c r="WWD152" s="4"/>
      <c r="WWE152" s="4"/>
      <c r="WWF152" s="4"/>
      <c r="WWG152" s="4"/>
      <c r="WWH152" s="4"/>
      <c r="WWI152" s="4"/>
      <c r="WWJ152" s="4"/>
      <c r="WWK152" s="4"/>
      <c r="WWL152" s="4"/>
      <c r="WWM152" s="4"/>
      <c r="WWN152" s="4"/>
      <c r="WWO152" s="4"/>
      <c r="WWP152" s="4"/>
      <c r="WWQ152" s="4"/>
      <c r="WWR152" s="4"/>
      <c r="WWS152" s="4"/>
      <c r="WWT152" s="4"/>
      <c r="WWU152" s="4"/>
      <c r="WWV152" s="4"/>
      <c r="WWW152" s="4"/>
      <c r="WWX152" s="4"/>
      <c r="WWY152" s="4"/>
      <c r="WWZ152" s="4"/>
      <c r="WXA152" s="4"/>
      <c r="WXB152" s="4"/>
      <c r="WXC152" s="4"/>
      <c r="WXD152" s="4"/>
      <c r="WXE152" s="4"/>
      <c r="WXF152" s="4"/>
      <c r="WXG152" s="4"/>
      <c r="WXH152" s="4"/>
      <c r="WXI152" s="4"/>
      <c r="WXJ152" s="4"/>
      <c r="WXK152" s="4"/>
      <c r="WXL152" s="4"/>
      <c r="WXM152" s="4"/>
      <c r="WXN152" s="4"/>
      <c r="WXO152" s="4"/>
      <c r="WXP152" s="4"/>
      <c r="WXQ152" s="4"/>
      <c r="WXR152" s="4"/>
      <c r="WXS152" s="4"/>
      <c r="WXT152" s="4"/>
      <c r="WXU152" s="4"/>
      <c r="WXV152" s="4"/>
      <c r="WXW152" s="4"/>
      <c r="WXX152" s="4"/>
      <c r="WXY152" s="4"/>
      <c r="WXZ152" s="4"/>
      <c r="WYA152" s="4"/>
      <c r="WYB152" s="4"/>
      <c r="WYC152" s="4"/>
      <c r="WYD152" s="4"/>
      <c r="WYE152" s="4"/>
      <c r="WYF152" s="4"/>
      <c r="WYG152" s="4"/>
      <c r="WYH152" s="4"/>
      <c r="WYI152" s="4"/>
      <c r="WYJ152" s="4"/>
      <c r="WYK152" s="4"/>
      <c r="WYL152" s="4"/>
      <c r="WYM152" s="4"/>
      <c r="WYN152" s="4"/>
      <c r="WYO152" s="4"/>
      <c r="WYP152" s="4"/>
      <c r="WYQ152" s="4"/>
      <c r="WYR152" s="4"/>
      <c r="WYS152" s="4"/>
      <c r="WYT152" s="4"/>
      <c r="WYU152" s="4"/>
      <c r="WYV152" s="4"/>
      <c r="WYW152" s="4"/>
      <c r="WYX152" s="4"/>
      <c r="WYY152" s="4"/>
      <c r="WYZ152" s="4"/>
      <c r="WZA152" s="4"/>
      <c r="WZB152" s="4"/>
      <c r="WZC152" s="4"/>
      <c r="WZD152" s="4"/>
      <c r="WZE152" s="4"/>
      <c r="WZF152" s="4"/>
      <c r="WZG152" s="4"/>
      <c r="WZH152" s="4"/>
      <c r="WZI152" s="4"/>
      <c r="WZJ152" s="4"/>
      <c r="WZK152" s="4"/>
      <c r="WZL152" s="4"/>
      <c r="WZM152" s="4"/>
      <c r="WZN152" s="4"/>
      <c r="WZO152" s="4"/>
      <c r="WZP152" s="4"/>
      <c r="WZQ152" s="4"/>
      <c r="WZR152" s="4"/>
      <c r="WZS152" s="4"/>
      <c r="WZT152" s="4"/>
      <c r="WZU152" s="4"/>
      <c r="WZV152" s="4"/>
      <c r="WZW152" s="4"/>
      <c r="WZX152" s="4"/>
      <c r="WZY152" s="4"/>
      <c r="WZZ152" s="4"/>
      <c r="XAA152" s="4"/>
      <c r="XAB152" s="4"/>
      <c r="XAC152" s="4"/>
      <c r="XAD152" s="4"/>
      <c r="XAE152" s="4"/>
      <c r="XAF152" s="4"/>
      <c r="XAG152" s="4"/>
      <c r="XAH152" s="4"/>
      <c r="XAI152" s="4"/>
      <c r="XAJ152" s="4"/>
      <c r="XAK152" s="4"/>
      <c r="XAL152" s="4"/>
      <c r="XAM152" s="4"/>
      <c r="XAN152" s="4"/>
      <c r="XAO152" s="4"/>
      <c r="XAP152" s="4"/>
      <c r="XAQ152" s="4"/>
      <c r="XAR152" s="4"/>
      <c r="XAS152" s="4"/>
      <c r="XAT152" s="4"/>
      <c r="XAU152" s="4"/>
      <c r="XAV152" s="4"/>
      <c r="XAW152" s="4"/>
      <c r="XAX152" s="4"/>
      <c r="XAY152" s="4"/>
      <c r="XAZ152" s="4"/>
      <c r="XBA152" s="4"/>
      <c r="XBB152" s="4"/>
      <c r="XBC152" s="4"/>
      <c r="XBD152" s="4"/>
      <c r="XBE152" s="4"/>
      <c r="XBF152" s="4"/>
      <c r="XBG152" s="4"/>
      <c r="XBH152" s="4"/>
      <c r="XBI152" s="4"/>
      <c r="XBJ152" s="4"/>
      <c r="XBK152" s="4"/>
      <c r="XBL152" s="4"/>
      <c r="XBM152" s="4"/>
      <c r="XBN152" s="4"/>
      <c r="XBO152" s="4"/>
      <c r="XBP152" s="4"/>
      <c r="XBQ152" s="4"/>
      <c r="XBR152" s="4"/>
      <c r="XBS152" s="4"/>
      <c r="XBT152" s="4"/>
      <c r="XBU152" s="4"/>
      <c r="XBV152" s="4"/>
      <c r="XBW152" s="4"/>
      <c r="XBX152" s="4"/>
      <c r="XBY152" s="4"/>
      <c r="XBZ152" s="4"/>
      <c r="XCA152" s="4"/>
      <c r="XCB152" s="4"/>
      <c r="XCC152" s="4"/>
      <c r="XCD152" s="4"/>
      <c r="XCE152" s="4"/>
      <c r="XCF152" s="4"/>
      <c r="XCG152" s="4"/>
      <c r="XCH152" s="4"/>
      <c r="XCI152" s="4"/>
      <c r="XCJ152" s="4"/>
      <c r="XCK152" s="4"/>
      <c r="XCL152" s="4"/>
      <c r="XCM152" s="4"/>
      <c r="XCN152" s="4"/>
      <c r="XCO152" s="4"/>
      <c r="XCP152" s="4"/>
      <c r="XCQ152" s="4"/>
      <c r="XCR152" s="4"/>
      <c r="XCS152" s="4"/>
      <c r="XCT152" s="4"/>
      <c r="XCU152" s="4"/>
      <c r="XCV152" s="4"/>
      <c r="XCW152" s="4"/>
      <c r="XCX152" s="4"/>
      <c r="XCY152" s="4"/>
      <c r="XCZ152" s="4"/>
      <c r="XDA152" s="4"/>
      <c r="XDB152" s="4"/>
      <c r="XDC152" s="4"/>
      <c r="XDD152" s="4"/>
      <c r="XDE152" s="4"/>
    </row>
    <row r="153" spans="1:16333" s="73" customFormat="1" ht="15.75" x14ac:dyDescent="0.25">
      <c r="A153" s="90"/>
      <c r="B153" s="91"/>
      <c r="C153" s="91"/>
      <c r="D153" s="71"/>
      <c r="E153" s="71"/>
      <c r="F153" s="71"/>
      <c r="H153" s="92"/>
      <c r="I153" s="92"/>
      <c r="J153" s="92"/>
      <c r="K153" s="92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74"/>
      <c r="HD153" s="74"/>
      <c r="HE153" s="74"/>
      <c r="HF153" s="74"/>
      <c r="HG153" s="74"/>
      <c r="HH153" s="7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74"/>
      <c r="QZ153" s="74"/>
      <c r="RA153" s="74"/>
      <c r="RB153" s="74"/>
      <c r="RC153" s="74"/>
      <c r="RD153" s="7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74"/>
      <c r="AAV153" s="74"/>
      <c r="AAW153" s="74"/>
      <c r="AAX153" s="74"/>
      <c r="AAY153" s="74"/>
      <c r="AAZ153" s="7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74"/>
      <c r="AKR153" s="74"/>
      <c r="AKS153" s="74"/>
      <c r="AKT153" s="74"/>
      <c r="AKU153" s="74"/>
      <c r="AKV153" s="74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  <c r="AML153" s="4"/>
      <c r="AMM153" s="4"/>
      <c r="AMN153" s="4"/>
      <c r="AMO153" s="4"/>
      <c r="AMP153" s="4"/>
      <c r="AMQ153" s="4"/>
      <c r="AMR153" s="4"/>
      <c r="AMS153" s="4"/>
      <c r="AMT153" s="4"/>
      <c r="AMU153" s="4"/>
      <c r="AMV153" s="4"/>
      <c r="AMW153" s="4"/>
      <c r="AMX153" s="4"/>
      <c r="AMY153" s="4"/>
      <c r="AMZ153" s="4"/>
      <c r="ANA153" s="4"/>
      <c r="ANB153" s="4"/>
      <c r="ANC153" s="4"/>
      <c r="AND153" s="4"/>
      <c r="ANE153" s="4"/>
      <c r="ANF153" s="4"/>
      <c r="ANG153" s="4"/>
      <c r="ANH153" s="4"/>
      <c r="ANI153" s="4"/>
      <c r="ANJ153" s="4"/>
      <c r="ANK153" s="4"/>
      <c r="ANL153" s="4"/>
      <c r="ANM153" s="4"/>
      <c r="ANN153" s="4"/>
      <c r="ANO153" s="4"/>
      <c r="ANP153" s="4"/>
      <c r="ANQ153" s="4"/>
      <c r="ANR153" s="4"/>
      <c r="ANS153" s="4"/>
      <c r="ANT153" s="4"/>
      <c r="ANU153" s="4"/>
      <c r="ANV153" s="4"/>
      <c r="ANW153" s="4"/>
      <c r="ANX153" s="4"/>
      <c r="ANY153" s="4"/>
      <c r="ANZ153" s="4"/>
      <c r="AOA153" s="4"/>
      <c r="AOB153" s="4"/>
      <c r="AOC153" s="4"/>
      <c r="AOD153" s="4"/>
      <c r="AOE153" s="4"/>
      <c r="AOF153" s="4"/>
      <c r="AOG153" s="4"/>
      <c r="AOH153" s="4"/>
      <c r="AOI153" s="4"/>
      <c r="AOJ153" s="4"/>
      <c r="AOK153" s="4"/>
      <c r="AOL153" s="4"/>
      <c r="AOM153" s="4"/>
      <c r="AON153" s="4"/>
      <c r="AOO153" s="4"/>
      <c r="AOP153" s="4"/>
      <c r="AOQ153" s="4"/>
      <c r="AOR153" s="4"/>
      <c r="AOS153" s="4"/>
      <c r="AOT153" s="4"/>
      <c r="AOU153" s="4"/>
      <c r="AOV153" s="4"/>
      <c r="AOW153" s="4"/>
      <c r="AOX153" s="4"/>
      <c r="AOY153" s="4"/>
      <c r="AOZ153" s="4"/>
      <c r="APA153" s="4"/>
      <c r="APB153" s="4"/>
      <c r="APC153" s="4"/>
      <c r="APD153" s="4"/>
      <c r="APE153" s="4"/>
      <c r="APF153" s="4"/>
      <c r="APG153" s="4"/>
      <c r="APH153" s="4"/>
      <c r="API153" s="4"/>
      <c r="APJ153" s="4"/>
      <c r="APK153" s="4"/>
      <c r="APL153" s="4"/>
      <c r="APM153" s="4"/>
      <c r="APN153" s="4"/>
      <c r="APO153" s="4"/>
      <c r="APP153" s="4"/>
      <c r="APQ153" s="4"/>
      <c r="APR153" s="4"/>
      <c r="APS153" s="4"/>
      <c r="APT153" s="4"/>
      <c r="APU153" s="4"/>
      <c r="APV153" s="4"/>
      <c r="APW153" s="4"/>
      <c r="APX153" s="4"/>
      <c r="APY153" s="4"/>
      <c r="APZ153" s="4"/>
      <c r="AQA153" s="4"/>
      <c r="AQB153" s="4"/>
      <c r="AQC153" s="4"/>
      <c r="AQD153" s="4"/>
      <c r="AQE153" s="4"/>
      <c r="AQF153" s="4"/>
      <c r="AQG153" s="4"/>
      <c r="AQH153" s="4"/>
      <c r="AQI153" s="4"/>
      <c r="AQJ153" s="4"/>
      <c r="AQK153" s="4"/>
      <c r="AQL153" s="4"/>
      <c r="AQM153" s="4"/>
      <c r="AQN153" s="4"/>
      <c r="AQO153" s="4"/>
      <c r="AQP153" s="4"/>
      <c r="AQQ153" s="4"/>
      <c r="AQR153" s="4"/>
      <c r="AQS153" s="4"/>
      <c r="AQT153" s="4"/>
      <c r="AQU153" s="4"/>
      <c r="AQV153" s="4"/>
      <c r="AQW153" s="4"/>
      <c r="AQX153" s="4"/>
      <c r="AQY153" s="4"/>
      <c r="AQZ153" s="4"/>
      <c r="ARA153" s="4"/>
      <c r="ARB153" s="4"/>
      <c r="ARC153" s="4"/>
      <c r="ARD153" s="4"/>
      <c r="ARE153" s="4"/>
      <c r="ARF153" s="4"/>
      <c r="ARG153" s="4"/>
      <c r="ARH153" s="4"/>
      <c r="ARI153" s="4"/>
      <c r="ARJ153" s="4"/>
      <c r="ARK153" s="4"/>
      <c r="ARL153" s="4"/>
      <c r="ARM153" s="4"/>
      <c r="ARN153" s="4"/>
      <c r="ARO153" s="4"/>
      <c r="ARP153" s="4"/>
      <c r="ARQ153" s="4"/>
      <c r="ARR153" s="4"/>
      <c r="ARS153" s="4"/>
      <c r="ART153" s="4"/>
      <c r="ARU153" s="4"/>
      <c r="ARV153" s="4"/>
      <c r="ARW153" s="4"/>
      <c r="ARX153" s="4"/>
      <c r="ARY153" s="4"/>
      <c r="ARZ153" s="4"/>
      <c r="ASA153" s="4"/>
      <c r="ASB153" s="4"/>
      <c r="ASC153" s="4"/>
      <c r="ASD153" s="4"/>
      <c r="ASE153" s="4"/>
      <c r="ASF153" s="4"/>
      <c r="ASG153" s="4"/>
      <c r="ASH153" s="4"/>
      <c r="ASI153" s="4"/>
      <c r="ASJ153" s="4"/>
      <c r="ASK153" s="4"/>
      <c r="ASL153" s="4"/>
      <c r="ASM153" s="4"/>
      <c r="ASN153" s="4"/>
      <c r="ASO153" s="4"/>
      <c r="ASP153" s="4"/>
      <c r="ASQ153" s="4"/>
      <c r="ASR153" s="4"/>
      <c r="ASS153" s="4"/>
      <c r="AST153" s="4"/>
      <c r="ASU153" s="4"/>
      <c r="ASV153" s="4"/>
      <c r="ASW153" s="4"/>
      <c r="ASX153" s="4"/>
      <c r="ASY153" s="4"/>
      <c r="ASZ153" s="4"/>
      <c r="ATA153" s="4"/>
      <c r="ATB153" s="4"/>
      <c r="ATC153" s="4"/>
      <c r="ATD153" s="4"/>
      <c r="ATE153" s="4"/>
      <c r="ATF153" s="4"/>
      <c r="ATG153" s="4"/>
      <c r="ATH153" s="4"/>
      <c r="ATI153" s="4"/>
      <c r="ATJ153" s="4"/>
      <c r="ATK153" s="4"/>
      <c r="ATL153" s="4"/>
      <c r="ATM153" s="4"/>
      <c r="ATN153" s="4"/>
      <c r="ATO153" s="4"/>
      <c r="ATP153" s="4"/>
      <c r="ATQ153" s="4"/>
      <c r="ATR153" s="4"/>
      <c r="ATS153" s="4"/>
      <c r="ATT153" s="4"/>
      <c r="ATU153" s="4"/>
      <c r="ATV153" s="4"/>
      <c r="ATW153" s="4"/>
      <c r="ATX153" s="4"/>
      <c r="ATY153" s="4"/>
      <c r="ATZ153" s="4"/>
      <c r="AUA153" s="4"/>
      <c r="AUB153" s="4"/>
      <c r="AUC153" s="4"/>
      <c r="AUD153" s="4"/>
      <c r="AUE153" s="4"/>
      <c r="AUF153" s="4"/>
      <c r="AUG153" s="4"/>
      <c r="AUH153" s="4"/>
      <c r="AUI153" s="4"/>
      <c r="AUJ153" s="4"/>
      <c r="AUK153" s="4"/>
      <c r="AUL153" s="4"/>
      <c r="AUM153" s="74"/>
      <c r="AUN153" s="74"/>
      <c r="AUO153" s="74"/>
      <c r="AUP153" s="74"/>
      <c r="AUQ153" s="74"/>
      <c r="AUR153" s="74"/>
      <c r="AUS153" s="4"/>
      <c r="AUT153" s="4"/>
      <c r="AUU153" s="4"/>
      <c r="AUV153" s="4"/>
      <c r="AUW153" s="4"/>
      <c r="AUX153" s="4"/>
      <c r="AUY153" s="4"/>
      <c r="AUZ153" s="4"/>
      <c r="AVA153" s="4"/>
      <c r="AVB153" s="4"/>
      <c r="AVC153" s="4"/>
      <c r="AVD153" s="4"/>
      <c r="AVE153" s="4"/>
      <c r="AVF153" s="4"/>
      <c r="AVG153" s="4"/>
      <c r="AVH153" s="4"/>
      <c r="AVI153" s="4"/>
      <c r="AVJ153" s="4"/>
      <c r="AVK153" s="4"/>
      <c r="AVL153" s="4"/>
      <c r="AVM153" s="4"/>
      <c r="AVN153" s="4"/>
      <c r="AVO153" s="4"/>
      <c r="AVP153" s="4"/>
      <c r="AVQ153" s="4"/>
      <c r="AVR153" s="4"/>
      <c r="AVS153" s="4"/>
      <c r="AVT153" s="4"/>
      <c r="AVU153" s="4"/>
      <c r="AVV153" s="4"/>
      <c r="AVW153" s="4"/>
      <c r="AVX153" s="4"/>
      <c r="AVY153" s="4"/>
      <c r="AVZ153" s="4"/>
      <c r="AWA153" s="4"/>
      <c r="AWB153" s="4"/>
      <c r="AWC153" s="4"/>
      <c r="AWD153" s="4"/>
      <c r="AWE153" s="4"/>
      <c r="AWF153" s="4"/>
      <c r="AWG153" s="4"/>
      <c r="AWH153" s="4"/>
      <c r="AWI153" s="4"/>
      <c r="AWJ153" s="4"/>
      <c r="AWK153" s="4"/>
      <c r="AWL153" s="4"/>
      <c r="AWM153" s="4"/>
      <c r="AWN153" s="4"/>
      <c r="AWO153" s="4"/>
      <c r="AWP153" s="4"/>
      <c r="AWQ153" s="4"/>
      <c r="AWR153" s="4"/>
      <c r="AWS153" s="4"/>
      <c r="AWT153" s="4"/>
      <c r="AWU153" s="4"/>
      <c r="AWV153" s="4"/>
      <c r="AWW153" s="4"/>
      <c r="AWX153" s="4"/>
      <c r="AWY153" s="4"/>
      <c r="AWZ153" s="4"/>
      <c r="AXA153" s="4"/>
      <c r="AXB153" s="4"/>
      <c r="AXC153" s="4"/>
      <c r="AXD153" s="4"/>
      <c r="AXE153" s="4"/>
      <c r="AXF153" s="4"/>
      <c r="AXG153" s="4"/>
      <c r="AXH153" s="4"/>
      <c r="AXI153" s="4"/>
      <c r="AXJ153" s="4"/>
      <c r="AXK153" s="4"/>
      <c r="AXL153" s="4"/>
      <c r="AXM153" s="4"/>
      <c r="AXN153" s="4"/>
      <c r="AXO153" s="4"/>
      <c r="AXP153" s="4"/>
      <c r="AXQ153" s="4"/>
      <c r="AXR153" s="4"/>
      <c r="AXS153" s="4"/>
      <c r="AXT153" s="4"/>
      <c r="AXU153" s="4"/>
      <c r="AXV153" s="4"/>
      <c r="AXW153" s="4"/>
      <c r="AXX153" s="4"/>
      <c r="AXY153" s="4"/>
      <c r="AXZ153" s="4"/>
      <c r="AYA153" s="4"/>
      <c r="AYB153" s="4"/>
      <c r="AYC153" s="4"/>
      <c r="AYD153" s="4"/>
      <c r="AYE153" s="4"/>
      <c r="AYF153" s="4"/>
      <c r="AYG153" s="4"/>
      <c r="AYH153" s="4"/>
      <c r="AYI153" s="4"/>
      <c r="AYJ153" s="4"/>
      <c r="AYK153" s="4"/>
      <c r="AYL153" s="4"/>
      <c r="AYM153" s="4"/>
      <c r="AYN153" s="4"/>
      <c r="AYO153" s="4"/>
      <c r="AYP153" s="4"/>
      <c r="AYQ153" s="4"/>
      <c r="AYR153" s="4"/>
      <c r="AYS153" s="4"/>
      <c r="AYT153" s="4"/>
      <c r="AYU153" s="4"/>
      <c r="AYV153" s="4"/>
      <c r="AYW153" s="4"/>
      <c r="AYX153" s="4"/>
      <c r="AYY153" s="4"/>
      <c r="AYZ153" s="4"/>
      <c r="AZA153" s="4"/>
      <c r="AZB153" s="4"/>
      <c r="AZC153" s="4"/>
      <c r="AZD153" s="4"/>
      <c r="AZE153" s="4"/>
      <c r="AZF153" s="4"/>
      <c r="AZG153" s="4"/>
      <c r="AZH153" s="4"/>
      <c r="AZI153" s="4"/>
      <c r="AZJ153" s="4"/>
      <c r="AZK153" s="4"/>
      <c r="AZL153" s="4"/>
      <c r="AZM153" s="4"/>
      <c r="AZN153" s="4"/>
      <c r="AZO153" s="4"/>
      <c r="AZP153" s="4"/>
      <c r="AZQ153" s="4"/>
      <c r="AZR153" s="4"/>
      <c r="AZS153" s="4"/>
      <c r="AZT153" s="4"/>
      <c r="AZU153" s="4"/>
      <c r="AZV153" s="4"/>
      <c r="AZW153" s="4"/>
      <c r="AZX153" s="4"/>
      <c r="AZY153" s="4"/>
      <c r="AZZ153" s="4"/>
      <c r="BAA153" s="4"/>
      <c r="BAB153" s="4"/>
      <c r="BAC153" s="4"/>
      <c r="BAD153" s="4"/>
      <c r="BAE153" s="4"/>
      <c r="BAF153" s="4"/>
      <c r="BAG153" s="4"/>
      <c r="BAH153" s="4"/>
      <c r="BAI153" s="4"/>
      <c r="BAJ153" s="4"/>
      <c r="BAK153" s="4"/>
      <c r="BAL153" s="4"/>
      <c r="BAM153" s="4"/>
      <c r="BAN153" s="4"/>
      <c r="BAO153" s="4"/>
      <c r="BAP153" s="4"/>
      <c r="BAQ153" s="4"/>
      <c r="BAR153" s="4"/>
      <c r="BAS153" s="4"/>
      <c r="BAT153" s="4"/>
      <c r="BAU153" s="4"/>
      <c r="BAV153" s="4"/>
      <c r="BAW153" s="4"/>
      <c r="BAX153" s="4"/>
      <c r="BAY153" s="4"/>
      <c r="BAZ153" s="4"/>
      <c r="BBA153" s="4"/>
      <c r="BBB153" s="4"/>
      <c r="BBC153" s="4"/>
      <c r="BBD153" s="4"/>
      <c r="BBE153" s="4"/>
      <c r="BBF153" s="4"/>
      <c r="BBG153" s="4"/>
      <c r="BBH153" s="4"/>
      <c r="BBI153" s="4"/>
      <c r="BBJ153" s="4"/>
      <c r="BBK153" s="4"/>
      <c r="BBL153" s="4"/>
      <c r="BBM153" s="4"/>
      <c r="BBN153" s="4"/>
      <c r="BBO153" s="4"/>
      <c r="BBP153" s="4"/>
      <c r="BBQ153" s="4"/>
      <c r="BBR153" s="4"/>
      <c r="BBS153" s="4"/>
      <c r="BBT153" s="4"/>
      <c r="BBU153" s="4"/>
      <c r="BBV153" s="4"/>
      <c r="BBW153" s="4"/>
      <c r="BBX153" s="4"/>
      <c r="BBY153" s="4"/>
      <c r="BBZ153" s="4"/>
      <c r="BCA153" s="4"/>
      <c r="BCB153" s="4"/>
      <c r="BCC153" s="4"/>
      <c r="BCD153" s="4"/>
      <c r="BCE153" s="4"/>
      <c r="BCF153" s="4"/>
      <c r="BCG153" s="4"/>
      <c r="BCH153" s="4"/>
      <c r="BCI153" s="4"/>
      <c r="BCJ153" s="4"/>
      <c r="BCK153" s="4"/>
      <c r="BCL153" s="4"/>
      <c r="BCM153" s="4"/>
      <c r="BCN153" s="4"/>
      <c r="BCO153" s="4"/>
      <c r="BCP153" s="4"/>
      <c r="BCQ153" s="4"/>
      <c r="BCR153" s="4"/>
      <c r="BCS153" s="4"/>
      <c r="BCT153" s="4"/>
      <c r="BCU153" s="4"/>
      <c r="BCV153" s="4"/>
      <c r="BCW153" s="4"/>
      <c r="BCX153" s="4"/>
      <c r="BCY153" s="4"/>
      <c r="BCZ153" s="4"/>
      <c r="BDA153" s="4"/>
      <c r="BDB153" s="4"/>
      <c r="BDC153" s="4"/>
      <c r="BDD153" s="4"/>
      <c r="BDE153" s="4"/>
      <c r="BDF153" s="4"/>
      <c r="BDG153" s="4"/>
      <c r="BDH153" s="4"/>
      <c r="BDI153" s="4"/>
      <c r="BDJ153" s="4"/>
      <c r="BDK153" s="4"/>
      <c r="BDL153" s="4"/>
      <c r="BDM153" s="4"/>
      <c r="BDN153" s="4"/>
      <c r="BDO153" s="4"/>
      <c r="BDP153" s="4"/>
      <c r="BDQ153" s="4"/>
      <c r="BDR153" s="4"/>
      <c r="BDS153" s="4"/>
      <c r="BDT153" s="4"/>
      <c r="BDU153" s="4"/>
      <c r="BDV153" s="4"/>
      <c r="BDW153" s="4"/>
      <c r="BDX153" s="4"/>
      <c r="BDY153" s="4"/>
      <c r="BDZ153" s="4"/>
      <c r="BEA153" s="4"/>
      <c r="BEB153" s="4"/>
      <c r="BEC153" s="4"/>
      <c r="BED153" s="4"/>
      <c r="BEE153" s="4"/>
      <c r="BEF153" s="4"/>
      <c r="BEG153" s="4"/>
      <c r="BEH153" s="4"/>
      <c r="BEI153" s="74"/>
      <c r="BEJ153" s="74"/>
      <c r="BEK153" s="74"/>
      <c r="BEL153" s="74"/>
      <c r="BEM153" s="74"/>
      <c r="BEN153" s="74"/>
      <c r="BEO153" s="4"/>
      <c r="BEP153" s="4"/>
      <c r="BEQ153" s="4"/>
      <c r="BER153" s="4"/>
      <c r="BES153" s="4"/>
      <c r="BET153" s="4"/>
      <c r="BEU153" s="4"/>
      <c r="BEV153" s="4"/>
      <c r="BEW153" s="4"/>
      <c r="BEX153" s="4"/>
      <c r="BEY153" s="4"/>
      <c r="BEZ153" s="4"/>
      <c r="BFA153" s="4"/>
      <c r="BFB153" s="4"/>
      <c r="BFC153" s="4"/>
      <c r="BFD153" s="4"/>
      <c r="BFE153" s="4"/>
      <c r="BFF153" s="4"/>
      <c r="BFG153" s="4"/>
      <c r="BFH153" s="4"/>
      <c r="BFI153" s="4"/>
      <c r="BFJ153" s="4"/>
      <c r="BFK153" s="4"/>
      <c r="BFL153" s="4"/>
      <c r="BFM153" s="4"/>
      <c r="BFN153" s="4"/>
      <c r="BFO153" s="4"/>
      <c r="BFP153" s="4"/>
      <c r="BFQ153" s="4"/>
      <c r="BFR153" s="4"/>
      <c r="BFS153" s="4"/>
      <c r="BFT153" s="4"/>
      <c r="BFU153" s="4"/>
      <c r="BFV153" s="4"/>
      <c r="BFW153" s="4"/>
      <c r="BFX153" s="4"/>
      <c r="BFY153" s="4"/>
      <c r="BFZ153" s="4"/>
      <c r="BGA153" s="4"/>
      <c r="BGB153" s="4"/>
      <c r="BGC153" s="4"/>
      <c r="BGD153" s="4"/>
      <c r="BGE153" s="4"/>
      <c r="BGF153" s="4"/>
      <c r="BGG153" s="4"/>
      <c r="BGH153" s="4"/>
      <c r="BGI153" s="4"/>
      <c r="BGJ153" s="4"/>
      <c r="BGK153" s="4"/>
      <c r="BGL153" s="4"/>
      <c r="BGM153" s="4"/>
      <c r="BGN153" s="4"/>
      <c r="BGO153" s="4"/>
      <c r="BGP153" s="4"/>
      <c r="BGQ153" s="4"/>
      <c r="BGR153" s="4"/>
      <c r="BGS153" s="4"/>
      <c r="BGT153" s="4"/>
      <c r="BGU153" s="4"/>
      <c r="BGV153" s="4"/>
      <c r="BGW153" s="4"/>
      <c r="BGX153" s="4"/>
      <c r="BGY153" s="4"/>
      <c r="BGZ153" s="4"/>
      <c r="BHA153" s="4"/>
      <c r="BHB153" s="4"/>
      <c r="BHC153" s="4"/>
      <c r="BHD153" s="4"/>
      <c r="BHE153" s="4"/>
      <c r="BHF153" s="4"/>
      <c r="BHG153" s="4"/>
      <c r="BHH153" s="4"/>
      <c r="BHI153" s="4"/>
      <c r="BHJ153" s="4"/>
      <c r="BHK153" s="4"/>
      <c r="BHL153" s="4"/>
      <c r="BHM153" s="4"/>
      <c r="BHN153" s="4"/>
      <c r="BHO153" s="4"/>
      <c r="BHP153" s="4"/>
      <c r="BHQ153" s="4"/>
      <c r="BHR153" s="4"/>
      <c r="BHS153" s="4"/>
      <c r="BHT153" s="4"/>
      <c r="BHU153" s="4"/>
      <c r="BHV153" s="4"/>
      <c r="BHW153" s="4"/>
      <c r="BHX153" s="4"/>
      <c r="BHY153" s="4"/>
      <c r="BHZ153" s="4"/>
      <c r="BIA153" s="4"/>
      <c r="BIB153" s="4"/>
      <c r="BIC153" s="4"/>
      <c r="BID153" s="4"/>
      <c r="BIE153" s="4"/>
      <c r="BIF153" s="4"/>
      <c r="BIG153" s="4"/>
      <c r="BIH153" s="4"/>
      <c r="BII153" s="4"/>
      <c r="BIJ153" s="4"/>
      <c r="BIK153" s="4"/>
      <c r="BIL153" s="4"/>
      <c r="BIM153" s="4"/>
      <c r="BIN153" s="4"/>
      <c r="BIO153" s="4"/>
      <c r="BIP153" s="4"/>
      <c r="BIQ153" s="4"/>
      <c r="BIR153" s="4"/>
      <c r="BIS153" s="4"/>
      <c r="BIT153" s="4"/>
      <c r="BIU153" s="4"/>
      <c r="BIV153" s="4"/>
      <c r="BIW153" s="4"/>
      <c r="BIX153" s="4"/>
      <c r="BIY153" s="4"/>
      <c r="BIZ153" s="4"/>
      <c r="BJA153" s="4"/>
      <c r="BJB153" s="4"/>
      <c r="BJC153" s="4"/>
      <c r="BJD153" s="4"/>
      <c r="BJE153" s="4"/>
      <c r="BJF153" s="4"/>
      <c r="BJG153" s="4"/>
      <c r="BJH153" s="4"/>
      <c r="BJI153" s="4"/>
      <c r="BJJ153" s="4"/>
      <c r="BJK153" s="4"/>
      <c r="BJL153" s="4"/>
      <c r="BJM153" s="4"/>
      <c r="BJN153" s="4"/>
      <c r="BJO153" s="4"/>
      <c r="BJP153" s="4"/>
      <c r="BJQ153" s="4"/>
      <c r="BJR153" s="4"/>
      <c r="BJS153" s="4"/>
      <c r="BJT153" s="4"/>
      <c r="BJU153" s="4"/>
      <c r="BJV153" s="4"/>
      <c r="BJW153" s="4"/>
      <c r="BJX153" s="4"/>
      <c r="BJY153" s="4"/>
      <c r="BJZ153" s="4"/>
      <c r="BKA153" s="4"/>
      <c r="BKB153" s="4"/>
      <c r="BKC153" s="4"/>
      <c r="BKD153" s="4"/>
      <c r="BKE153" s="4"/>
      <c r="BKF153" s="4"/>
      <c r="BKG153" s="4"/>
      <c r="BKH153" s="4"/>
      <c r="BKI153" s="4"/>
      <c r="BKJ153" s="4"/>
      <c r="BKK153" s="4"/>
      <c r="BKL153" s="4"/>
      <c r="BKM153" s="4"/>
      <c r="BKN153" s="4"/>
      <c r="BKO153" s="4"/>
      <c r="BKP153" s="4"/>
      <c r="BKQ153" s="4"/>
      <c r="BKR153" s="4"/>
      <c r="BKS153" s="4"/>
      <c r="BKT153" s="4"/>
      <c r="BKU153" s="4"/>
      <c r="BKV153" s="4"/>
      <c r="BKW153" s="4"/>
      <c r="BKX153" s="4"/>
      <c r="BKY153" s="4"/>
      <c r="BKZ153" s="4"/>
      <c r="BLA153" s="4"/>
      <c r="BLB153" s="4"/>
      <c r="BLC153" s="4"/>
      <c r="BLD153" s="4"/>
      <c r="BLE153" s="4"/>
      <c r="BLF153" s="4"/>
      <c r="BLG153" s="4"/>
      <c r="BLH153" s="4"/>
      <c r="BLI153" s="4"/>
      <c r="BLJ153" s="4"/>
      <c r="BLK153" s="4"/>
      <c r="BLL153" s="4"/>
      <c r="BLM153" s="4"/>
      <c r="BLN153" s="4"/>
      <c r="BLO153" s="4"/>
      <c r="BLP153" s="4"/>
      <c r="BLQ153" s="4"/>
      <c r="BLR153" s="4"/>
      <c r="BLS153" s="4"/>
      <c r="BLT153" s="4"/>
      <c r="BLU153" s="4"/>
      <c r="BLV153" s="4"/>
      <c r="BLW153" s="4"/>
      <c r="BLX153" s="4"/>
      <c r="BLY153" s="4"/>
      <c r="BLZ153" s="4"/>
      <c r="BMA153" s="4"/>
      <c r="BMB153" s="4"/>
      <c r="BMC153" s="4"/>
      <c r="BMD153" s="4"/>
      <c r="BME153" s="4"/>
      <c r="BMF153" s="4"/>
      <c r="BMG153" s="4"/>
      <c r="BMH153" s="4"/>
      <c r="BMI153" s="4"/>
      <c r="BMJ153" s="4"/>
      <c r="BMK153" s="4"/>
      <c r="BML153" s="4"/>
      <c r="BMM153" s="4"/>
      <c r="BMN153" s="4"/>
      <c r="BMO153" s="4"/>
      <c r="BMP153" s="4"/>
      <c r="BMQ153" s="4"/>
      <c r="BMR153" s="4"/>
      <c r="BMS153" s="4"/>
      <c r="BMT153" s="4"/>
      <c r="BMU153" s="4"/>
      <c r="BMV153" s="4"/>
      <c r="BMW153" s="4"/>
      <c r="BMX153" s="4"/>
      <c r="BMY153" s="4"/>
      <c r="BMZ153" s="4"/>
      <c r="BNA153" s="4"/>
      <c r="BNB153" s="4"/>
      <c r="BNC153" s="4"/>
      <c r="BND153" s="4"/>
      <c r="BNE153" s="4"/>
      <c r="BNF153" s="4"/>
      <c r="BNG153" s="4"/>
      <c r="BNH153" s="4"/>
      <c r="BNI153" s="4"/>
      <c r="BNJ153" s="4"/>
      <c r="BNK153" s="4"/>
      <c r="BNL153" s="4"/>
      <c r="BNM153" s="4"/>
      <c r="BNN153" s="4"/>
      <c r="BNO153" s="4"/>
      <c r="BNP153" s="4"/>
      <c r="BNQ153" s="4"/>
      <c r="BNR153" s="4"/>
      <c r="BNS153" s="4"/>
      <c r="BNT153" s="4"/>
      <c r="BNU153" s="4"/>
      <c r="BNV153" s="4"/>
      <c r="BNW153" s="4"/>
      <c r="BNX153" s="4"/>
      <c r="BNY153" s="4"/>
      <c r="BNZ153" s="4"/>
      <c r="BOA153" s="4"/>
      <c r="BOB153" s="4"/>
      <c r="BOC153" s="4"/>
      <c r="BOD153" s="4"/>
      <c r="BOE153" s="74"/>
      <c r="BOF153" s="74"/>
      <c r="BOG153" s="74"/>
      <c r="BOH153" s="74"/>
      <c r="BOI153" s="74"/>
      <c r="BOJ153" s="74"/>
      <c r="BOK153" s="4"/>
      <c r="BOL153" s="4"/>
      <c r="BOM153" s="4"/>
      <c r="BON153" s="4"/>
      <c r="BOO153" s="4"/>
      <c r="BOP153" s="4"/>
      <c r="BOQ153" s="4"/>
      <c r="BOR153" s="4"/>
      <c r="BOS153" s="4"/>
      <c r="BOT153" s="4"/>
      <c r="BOU153" s="4"/>
      <c r="BOV153" s="4"/>
      <c r="BOW153" s="4"/>
      <c r="BOX153" s="4"/>
      <c r="BOY153" s="4"/>
      <c r="BOZ153" s="4"/>
      <c r="BPA153" s="4"/>
      <c r="BPB153" s="4"/>
      <c r="BPC153" s="4"/>
      <c r="BPD153" s="4"/>
      <c r="BPE153" s="4"/>
      <c r="BPF153" s="4"/>
      <c r="BPG153" s="4"/>
      <c r="BPH153" s="4"/>
      <c r="BPI153" s="4"/>
      <c r="BPJ153" s="4"/>
      <c r="BPK153" s="4"/>
      <c r="BPL153" s="4"/>
      <c r="BPM153" s="4"/>
      <c r="BPN153" s="4"/>
      <c r="BPO153" s="4"/>
      <c r="BPP153" s="4"/>
      <c r="BPQ153" s="4"/>
      <c r="BPR153" s="4"/>
      <c r="BPS153" s="4"/>
      <c r="BPT153" s="4"/>
      <c r="BPU153" s="4"/>
      <c r="BPV153" s="4"/>
      <c r="BPW153" s="4"/>
      <c r="BPX153" s="4"/>
      <c r="BPY153" s="4"/>
      <c r="BPZ153" s="4"/>
      <c r="BQA153" s="4"/>
      <c r="BQB153" s="4"/>
      <c r="BQC153" s="4"/>
      <c r="BQD153" s="4"/>
      <c r="BQE153" s="4"/>
      <c r="BQF153" s="4"/>
      <c r="BQG153" s="4"/>
      <c r="BQH153" s="4"/>
      <c r="BQI153" s="4"/>
      <c r="BQJ153" s="4"/>
      <c r="BQK153" s="4"/>
      <c r="BQL153" s="4"/>
      <c r="BQM153" s="4"/>
      <c r="BQN153" s="4"/>
      <c r="BQO153" s="4"/>
      <c r="BQP153" s="4"/>
      <c r="BQQ153" s="4"/>
      <c r="BQR153" s="4"/>
      <c r="BQS153" s="4"/>
      <c r="BQT153" s="4"/>
      <c r="BQU153" s="4"/>
      <c r="BQV153" s="4"/>
      <c r="BQW153" s="4"/>
      <c r="BQX153" s="4"/>
      <c r="BQY153" s="4"/>
      <c r="BQZ153" s="4"/>
      <c r="BRA153" s="4"/>
      <c r="BRB153" s="4"/>
      <c r="BRC153" s="4"/>
      <c r="BRD153" s="4"/>
      <c r="BRE153" s="4"/>
      <c r="BRF153" s="4"/>
      <c r="BRG153" s="4"/>
      <c r="BRH153" s="4"/>
      <c r="BRI153" s="4"/>
      <c r="BRJ153" s="4"/>
      <c r="BRK153" s="4"/>
      <c r="BRL153" s="4"/>
      <c r="BRM153" s="4"/>
      <c r="BRN153" s="4"/>
      <c r="BRO153" s="4"/>
      <c r="BRP153" s="4"/>
      <c r="BRQ153" s="4"/>
      <c r="BRR153" s="4"/>
      <c r="BRS153" s="4"/>
      <c r="BRT153" s="4"/>
      <c r="BRU153" s="4"/>
      <c r="BRV153" s="4"/>
      <c r="BRW153" s="4"/>
      <c r="BRX153" s="4"/>
      <c r="BRY153" s="4"/>
      <c r="BRZ153" s="4"/>
      <c r="BSA153" s="4"/>
      <c r="BSB153" s="4"/>
      <c r="BSC153" s="4"/>
      <c r="BSD153" s="4"/>
      <c r="BSE153" s="4"/>
      <c r="BSF153" s="4"/>
      <c r="BSG153" s="4"/>
      <c r="BSH153" s="4"/>
      <c r="BSI153" s="4"/>
      <c r="BSJ153" s="4"/>
      <c r="BSK153" s="4"/>
      <c r="BSL153" s="4"/>
      <c r="BSM153" s="4"/>
      <c r="BSN153" s="4"/>
      <c r="BSO153" s="4"/>
      <c r="BSP153" s="4"/>
      <c r="BSQ153" s="4"/>
      <c r="BSR153" s="4"/>
      <c r="BSS153" s="4"/>
      <c r="BST153" s="4"/>
      <c r="BSU153" s="4"/>
      <c r="BSV153" s="4"/>
      <c r="BSW153" s="4"/>
      <c r="BSX153" s="4"/>
      <c r="BSY153" s="4"/>
      <c r="BSZ153" s="4"/>
      <c r="BTA153" s="4"/>
      <c r="BTB153" s="4"/>
      <c r="BTC153" s="4"/>
      <c r="BTD153" s="4"/>
      <c r="BTE153" s="4"/>
      <c r="BTF153" s="4"/>
      <c r="BTG153" s="4"/>
      <c r="BTH153" s="4"/>
      <c r="BTI153" s="4"/>
      <c r="BTJ153" s="4"/>
      <c r="BTK153" s="4"/>
      <c r="BTL153" s="4"/>
      <c r="BTM153" s="4"/>
      <c r="BTN153" s="4"/>
      <c r="BTO153" s="4"/>
      <c r="BTP153" s="4"/>
      <c r="BTQ153" s="4"/>
      <c r="BTR153" s="4"/>
      <c r="BTS153" s="4"/>
      <c r="BTT153" s="4"/>
      <c r="BTU153" s="4"/>
      <c r="BTV153" s="4"/>
      <c r="BTW153" s="4"/>
      <c r="BTX153" s="4"/>
      <c r="BTY153" s="4"/>
      <c r="BTZ153" s="4"/>
      <c r="BUA153" s="4"/>
      <c r="BUB153" s="4"/>
      <c r="BUC153" s="4"/>
      <c r="BUD153" s="4"/>
      <c r="BUE153" s="4"/>
      <c r="BUF153" s="4"/>
      <c r="BUG153" s="4"/>
      <c r="BUH153" s="4"/>
      <c r="BUI153" s="4"/>
      <c r="BUJ153" s="4"/>
      <c r="BUK153" s="4"/>
      <c r="BUL153" s="4"/>
      <c r="BUM153" s="4"/>
      <c r="BUN153" s="4"/>
      <c r="BUO153" s="4"/>
      <c r="BUP153" s="4"/>
      <c r="BUQ153" s="4"/>
      <c r="BUR153" s="4"/>
      <c r="BUS153" s="4"/>
      <c r="BUT153" s="4"/>
      <c r="BUU153" s="4"/>
      <c r="BUV153" s="4"/>
      <c r="BUW153" s="4"/>
      <c r="BUX153" s="4"/>
      <c r="BUY153" s="4"/>
      <c r="BUZ153" s="4"/>
      <c r="BVA153" s="4"/>
      <c r="BVB153" s="4"/>
      <c r="BVC153" s="4"/>
      <c r="BVD153" s="4"/>
      <c r="BVE153" s="4"/>
      <c r="BVF153" s="4"/>
      <c r="BVG153" s="4"/>
      <c r="BVH153" s="4"/>
      <c r="BVI153" s="4"/>
      <c r="BVJ153" s="4"/>
      <c r="BVK153" s="4"/>
      <c r="BVL153" s="4"/>
      <c r="BVM153" s="4"/>
      <c r="BVN153" s="4"/>
      <c r="BVO153" s="4"/>
      <c r="BVP153" s="4"/>
      <c r="BVQ153" s="4"/>
      <c r="BVR153" s="4"/>
      <c r="BVS153" s="4"/>
      <c r="BVT153" s="4"/>
      <c r="BVU153" s="4"/>
      <c r="BVV153" s="4"/>
      <c r="BVW153" s="4"/>
      <c r="BVX153" s="4"/>
      <c r="BVY153" s="4"/>
      <c r="BVZ153" s="4"/>
      <c r="BWA153" s="4"/>
      <c r="BWB153" s="4"/>
      <c r="BWC153" s="4"/>
      <c r="BWD153" s="4"/>
      <c r="BWE153" s="4"/>
      <c r="BWF153" s="4"/>
      <c r="BWG153" s="4"/>
      <c r="BWH153" s="4"/>
      <c r="BWI153" s="4"/>
      <c r="BWJ153" s="4"/>
      <c r="BWK153" s="4"/>
      <c r="BWL153" s="4"/>
      <c r="BWM153" s="4"/>
      <c r="BWN153" s="4"/>
      <c r="BWO153" s="4"/>
      <c r="BWP153" s="4"/>
      <c r="BWQ153" s="4"/>
      <c r="BWR153" s="4"/>
      <c r="BWS153" s="4"/>
      <c r="BWT153" s="4"/>
      <c r="BWU153" s="4"/>
      <c r="BWV153" s="4"/>
      <c r="BWW153" s="4"/>
      <c r="BWX153" s="4"/>
      <c r="BWY153" s="4"/>
      <c r="BWZ153" s="4"/>
      <c r="BXA153" s="4"/>
      <c r="BXB153" s="4"/>
      <c r="BXC153" s="4"/>
      <c r="BXD153" s="4"/>
      <c r="BXE153" s="4"/>
      <c r="BXF153" s="4"/>
      <c r="BXG153" s="4"/>
      <c r="BXH153" s="4"/>
      <c r="BXI153" s="4"/>
      <c r="BXJ153" s="4"/>
      <c r="BXK153" s="4"/>
      <c r="BXL153" s="4"/>
      <c r="BXM153" s="4"/>
      <c r="BXN153" s="4"/>
      <c r="BXO153" s="4"/>
      <c r="BXP153" s="4"/>
      <c r="BXQ153" s="4"/>
      <c r="BXR153" s="4"/>
      <c r="BXS153" s="4"/>
      <c r="BXT153" s="4"/>
      <c r="BXU153" s="4"/>
      <c r="BXV153" s="4"/>
      <c r="BXW153" s="4"/>
      <c r="BXX153" s="4"/>
      <c r="BXY153" s="4"/>
      <c r="BXZ153" s="4"/>
      <c r="BYA153" s="74"/>
      <c r="BYB153" s="74"/>
      <c r="BYC153" s="74"/>
      <c r="BYD153" s="74"/>
      <c r="BYE153" s="74"/>
      <c r="BYF153" s="74"/>
      <c r="BYG153" s="4"/>
      <c r="BYH153" s="4"/>
      <c r="BYI153" s="4"/>
      <c r="BYJ153" s="4"/>
      <c r="BYK153" s="4"/>
      <c r="BYL153" s="4"/>
      <c r="BYM153" s="4"/>
      <c r="BYN153" s="4"/>
      <c r="BYO153" s="4"/>
      <c r="BYP153" s="4"/>
      <c r="BYQ153" s="4"/>
      <c r="BYR153" s="4"/>
      <c r="BYS153" s="4"/>
      <c r="BYT153" s="4"/>
      <c r="BYU153" s="4"/>
      <c r="BYV153" s="4"/>
      <c r="BYW153" s="4"/>
      <c r="BYX153" s="4"/>
      <c r="BYY153" s="4"/>
      <c r="BYZ153" s="4"/>
      <c r="BZA153" s="4"/>
      <c r="BZB153" s="4"/>
      <c r="BZC153" s="4"/>
      <c r="BZD153" s="4"/>
      <c r="BZE153" s="4"/>
      <c r="BZF153" s="4"/>
      <c r="BZG153" s="4"/>
      <c r="BZH153" s="4"/>
      <c r="BZI153" s="4"/>
      <c r="BZJ153" s="4"/>
      <c r="BZK153" s="4"/>
      <c r="BZL153" s="4"/>
      <c r="BZM153" s="4"/>
      <c r="BZN153" s="4"/>
      <c r="BZO153" s="4"/>
      <c r="BZP153" s="4"/>
      <c r="BZQ153" s="4"/>
      <c r="BZR153" s="4"/>
      <c r="BZS153" s="4"/>
      <c r="BZT153" s="4"/>
      <c r="BZU153" s="4"/>
      <c r="BZV153" s="4"/>
      <c r="BZW153" s="4"/>
      <c r="BZX153" s="4"/>
      <c r="BZY153" s="4"/>
      <c r="BZZ153" s="4"/>
      <c r="CAA153" s="4"/>
      <c r="CAB153" s="4"/>
      <c r="CAC153" s="4"/>
      <c r="CAD153" s="4"/>
      <c r="CAE153" s="4"/>
      <c r="CAF153" s="4"/>
      <c r="CAG153" s="4"/>
      <c r="CAH153" s="4"/>
      <c r="CAI153" s="4"/>
      <c r="CAJ153" s="4"/>
      <c r="CAK153" s="4"/>
      <c r="CAL153" s="4"/>
      <c r="CAM153" s="4"/>
      <c r="CAN153" s="4"/>
      <c r="CAO153" s="4"/>
      <c r="CAP153" s="4"/>
      <c r="CAQ153" s="4"/>
      <c r="CAR153" s="4"/>
      <c r="CAS153" s="4"/>
      <c r="CAT153" s="4"/>
      <c r="CAU153" s="4"/>
      <c r="CAV153" s="4"/>
      <c r="CAW153" s="4"/>
      <c r="CAX153" s="4"/>
      <c r="CAY153" s="4"/>
      <c r="CAZ153" s="4"/>
      <c r="CBA153" s="4"/>
      <c r="CBB153" s="4"/>
      <c r="CBC153" s="4"/>
      <c r="CBD153" s="4"/>
      <c r="CBE153" s="4"/>
      <c r="CBF153" s="4"/>
      <c r="CBG153" s="4"/>
      <c r="CBH153" s="4"/>
      <c r="CBI153" s="4"/>
      <c r="CBJ153" s="4"/>
      <c r="CBK153" s="4"/>
      <c r="CBL153" s="4"/>
      <c r="CBM153" s="4"/>
      <c r="CBN153" s="4"/>
      <c r="CBO153" s="4"/>
      <c r="CBP153" s="4"/>
      <c r="CBQ153" s="4"/>
      <c r="CBR153" s="4"/>
      <c r="CBS153" s="4"/>
      <c r="CBT153" s="4"/>
      <c r="CBU153" s="4"/>
      <c r="CBV153" s="4"/>
      <c r="CBW153" s="4"/>
      <c r="CBX153" s="4"/>
      <c r="CBY153" s="4"/>
      <c r="CBZ153" s="4"/>
      <c r="CCA153" s="4"/>
      <c r="CCB153" s="4"/>
      <c r="CCC153" s="4"/>
      <c r="CCD153" s="4"/>
      <c r="CCE153" s="4"/>
      <c r="CCF153" s="4"/>
      <c r="CCG153" s="4"/>
      <c r="CCH153" s="4"/>
      <c r="CCI153" s="4"/>
      <c r="CCJ153" s="4"/>
      <c r="CCK153" s="4"/>
      <c r="CCL153" s="4"/>
      <c r="CCM153" s="4"/>
      <c r="CCN153" s="4"/>
      <c r="CCO153" s="4"/>
      <c r="CCP153" s="4"/>
      <c r="CCQ153" s="4"/>
      <c r="CCR153" s="4"/>
      <c r="CCS153" s="4"/>
      <c r="CCT153" s="4"/>
      <c r="CCU153" s="4"/>
      <c r="CCV153" s="4"/>
      <c r="CCW153" s="4"/>
      <c r="CCX153" s="4"/>
      <c r="CCY153" s="4"/>
      <c r="CCZ153" s="4"/>
      <c r="CDA153" s="4"/>
      <c r="CDB153" s="4"/>
      <c r="CDC153" s="4"/>
      <c r="CDD153" s="4"/>
      <c r="CDE153" s="4"/>
      <c r="CDF153" s="4"/>
      <c r="CDG153" s="4"/>
      <c r="CDH153" s="4"/>
      <c r="CDI153" s="4"/>
      <c r="CDJ153" s="4"/>
      <c r="CDK153" s="4"/>
      <c r="CDL153" s="4"/>
      <c r="CDM153" s="4"/>
      <c r="CDN153" s="4"/>
      <c r="CDO153" s="4"/>
      <c r="CDP153" s="4"/>
      <c r="CDQ153" s="4"/>
      <c r="CDR153" s="4"/>
      <c r="CDS153" s="4"/>
      <c r="CDT153" s="4"/>
      <c r="CDU153" s="4"/>
      <c r="CDV153" s="4"/>
      <c r="CDW153" s="4"/>
      <c r="CDX153" s="4"/>
      <c r="CDY153" s="4"/>
      <c r="CDZ153" s="4"/>
      <c r="CEA153" s="4"/>
      <c r="CEB153" s="4"/>
      <c r="CEC153" s="4"/>
      <c r="CED153" s="4"/>
      <c r="CEE153" s="4"/>
      <c r="CEF153" s="4"/>
      <c r="CEG153" s="4"/>
      <c r="CEH153" s="4"/>
      <c r="CEI153" s="4"/>
      <c r="CEJ153" s="4"/>
      <c r="CEK153" s="4"/>
      <c r="CEL153" s="4"/>
      <c r="CEM153" s="4"/>
      <c r="CEN153" s="4"/>
      <c r="CEO153" s="4"/>
      <c r="CEP153" s="4"/>
      <c r="CEQ153" s="4"/>
      <c r="CER153" s="4"/>
      <c r="CES153" s="4"/>
      <c r="CET153" s="4"/>
      <c r="CEU153" s="4"/>
      <c r="CEV153" s="4"/>
      <c r="CEW153" s="4"/>
      <c r="CEX153" s="4"/>
      <c r="CEY153" s="4"/>
      <c r="CEZ153" s="4"/>
      <c r="CFA153" s="4"/>
      <c r="CFB153" s="4"/>
      <c r="CFC153" s="4"/>
      <c r="CFD153" s="4"/>
      <c r="CFE153" s="4"/>
      <c r="CFF153" s="4"/>
      <c r="CFG153" s="4"/>
      <c r="CFH153" s="4"/>
      <c r="CFI153" s="4"/>
      <c r="CFJ153" s="4"/>
      <c r="CFK153" s="4"/>
      <c r="CFL153" s="4"/>
      <c r="CFM153" s="4"/>
      <c r="CFN153" s="4"/>
      <c r="CFO153" s="4"/>
      <c r="CFP153" s="4"/>
      <c r="CFQ153" s="4"/>
      <c r="CFR153" s="4"/>
      <c r="CFS153" s="4"/>
      <c r="CFT153" s="4"/>
      <c r="CFU153" s="4"/>
      <c r="CFV153" s="4"/>
      <c r="CFW153" s="4"/>
      <c r="CFX153" s="4"/>
      <c r="CFY153" s="4"/>
      <c r="CFZ153" s="4"/>
      <c r="CGA153" s="4"/>
      <c r="CGB153" s="4"/>
      <c r="CGC153" s="4"/>
      <c r="CGD153" s="4"/>
      <c r="CGE153" s="4"/>
      <c r="CGF153" s="4"/>
      <c r="CGG153" s="4"/>
      <c r="CGH153" s="4"/>
      <c r="CGI153" s="4"/>
      <c r="CGJ153" s="4"/>
      <c r="CGK153" s="4"/>
      <c r="CGL153" s="4"/>
      <c r="CGM153" s="4"/>
      <c r="CGN153" s="4"/>
      <c r="CGO153" s="4"/>
      <c r="CGP153" s="4"/>
      <c r="CGQ153" s="4"/>
      <c r="CGR153" s="4"/>
      <c r="CGS153" s="4"/>
      <c r="CGT153" s="4"/>
      <c r="CGU153" s="4"/>
      <c r="CGV153" s="4"/>
      <c r="CGW153" s="4"/>
      <c r="CGX153" s="4"/>
      <c r="CGY153" s="4"/>
      <c r="CGZ153" s="4"/>
      <c r="CHA153" s="4"/>
      <c r="CHB153" s="4"/>
      <c r="CHC153" s="4"/>
      <c r="CHD153" s="4"/>
      <c r="CHE153" s="4"/>
      <c r="CHF153" s="4"/>
      <c r="CHG153" s="4"/>
      <c r="CHH153" s="4"/>
      <c r="CHI153" s="4"/>
      <c r="CHJ153" s="4"/>
      <c r="CHK153" s="4"/>
      <c r="CHL153" s="4"/>
      <c r="CHM153" s="4"/>
      <c r="CHN153" s="4"/>
      <c r="CHO153" s="4"/>
      <c r="CHP153" s="4"/>
      <c r="CHQ153" s="4"/>
      <c r="CHR153" s="4"/>
      <c r="CHS153" s="4"/>
      <c r="CHT153" s="4"/>
      <c r="CHU153" s="4"/>
      <c r="CHV153" s="4"/>
      <c r="CHW153" s="74"/>
      <c r="CHX153" s="74"/>
      <c r="CHY153" s="74"/>
      <c r="CHZ153" s="74"/>
      <c r="CIA153" s="74"/>
      <c r="CIB153" s="74"/>
      <c r="CIC153" s="4"/>
      <c r="CID153" s="4"/>
      <c r="CIE153" s="4"/>
      <c r="CIF153" s="4"/>
      <c r="CIG153" s="4"/>
      <c r="CIH153" s="4"/>
      <c r="CII153" s="4"/>
      <c r="CIJ153" s="4"/>
      <c r="CIK153" s="4"/>
      <c r="CIL153" s="4"/>
      <c r="CIM153" s="4"/>
      <c r="CIN153" s="4"/>
      <c r="CIO153" s="4"/>
      <c r="CIP153" s="4"/>
      <c r="CIQ153" s="4"/>
      <c r="CIR153" s="4"/>
      <c r="CIS153" s="4"/>
      <c r="CIT153" s="4"/>
      <c r="CIU153" s="4"/>
      <c r="CIV153" s="4"/>
      <c r="CIW153" s="4"/>
      <c r="CIX153" s="4"/>
      <c r="CIY153" s="4"/>
      <c r="CIZ153" s="4"/>
      <c r="CJA153" s="4"/>
      <c r="CJB153" s="4"/>
      <c r="CJC153" s="4"/>
      <c r="CJD153" s="4"/>
      <c r="CJE153" s="4"/>
      <c r="CJF153" s="4"/>
      <c r="CJG153" s="4"/>
      <c r="CJH153" s="4"/>
      <c r="CJI153" s="4"/>
      <c r="CJJ153" s="4"/>
      <c r="CJK153" s="4"/>
      <c r="CJL153" s="4"/>
      <c r="CJM153" s="4"/>
      <c r="CJN153" s="4"/>
      <c r="CJO153" s="4"/>
      <c r="CJP153" s="4"/>
      <c r="CJQ153" s="4"/>
      <c r="CJR153" s="4"/>
      <c r="CJS153" s="4"/>
      <c r="CJT153" s="4"/>
      <c r="CJU153" s="4"/>
      <c r="CJV153" s="4"/>
      <c r="CJW153" s="4"/>
      <c r="CJX153" s="4"/>
      <c r="CJY153" s="4"/>
      <c r="CJZ153" s="4"/>
      <c r="CKA153" s="4"/>
      <c r="CKB153" s="4"/>
      <c r="CKC153" s="4"/>
      <c r="CKD153" s="4"/>
      <c r="CKE153" s="4"/>
      <c r="CKF153" s="4"/>
      <c r="CKG153" s="4"/>
      <c r="CKH153" s="4"/>
      <c r="CKI153" s="4"/>
      <c r="CKJ153" s="4"/>
      <c r="CKK153" s="4"/>
      <c r="CKL153" s="4"/>
      <c r="CKM153" s="4"/>
      <c r="CKN153" s="4"/>
      <c r="CKO153" s="4"/>
      <c r="CKP153" s="4"/>
      <c r="CKQ153" s="4"/>
      <c r="CKR153" s="4"/>
      <c r="CKS153" s="4"/>
      <c r="CKT153" s="4"/>
      <c r="CKU153" s="4"/>
      <c r="CKV153" s="4"/>
      <c r="CKW153" s="4"/>
      <c r="CKX153" s="4"/>
      <c r="CKY153" s="4"/>
      <c r="CKZ153" s="4"/>
      <c r="CLA153" s="4"/>
      <c r="CLB153" s="4"/>
      <c r="CLC153" s="4"/>
      <c r="CLD153" s="4"/>
      <c r="CLE153" s="4"/>
      <c r="CLF153" s="4"/>
      <c r="CLG153" s="4"/>
      <c r="CLH153" s="4"/>
      <c r="CLI153" s="4"/>
      <c r="CLJ153" s="4"/>
      <c r="CLK153" s="4"/>
      <c r="CLL153" s="4"/>
      <c r="CLM153" s="4"/>
      <c r="CLN153" s="4"/>
      <c r="CLO153" s="4"/>
      <c r="CLP153" s="4"/>
      <c r="CLQ153" s="4"/>
      <c r="CLR153" s="4"/>
      <c r="CLS153" s="4"/>
      <c r="CLT153" s="4"/>
      <c r="CLU153" s="4"/>
      <c r="CLV153" s="4"/>
      <c r="CLW153" s="4"/>
      <c r="CLX153" s="4"/>
      <c r="CLY153" s="4"/>
      <c r="CLZ153" s="4"/>
      <c r="CMA153" s="4"/>
      <c r="CMB153" s="4"/>
      <c r="CMC153" s="4"/>
      <c r="CMD153" s="4"/>
      <c r="CME153" s="4"/>
      <c r="CMF153" s="4"/>
      <c r="CMG153" s="4"/>
      <c r="CMH153" s="4"/>
      <c r="CMI153" s="4"/>
      <c r="CMJ153" s="4"/>
      <c r="CMK153" s="4"/>
      <c r="CML153" s="4"/>
      <c r="CMM153" s="4"/>
      <c r="CMN153" s="4"/>
      <c r="CMO153" s="4"/>
      <c r="CMP153" s="4"/>
      <c r="CMQ153" s="4"/>
      <c r="CMR153" s="4"/>
      <c r="CMS153" s="4"/>
      <c r="CMT153" s="4"/>
      <c r="CMU153" s="4"/>
      <c r="CMV153" s="4"/>
      <c r="CMW153" s="4"/>
      <c r="CMX153" s="4"/>
      <c r="CMY153" s="4"/>
      <c r="CMZ153" s="4"/>
      <c r="CNA153" s="4"/>
      <c r="CNB153" s="4"/>
      <c r="CNC153" s="4"/>
      <c r="CND153" s="4"/>
      <c r="CNE153" s="4"/>
      <c r="CNF153" s="4"/>
      <c r="CNG153" s="4"/>
      <c r="CNH153" s="4"/>
      <c r="CNI153" s="4"/>
      <c r="CNJ153" s="4"/>
      <c r="CNK153" s="4"/>
      <c r="CNL153" s="4"/>
      <c r="CNM153" s="4"/>
      <c r="CNN153" s="4"/>
      <c r="CNO153" s="4"/>
      <c r="CNP153" s="4"/>
      <c r="CNQ153" s="4"/>
      <c r="CNR153" s="4"/>
      <c r="CNS153" s="4"/>
      <c r="CNT153" s="4"/>
      <c r="CNU153" s="4"/>
      <c r="CNV153" s="4"/>
      <c r="CNW153" s="4"/>
      <c r="CNX153" s="4"/>
      <c r="CNY153" s="4"/>
      <c r="CNZ153" s="4"/>
      <c r="COA153" s="4"/>
      <c r="COB153" s="4"/>
      <c r="COC153" s="4"/>
      <c r="COD153" s="4"/>
      <c r="COE153" s="4"/>
      <c r="COF153" s="4"/>
      <c r="COG153" s="4"/>
      <c r="COH153" s="4"/>
      <c r="COI153" s="4"/>
      <c r="COJ153" s="4"/>
      <c r="COK153" s="4"/>
      <c r="COL153" s="4"/>
      <c r="COM153" s="4"/>
      <c r="CON153" s="4"/>
      <c r="COO153" s="4"/>
      <c r="COP153" s="4"/>
      <c r="COQ153" s="4"/>
      <c r="COR153" s="4"/>
      <c r="COS153" s="4"/>
      <c r="COT153" s="4"/>
      <c r="COU153" s="4"/>
      <c r="COV153" s="4"/>
      <c r="COW153" s="4"/>
      <c r="COX153" s="4"/>
      <c r="COY153" s="4"/>
      <c r="COZ153" s="4"/>
      <c r="CPA153" s="4"/>
      <c r="CPB153" s="4"/>
      <c r="CPC153" s="4"/>
      <c r="CPD153" s="4"/>
      <c r="CPE153" s="4"/>
      <c r="CPF153" s="4"/>
      <c r="CPG153" s="4"/>
      <c r="CPH153" s="4"/>
      <c r="CPI153" s="4"/>
      <c r="CPJ153" s="4"/>
      <c r="CPK153" s="4"/>
      <c r="CPL153" s="4"/>
      <c r="CPM153" s="4"/>
      <c r="CPN153" s="4"/>
      <c r="CPO153" s="4"/>
      <c r="CPP153" s="4"/>
      <c r="CPQ153" s="4"/>
      <c r="CPR153" s="4"/>
      <c r="CPS153" s="4"/>
      <c r="CPT153" s="4"/>
      <c r="CPU153" s="4"/>
      <c r="CPV153" s="4"/>
      <c r="CPW153" s="4"/>
      <c r="CPX153" s="4"/>
      <c r="CPY153" s="4"/>
      <c r="CPZ153" s="4"/>
      <c r="CQA153" s="4"/>
      <c r="CQB153" s="4"/>
      <c r="CQC153" s="4"/>
      <c r="CQD153" s="4"/>
      <c r="CQE153" s="4"/>
      <c r="CQF153" s="4"/>
      <c r="CQG153" s="4"/>
      <c r="CQH153" s="4"/>
      <c r="CQI153" s="4"/>
      <c r="CQJ153" s="4"/>
      <c r="CQK153" s="4"/>
      <c r="CQL153" s="4"/>
      <c r="CQM153" s="4"/>
      <c r="CQN153" s="4"/>
      <c r="CQO153" s="4"/>
      <c r="CQP153" s="4"/>
      <c r="CQQ153" s="4"/>
      <c r="CQR153" s="4"/>
      <c r="CQS153" s="4"/>
      <c r="CQT153" s="4"/>
      <c r="CQU153" s="4"/>
      <c r="CQV153" s="4"/>
      <c r="CQW153" s="4"/>
      <c r="CQX153" s="4"/>
      <c r="CQY153" s="4"/>
      <c r="CQZ153" s="4"/>
      <c r="CRA153" s="4"/>
      <c r="CRB153" s="4"/>
      <c r="CRC153" s="4"/>
      <c r="CRD153" s="4"/>
      <c r="CRE153" s="4"/>
      <c r="CRF153" s="4"/>
      <c r="CRG153" s="4"/>
      <c r="CRH153" s="4"/>
      <c r="CRI153" s="4"/>
      <c r="CRJ153" s="4"/>
      <c r="CRK153" s="4"/>
      <c r="CRL153" s="4"/>
      <c r="CRM153" s="4"/>
      <c r="CRN153" s="4"/>
      <c r="CRO153" s="4"/>
      <c r="CRP153" s="4"/>
      <c r="CRQ153" s="4"/>
      <c r="CRR153" s="4"/>
      <c r="CRS153" s="74"/>
      <c r="CRT153" s="74"/>
      <c r="CRU153" s="74"/>
      <c r="CRV153" s="74"/>
      <c r="CRW153" s="74"/>
      <c r="CRX153" s="74"/>
      <c r="CRY153" s="4"/>
      <c r="CRZ153" s="4"/>
      <c r="CSA153" s="4"/>
      <c r="CSB153" s="4"/>
      <c r="CSC153" s="4"/>
      <c r="CSD153" s="4"/>
      <c r="CSE153" s="4"/>
      <c r="CSF153" s="4"/>
      <c r="CSG153" s="4"/>
      <c r="CSH153" s="4"/>
      <c r="CSI153" s="4"/>
      <c r="CSJ153" s="4"/>
      <c r="CSK153" s="4"/>
      <c r="CSL153" s="4"/>
      <c r="CSM153" s="4"/>
      <c r="CSN153" s="4"/>
      <c r="CSO153" s="4"/>
      <c r="CSP153" s="4"/>
      <c r="CSQ153" s="4"/>
      <c r="CSR153" s="4"/>
      <c r="CSS153" s="4"/>
      <c r="CST153" s="4"/>
      <c r="CSU153" s="4"/>
      <c r="CSV153" s="4"/>
      <c r="CSW153" s="4"/>
      <c r="CSX153" s="4"/>
      <c r="CSY153" s="4"/>
      <c r="CSZ153" s="4"/>
      <c r="CTA153" s="4"/>
      <c r="CTB153" s="4"/>
      <c r="CTC153" s="4"/>
      <c r="CTD153" s="4"/>
      <c r="CTE153" s="4"/>
      <c r="CTF153" s="4"/>
      <c r="CTG153" s="4"/>
      <c r="CTH153" s="4"/>
      <c r="CTI153" s="4"/>
      <c r="CTJ153" s="4"/>
      <c r="CTK153" s="4"/>
      <c r="CTL153" s="4"/>
      <c r="CTM153" s="4"/>
      <c r="CTN153" s="4"/>
      <c r="CTO153" s="4"/>
      <c r="CTP153" s="4"/>
      <c r="CTQ153" s="4"/>
      <c r="CTR153" s="4"/>
      <c r="CTS153" s="4"/>
      <c r="CTT153" s="4"/>
      <c r="CTU153" s="4"/>
      <c r="CTV153" s="4"/>
      <c r="CTW153" s="4"/>
      <c r="CTX153" s="4"/>
      <c r="CTY153" s="4"/>
      <c r="CTZ153" s="4"/>
      <c r="CUA153" s="4"/>
      <c r="CUB153" s="4"/>
      <c r="CUC153" s="4"/>
      <c r="CUD153" s="4"/>
      <c r="CUE153" s="4"/>
      <c r="CUF153" s="4"/>
      <c r="CUG153" s="4"/>
      <c r="CUH153" s="4"/>
      <c r="CUI153" s="4"/>
      <c r="CUJ153" s="4"/>
      <c r="CUK153" s="4"/>
      <c r="CUL153" s="4"/>
      <c r="CUM153" s="4"/>
      <c r="CUN153" s="4"/>
      <c r="CUO153" s="4"/>
      <c r="CUP153" s="4"/>
      <c r="CUQ153" s="4"/>
      <c r="CUR153" s="4"/>
      <c r="CUS153" s="4"/>
      <c r="CUT153" s="4"/>
      <c r="CUU153" s="4"/>
      <c r="CUV153" s="4"/>
      <c r="CUW153" s="4"/>
      <c r="CUX153" s="4"/>
      <c r="CUY153" s="4"/>
      <c r="CUZ153" s="4"/>
      <c r="CVA153" s="4"/>
      <c r="CVB153" s="4"/>
      <c r="CVC153" s="4"/>
      <c r="CVD153" s="4"/>
      <c r="CVE153" s="4"/>
      <c r="CVF153" s="4"/>
      <c r="CVG153" s="4"/>
      <c r="CVH153" s="4"/>
      <c r="CVI153" s="4"/>
      <c r="CVJ153" s="4"/>
      <c r="CVK153" s="4"/>
      <c r="CVL153" s="4"/>
      <c r="CVM153" s="4"/>
      <c r="CVN153" s="4"/>
      <c r="CVO153" s="4"/>
      <c r="CVP153" s="4"/>
      <c r="CVQ153" s="4"/>
      <c r="CVR153" s="4"/>
      <c r="CVS153" s="4"/>
      <c r="CVT153" s="4"/>
      <c r="CVU153" s="4"/>
      <c r="CVV153" s="4"/>
      <c r="CVW153" s="4"/>
      <c r="CVX153" s="4"/>
      <c r="CVY153" s="4"/>
      <c r="CVZ153" s="4"/>
      <c r="CWA153" s="4"/>
      <c r="CWB153" s="4"/>
      <c r="CWC153" s="4"/>
      <c r="CWD153" s="4"/>
      <c r="CWE153" s="4"/>
      <c r="CWF153" s="4"/>
      <c r="CWG153" s="4"/>
      <c r="CWH153" s="4"/>
      <c r="CWI153" s="4"/>
      <c r="CWJ153" s="4"/>
      <c r="CWK153" s="4"/>
      <c r="CWL153" s="4"/>
      <c r="CWM153" s="4"/>
      <c r="CWN153" s="4"/>
      <c r="CWO153" s="4"/>
      <c r="CWP153" s="4"/>
      <c r="CWQ153" s="4"/>
      <c r="CWR153" s="4"/>
      <c r="CWS153" s="4"/>
      <c r="CWT153" s="4"/>
      <c r="CWU153" s="4"/>
      <c r="CWV153" s="4"/>
      <c r="CWW153" s="4"/>
      <c r="CWX153" s="4"/>
      <c r="CWY153" s="4"/>
      <c r="CWZ153" s="4"/>
      <c r="CXA153" s="4"/>
      <c r="CXB153" s="4"/>
      <c r="CXC153" s="4"/>
      <c r="CXD153" s="4"/>
      <c r="CXE153" s="4"/>
      <c r="CXF153" s="4"/>
      <c r="CXG153" s="4"/>
      <c r="CXH153" s="4"/>
      <c r="CXI153" s="4"/>
      <c r="CXJ153" s="4"/>
      <c r="CXK153" s="4"/>
      <c r="CXL153" s="4"/>
      <c r="CXM153" s="4"/>
      <c r="CXN153" s="4"/>
      <c r="CXO153" s="4"/>
      <c r="CXP153" s="4"/>
      <c r="CXQ153" s="4"/>
      <c r="CXR153" s="4"/>
      <c r="CXS153" s="4"/>
      <c r="CXT153" s="4"/>
      <c r="CXU153" s="4"/>
      <c r="CXV153" s="4"/>
      <c r="CXW153" s="4"/>
      <c r="CXX153" s="4"/>
      <c r="CXY153" s="4"/>
      <c r="CXZ153" s="4"/>
      <c r="CYA153" s="4"/>
      <c r="CYB153" s="4"/>
      <c r="CYC153" s="4"/>
      <c r="CYD153" s="4"/>
      <c r="CYE153" s="4"/>
      <c r="CYF153" s="4"/>
      <c r="CYG153" s="4"/>
      <c r="CYH153" s="4"/>
      <c r="CYI153" s="4"/>
      <c r="CYJ153" s="4"/>
      <c r="CYK153" s="4"/>
      <c r="CYL153" s="4"/>
      <c r="CYM153" s="4"/>
      <c r="CYN153" s="4"/>
      <c r="CYO153" s="4"/>
      <c r="CYP153" s="4"/>
      <c r="CYQ153" s="4"/>
      <c r="CYR153" s="4"/>
      <c r="CYS153" s="4"/>
      <c r="CYT153" s="4"/>
      <c r="CYU153" s="4"/>
      <c r="CYV153" s="4"/>
      <c r="CYW153" s="4"/>
      <c r="CYX153" s="4"/>
      <c r="CYY153" s="4"/>
      <c r="CYZ153" s="4"/>
      <c r="CZA153" s="4"/>
      <c r="CZB153" s="4"/>
      <c r="CZC153" s="4"/>
      <c r="CZD153" s="4"/>
      <c r="CZE153" s="4"/>
      <c r="CZF153" s="4"/>
      <c r="CZG153" s="4"/>
      <c r="CZH153" s="4"/>
      <c r="CZI153" s="4"/>
      <c r="CZJ153" s="4"/>
      <c r="CZK153" s="4"/>
      <c r="CZL153" s="4"/>
      <c r="CZM153" s="4"/>
      <c r="CZN153" s="4"/>
      <c r="CZO153" s="4"/>
      <c r="CZP153" s="4"/>
      <c r="CZQ153" s="4"/>
      <c r="CZR153" s="4"/>
      <c r="CZS153" s="4"/>
      <c r="CZT153" s="4"/>
      <c r="CZU153" s="4"/>
      <c r="CZV153" s="4"/>
      <c r="CZW153" s="4"/>
      <c r="CZX153" s="4"/>
      <c r="CZY153" s="4"/>
      <c r="CZZ153" s="4"/>
      <c r="DAA153" s="4"/>
      <c r="DAB153" s="4"/>
      <c r="DAC153" s="4"/>
      <c r="DAD153" s="4"/>
      <c r="DAE153" s="4"/>
      <c r="DAF153" s="4"/>
      <c r="DAG153" s="4"/>
      <c r="DAH153" s="4"/>
      <c r="DAI153" s="4"/>
      <c r="DAJ153" s="4"/>
      <c r="DAK153" s="4"/>
      <c r="DAL153" s="4"/>
      <c r="DAM153" s="4"/>
      <c r="DAN153" s="4"/>
      <c r="DAO153" s="4"/>
      <c r="DAP153" s="4"/>
      <c r="DAQ153" s="4"/>
      <c r="DAR153" s="4"/>
      <c r="DAS153" s="4"/>
      <c r="DAT153" s="4"/>
      <c r="DAU153" s="4"/>
      <c r="DAV153" s="4"/>
      <c r="DAW153" s="4"/>
      <c r="DAX153" s="4"/>
      <c r="DAY153" s="4"/>
      <c r="DAZ153" s="4"/>
      <c r="DBA153" s="4"/>
      <c r="DBB153" s="4"/>
      <c r="DBC153" s="4"/>
      <c r="DBD153" s="4"/>
      <c r="DBE153" s="4"/>
      <c r="DBF153" s="4"/>
      <c r="DBG153" s="4"/>
      <c r="DBH153" s="4"/>
      <c r="DBI153" s="4"/>
      <c r="DBJ153" s="4"/>
      <c r="DBK153" s="4"/>
      <c r="DBL153" s="4"/>
      <c r="DBM153" s="4"/>
      <c r="DBN153" s="4"/>
      <c r="DBO153" s="74"/>
      <c r="DBP153" s="74"/>
      <c r="DBQ153" s="74"/>
      <c r="DBR153" s="74"/>
      <c r="DBS153" s="74"/>
      <c r="DBT153" s="74"/>
      <c r="DBU153" s="4"/>
      <c r="DBV153" s="4"/>
      <c r="DBW153" s="4"/>
      <c r="DBX153" s="4"/>
      <c r="DBY153" s="4"/>
      <c r="DBZ153" s="4"/>
      <c r="DCA153" s="4"/>
      <c r="DCB153" s="4"/>
      <c r="DCC153" s="4"/>
      <c r="DCD153" s="4"/>
      <c r="DCE153" s="4"/>
      <c r="DCF153" s="4"/>
      <c r="DCG153" s="4"/>
      <c r="DCH153" s="4"/>
      <c r="DCI153" s="4"/>
      <c r="DCJ153" s="4"/>
      <c r="DCK153" s="4"/>
      <c r="DCL153" s="4"/>
      <c r="DCM153" s="4"/>
      <c r="DCN153" s="4"/>
      <c r="DCO153" s="4"/>
      <c r="DCP153" s="4"/>
      <c r="DCQ153" s="4"/>
      <c r="DCR153" s="4"/>
      <c r="DCS153" s="4"/>
      <c r="DCT153" s="4"/>
      <c r="DCU153" s="4"/>
      <c r="DCV153" s="4"/>
      <c r="DCW153" s="4"/>
      <c r="DCX153" s="4"/>
      <c r="DCY153" s="4"/>
      <c r="DCZ153" s="4"/>
      <c r="DDA153" s="4"/>
      <c r="DDB153" s="4"/>
      <c r="DDC153" s="4"/>
      <c r="DDD153" s="4"/>
      <c r="DDE153" s="4"/>
      <c r="DDF153" s="4"/>
      <c r="DDG153" s="4"/>
      <c r="DDH153" s="4"/>
      <c r="DDI153" s="4"/>
      <c r="DDJ153" s="4"/>
      <c r="DDK153" s="4"/>
      <c r="DDL153" s="4"/>
      <c r="DDM153" s="4"/>
      <c r="DDN153" s="4"/>
      <c r="DDO153" s="4"/>
      <c r="DDP153" s="4"/>
      <c r="DDQ153" s="4"/>
      <c r="DDR153" s="4"/>
      <c r="DDS153" s="4"/>
      <c r="DDT153" s="4"/>
      <c r="DDU153" s="4"/>
      <c r="DDV153" s="4"/>
      <c r="DDW153" s="4"/>
      <c r="DDX153" s="4"/>
      <c r="DDY153" s="4"/>
      <c r="DDZ153" s="4"/>
      <c r="DEA153" s="4"/>
      <c r="DEB153" s="4"/>
      <c r="DEC153" s="4"/>
      <c r="DED153" s="4"/>
      <c r="DEE153" s="4"/>
      <c r="DEF153" s="4"/>
      <c r="DEG153" s="4"/>
      <c r="DEH153" s="4"/>
      <c r="DEI153" s="4"/>
      <c r="DEJ153" s="4"/>
      <c r="DEK153" s="4"/>
      <c r="DEL153" s="4"/>
      <c r="DEM153" s="4"/>
      <c r="DEN153" s="4"/>
      <c r="DEO153" s="4"/>
      <c r="DEP153" s="4"/>
      <c r="DEQ153" s="4"/>
      <c r="DER153" s="4"/>
      <c r="DES153" s="4"/>
      <c r="DET153" s="4"/>
      <c r="DEU153" s="4"/>
      <c r="DEV153" s="4"/>
      <c r="DEW153" s="4"/>
      <c r="DEX153" s="4"/>
      <c r="DEY153" s="4"/>
      <c r="DEZ153" s="4"/>
      <c r="DFA153" s="4"/>
      <c r="DFB153" s="4"/>
      <c r="DFC153" s="4"/>
      <c r="DFD153" s="4"/>
      <c r="DFE153" s="4"/>
      <c r="DFF153" s="4"/>
      <c r="DFG153" s="4"/>
      <c r="DFH153" s="4"/>
      <c r="DFI153" s="4"/>
      <c r="DFJ153" s="4"/>
      <c r="DFK153" s="4"/>
      <c r="DFL153" s="4"/>
      <c r="DFM153" s="4"/>
      <c r="DFN153" s="4"/>
      <c r="DFO153" s="4"/>
      <c r="DFP153" s="4"/>
      <c r="DFQ153" s="4"/>
      <c r="DFR153" s="4"/>
      <c r="DFS153" s="4"/>
      <c r="DFT153" s="4"/>
      <c r="DFU153" s="4"/>
      <c r="DFV153" s="4"/>
      <c r="DFW153" s="4"/>
      <c r="DFX153" s="4"/>
      <c r="DFY153" s="4"/>
      <c r="DFZ153" s="4"/>
      <c r="DGA153" s="4"/>
      <c r="DGB153" s="4"/>
      <c r="DGC153" s="4"/>
      <c r="DGD153" s="4"/>
      <c r="DGE153" s="4"/>
      <c r="DGF153" s="4"/>
      <c r="DGG153" s="4"/>
      <c r="DGH153" s="4"/>
      <c r="DGI153" s="4"/>
      <c r="DGJ153" s="4"/>
      <c r="DGK153" s="4"/>
      <c r="DGL153" s="4"/>
      <c r="DGM153" s="4"/>
      <c r="DGN153" s="4"/>
      <c r="DGO153" s="4"/>
      <c r="DGP153" s="4"/>
      <c r="DGQ153" s="4"/>
      <c r="DGR153" s="4"/>
      <c r="DGS153" s="4"/>
      <c r="DGT153" s="4"/>
      <c r="DGU153" s="4"/>
      <c r="DGV153" s="4"/>
      <c r="DGW153" s="4"/>
      <c r="DGX153" s="4"/>
      <c r="DGY153" s="4"/>
      <c r="DGZ153" s="4"/>
      <c r="DHA153" s="4"/>
      <c r="DHB153" s="4"/>
      <c r="DHC153" s="4"/>
      <c r="DHD153" s="4"/>
      <c r="DHE153" s="4"/>
      <c r="DHF153" s="4"/>
      <c r="DHG153" s="4"/>
      <c r="DHH153" s="4"/>
      <c r="DHI153" s="4"/>
      <c r="DHJ153" s="4"/>
      <c r="DHK153" s="4"/>
      <c r="DHL153" s="4"/>
      <c r="DHM153" s="4"/>
      <c r="DHN153" s="4"/>
      <c r="DHO153" s="4"/>
      <c r="DHP153" s="4"/>
      <c r="DHQ153" s="4"/>
      <c r="DHR153" s="4"/>
      <c r="DHS153" s="4"/>
      <c r="DHT153" s="4"/>
      <c r="DHU153" s="4"/>
      <c r="DHV153" s="4"/>
      <c r="DHW153" s="4"/>
      <c r="DHX153" s="4"/>
      <c r="DHY153" s="4"/>
      <c r="DHZ153" s="4"/>
      <c r="DIA153" s="4"/>
      <c r="DIB153" s="4"/>
      <c r="DIC153" s="4"/>
      <c r="DID153" s="4"/>
      <c r="DIE153" s="4"/>
      <c r="DIF153" s="4"/>
      <c r="DIG153" s="4"/>
      <c r="DIH153" s="4"/>
      <c r="DII153" s="4"/>
      <c r="DIJ153" s="4"/>
      <c r="DIK153" s="4"/>
      <c r="DIL153" s="4"/>
      <c r="DIM153" s="4"/>
      <c r="DIN153" s="4"/>
      <c r="DIO153" s="4"/>
      <c r="DIP153" s="4"/>
      <c r="DIQ153" s="4"/>
      <c r="DIR153" s="4"/>
      <c r="DIS153" s="4"/>
      <c r="DIT153" s="4"/>
      <c r="DIU153" s="4"/>
      <c r="DIV153" s="4"/>
      <c r="DIW153" s="4"/>
      <c r="DIX153" s="4"/>
      <c r="DIY153" s="4"/>
      <c r="DIZ153" s="4"/>
      <c r="DJA153" s="4"/>
      <c r="DJB153" s="4"/>
      <c r="DJC153" s="4"/>
      <c r="DJD153" s="4"/>
      <c r="DJE153" s="4"/>
      <c r="DJF153" s="4"/>
      <c r="DJG153" s="4"/>
      <c r="DJH153" s="4"/>
      <c r="DJI153" s="4"/>
      <c r="DJJ153" s="4"/>
      <c r="DJK153" s="4"/>
      <c r="DJL153" s="4"/>
      <c r="DJM153" s="4"/>
      <c r="DJN153" s="4"/>
      <c r="DJO153" s="4"/>
      <c r="DJP153" s="4"/>
      <c r="DJQ153" s="4"/>
      <c r="DJR153" s="4"/>
      <c r="DJS153" s="4"/>
      <c r="DJT153" s="4"/>
      <c r="DJU153" s="4"/>
      <c r="DJV153" s="4"/>
      <c r="DJW153" s="4"/>
      <c r="DJX153" s="4"/>
      <c r="DJY153" s="4"/>
      <c r="DJZ153" s="4"/>
      <c r="DKA153" s="4"/>
      <c r="DKB153" s="4"/>
      <c r="DKC153" s="4"/>
      <c r="DKD153" s="4"/>
      <c r="DKE153" s="4"/>
      <c r="DKF153" s="4"/>
      <c r="DKG153" s="4"/>
      <c r="DKH153" s="4"/>
      <c r="DKI153" s="4"/>
      <c r="DKJ153" s="4"/>
      <c r="DKK153" s="4"/>
      <c r="DKL153" s="4"/>
      <c r="DKM153" s="4"/>
      <c r="DKN153" s="4"/>
      <c r="DKO153" s="4"/>
      <c r="DKP153" s="4"/>
      <c r="DKQ153" s="4"/>
      <c r="DKR153" s="4"/>
      <c r="DKS153" s="4"/>
      <c r="DKT153" s="4"/>
      <c r="DKU153" s="4"/>
      <c r="DKV153" s="4"/>
      <c r="DKW153" s="4"/>
      <c r="DKX153" s="4"/>
      <c r="DKY153" s="4"/>
      <c r="DKZ153" s="4"/>
      <c r="DLA153" s="4"/>
      <c r="DLB153" s="4"/>
      <c r="DLC153" s="4"/>
      <c r="DLD153" s="4"/>
      <c r="DLE153" s="4"/>
      <c r="DLF153" s="4"/>
      <c r="DLG153" s="4"/>
      <c r="DLH153" s="4"/>
      <c r="DLI153" s="4"/>
      <c r="DLJ153" s="4"/>
      <c r="DLK153" s="74"/>
      <c r="DLL153" s="74"/>
      <c r="DLM153" s="74"/>
      <c r="DLN153" s="74"/>
      <c r="DLO153" s="74"/>
      <c r="DLP153" s="74"/>
      <c r="DLQ153" s="4"/>
      <c r="DLR153" s="4"/>
      <c r="DLS153" s="4"/>
      <c r="DLT153" s="4"/>
      <c r="DLU153" s="4"/>
      <c r="DLV153" s="4"/>
      <c r="DLW153" s="4"/>
      <c r="DLX153" s="4"/>
      <c r="DLY153" s="4"/>
      <c r="DLZ153" s="4"/>
      <c r="DMA153" s="4"/>
      <c r="DMB153" s="4"/>
      <c r="DMC153" s="4"/>
      <c r="DMD153" s="4"/>
      <c r="DME153" s="4"/>
      <c r="DMF153" s="4"/>
      <c r="DMG153" s="4"/>
      <c r="DMH153" s="4"/>
      <c r="DMI153" s="4"/>
      <c r="DMJ153" s="4"/>
      <c r="DMK153" s="4"/>
      <c r="DML153" s="4"/>
      <c r="DMM153" s="4"/>
      <c r="DMN153" s="4"/>
      <c r="DMO153" s="4"/>
      <c r="DMP153" s="4"/>
      <c r="DMQ153" s="4"/>
      <c r="DMR153" s="4"/>
      <c r="DMS153" s="4"/>
      <c r="DMT153" s="4"/>
      <c r="DMU153" s="4"/>
      <c r="DMV153" s="4"/>
      <c r="DMW153" s="4"/>
      <c r="DMX153" s="4"/>
      <c r="DMY153" s="4"/>
      <c r="DMZ153" s="4"/>
      <c r="DNA153" s="4"/>
      <c r="DNB153" s="4"/>
      <c r="DNC153" s="4"/>
      <c r="DND153" s="4"/>
      <c r="DNE153" s="4"/>
      <c r="DNF153" s="4"/>
      <c r="DNG153" s="4"/>
      <c r="DNH153" s="4"/>
      <c r="DNI153" s="4"/>
      <c r="DNJ153" s="4"/>
      <c r="DNK153" s="4"/>
      <c r="DNL153" s="4"/>
      <c r="DNM153" s="4"/>
      <c r="DNN153" s="4"/>
      <c r="DNO153" s="4"/>
      <c r="DNP153" s="4"/>
      <c r="DNQ153" s="4"/>
      <c r="DNR153" s="4"/>
      <c r="DNS153" s="4"/>
      <c r="DNT153" s="4"/>
      <c r="DNU153" s="4"/>
      <c r="DNV153" s="4"/>
      <c r="DNW153" s="4"/>
      <c r="DNX153" s="4"/>
      <c r="DNY153" s="4"/>
      <c r="DNZ153" s="4"/>
      <c r="DOA153" s="4"/>
      <c r="DOB153" s="4"/>
      <c r="DOC153" s="4"/>
      <c r="DOD153" s="4"/>
      <c r="DOE153" s="4"/>
      <c r="DOF153" s="4"/>
      <c r="DOG153" s="4"/>
      <c r="DOH153" s="4"/>
      <c r="DOI153" s="4"/>
      <c r="DOJ153" s="4"/>
      <c r="DOK153" s="4"/>
      <c r="DOL153" s="4"/>
      <c r="DOM153" s="4"/>
      <c r="DON153" s="4"/>
      <c r="DOO153" s="4"/>
      <c r="DOP153" s="4"/>
      <c r="DOQ153" s="4"/>
      <c r="DOR153" s="4"/>
      <c r="DOS153" s="4"/>
      <c r="DOT153" s="4"/>
      <c r="DOU153" s="4"/>
      <c r="DOV153" s="4"/>
      <c r="DOW153" s="4"/>
      <c r="DOX153" s="4"/>
      <c r="DOY153" s="4"/>
      <c r="DOZ153" s="4"/>
      <c r="DPA153" s="4"/>
      <c r="DPB153" s="4"/>
      <c r="DPC153" s="4"/>
      <c r="DPD153" s="4"/>
      <c r="DPE153" s="4"/>
      <c r="DPF153" s="4"/>
      <c r="DPG153" s="4"/>
      <c r="DPH153" s="4"/>
      <c r="DPI153" s="4"/>
      <c r="DPJ153" s="4"/>
      <c r="DPK153" s="4"/>
      <c r="DPL153" s="4"/>
      <c r="DPM153" s="4"/>
      <c r="DPN153" s="4"/>
      <c r="DPO153" s="4"/>
      <c r="DPP153" s="4"/>
      <c r="DPQ153" s="4"/>
      <c r="DPR153" s="4"/>
      <c r="DPS153" s="4"/>
      <c r="DPT153" s="4"/>
      <c r="DPU153" s="4"/>
      <c r="DPV153" s="4"/>
      <c r="DPW153" s="4"/>
      <c r="DPX153" s="4"/>
      <c r="DPY153" s="4"/>
      <c r="DPZ153" s="4"/>
      <c r="DQA153" s="4"/>
      <c r="DQB153" s="4"/>
      <c r="DQC153" s="4"/>
      <c r="DQD153" s="4"/>
      <c r="DQE153" s="4"/>
      <c r="DQF153" s="4"/>
      <c r="DQG153" s="4"/>
      <c r="DQH153" s="4"/>
      <c r="DQI153" s="4"/>
      <c r="DQJ153" s="4"/>
      <c r="DQK153" s="4"/>
      <c r="DQL153" s="4"/>
      <c r="DQM153" s="4"/>
      <c r="DQN153" s="4"/>
      <c r="DQO153" s="4"/>
      <c r="DQP153" s="4"/>
      <c r="DQQ153" s="4"/>
      <c r="DQR153" s="4"/>
      <c r="DQS153" s="4"/>
      <c r="DQT153" s="4"/>
      <c r="DQU153" s="4"/>
      <c r="DQV153" s="4"/>
      <c r="DQW153" s="4"/>
      <c r="DQX153" s="4"/>
      <c r="DQY153" s="4"/>
      <c r="DQZ153" s="4"/>
      <c r="DRA153" s="4"/>
      <c r="DRB153" s="4"/>
      <c r="DRC153" s="4"/>
      <c r="DRD153" s="4"/>
      <c r="DRE153" s="4"/>
      <c r="DRF153" s="4"/>
      <c r="DRG153" s="4"/>
      <c r="DRH153" s="4"/>
      <c r="DRI153" s="4"/>
      <c r="DRJ153" s="4"/>
      <c r="DRK153" s="4"/>
      <c r="DRL153" s="4"/>
      <c r="DRM153" s="4"/>
      <c r="DRN153" s="4"/>
      <c r="DRO153" s="4"/>
      <c r="DRP153" s="4"/>
      <c r="DRQ153" s="4"/>
      <c r="DRR153" s="4"/>
      <c r="DRS153" s="4"/>
      <c r="DRT153" s="4"/>
      <c r="DRU153" s="4"/>
      <c r="DRV153" s="4"/>
      <c r="DRW153" s="4"/>
      <c r="DRX153" s="4"/>
      <c r="DRY153" s="4"/>
      <c r="DRZ153" s="4"/>
      <c r="DSA153" s="4"/>
      <c r="DSB153" s="4"/>
      <c r="DSC153" s="4"/>
      <c r="DSD153" s="4"/>
      <c r="DSE153" s="4"/>
      <c r="DSF153" s="4"/>
      <c r="DSG153" s="4"/>
      <c r="DSH153" s="4"/>
      <c r="DSI153" s="4"/>
      <c r="DSJ153" s="4"/>
      <c r="DSK153" s="4"/>
      <c r="DSL153" s="4"/>
      <c r="DSM153" s="4"/>
      <c r="DSN153" s="4"/>
      <c r="DSO153" s="4"/>
      <c r="DSP153" s="4"/>
      <c r="DSQ153" s="4"/>
      <c r="DSR153" s="4"/>
      <c r="DSS153" s="4"/>
      <c r="DST153" s="4"/>
      <c r="DSU153" s="4"/>
      <c r="DSV153" s="4"/>
      <c r="DSW153" s="4"/>
      <c r="DSX153" s="4"/>
      <c r="DSY153" s="4"/>
      <c r="DSZ153" s="4"/>
      <c r="DTA153" s="4"/>
      <c r="DTB153" s="4"/>
      <c r="DTC153" s="4"/>
      <c r="DTD153" s="4"/>
      <c r="DTE153" s="4"/>
      <c r="DTF153" s="4"/>
      <c r="DTG153" s="4"/>
      <c r="DTH153" s="4"/>
      <c r="DTI153" s="4"/>
      <c r="DTJ153" s="4"/>
      <c r="DTK153" s="4"/>
      <c r="DTL153" s="4"/>
      <c r="DTM153" s="4"/>
      <c r="DTN153" s="4"/>
      <c r="DTO153" s="4"/>
      <c r="DTP153" s="4"/>
      <c r="DTQ153" s="4"/>
      <c r="DTR153" s="4"/>
      <c r="DTS153" s="4"/>
      <c r="DTT153" s="4"/>
      <c r="DTU153" s="4"/>
      <c r="DTV153" s="4"/>
      <c r="DTW153" s="4"/>
      <c r="DTX153" s="4"/>
      <c r="DTY153" s="4"/>
      <c r="DTZ153" s="4"/>
      <c r="DUA153" s="4"/>
      <c r="DUB153" s="4"/>
      <c r="DUC153" s="4"/>
      <c r="DUD153" s="4"/>
      <c r="DUE153" s="4"/>
      <c r="DUF153" s="4"/>
      <c r="DUG153" s="4"/>
      <c r="DUH153" s="4"/>
      <c r="DUI153" s="4"/>
      <c r="DUJ153" s="4"/>
      <c r="DUK153" s="4"/>
      <c r="DUL153" s="4"/>
      <c r="DUM153" s="4"/>
      <c r="DUN153" s="4"/>
      <c r="DUO153" s="4"/>
      <c r="DUP153" s="4"/>
      <c r="DUQ153" s="4"/>
      <c r="DUR153" s="4"/>
      <c r="DUS153" s="4"/>
      <c r="DUT153" s="4"/>
      <c r="DUU153" s="4"/>
      <c r="DUV153" s="4"/>
      <c r="DUW153" s="4"/>
      <c r="DUX153" s="4"/>
      <c r="DUY153" s="4"/>
      <c r="DUZ153" s="4"/>
      <c r="DVA153" s="4"/>
      <c r="DVB153" s="4"/>
      <c r="DVC153" s="4"/>
      <c r="DVD153" s="4"/>
      <c r="DVE153" s="4"/>
      <c r="DVF153" s="4"/>
      <c r="DVG153" s="74"/>
      <c r="DVH153" s="74"/>
      <c r="DVI153" s="74"/>
      <c r="DVJ153" s="74"/>
      <c r="DVK153" s="74"/>
      <c r="DVL153" s="74"/>
      <c r="DVM153" s="4"/>
      <c r="DVN153" s="4"/>
      <c r="DVO153" s="4"/>
      <c r="DVP153" s="4"/>
      <c r="DVQ153" s="4"/>
      <c r="DVR153" s="4"/>
      <c r="DVS153" s="4"/>
      <c r="DVT153" s="4"/>
      <c r="DVU153" s="4"/>
      <c r="DVV153" s="4"/>
      <c r="DVW153" s="4"/>
      <c r="DVX153" s="4"/>
      <c r="DVY153" s="4"/>
      <c r="DVZ153" s="4"/>
      <c r="DWA153" s="4"/>
      <c r="DWB153" s="4"/>
      <c r="DWC153" s="4"/>
      <c r="DWD153" s="4"/>
      <c r="DWE153" s="4"/>
      <c r="DWF153" s="4"/>
      <c r="DWG153" s="4"/>
      <c r="DWH153" s="4"/>
      <c r="DWI153" s="4"/>
      <c r="DWJ153" s="4"/>
      <c r="DWK153" s="4"/>
      <c r="DWL153" s="4"/>
      <c r="DWM153" s="4"/>
      <c r="DWN153" s="4"/>
      <c r="DWO153" s="4"/>
      <c r="DWP153" s="4"/>
      <c r="DWQ153" s="4"/>
      <c r="DWR153" s="4"/>
      <c r="DWS153" s="4"/>
      <c r="DWT153" s="4"/>
      <c r="DWU153" s="4"/>
      <c r="DWV153" s="4"/>
      <c r="DWW153" s="4"/>
      <c r="DWX153" s="4"/>
      <c r="DWY153" s="4"/>
      <c r="DWZ153" s="4"/>
      <c r="DXA153" s="4"/>
      <c r="DXB153" s="4"/>
      <c r="DXC153" s="4"/>
      <c r="DXD153" s="4"/>
      <c r="DXE153" s="4"/>
      <c r="DXF153" s="4"/>
      <c r="DXG153" s="4"/>
      <c r="DXH153" s="4"/>
      <c r="DXI153" s="4"/>
      <c r="DXJ153" s="4"/>
      <c r="DXK153" s="4"/>
      <c r="DXL153" s="4"/>
      <c r="DXM153" s="4"/>
      <c r="DXN153" s="4"/>
      <c r="DXO153" s="4"/>
      <c r="DXP153" s="4"/>
      <c r="DXQ153" s="4"/>
      <c r="DXR153" s="4"/>
      <c r="DXS153" s="4"/>
      <c r="DXT153" s="4"/>
      <c r="DXU153" s="4"/>
      <c r="DXV153" s="4"/>
      <c r="DXW153" s="4"/>
      <c r="DXX153" s="4"/>
      <c r="DXY153" s="4"/>
      <c r="DXZ153" s="4"/>
      <c r="DYA153" s="4"/>
      <c r="DYB153" s="4"/>
      <c r="DYC153" s="4"/>
      <c r="DYD153" s="4"/>
      <c r="DYE153" s="4"/>
      <c r="DYF153" s="4"/>
      <c r="DYG153" s="4"/>
      <c r="DYH153" s="4"/>
      <c r="DYI153" s="4"/>
      <c r="DYJ153" s="4"/>
      <c r="DYK153" s="4"/>
      <c r="DYL153" s="4"/>
      <c r="DYM153" s="4"/>
      <c r="DYN153" s="4"/>
      <c r="DYO153" s="4"/>
      <c r="DYP153" s="4"/>
      <c r="DYQ153" s="4"/>
      <c r="DYR153" s="4"/>
      <c r="DYS153" s="4"/>
      <c r="DYT153" s="4"/>
      <c r="DYU153" s="4"/>
      <c r="DYV153" s="4"/>
      <c r="DYW153" s="4"/>
      <c r="DYX153" s="4"/>
      <c r="DYY153" s="4"/>
      <c r="DYZ153" s="4"/>
      <c r="DZA153" s="4"/>
      <c r="DZB153" s="4"/>
      <c r="DZC153" s="4"/>
      <c r="DZD153" s="4"/>
      <c r="DZE153" s="4"/>
      <c r="DZF153" s="4"/>
      <c r="DZG153" s="4"/>
      <c r="DZH153" s="4"/>
      <c r="DZI153" s="4"/>
      <c r="DZJ153" s="4"/>
      <c r="DZK153" s="4"/>
      <c r="DZL153" s="4"/>
      <c r="DZM153" s="4"/>
      <c r="DZN153" s="4"/>
      <c r="DZO153" s="4"/>
      <c r="DZP153" s="4"/>
      <c r="DZQ153" s="4"/>
      <c r="DZR153" s="4"/>
      <c r="DZS153" s="4"/>
      <c r="DZT153" s="4"/>
      <c r="DZU153" s="4"/>
      <c r="DZV153" s="4"/>
      <c r="DZW153" s="4"/>
      <c r="DZX153" s="4"/>
      <c r="DZY153" s="4"/>
      <c r="DZZ153" s="4"/>
      <c r="EAA153" s="4"/>
      <c r="EAB153" s="4"/>
      <c r="EAC153" s="4"/>
      <c r="EAD153" s="4"/>
      <c r="EAE153" s="4"/>
      <c r="EAF153" s="4"/>
      <c r="EAG153" s="4"/>
      <c r="EAH153" s="4"/>
      <c r="EAI153" s="4"/>
      <c r="EAJ153" s="4"/>
      <c r="EAK153" s="4"/>
      <c r="EAL153" s="4"/>
      <c r="EAM153" s="4"/>
      <c r="EAN153" s="4"/>
      <c r="EAO153" s="4"/>
      <c r="EAP153" s="4"/>
      <c r="EAQ153" s="4"/>
      <c r="EAR153" s="4"/>
      <c r="EAS153" s="4"/>
      <c r="EAT153" s="4"/>
      <c r="EAU153" s="4"/>
      <c r="EAV153" s="4"/>
      <c r="EAW153" s="4"/>
      <c r="EAX153" s="4"/>
      <c r="EAY153" s="4"/>
      <c r="EAZ153" s="4"/>
      <c r="EBA153" s="4"/>
      <c r="EBB153" s="4"/>
      <c r="EBC153" s="4"/>
      <c r="EBD153" s="4"/>
      <c r="EBE153" s="4"/>
      <c r="EBF153" s="4"/>
      <c r="EBG153" s="4"/>
      <c r="EBH153" s="4"/>
      <c r="EBI153" s="4"/>
      <c r="EBJ153" s="4"/>
      <c r="EBK153" s="4"/>
      <c r="EBL153" s="4"/>
      <c r="EBM153" s="4"/>
      <c r="EBN153" s="4"/>
      <c r="EBO153" s="4"/>
      <c r="EBP153" s="4"/>
      <c r="EBQ153" s="4"/>
      <c r="EBR153" s="4"/>
      <c r="EBS153" s="4"/>
      <c r="EBT153" s="4"/>
      <c r="EBU153" s="4"/>
      <c r="EBV153" s="4"/>
      <c r="EBW153" s="4"/>
      <c r="EBX153" s="4"/>
      <c r="EBY153" s="4"/>
      <c r="EBZ153" s="4"/>
      <c r="ECA153" s="4"/>
      <c r="ECB153" s="4"/>
      <c r="ECC153" s="4"/>
      <c r="ECD153" s="4"/>
      <c r="ECE153" s="4"/>
      <c r="ECF153" s="4"/>
      <c r="ECG153" s="4"/>
      <c r="ECH153" s="4"/>
      <c r="ECI153" s="4"/>
      <c r="ECJ153" s="4"/>
      <c r="ECK153" s="4"/>
      <c r="ECL153" s="4"/>
      <c r="ECM153" s="4"/>
      <c r="ECN153" s="4"/>
      <c r="ECO153" s="4"/>
      <c r="ECP153" s="4"/>
      <c r="ECQ153" s="4"/>
      <c r="ECR153" s="4"/>
      <c r="ECS153" s="4"/>
      <c r="ECT153" s="4"/>
      <c r="ECU153" s="4"/>
      <c r="ECV153" s="4"/>
      <c r="ECW153" s="4"/>
      <c r="ECX153" s="4"/>
      <c r="ECY153" s="4"/>
      <c r="ECZ153" s="4"/>
      <c r="EDA153" s="4"/>
      <c r="EDB153" s="4"/>
      <c r="EDC153" s="4"/>
      <c r="EDD153" s="4"/>
      <c r="EDE153" s="4"/>
      <c r="EDF153" s="4"/>
      <c r="EDG153" s="4"/>
      <c r="EDH153" s="4"/>
      <c r="EDI153" s="4"/>
      <c r="EDJ153" s="4"/>
      <c r="EDK153" s="4"/>
      <c r="EDL153" s="4"/>
      <c r="EDM153" s="4"/>
      <c r="EDN153" s="4"/>
      <c r="EDO153" s="4"/>
      <c r="EDP153" s="4"/>
      <c r="EDQ153" s="4"/>
      <c r="EDR153" s="4"/>
      <c r="EDS153" s="4"/>
      <c r="EDT153" s="4"/>
      <c r="EDU153" s="4"/>
      <c r="EDV153" s="4"/>
      <c r="EDW153" s="4"/>
      <c r="EDX153" s="4"/>
      <c r="EDY153" s="4"/>
      <c r="EDZ153" s="4"/>
      <c r="EEA153" s="4"/>
      <c r="EEB153" s="4"/>
      <c r="EEC153" s="4"/>
      <c r="EED153" s="4"/>
      <c r="EEE153" s="4"/>
      <c r="EEF153" s="4"/>
      <c r="EEG153" s="4"/>
      <c r="EEH153" s="4"/>
      <c r="EEI153" s="4"/>
      <c r="EEJ153" s="4"/>
      <c r="EEK153" s="4"/>
      <c r="EEL153" s="4"/>
      <c r="EEM153" s="4"/>
      <c r="EEN153" s="4"/>
      <c r="EEO153" s="4"/>
      <c r="EEP153" s="4"/>
      <c r="EEQ153" s="4"/>
      <c r="EER153" s="4"/>
      <c r="EES153" s="4"/>
      <c r="EET153" s="4"/>
      <c r="EEU153" s="4"/>
      <c r="EEV153" s="4"/>
      <c r="EEW153" s="4"/>
      <c r="EEX153" s="4"/>
      <c r="EEY153" s="4"/>
      <c r="EEZ153" s="4"/>
      <c r="EFA153" s="4"/>
      <c r="EFB153" s="4"/>
      <c r="EFC153" s="74"/>
      <c r="EFD153" s="74"/>
      <c r="EFE153" s="74"/>
      <c r="EFF153" s="74"/>
      <c r="EFG153" s="74"/>
      <c r="EFH153" s="74"/>
      <c r="EFI153" s="4"/>
      <c r="EFJ153" s="4"/>
      <c r="EFK153" s="4"/>
      <c r="EFL153" s="4"/>
      <c r="EFM153" s="4"/>
      <c r="EFN153" s="4"/>
      <c r="EFO153" s="4"/>
      <c r="EFP153" s="4"/>
      <c r="EFQ153" s="4"/>
      <c r="EFR153" s="4"/>
      <c r="EFS153" s="4"/>
      <c r="EFT153" s="4"/>
      <c r="EFU153" s="4"/>
      <c r="EFV153" s="4"/>
      <c r="EFW153" s="4"/>
      <c r="EFX153" s="4"/>
      <c r="EFY153" s="4"/>
      <c r="EFZ153" s="4"/>
      <c r="EGA153" s="4"/>
      <c r="EGB153" s="4"/>
      <c r="EGC153" s="4"/>
      <c r="EGD153" s="4"/>
      <c r="EGE153" s="4"/>
      <c r="EGF153" s="4"/>
      <c r="EGG153" s="4"/>
      <c r="EGH153" s="4"/>
      <c r="EGI153" s="4"/>
      <c r="EGJ153" s="4"/>
      <c r="EGK153" s="4"/>
      <c r="EGL153" s="4"/>
      <c r="EGM153" s="4"/>
      <c r="EGN153" s="4"/>
      <c r="EGO153" s="4"/>
      <c r="EGP153" s="4"/>
      <c r="EGQ153" s="4"/>
      <c r="EGR153" s="4"/>
      <c r="EGS153" s="4"/>
      <c r="EGT153" s="4"/>
      <c r="EGU153" s="4"/>
      <c r="EGV153" s="4"/>
      <c r="EGW153" s="4"/>
      <c r="EGX153" s="4"/>
      <c r="EGY153" s="4"/>
      <c r="EGZ153" s="4"/>
      <c r="EHA153" s="4"/>
      <c r="EHB153" s="4"/>
      <c r="EHC153" s="4"/>
      <c r="EHD153" s="4"/>
      <c r="EHE153" s="4"/>
      <c r="EHF153" s="4"/>
      <c r="EHG153" s="4"/>
      <c r="EHH153" s="4"/>
      <c r="EHI153" s="4"/>
      <c r="EHJ153" s="4"/>
      <c r="EHK153" s="4"/>
      <c r="EHL153" s="4"/>
      <c r="EHM153" s="4"/>
      <c r="EHN153" s="4"/>
      <c r="EHO153" s="4"/>
      <c r="EHP153" s="4"/>
      <c r="EHQ153" s="4"/>
      <c r="EHR153" s="4"/>
      <c r="EHS153" s="4"/>
      <c r="EHT153" s="4"/>
      <c r="EHU153" s="4"/>
      <c r="EHV153" s="4"/>
      <c r="EHW153" s="4"/>
      <c r="EHX153" s="4"/>
      <c r="EHY153" s="4"/>
      <c r="EHZ153" s="4"/>
      <c r="EIA153" s="4"/>
      <c r="EIB153" s="4"/>
      <c r="EIC153" s="4"/>
      <c r="EID153" s="4"/>
      <c r="EIE153" s="4"/>
      <c r="EIF153" s="4"/>
      <c r="EIG153" s="4"/>
      <c r="EIH153" s="4"/>
      <c r="EII153" s="4"/>
      <c r="EIJ153" s="4"/>
      <c r="EIK153" s="4"/>
      <c r="EIL153" s="4"/>
      <c r="EIM153" s="4"/>
      <c r="EIN153" s="4"/>
      <c r="EIO153" s="4"/>
      <c r="EIP153" s="4"/>
      <c r="EIQ153" s="4"/>
      <c r="EIR153" s="4"/>
      <c r="EIS153" s="4"/>
      <c r="EIT153" s="4"/>
      <c r="EIU153" s="4"/>
      <c r="EIV153" s="4"/>
      <c r="EIW153" s="4"/>
      <c r="EIX153" s="4"/>
      <c r="EIY153" s="4"/>
      <c r="EIZ153" s="4"/>
      <c r="EJA153" s="4"/>
      <c r="EJB153" s="4"/>
      <c r="EJC153" s="4"/>
      <c r="EJD153" s="4"/>
      <c r="EJE153" s="4"/>
      <c r="EJF153" s="4"/>
      <c r="EJG153" s="4"/>
      <c r="EJH153" s="4"/>
      <c r="EJI153" s="4"/>
      <c r="EJJ153" s="4"/>
      <c r="EJK153" s="4"/>
      <c r="EJL153" s="4"/>
      <c r="EJM153" s="4"/>
      <c r="EJN153" s="4"/>
      <c r="EJO153" s="4"/>
      <c r="EJP153" s="4"/>
      <c r="EJQ153" s="4"/>
      <c r="EJR153" s="4"/>
      <c r="EJS153" s="4"/>
      <c r="EJT153" s="4"/>
      <c r="EJU153" s="4"/>
      <c r="EJV153" s="4"/>
      <c r="EJW153" s="4"/>
      <c r="EJX153" s="4"/>
      <c r="EJY153" s="4"/>
      <c r="EJZ153" s="4"/>
      <c r="EKA153" s="4"/>
      <c r="EKB153" s="4"/>
      <c r="EKC153" s="4"/>
      <c r="EKD153" s="4"/>
      <c r="EKE153" s="4"/>
      <c r="EKF153" s="4"/>
      <c r="EKG153" s="4"/>
      <c r="EKH153" s="4"/>
      <c r="EKI153" s="4"/>
      <c r="EKJ153" s="4"/>
      <c r="EKK153" s="4"/>
      <c r="EKL153" s="4"/>
      <c r="EKM153" s="4"/>
      <c r="EKN153" s="4"/>
      <c r="EKO153" s="4"/>
      <c r="EKP153" s="4"/>
      <c r="EKQ153" s="4"/>
      <c r="EKR153" s="4"/>
      <c r="EKS153" s="4"/>
      <c r="EKT153" s="4"/>
      <c r="EKU153" s="4"/>
      <c r="EKV153" s="4"/>
      <c r="EKW153" s="4"/>
      <c r="EKX153" s="4"/>
      <c r="EKY153" s="4"/>
      <c r="EKZ153" s="4"/>
      <c r="ELA153" s="4"/>
      <c r="ELB153" s="4"/>
      <c r="ELC153" s="4"/>
      <c r="ELD153" s="4"/>
      <c r="ELE153" s="4"/>
      <c r="ELF153" s="4"/>
      <c r="ELG153" s="4"/>
      <c r="ELH153" s="4"/>
      <c r="ELI153" s="4"/>
      <c r="ELJ153" s="4"/>
      <c r="ELK153" s="4"/>
      <c r="ELL153" s="4"/>
      <c r="ELM153" s="4"/>
      <c r="ELN153" s="4"/>
      <c r="ELO153" s="4"/>
      <c r="ELP153" s="4"/>
      <c r="ELQ153" s="4"/>
      <c r="ELR153" s="4"/>
      <c r="ELS153" s="4"/>
      <c r="ELT153" s="4"/>
      <c r="ELU153" s="4"/>
      <c r="ELV153" s="4"/>
      <c r="ELW153" s="4"/>
      <c r="ELX153" s="4"/>
      <c r="ELY153" s="4"/>
      <c r="ELZ153" s="4"/>
      <c r="EMA153" s="4"/>
      <c r="EMB153" s="4"/>
      <c r="EMC153" s="4"/>
      <c r="EMD153" s="4"/>
      <c r="EME153" s="4"/>
      <c r="EMF153" s="4"/>
      <c r="EMG153" s="4"/>
      <c r="EMH153" s="4"/>
      <c r="EMI153" s="4"/>
      <c r="EMJ153" s="4"/>
      <c r="EMK153" s="4"/>
      <c r="EML153" s="4"/>
      <c r="EMM153" s="4"/>
      <c r="EMN153" s="4"/>
      <c r="EMO153" s="4"/>
      <c r="EMP153" s="4"/>
      <c r="EMQ153" s="4"/>
      <c r="EMR153" s="4"/>
      <c r="EMS153" s="4"/>
      <c r="EMT153" s="4"/>
      <c r="EMU153" s="4"/>
      <c r="EMV153" s="4"/>
      <c r="EMW153" s="4"/>
      <c r="EMX153" s="4"/>
      <c r="EMY153" s="4"/>
      <c r="EMZ153" s="4"/>
      <c r="ENA153" s="4"/>
      <c r="ENB153" s="4"/>
      <c r="ENC153" s="4"/>
      <c r="END153" s="4"/>
      <c r="ENE153" s="4"/>
      <c r="ENF153" s="4"/>
      <c r="ENG153" s="4"/>
      <c r="ENH153" s="4"/>
      <c r="ENI153" s="4"/>
      <c r="ENJ153" s="4"/>
      <c r="ENK153" s="4"/>
      <c r="ENL153" s="4"/>
      <c r="ENM153" s="4"/>
      <c r="ENN153" s="4"/>
      <c r="ENO153" s="4"/>
      <c r="ENP153" s="4"/>
      <c r="ENQ153" s="4"/>
      <c r="ENR153" s="4"/>
      <c r="ENS153" s="4"/>
      <c r="ENT153" s="4"/>
      <c r="ENU153" s="4"/>
      <c r="ENV153" s="4"/>
      <c r="ENW153" s="4"/>
      <c r="ENX153" s="4"/>
      <c r="ENY153" s="4"/>
      <c r="ENZ153" s="4"/>
      <c r="EOA153" s="4"/>
      <c r="EOB153" s="4"/>
      <c r="EOC153" s="4"/>
      <c r="EOD153" s="4"/>
      <c r="EOE153" s="4"/>
      <c r="EOF153" s="4"/>
      <c r="EOG153" s="4"/>
      <c r="EOH153" s="4"/>
      <c r="EOI153" s="4"/>
      <c r="EOJ153" s="4"/>
      <c r="EOK153" s="4"/>
      <c r="EOL153" s="4"/>
      <c r="EOM153" s="4"/>
      <c r="EON153" s="4"/>
      <c r="EOO153" s="4"/>
      <c r="EOP153" s="4"/>
      <c r="EOQ153" s="4"/>
      <c r="EOR153" s="4"/>
      <c r="EOS153" s="4"/>
      <c r="EOT153" s="4"/>
      <c r="EOU153" s="4"/>
      <c r="EOV153" s="4"/>
      <c r="EOW153" s="4"/>
      <c r="EOX153" s="4"/>
      <c r="EOY153" s="74"/>
      <c r="EOZ153" s="74"/>
      <c r="EPA153" s="74"/>
      <c r="EPB153" s="74"/>
      <c r="EPC153" s="74"/>
      <c r="EPD153" s="74"/>
      <c r="EPE153" s="4"/>
      <c r="EPF153" s="4"/>
      <c r="EPG153" s="4"/>
      <c r="EPH153" s="4"/>
      <c r="EPI153" s="4"/>
      <c r="EPJ153" s="4"/>
      <c r="EPK153" s="4"/>
      <c r="EPL153" s="4"/>
      <c r="EPM153" s="4"/>
      <c r="EPN153" s="4"/>
      <c r="EPO153" s="4"/>
      <c r="EPP153" s="4"/>
      <c r="EPQ153" s="4"/>
      <c r="EPR153" s="4"/>
      <c r="EPS153" s="4"/>
      <c r="EPT153" s="4"/>
      <c r="EPU153" s="4"/>
      <c r="EPV153" s="4"/>
      <c r="EPW153" s="4"/>
      <c r="EPX153" s="4"/>
      <c r="EPY153" s="4"/>
      <c r="EPZ153" s="4"/>
      <c r="EQA153" s="4"/>
      <c r="EQB153" s="4"/>
      <c r="EQC153" s="4"/>
      <c r="EQD153" s="4"/>
      <c r="EQE153" s="4"/>
      <c r="EQF153" s="4"/>
      <c r="EQG153" s="4"/>
      <c r="EQH153" s="4"/>
      <c r="EQI153" s="4"/>
      <c r="EQJ153" s="4"/>
      <c r="EQK153" s="4"/>
      <c r="EQL153" s="4"/>
      <c r="EQM153" s="4"/>
      <c r="EQN153" s="4"/>
      <c r="EQO153" s="4"/>
      <c r="EQP153" s="4"/>
      <c r="EQQ153" s="4"/>
      <c r="EQR153" s="4"/>
      <c r="EQS153" s="4"/>
      <c r="EQT153" s="4"/>
      <c r="EQU153" s="4"/>
      <c r="EQV153" s="4"/>
      <c r="EQW153" s="4"/>
      <c r="EQX153" s="4"/>
      <c r="EQY153" s="4"/>
      <c r="EQZ153" s="4"/>
      <c r="ERA153" s="4"/>
      <c r="ERB153" s="4"/>
      <c r="ERC153" s="4"/>
      <c r="ERD153" s="4"/>
      <c r="ERE153" s="4"/>
      <c r="ERF153" s="4"/>
      <c r="ERG153" s="4"/>
      <c r="ERH153" s="4"/>
      <c r="ERI153" s="4"/>
      <c r="ERJ153" s="4"/>
      <c r="ERK153" s="4"/>
      <c r="ERL153" s="4"/>
      <c r="ERM153" s="4"/>
      <c r="ERN153" s="4"/>
      <c r="ERO153" s="4"/>
      <c r="ERP153" s="4"/>
      <c r="ERQ153" s="4"/>
      <c r="ERR153" s="4"/>
      <c r="ERS153" s="4"/>
      <c r="ERT153" s="4"/>
      <c r="ERU153" s="4"/>
      <c r="ERV153" s="4"/>
      <c r="ERW153" s="4"/>
      <c r="ERX153" s="4"/>
      <c r="ERY153" s="4"/>
      <c r="ERZ153" s="4"/>
      <c r="ESA153" s="4"/>
      <c r="ESB153" s="4"/>
      <c r="ESC153" s="4"/>
      <c r="ESD153" s="4"/>
      <c r="ESE153" s="4"/>
      <c r="ESF153" s="4"/>
      <c r="ESG153" s="4"/>
      <c r="ESH153" s="4"/>
      <c r="ESI153" s="4"/>
      <c r="ESJ153" s="4"/>
      <c r="ESK153" s="4"/>
      <c r="ESL153" s="4"/>
      <c r="ESM153" s="4"/>
      <c r="ESN153" s="4"/>
      <c r="ESO153" s="4"/>
      <c r="ESP153" s="4"/>
      <c r="ESQ153" s="4"/>
      <c r="ESR153" s="4"/>
      <c r="ESS153" s="4"/>
      <c r="EST153" s="4"/>
      <c r="ESU153" s="4"/>
      <c r="ESV153" s="4"/>
      <c r="ESW153" s="4"/>
      <c r="ESX153" s="4"/>
      <c r="ESY153" s="4"/>
      <c r="ESZ153" s="4"/>
      <c r="ETA153" s="4"/>
      <c r="ETB153" s="4"/>
      <c r="ETC153" s="4"/>
      <c r="ETD153" s="4"/>
      <c r="ETE153" s="4"/>
      <c r="ETF153" s="4"/>
      <c r="ETG153" s="4"/>
      <c r="ETH153" s="4"/>
      <c r="ETI153" s="4"/>
      <c r="ETJ153" s="4"/>
      <c r="ETK153" s="4"/>
      <c r="ETL153" s="4"/>
      <c r="ETM153" s="4"/>
      <c r="ETN153" s="4"/>
      <c r="ETO153" s="4"/>
      <c r="ETP153" s="4"/>
      <c r="ETQ153" s="4"/>
      <c r="ETR153" s="4"/>
      <c r="ETS153" s="4"/>
      <c r="ETT153" s="4"/>
      <c r="ETU153" s="4"/>
      <c r="ETV153" s="4"/>
      <c r="ETW153" s="4"/>
      <c r="ETX153" s="4"/>
      <c r="ETY153" s="4"/>
      <c r="ETZ153" s="4"/>
      <c r="EUA153" s="4"/>
      <c r="EUB153" s="4"/>
      <c r="EUC153" s="4"/>
      <c r="EUD153" s="4"/>
      <c r="EUE153" s="4"/>
      <c r="EUF153" s="4"/>
      <c r="EUG153" s="4"/>
      <c r="EUH153" s="4"/>
      <c r="EUI153" s="4"/>
      <c r="EUJ153" s="4"/>
      <c r="EUK153" s="4"/>
      <c r="EUL153" s="4"/>
      <c r="EUM153" s="4"/>
      <c r="EUN153" s="4"/>
      <c r="EUO153" s="4"/>
      <c r="EUP153" s="4"/>
      <c r="EUQ153" s="4"/>
      <c r="EUR153" s="4"/>
      <c r="EUS153" s="4"/>
      <c r="EUT153" s="4"/>
      <c r="EUU153" s="4"/>
      <c r="EUV153" s="4"/>
      <c r="EUW153" s="4"/>
      <c r="EUX153" s="4"/>
      <c r="EUY153" s="4"/>
      <c r="EUZ153" s="4"/>
      <c r="EVA153" s="4"/>
      <c r="EVB153" s="4"/>
      <c r="EVC153" s="4"/>
      <c r="EVD153" s="4"/>
      <c r="EVE153" s="4"/>
      <c r="EVF153" s="4"/>
      <c r="EVG153" s="4"/>
      <c r="EVH153" s="4"/>
      <c r="EVI153" s="4"/>
      <c r="EVJ153" s="4"/>
      <c r="EVK153" s="4"/>
      <c r="EVL153" s="4"/>
      <c r="EVM153" s="4"/>
      <c r="EVN153" s="4"/>
      <c r="EVO153" s="4"/>
      <c r="EVP153" s="4"/>
      <c r="EVQ153" s="4"/>
      <c r="EVR153" s="4"/>
      <c r="EVS153" s="4"/>
      <c r="EVT153" s="4"/>
      <c r="EVU153" s="4"/>
      <c r="EVV153" s="4"/>
      <c r="EVW153" s="4"/>
      <c r="EVX153" s="4"/>
      <c r="EVY153" s="4"/>
      <c r="EVZ153" s="4"/>
      <c r="EWA153" s="4"/>
      <c r="EWB153" s="4"/>
      <c r="EWC153" s="4"/>
      <c r="EWD153" s="4"/>
      <c r="EWE153" s="4"/>
      <c r="EWF153" s="4"/>
      <c r="EWG153" s="4"/>
      <c r="EWH153" s="4"/>
      <c r="EWI153" s="4"/>
      <c r="EWJ153" s="4"/>
      <c r="EWK153" s="4"/>
      <c r="EWL153" s="4"/>
      <c r="EWM153" s="4"/>
      <c r="EWN153" s="4"/>
      <c r="EWO153" s="4"/>
      <c r="EWP153" s="4"/>
      <c r="EWQ153" s="4"/>
      <c r="EWR153" s="4"/>
      <c r="EWS153" s="4"/>
      <c r="EWT153" s="4"/>
      <c r="EWU153" s="4"/>
      <c r="EWV153" s="4"/>
      <c r="EWW153" s="4"/>
      <c r="EWX153" s="4"/>
      <c r="EWY153" s="4"/>
      <c r="EWZ153" s="4"/>
      <c r="EXA153" s="4"/>
      <c r="EXB153" s="4"/>
      <c r="EXC153" s="4"/>
      <c r="EXD153" s="4"/>
      <c r="EXE153" s="4"/>
      <c r="EXF153" s="4"/>
      <c r="EXG153" s="4"/>
      <c r="EXH153" s="4"/>
      <c r="EXI153" s="4"/>
      <c r="EXJ153" s="4"/>
      <c r="EXK153" s="4"/>
      <c r="EXL153" s="4"/>
      <c r="EXM153" s="4"/>
      <c r="EXN153" s="4"/>
      <c r="EXO153" s="4"/>
      <c r="EXP153" s="4"/>
      <c r="EXQ153" s="4"/>
      <c r="EXR153" s="4"/>
      <c r="EXS153" s="4"/>
      <c r="EXT153" s="4"/>
      <c r="EXU153" s="4"/>
      <c r="EXV153" s="4"/>
      <c r="EXW153" s="4"/>
      <c r="EXX153" s="4"/>
      <c r="EXY153" s="4"/>
      <c r="EXZ153" s="4"/>
      <c r="EYA153" s="4"/>
      <c r="EYB153" s="4"/>
      <c r="EYC153" s="4"/>
      <c r="EYD153" s="4"/>
      <c r="EYE153" s="4"/>
      <c r="EYF153" s="4"/>
      <c r="EYG153" s="4"/>
      <c r="EYH153" s="4"/>
      <c r="EYI153" s="4"/>
      <c r="EYJ153" s="4"/>
      <c r="EYK153" s="4"/>
      <c r="EYL153" s="4"/>
      <c r="EYM153" s="4"/>
      <c r="EYN153" s="4"/>
      <c r="EYO153" s="4"/>
      <c r="EYP153" s="4"/>
      <c r="EYQ153" s="4"/>
      <c r="EYR153" s="4"/>
      <c r="EYS153" s="4"/>
      <c r="EYT153" s="4"/>
      <c r="EYU153" s="74"/>
      <c r="EYV153" s="74"/>
      <c r="EYW153" s="74"/>
      <c r="EYX153" s="74"/>
      <c r="EYY153" s="74"/>
      <c r="EYZ153" s="74"/>
      <c r="EZA153" s="4"/>
      <c r="EZB153" s="4"/>
      <c r="EZC153" s="4"/>
      <c r="EZD153" s="4"/>
      <c r="EZE153" s="4"/>
      <c r="EZF153" s="4"/>
      <c r="EZG153" s="4"/>
      <c r="EZH153" s="4"/>
      <c r="EZI153" s="4"/>
      <c r="EZJ153" s="4"/>
      <c r="EZK153" s="4"/>
      <c r="EZL153" s="4"/>
      <c r="EZM153" s="4"/>
      <c r="EZN153" s="4"/>
      <c r="EZO153" s="4"/>
      <c r="EZP153" s="4"/>
      <c r="EZQ153" s="4"/>
      <c r="EZR153" s="4"/>
      <c r="EZS153" s="4"/>
      <c r="EZT153" s="4"/>
      <c r="EZU153" s="4"/>
      <c r="EZV153" s="4"/>
      <c r="EZW153" s="4"/>
      <c r="EZX153" s="4"/>
      <c r="EZY153" s="4"/>
      <c r="EZZ153" s="4"/>
      <c r="FAA153" s="4"/>
      <c r="FAB153" s="4"/>
      <c r="FAC153" s="4"/>
      <c r="FAD153" s="4"/>
      <c r="FAE153" s="4"/>
      <c r="FAF153" s="4"/>
      <c r="FAG153" s="4"/>
      <c r="FAH153" s="4"/>
      <c r="FAI153" s="4"/>
      <c r="FAJ153" s="4"/>
      <c r="FAK153" s="4"/>
      <c r="FAL153" s="4"/>
      <c r="FAM153" s="4"/>
      <c r="FAN153" s="4"/>
      <c r="FAO153" s="4"/>
      <c r="FAP153" s="4"/>
      <c r="FAQ153" s="4"/>
      <c r="FAR153" s="4"/>
      <c r="FAS153" s="4"/>
      <c r="FAT153" s="4"/>
      <c r="FAU153" s="4"/>
      <c r="FAV153" s="4"/>
      <c r="FAW153" s="4"/>
      <c r="FAX153" s="4"/>
      <c r="FAY153" s="4"/>
      <c r="FAZ153" s="4"/>
      <c r="FBA153" s="4"/>
      <c r="FBB153" s="4"/>
      <c r="FBC153" s="4"/>
      <c r="FBD153" s="4"/>
      <c r="FBE153" s="4"/>
      <c r="FBF153" s="4"/>
      <c r="FBG153" s="4"/>
      <c r="FBH153" s="4"/>
      <c r="FBI153" s="4"/>
      <c r="FBJ153" s="4"/>
      <c r="FBK153" s="4"/>
      <c r="FBL153" s="4"/>
      <c r="FBM153" s="4"/>
      <c r="FBN153" s="4"/>
      <c r="FBO153" s="4"/>
      <c r="FBP153" s="4"/>
      <c r="FBQ153" s="4"/>
      <c r="FBR153" s="4"/>
      <c r="FBS153" s="4"/>
      <c r="FBT153" s="4"/>
      <c r="FBU153" s="4"/>
      <c r="FBV153" s="4"/>
      <c r="FBW153" s="4"/>
      <c r="FBX153" s="4"/>
      <c r="FBY153" s="4"/>
      <c r="FBZ153" s="4"/>
      <c r="FCA153" s="4"/>
      <c r="FCB153" s="4"/>
      <c r="FCC153" s="4"/>
      <c r="FCD153" s="4"/>
      <c r="FCE153" s="4"/>
      <c r="FCF153" s="4"/>
      <c r="FCG153" s="4"/>
      <c r="FCH153" s="4"/>
      <c r="FCI153" s="4"/>
      <c r="FCJ153" s="4"/>
      <c r="FCK153" s="4"/>
      <c r="FCL153" s="4"/>
      <c r="FCM153" s="4"/>
      <c r="FCN153" s="4"/>
      <c r="FCO153" s="4"/>
      <c r="FCP153" s="4"/>
      <c r="FCQ153" s="4"/>
      <c r="FCR153" s="4"/>
      <c r="FCS153" s="4"/>
      <c r="FCT153" s="4"/>
      <c r="FCU153" s="4"/>
      <c r="FCV153" s="4"/>
      <c r="FCW153" s="4"/>
      <c r="FCX153" s="4"/>
      <c r="FCY153" s="4"/>
      <c r="FCZ153" s="4"/>
      <c r="FDA153" s="4"/>
      <c r="FDB153" s="4"/>
      <c r="FDC153" s="4"/>
      <c r="FDD153" s="4"/>
      <c r="FDE153" s="4"/>
      <c r="FDF153" s="4"/>
      <c r="FDG153" s="4"/>
      <c r="FDH153" s="4"/>
      <c r="FDI153" s="4"/>
      <c r="FDJ153" s="4"/>
      <c r="FDK153" s="4"/>
      <c r="FDL153" s="4"/>
      <c r="FDM153" s="4"/>
      <c r="FDN153" s="4"/>
      <c r="FDO153" s="4"/>
      <c r="FDP153" s="4"/>
      <c r="FDQ153" s="4"/>
      <c r="FDR153" s="4"/>
      <c r="FDS153" s="4"/>
      <c r="FDT153" s="4"/>
      <c r="FDU153" s="4"/>
      <c r="FDV153" s="4"/>
      <c r="FDW153" s="4"/>
      <c r="FDX153" s="4"/>
      <c r="FDY153" s="4"/>
      <c r="FDZ153" s="4"/>
      <c r="FEA153" s="4"/>
      <c r="FEB153" s="4"/>
      <c r="FEC153" s="4"/>
      <c r="FED153" s="4"/>
      <c r="FEE153" s="4"/>
      <c r="FEF153" s="4"/>
      <c r="FEG153" s="4"/>
      <c r="FEH153" s="4"/>
      <c r="FEI153" s="4"/>
      <c r="FEJ153" s="4"/>
      <c r="FEK153" s="4"/>
      <c r="FEL153" s="4"/>
      <c r="FEM153" s="4"/>
      <c r="FEN153" s="4"/>
      <c r="FEO153" s="4"/>
      <c r="FEP153" s="4"/>
      <c r="FEQ153" s="4"/>
      <c r="FER153" s="4"/>
      <c r="FES153" s="4"/>
      <c r="FET153" s="4"/>
      <c r="FEU153" s="4"/>
      <c r="FEV153" s="4"/>
      <c r="FEW153" s="4"/>
      <c r="FEX153" s="4"/>
      <c r="FEY153" s="4"/>
      <c r="FEZ153" s="4"/>
      <c r="FFA153" s="4"/>
      <c r="FFB153" s="4"/>
      <c r="FFC153" s="4"/>
      <c r="FFD153" s="4"/>
      <c r="FFE153" s="4"/>
      <c r="FFF153" s="4"/>
      <c r="FFG153" s="4"/>
      <c r="FFH153" s="4"/>
      <c r="FFI153" s="4"/>
      <c r="FFJ153" s="4"/>
      <c r="FFK153" s="4"/>
      <c r="FFL153" s="4"/>
      <c r="FFM153" s="4"/>
      <c r="FFN153" s="4"/>
      <c r="FFO153" s="4"/>
      <c r="FFP153" s="4"/>
      <c r="FFQ153" s="4"/>
      <c r="FFR153" s="4"/>
      <c r="FFS153" s="4"/>
      <c r="FFT153" s="4"/>
      <c r="FFU153" s="4"/>
      <c r="FFV153" s="4"/>
      <c r="FFW153" s="4"/>
      <c r="FFX153" s="4"/>
      <c r="FFY153" s="4"/>
      <c r="FFZ153" s="4"/>
      <c r="FGA153" s="4"/>
      <c r="FGB153" s="4"/>
      <c r="FGC153" s="4"/>
      <c r="FGD153" s="4"/>
      <c r="FGE153" s="4"/>
      <c r="FGF153" s="4"/>
      <c r="FGG153" s="4"/>
      <c r="FGH153" s="4"/>
      <c r="FGI153" s="4"/>
      <c r="FGJ153" s="4"/>
      <c r="FGK153" s="4"/>
      <c r="FGL153" s="4"/>
      <c r="FGM153" s="4"/>
      <c r="FGN153" s="4"/>
      <c r="FGO153" s="4"/>
      <c r="FGP153" s="4"/>
      <c r="FGQ153" s="4"/>
      <c r="FGR153" s="4"/>
      <c r="FGS153" s="4"/>
      <c r="FGT153" s="4"/>
      <c r="FGU153" s="4"/>
      <c r="FGV153" s="4"/>
      <c r="FGW153" s="4"/>
      <c r="FGX153" s="4"/>
      <c r="FGY153" s="4"/>
      <c r="FGZ153" s="4"/>
      <c r="FHA153" s="4"/>
      <c r="FHB153" s="4"/>
      <c r="FHC153" s="4"/>
      <c r="FHD153" s="4"/>
      <c r="FHE153" s="4"/>
      <c r="FHF153" s="4"/>
      <c r="FHG153" s="4"/>
      <c r="FHH153" s="4"/>
      <c r="FHI153" s="4"/>
      <c r="FHJ153" s="4"/>
      <c r="FHK153" s="4"/>
      <c r="FHL153" s="4"/>
      <c r="FHM153" s="4"/>
      <c r="FHN153" s="4"/>
      <c r="FHO153" s="4"/>
      <c r="FHP153" s="4"/>
      <c r="FHQ153" s="4"/>
      <c r="FHR153" s="4"/>
      <c r="FHS153" s="4"/>
      <c r="FHT153" s="4"/>
      <c r="FHU153" s="4"/>
      <c r="FHV153" s="4"/>
      <c r="FHW153" s="4"/>
      <c r="FHX153" s="4"/>
      <c r="FHY153" s="4"/>
      <c r="FHZ153" s="4"/>
      <c r="FIA153" s="4"/>
      <c r="FIB153" s="4"/>
      <c r="FIC153" s="4"/>
      <c r="FID153" s="4"/>
      <c r="FIE153" s="4"/>
      <c r="FIF153" s="4"/>
      <c r="FIG153" s="4"/>
      <c r="FIH153" s="4"/>
      <c r="FII153" s="4"/>
      <c r="FIJ153" s="4"/>
      <c r="FIK153" s="4"/>
      <c r="FIL153" s="4"/>
      <c r="FIM153" s="4"/>
      <c r="FIN153" s="4"/>
      <c r="FIO153" s="4"/>
      <c r="FIP153" s="4"/>
      <c r="FIQ153" s="74"/>
      <c r="FIR153" s="74"/>
      <c r="FIS153" s="74"/>
      <c r="FIT153" s="74"/>
      <c r="FIU153" s="74"/>
      <c r="FIV153" s="74"/>
      <c r="FIW153" s="4"/>
      <c r="FIX153" s="4"/>
      <c r="FIY153" s="4"/>
      <c r="FIZ153" s="4"/>
      <c r="FJA153" s="4"/>
      <c r="FJB153" s="4"/>
      <c r="FJC153" s="4"/>
      <c r="FJD153" s="4"/>
      <c r="FJE153" s="4"/>
      <c r="FJF153" s="4"/>
      <c r="FJG153" s="4"/>
      <c r="FJH153" s="4"/>
      <c r="FJI153" s="4"/>
      <c r="FJJ153" s="4"/>
      <c r="FJK153" s="4"/>
      <c r="FJL153" s="4"/>
      <c r="FJM153" s="4"/>
      <c r="FJN153" s="4"/>
      <c r="FJO153" s="4"/>
      <c r="FJP153" s="4"/>
      <c r="FJQ153" s="4"/>
      <c r="FJR153" s="4"/>
      <c r="FJS153" s="4"/>
      <c r="FJT153" s="4"/>
      <c r="FJU153" s="4"/>
      <c r="FJV153" s="4"/>
      <c r="FJW153" s="4"/>
      <c r="FJX153" s="4"/>
      <c r="FJY153" s="4"/>
      <c r="FJZ153" s="4"/>
      <c r="FKA153" s="4"/>
      <c r="FKB153" s="4"/>
      <c r="FKC153" s="4"/>
      <c r="FKD153" s="4"/>
      <c r="FKE153" s="4"/>
      <c r="FKF153" s="4"/>
      <c r="FKG153" s="4"/>
      <c r="FKH153" s="4"/>
      <c r="FKI153" s="4"/>
      <c r="FKJ153" s="4"/>
      <c r="FKK153" s="4"/>
      <c r="FKL153" s="4"/>
      <c r="FKM153" s="4"/>
      <c r="FKN153" s="4"/>
      <c r="FKO153" s="4"/>
      <c r="FKP153" s="4"/>
      <c r="FKQ153" s="4"/>
      <c r="FKR153" s="4"/>
      <c r="FKS153" s="4"/>
      <c r="FKT153" s="4"/>
      <c r="FKU153" s="4"/>
      <c r="FKV153" s="4"/>
      <c r="FKW153" s="4"/>
      <c r="FKX153" s="4"/>
      <c r="FKY153" s="4"/>
      <c r="FKZ153" s="4"/>
      <c r="FLA153" s="4"/>
      <c r="FLB153" s="4"/>
      <c r="FLC153" s="4"/>
      <c r="FLD153" s="4"/>
      <c r="FLE153" s="4"/>
      <c r="FLF153" s="4"/>
      <c r="FLG153" s="4"/>
      <c r="FLH153" s="4"/>
      <c r="FLI153" s="4"/>
      <c r="FLJ153" s="4"/>
      <c r="FLK153" s="4"/>
      <c r="FLL153" s="4"/>
      <c r="FLM153" s="4"/>
      <c r="FLN153" s="4"/>
      <c r="FLO153" s="4"/>
      <c r="FLP153" s="4"/>
      <c r="FLQ153" s="4"/>
      <c r="FLR153" s="4"/>
      <c r="FLS153" s="4"/>
      <c r="FLT153" s="4"/>
      <c r="FLU153" s="4"/>
      <c r="FLV153" s="4"/>
      <c r="FLW153" s="4"/>
      <c r="FLX153" s="4"/>
      <c r="FLY153" s="4"/>
      <c r="FLZ153" s="4"/>
      <c r="FMA153" s="4"/>
      <c r="FMB153" s="4"/>
      <c r="FMC153" s="4"/>
      <c r="FMD153" s="4"/>
      <c r="FME153" s="4"/>
      <c r="FMF153" s="4"/>
      <c r="FMG153" s="4"/>
      <c r="FMH153" s="4"/>
      <c r="FMI153" s="4"/>
      <c r="FMJ153" s="4"/>
      <c r="FMK153" s="4"/>
      <c r="FML153" s="4"/>
      <c r="FMM153" s="4"/>
      <c r="FMN153" s="4"/>
      <c r="FMO153" s="4"/>
      <c r="FMP153" s="4"/>
      <c r="FMQ153" s="4"/>
      <c r="FMR153" s="4"/>
      <c r="FMS153" s="4"/>
      <c r="FMT153" s="4"/>
      <c r="FMU153" s="4"/>
      <c r="FMV153" s="4"/>
      <c r="FMW153" s="4"/>
      <c r="FMX153" s="4"/>
      <c r="FMY153" s="4"/>
      <c r="FMZ153" s="4"/>
      <c r="FNA153" s="4"/>
      <c r="FNB153" s="4"/>
      <c r="FNC153" s="4"/>
      <c r="FND153" s="4"/>
      <c r="FNE153" s="4"/>
      <c r="FNF153" s="4"/>
      <c r="FNG153" s="4"/>
      <c r="FNH153" s="4"/>
      <c r="FNI153" s="4"/>
      <c r="FNJ153" s="4"/>
      <c r="FNK153" s="4"/>
      <c r="FNL153" s="4"/>
      <c r="FNM153" s="4"/>
      <c r="FNN153" s="4"/>
      <c r="FNO153" s="4"/>
      <c r="FNP153" s="4"/>
      <c r="FNQ153" s="4"/>
      <c r="FNR153" s="4"/>
      <c r="FNS153" s="4"/>
      <c r="FNT153" s="4"/>
      <c r="FNU153" s="4"/>
      <c r="FNV153" s="4"/>
      <c r="FNW153" s="4"/>
      <c r="FNX153" s="4"/>
      <c r="FNY153" s="4"/>
      <c r="FNZ153" s="4"/>
      <c r="FOA153" s="4"/>
      <c r="FOB153" s="4"/>
      <c r="FOC153" s="4"/>
      <c r="FOD153" s="4"/>
      <c r="FOE153" s="4"/>
      <c r="FOF153" s="4"/>
      <c r="FOG153" s="4"/>
      <c r="FOH153" s="4"/>
      <c r="FOI153" s="4"/>
      <c r="FOJ153" s="4"/>
      <c r="FOK153" s="4"/>
      <c r="FOL153" s="4"/>
      <c r="FOM153" s="4"/>
      <c r="FON153" s="4"/>
      <c r="FOO153" s="4"/>
      <c r="FOP153" s="4"/>
      <c r="FOQ153" s="4"/>
      <c r="FOR153" s="4"/>
      <c r="FOS153" s="4"/>
      <c r="FOT153" s="4"/>
      <c r="FOU153" s="4"/>
      <c r="FOV153" s="4"/>
      <c r="FOW153" s="4"/>
      <c r="FOX153" s="4"/>
      <c r="FOY153" s="4"/>
      <c r="FOZ153" s="4"/>
      <c r="FPA153" s="4"/>
      <c r="FPB153" s="4"/>
      <c r="FPC153" s="4"/>
      <c r="FPD153" s="4"/>
      <c r="FPE153" s="4"/>
      <c r="FPF153" s="4"/>
      <c r="FPG153" s="4"/>
      <c r="FPH153" s="4"/>
      <c r="FPI153" s="4"/>
      <c r="FPJ153" s="4"/>
      <c r="FPK153" s="4"/>
      <c r="FPL153" s="4"/>
      <c r="FPM153" s="4"/>
      <c r="FPN153" s="4"/>
      <c r="FPO153" s="4"/>
      <c r="FPP153" s="4"/>
      <c r="FPQ153" s="4"/>
      <c r="FPR153" s="4"/>
      <c r="FPS153" s="4"/>
      <c r="FPT153" s="4"/>
      <c r="FPU153" s="4"/>
      <c r="FPV153" s="4"/>
      <c r="FPW153" s="4"/>
      <c r="FPX153" s="4"/>
      <c r="FPY153" s="4"/>
      <c r="FPZ153" s="4"/>
      <c r="FQA153" s="4"/>
      <c r="FQB153" s="4"/>
      <c r="FQC153" s="4"/>
      <c r="FQD153" s="4"/>
      <c r="FQE153" s="4"/>
      <c r="FQF153" s="4"/>
      <c r="FQG153" s="4"/>
      <c r="FQH153" s="4"/>
      <c r="FQI153" s="4"/>
      <c r="FQJ153" s="4"/>
      <c r="FQK153" s="4"/>
      <c r="FQL153" s="4"/>
      <c r="FQM153" s="4"/>
      <c r="FQN153" s="4"/>
      <c r="FQO153" s="4"/>
      <c r="FQP153" s="4"/>
      <c r="FQQ153" s="4"/>
      <c r="FQR153" s="4"/>
      <c r="FQS153" s="4"/>
      <c r="FQT153" s="4"/>
      <c r="FQU153" s="4"/>
      <c r="FQV153" s="4"/>
      <c r="FQW153" s="4"/>
      <c r="FQX153" s="4"/>
      <c r="FQY153" s="4"/>
      <c r="FQZ153" s="4"/>
      <c r="FRA153" s="4"/>
      <c r="FRB153" s="4"/>
      <c r="FRC153" s="4"/>
      <c r="FRD153" s="4"/>
      <c r="FRE153" s="4"/>
      <c r="FRF153" s="4"/>
      <c r="FRG153" s="4"/>
      <c r="FRH153" s="4"/>
      <c r="FRI153" s="4"/>
      <c r="FRJ153" s="4"/>
      <c r="FRK153" s="4"/>
      <c r="FRL153" s="4"/>
      <c r="FRM153" s="4"/>
      <c r="FRN153" s="4"/>
      <c r="FRO153" s="4"/>
      <c r="FRP153" s="4"/>
      <c r="FRQ153" s="4"/>
      <c r="FRR153" s="4"/>
      <c r="FRS153" s="4"/>
      <c r="FRT153" s="4"/>
      <c r="FRU153" s="4"/>
      <c r="FRV153" s="4"/>
      <c r="FRW153" s="4"/>
      <c r="FRX153" s="4"/>
      <c r="FRY153" s="4"/>
      <c r="FRZ153" s="4"/>
      <c r="FSA153" s="4"/>
      <c r="FSB153" s="4"/>
      <c r="FSC153" s="4"/>
      <c r="FSD153" s="4"/>
      <c r="FSE153" s="4"/>
      <c r="FSF153" s="4"/>
      <c r="FSG153" s="4"/>
      <c r="FSH153" s="4"/>
      <c r="FSI153" s="4"/>
      <c r="FSJ153" s="4"/>
      <c r="FSK153" s="4"/>
      <c r="FSL153" s="4"/>
      <c r="FSM153" s="74"/>
      <c r="FSN153" s="74"/>
      <c r="FSO153" s="74"/>
      <c r="FSP153" s="74"/>
      <c r="FSQ153" s="74"/>
      <c r="FSR153" s="74"/>
      <c r="FSS153" s="4"/>
      <c r="FST153" s="4"/>
      <c r="FSU153" s="4"/>
      <c r="FSV153" s="4"/>
      <c r="FSW153" s="4"/>
      <c r="FSX153" s="4"/>
      <c r="FSY153" s="4"/>
      <c r="FSZ153" s="4"/>
      <c r="FTA153" s="4"/>
      <c r="FTB153" s="4"/>
      <c r="FTC153" s="4"/>
      <c r="FTD153" s="4"/>
      <c r="FTE153" s="4"/>
      <c r="FTF153" s="4"/>
      <c r="FTG153" s="4"/>
      <c r="FTH153" s="4"/>
      <c r="FTI153" s="4"/>
      <c r="FTJ153" s="4"/>
      <c r="FTK153" s="4"/>
      <c r="FTL153" s="4"/>
      <c r="FTM153" s="4"/>
      <c r="FTN153" s="4"/>
      <c r="FTO153" s="4"/>
      <c r="FTP153" s="4"/>
      <c r="FTQ153" s="4"/>
      <c r="FTR153" s="4"/>
      <c r="FTS153" s="4"/>
      <c r="FTT153" s="4"/>
      <c r="FTU153" s="4"/>
      <c r="FTV153" s="4"/>
      <c r="FTW153" s="4"/>
      <c r="FTX153" s="4"/>
      <c r="FTY153" s="4"/>
      <c r="FTZ153" s="4"/>
      <c r="FUA153" s="4"/>
      <c r="FUB153" s="4"/>
      <c r="FUC153" s="4"/>
      <c r="FUD153" s="4"/>
      <c r="FUE153" s="4"/>
      <c r="FUF153" s="4"/>
      <c r="FUG153" s="4"/>
      <c r="FUH153" s="4"/>
      <c r="FUI153" s="4"/>
      <c r="FUJ153" s="4"/>
      <c r="FUK153" s="4"/>
      <c r="FUL153" s="4"/>
      <c r="FUM153" s="4"/>
      <c r="FUN153" s="4"/>
      <c r="FUO153" s="4"/>
      <c r="FUP153" s="4"/>
      <c r="FUQ153" s="4"/>
      <c r="FUR153" s="4"/>
      <c r="FUS153" s="4"/>
      <c r="FUT153" s="4"/>
      <c r="FUU153" s="4"/>
      <c r="FUV153" s="4"/>
      <c r="FUW153" s="4"/>
      <c r="FUX153" s="4"/>
      <c r="FUY153" s="4"/>
      <c r="FUZ153" s="4"/>
      <c r="FVA153" s="4"/>
      <c r="FVB153" s="4"/>
      <c r="FVC153" s="4"/>
      <c r="FVD153" s="4"/>
      <c r="FVE153" s="4"/>
      <c r="FVF153" s="4"/>
      <c r="FVG153" s="4"/>
      <c r="FVH153" s="4"/>
      <c r="FVI153" s="4"/>
      <c r="FVJ153" s="4"/>
      <c r="FVK153" s="4"/>
      <c r="FVL153" s="4"/>
      <c r="FVM153" s="4"/>
      <c r="FVN153" s="4"/>
      <c r="FVO153" s="4"/>
      <c r="FVP153" s="4"/>
      <c r="FVQ153" s="4"/>
      <c r="FVR153" s="4"/>
      <c r="FVS153" s="4"/>
      <c r="FVT153" s="4"/>
      <c r="FVU153" s="4"/>
      <c r="FVV153" s="4"/>
      <c r="FVW153" s="4"/>
      <c r="FVX153" s="4"/>
      <c r="FVY153" s="4"/>
      <c r="FVZ153" s="4"/>
      <c r="FWA153" s="4"/>
      <c r="FWB153" s="4"/>
      <c r="FWC153" s="4"/>
      <c r="FWD153" s="4"/>
      <c r="FWE153" s="4"/>
      <c r="FWF153" s="4"/>
      <c r="FWG153" s="4"/>
      <c r="FWH153" s="4"/>
      <c r="FWI153" s="4"/>
      <c r="FWJ153" s="4"/>
      <c r="FWK153" s="4"/>
      <c r="FWL153" s="4"/>
      <c r="FWM153" s="4"/>
      <c r="FWN153" s="4"/>
      <c r="FWO153" s="4"/>
      <c r="FWP153" s="4"/>
      <c r="FWQ153" s="4"/>
      <c r="FWR153" s="4"/>
      <c r="FWS153" s="4"/>
      <c r="FWT153" s="4"/>
      <c r="FWU153" s="4"/>
      <c r="FWV153" s="4"/>
      <c r="FWW153" s="4"/>
      <c r="FWX153" s="4"/>
      <c r="FWY153" s="4"/>
      <c r="FWZ153" s="4"/>
      <c r="FXA153" s="4"/>
      <c r="FXB153" s="4"/>
      <c r="FXC153" s="4"/>
      <c r="FXD153" s="4"/>
      <c r="FXE153" s="4"/>
      <c r="FXF153" s="4"/>
      <c r="FXG153" s="4"/>
      <c r="FXH153" s="4"/>
      <c r="FXI153" s="4"/>
      <c r="FXJ153" s="4"/>
      <c r="FXK153" s="4"/>
      <c r="FXL153" s="4"/>
      <c r="FXM153" s="4"/>
      <c r="FXN153" s="4"/>
      <c r="FXO153" s="4"/>
      <c r="FXP153" s="4"/>
      <c r="FXQ153" s="4"/>
      <c r="FXR153" s="4"/>
      <c r="FXS153" s="4"/>
      <c r="FXT153" s="4"/>
      <c r="FXU153" s="4"/>
      <c r="FXV153" s="4"/>
      <c r="FXW153" s="4"/>
      <c r="FXX153" s="4"/>
      <c r="FXY153" s="4"/>
      <c r="FXZ153" s="4"/>
      <c r="FYA153" s="4"/>
      <c r="FYB153" s="4"/>
      <c r="FYC153" s="4"/>
      <c r="FYD153" s="4"/>
      <c r="FYE153" s="4"/>
      <c r="FYF153" s="4"/>
      <c r="FYG153" s="4"/>
      <c r="FYH153" s="4"/>
      <c r="FYI153" s="4"/>
      <c r="FYJ153" s="4"/>
      <c r="FYK153" s="4"/>
      <c r="FYL153" s="4"/>
      <c r="FYM153" s="4"/>
      <c r="FYN153" s="4"/>
      <c r="FYO153" s="4"/>
      <c r="FYP153" s="4"/>
      <c r="FYQ153" s="4"/>
      <c r="FYR153" s="4"/>
      <c r="FYS153" s="4"/>
      <c r="FYT153" s="4"/>
      <c r="FYU153" s="4"/>
      <c r="FYV153" s="4"/>
      <c r="FYW153" s="4"/>
      <c r="FYX153" s="4"/>
      <c r="FYY153" s="4"/>
      <c r="FYZ153" s="4"/>
      <c r="FZA153" s="4"/>
      <c r="FZB153" s="4"/>
      <c r="FZC153" s="4"/>
      <c r="FZD153" s="4"/>
      <c r="FZE153" s="4"/>
      <c r="FZF153" s="4"/>
      <c r="FZG153" s="4"/>
      <c r="FZH153" s="4"/>
      <c r="FZI153" s="4"/>
      <c r="FZJ153" s="4"/>
      <c r="FZK153" s="4"/>
      <c r="FZL153" s="4"/>
      <c r="FZM153" s="4"/>
      <c r="FZN153" s="4"/>
      <c r="FZO153" s="4"/>
      <c r="FZP153" s="4"/>
      <c r="FZQ153" s="4"/>
      <c r="FZR153" s="4"/>
      <c r="FZS153" s="4"/>
      <c r="FZT153" s="4"/>
      <c r="FZU153" s="4"/>
      <c r="FZV153" s="4"/>
      <c r="FZW153" s="4"/>
      <c r="FZX153" s="4"/>
      <c r="FZY153" s="4"/>
      <c r="FZZ153" s="4"/>
      <c r="GAA153" s="4"/>
      <c r="GAB153" s="4"/>
      <c r="GAC153" s="4"/>
      <c r="GAD153" s="4"/>
      <c r="GAE153" s="4"/>
      <c r="GAF153" s="4"/>
      <c r="GAG153" s="4"/>
      <c r="GAH153" s="4"/>
      <c r="GAI153" s="4"/>
      <c r="GAJ153" s="4"/>
      <c r="GAK153" s="4"/>
      <c r="GAL153" s="4"/>
      <c r="GAM153" s="4"/>
      <c r="GAN153" s="4"/>
      <c r="GAO153" s="4"/>
      <c r="GAP153" s="4"/>
      <c r="GAQ153" s="4"/>
      <c r="GAR153" s="4"/>
      <c r="GAS153" s="4"/>
      <c r="GAT153" s="4"/>
      <c r="GAU153" s="4"/>
      <c r="GAV153" s="4"/>
      <c r="GAW153" s="4"/>
      <c r="GAX153" s="4"/>
      <c r="GAY153" s="4"/>
      <c r="GAZ153" s="4"/>
      <c r="GBA153" s="4"/>
      <c r="GBB153" s="4"/>
      <c r="GBC153" s="4"/>
      <c r="GBD153" s="4"/>
      <c r="GBE153" s="4"/>
      <c r="GBF153" s="4"/>
      <c r="GBG153" s="4"/>
      <c r="GBH153" s="4"/>
      <c r="GBI153" s="4"/>
      <c r="GBJ153" s="4"/>
      <c r="GBK153" s="4"/>
      <c r="GBL153" s="4"/>
      <c r="GBM153" s="4"/>
      <c r="GBN153" s="4"/>
      <c r="GBO153" s="4"/>
      <c r="GBP153" s="4"/>
      <c r="GBQ153" s="4"/>
      <c r="GBR153" s="4"/>
      <c r="GBS153" s="4"/>
      <c r="GBT153" s="4"/>
      <c r="GBU153" s="4"/>
      <c r="GBV153" s="4"/>
      <c r="GBW153" s="4"/>
      <c r="GBX153" s="4"/>
      <c r="GBY153" s="4"/>
      <c r="GBZ153" s="4"/>
      <c r="GCA153" s="4"/>
      <c r="GCB153" s="4"/>
      <c r="GCC153" s="4"/>
      <c r="GCD153" s="4"/>
      <c r="GCE153" s="4"/>
      <c r="GCF153" s="4"/>
      <c r="GCG153" s="4"/>
      <c r="GCH153" s="4"/>
      <c r="GCI153" s="74"/>
      <c r="GCJ153" s="74"/>
      <c r="GCK153" s="74"/>
      <c r="GCL153" s="74"/>
      <c r="GCM153" s="74"/>
      <c r="GCN153" s="74"/>
      <c r="GCO153" s="4"/>
      <c r="GCP153" s="4"/>
      <c r="GCQ153" s="4"/>
      <c r="GCR153" s="4"/>
      <c r="GCS153" s="4"/>
      <c r="GCT153" s="4"/>
      <c r="GCU153" s="4"/>
      <c r="GCV153" s="4"/>
      <c r="GCW153" s="4"/>
      <c r="GCX153" s="4"/>
      <c r="GCY153" s="4"/>
      <c r="GCZ153" s="4"/>
      <c r="GDA153" s="4"/>
      <c r="GDB153" s="4"/>
      <c r="GDC153" s="4"/>
      <c r="GDD153" s="4"/>
      <c r="GDE153" s="4"/>
      <c r="GDF153" s="4"/>
      <c r="GDG153" s="4"/>
      <c r="GDH153" s="4"/>
      <c r="GDI153" s="4"/>
      <c r="GDJ153" s="4"/>
      <c r="GDK153" s="4"/>
      <c r="GDL153" s="4"/>
      <c r="GDM153" s="4"/>
      <c r="GDN153" s="4"/>
      <c r="GDO153" s="4"/>
      <c r="GDP153" s="4"/>
      <c r="GDQ153" s="4"/>
      <c r="GDR153" s="4"/>
      <c r="GDS153" s="4"/>
      <c r="GDT153" s="4"/>
      <c r="GDU153" s="4"/>
      <c r="GDV153" s="4"/>
      <c r="GDW153" s="4"/>
      <c r="GDX153" s="4"/>
      <c r="GDY153" s="4"/>
      <c r="GDZ153" s="4"/>
      <c r="GEA153" s="4"/>
      <c r="GEB153" s="4"/>
      <c r="GEC153" s="4"/>
      <c r="GED153" s="4"/>
      <c r="GEE153" s="4"/>
      <c r="GEF153" s="4"/>
      <c r="GEG153" s="4"/>
      <c r="GEH153" s="4"/>
      <c r="GEI153" s="4"/>
      <c r="GEJ153" s="4"/>
      <c r="GEK153" s="4"/>
      <c r="GEL153" s="4"/>
      <c r="GEM153" s="4"/>
      <c r="GEN153" s="4"/>
      <c r="GEO153" s="4"/>
      <c r="GEP153" s="4"/>
      <c r="GEQ153" s="4"/>
      <c r="GER153" s="4"/>
      <c r="GES153" s="4"/>
      <c r="GET153" s="4"/>
      <c r="GEU153" s="4"/>
      <c r="GEV153" s="4"/>
      <c r="GEW153" s="4"/>
      <c r="GEX153" s="4"/>
      <c r="GEY153" s="4"/>
      <c r="GEZ153" s="4"/>
      <c r="GFA153" s="4"/>
      <c r="GFB153" s="4"/>
      <c r="GFC153" s="4"/>
      <c r="GFD153" s="4"/>
      <c r="GFE153" s="4"/>
      <c r="GFF153" s="4"/>
      <c r="GFG153" s="4"/>
      <c r="GFH153" s="4"/>
      <c r="GFI153" s="4"/>
      <c r="GFJ153" s="4"/>
      <c r="GFK153" s="4"/>
      <c r="GFL153" s="4"/>
      <c r="GFM153" s="4"/>
      <c r="GFN153" s="4"/>
      <c r="GFO153" s="4"/>
      <c r="GFP153" s="4"/>
      <c r="GFQ153" s="4"/>
      <c r="GFR153" s="4"/>
      <c r="GFS153" s="4"/>
      <c r="GFT153" s="4"/>
      <c r="GFU153" s="4"/>
      <c r="GFV153" s="4"/>
      <c r="GFW153" s="4"/>
      <c r="GFX153" s="4"/>
      <c r="GFY153" s="4"/>
      <c r="GFZ153" s="4"/>
      <c r="GGA153" s="4"/>
      <c r="GGB153" s="4"/>
      <c r="GGC153" s="4"/>
      <c r="GGD153" s="4"/>
      <c r="GGE153" s="4"/>
      <c r="GGF153" s="4"/>
      <c r="GGG153" s="4"/>
      <c r="GGH153" s="4"/>
      <c r="GGI153" s="4"/>
      <c r="GGJ153" s="4"/>
      <c r="GGK153" s="4"/>
      <c r="GGL153" s="4"/>
      <c r="GGM153" s="4"/>
      <c r="GGN153" s="4"/>
      <c r="GGO153" s="4"/>
      <c r="GGP153" s="4"/>
      <c r="GGQ153" s="4"/>
      <c r="GGR153" s="4"/>
      <c r="GGS153" s="4"/>
      <c r="GGT153" s="4"/>
      <c r="GGU153" s="4"/>
      <c r="GGV153" s="4"/>
      <c r="GGW153" s="4"/>
      <c r="GGX153" s="4"/>
      <c r="GGY153" s="4"/>
      <c r="GGZ153" s="4"/>
      <c r="GHA153" s="4"/>
      <c r="GHB153" s="4"/>
      <c r="GHC153" s="4"/>
      <c r="GHD153" s="4"/>
      <c r="GHE153" s="4"/>
      <c r="GHF153" s="4"/>
      <c r="GHG153" s="4"/>
      <c r="GHH153" s="4"/>
      <c r="GHI153" s="4"/>
      <c r="GHJ153" s="4"/>
      <c r="GHK153" s="4"/>
      <c r="GHL153" s="4"/>
      <c r="GHM153" s="4"/>
      <c r="GHN153" s="4"/>
      <c r="GHO153" s="4"/>
      <c r="GHP153" s="4"/>
      <c r="GHQ153" s="4"/>
      <c r="GHR153" s="4"/>
      <c r="GHS153" s="4"/>
      <c r="GHT153" s="4"/>
      <c r="GHU153" s="4"/>
      <c r="GHV153" s="4"/>
      <c r="GHW153" s="4"/>
      <c r="GHX153" s="4"/>
      <c r="GHY153" s="4"/>
      <c r="GHZ153" s="4"/>
      <c r="GIA153" s="4"/>
      <c r="GIB153" s="4"/>
      <c r="GIC153" s="4"/>
      <c r="GID153" s="4"/>
      <c r="GIE153" s="4"/>
      <c r="GIF153" s="4"/>
      <c r="GIG153" s="4"/>
      <c r="GIH153" s="4"/>
      <c r="GII153" s="4"/>
      <c r="GIJ153" s="4"/>
      <c r="GIK153" s="4"/>
      <c r="GIL153" s="4"/>
      <c r="GIM153" s="4"/>
      <c r="GIN153" s="4"/>
      <c r="GIO153" s="4"/>
      <c r="GIP153" s="4"/>
      <c r="GIQ153" s="4"/>
      <c r="GIR153" s="4"/>
      <c r="GIS153" s="4"/>
      <c r="GIT153" s="4"/>
      <c r="GIU153" s="4"/>
      <c r="GIV153" s="4"/>
      <c r="GIW153" s="4"/>
      <c r="GIX153" s="4"/>
      <c r="GIY153" s="4"/>
      <c r="GIZ153" s="4"/>
      <c r="GJA153" s="4"/>
      <c r="GJB153" s="4"/>
      <c r="GJC153" s="4"/>
      <c r="GJD153" s="4"/>
      <c r="GJE153" s="4"/>
      <c r="GJF153" s="4"/>
      <c r="GJG153" s="4"/>
      <c r="GJH153" s="4"/>
      <c r="GJI153" s="4"/>
      <c r="GJJ153" s="4"/>
      <c r="GJK153" s="4"/>
      <c r="GJL153" s="4"/>
      <c r="GJM153" s="4"/>
      <c r="GJN153" s="4"/>
      <c r="GJO153" s="4"/>
      <c r="GJP153" s="4"/>
      <c r="GJQ153" s="4"/>
      <c r="GJR153" s="4"/>
      <c r="GJS153" s="4"/>
      <c r="GJT153" s="4"/>
      <c r="GJU153" s="4"/>
      <c r="GJV153" s="4"/>
      <c r="GJW153" s="4"/>
      <c r="GJX153" s="4"/>
      <c r="GJY153" s="4"/>
      <c r="GJZ153" s="4"/>
      <c r="GKA153" s="4"/>
      <c r="GKB153" s="4"/>
      <c r="GKC153" s="4"/>
      <c r="GKD153" s="4"/>
      <c r="GKE153" s="4"/>
      <c r="GKF153" s="4"/>
      <c r="GKG153" s="4"/>
      <c r="GKH153" s="4"/>
      <c r="GKI153" s="4"/>
      <c r="GKJ153" s="4"/>
      <c r="GKK153" s="4"/>
      <c r="GKL153" s="4"/>
      <c r="GKM153" s="4"/>
      <c r="GKN153" s="4"/>
      <c r="GKO153" s="4"/>
      <c r="GKP153" s="4"/>
      <c r="GKQ153" s="4"/>
      <c r="GKR153" s="4"/>
      <c r="GKS153" s="4"/>
      <c r="GKT153" s="4"/>
      <c r="GKU153" s="4"/>
      <c r="GKV153" s="4"/>
      <c r="GKW153" s="4"/>
      <c r="GKX153" s="4"/>
      <c r="GKY153" s="4"/>
      <c r="GKZ153" s="4"/>
      <c r="GLA153" s="4"/>
      <c r="GLB153" s="4"/>
      <c r="GLC153" s="4"/>
      <c r="GLD153" s="4"/>
      <c r="GLE153" s="4"/>
      <c r="GLF153" s="4"/>
      <c r="GLG153" s="4"/>
      <c r="GLH153" s="4"/>
      <c r="GLI153" s="4"/>
      <c r="GLJ153" s="4"/>
      <c r="GLK153" s="4"/>
      <c r="GLL153" s="4"/>
      <c r="GLM153" s="4"/>
      <c r="GLN153" s="4"/>
      <c r="GLO153" s="4"/>
      <c r="GLP153" s="4"/>
      <c r="GLQ153" s="4"/>
      <c r="GLR153" s="4"/>
      <c r="GLS153" s="4"/>
      <c r="GLT153" s="4"/>
      <c r="GLU153" s="4"/>
      <c r="GLV153" s="4"/>
      <c r="GLW153" s="4"/>
      <c r="GLX153" s="4"/>
      <c r="GLY153" s="4"/>
      <c r="GLZ153" s="4"/>
      <c r="GMA153" s="4"/>
      <c r="GMB153" s="4"/>
      <c r="GMC153" s="4"/>
      <c r="GMD153" s="4"/>
      <c r="GME153" s="74"/>
      <c r="GMF153" s="74"/>
      <c r="GMG153" s="74"/>
      <c r="GMH153" s="74"/>
      <c r="GMI153" s="74"/>
      <c r="GMJ153" s="74"/>
      <c r="GMK153" s="4"/>
      <c r="GML153" s="4"/>
      <c r="GMM153" s="4"/>
      <c r="GMN153" s="4"/>
      <c r="GMO153" s="4"/>
      <c r="GMP153" s="4"/>
      <c r="GMQ153" s="4"/>
      <c r="GMR153" s="4"/>
      <c r="GMS153" s="4"/>
      <c r="GMT153" s="4"/>
      <c r="GMU153" s="4"/>
      <c r="GMV153" s="4"/>
      <c r="GMW153" s="4"/>
      <c r="GMX153" s="4"/>
      <c r="GMY153" s="4"/>
      <c r="GMZ153" s="4"/>
      <c r="GNA153" s="4"/>
      <c r="GNB153" s="4"/>
      <c r="GNC153" s="4"/>
      <c r="GND153" s="4"/>
      <c r="GNE153" s="4"/>
      <c r="GNF153" s="4"/>
      <c r="GNG153" s="4"/>
      <c r="GNH153" s="4"/>
      <c r="GNI153" s="4"/>
      <c r="GNJ153" s="4"/>
      <c r="GNK153" s="4"/>
      <c r="GNL153" s="4"/>
      <c r="GNM153" s="4"/>
      <c r="GNN153" s="4"/>
      <c r="GNO153" s="4"/>
      <c r="GNP153" s="4"/>
      <c r="GNQ153" s="4"/>
      <c r="GNR153" s="4"/>
      <c r="GNS153" s="4"/>
      <c r="GNT153" s="4"/>
      <c r="GNU153" s="4"/>
      <c r="GNV153" s="4"/>
      <c r="GNW153" s="4"/>
      <c r="GNX153" s="4"/>
      <c r="GNY153" s="4"/>
      <c r="GNZ153" s="4"/>
      <c r="GOA153" s="4"/>
      <c r="GOB153" s="4"/>
      <c r="GOC153" s="4"/>
      <c r="GOD153" s="4"/>
      <c r="GOE153" s="4"/>
      <c r="GOF153" s="4"/>
      <c r="GOG153" s="4"/>
      <c r="GOH153" s="4"/>
      <c r="GOI153" s="4"/>
      <c r="GOJ153" s="4"/>
      <c r="GOK153" s="4"/>
      <c r="GOL153" s="4"/>
      <c r="GOM153" s="4"/>
      <c r="GON153" s="4"/>
      <c r="GOO153" s="4"/>
      <c r="GOP153" s="4"/>
      <c r="GOQ153" s="4"/>
      <c r="GOR153" s="4"/>
      <c r="GOS153" s="4"/>
      <c r="GOT153" s="4"/>
      <c r="GOU153" s="4"/>
      <c r="GOV153" s="4"/>
      <c r="GOW153" s="4"/>
      <c r="GOX153" s="4"/>
      <c r="GOY153" s="4"/>
      <c r="GOZ153" s="4"/>
      <c r="GPA153" s="4"/>
      <c r="GPB153" s="4"/>
      <c r="GPC153" s="4"/>
      <c r="GPD153" s="4"/>
      <c r="GPE153" s="4"/>
      <c r="GPF153" s="4"/>
      <c r="GPG153" s="4"/>
      <c r="GPH153" s="4"/>
      <c r="GPI153" s="4"/>
      <c r="GPJ153" s="4"/>
      <c r="GPK153" s="4"/>
      <c r="GPL153" s="4"/>
      <c r="GPM153" s="4"/>
      <c r="GPN153" s="4"/>
      <c r="GPO153" s="4"/>
      <c r="GPP153" s="4"/>
      <c r="GPQ153" s="4"/>
      <c r="GPR153" s="4"/>
      <c r="GPS153" s="4"/>
      <c r="GPT153" s="4"/>
      <c r="GPU153" s="4"/>
      <c r="GPV153" s="4"/>
      <c r="GPW153" s="4"/>
      <c r="GPX153" s="4"/>
      <c r="GPY153" s="4"/>
      <c r="GPZ153" s="4"/>
      <c r="GQA153" s="4"/>
      <c r="GQB153" s="4"/>
      <c r="GQC153" s="4"/>
      <c r="GQD153" s="4"/>
      <c r="GQE153" s="4"/>
      <c r="GQF153" s="4"/>
      <c r="GQG153" s="4"/>
      <c r="GQH153" s="4"/>
      <c r="GQI153" s="4"/>
      <c r="GQJ153" s="4"/>
      <c r="GQK153" s="4"/>
      <c r="GQL153" s="4"/>
      <c r="GQM153" s="4"/>
      <c r="GQN153" s="4"/>
      <c r="GQO153" s="4"/>
      <c r="GQP153" s="4"/>
      <c r="GQQ153" s="4"/>
      <c r="GQR153" s="4"/>
      <c r="GQS153" s="4"/>
      <c r="GQT153" s="4"/>
      <c r="GQU153" s="4"/>
      <c r="GQV153" s="4"/>
      <c r="GQW153" s="4"/>
      <c r="GQX153" s="4"/>
      <c r="GQY153" s="4"/>
      <c r="GQZ153" s="4"/>
      <c r="GRA153" s="4"/>
      <c r="GRB153" s="4"/>
      <c r="GRC153" s="4"/>
      <c r="GRD153" s="4"/>
      <c r="GRE153" s="4"/>
      <c r="GRF153" s="4"/>
      <c r="GRG153" s="4"/>
      <c r="GRH153" s="4"/>
      <c r="GRI153" s="4"/>
      <c r="GRJ153" s="4"/>
      <c r="GRK153" s="4"/>
      <c r="GRL153" s="4"/>
      <c r="GRM153" s="4"/>
      <c r="GRN153" s="4"/>
      <c r="GRO153" s="4"/>
      <c r="GRP153" s="4"/>
      <c r="GRQ153" s="4"/>
      <c r="GRR153" s="4"/>
      <c r="GRS153" s="4"/>
      <c r="GRT153" s="4"/>
      <c r="GRU153" s="4"/>
      <c r="GRV153" s="4"/>
      <c r="GRW153" s="4"/>
      <c r="GRX153" s="4"/>
      <c r="GRY153" s="4"/>
      <c r="GRZ153" s="4"/>
      <c r="GSA153" s="4"/>
      <c r="GSB153" s="4"/>
      <c r="GSC153" s="4"/>
      <c r="GSD153" s="4"/>
      <c r="GSE153" s="4"/>
      <c r="GSF153" s="4"/>
      <c r="GSG153" s="4"/>
      <c r="GSH153" s="4"/>
      <c r="GSI153" s="4"/>
      <c r="GSJ153" s="4"/>
      <c r="GSK153" s="4"/>
      <c r="GSL153" s="4"/>
      <c r="GSM153" s="4"/>
      <c r="GSN153" s="4"/>
      <c r="GSO153" s="4"/>
      <c r="GSP153" s="4"/>
      <c r="GSQ153" s="4"/>
      <c r="GSR153" s="4"/>
      <c r="GSS153" s="4"/>
      <c r="GST153" s="4"/>
      <c r="GSU153" s="4"/>
      <c r="GSV153" s="4"/>
      <c r="GSW153" s="4"/>
      <c r="GSX153" s="4"/>
      <c r="GSY153" s="4"/>
      <c r="GSZ153" s="4"/>
      <c r="GTA153" s="4"/>
      <c r="GTB153" s="4"/>
      <c r="GTC153" s="4"/>
      <c r="GTD153" s="4"/>
      <c r="GTE153" s="4"/>
      <c r="GTF153" s="4"/>
      <c r="GTG153" s="4"/>
      <c r="GTH153" s="4"/>
      <c r="GTI153" s="4"/>
      <c r="GTJ153" s="4"/>
      <c r="GTK153" s="4"/>
      <c r="GTL153" s="4"/>
      <c r="GTM153" s="4"/>
      <c r="GTN153" s="4"/>
      <c r="GTO153" s="4"/>
      <c r="GTP153" s="4"/>
      <c r="GTQ153" s="4"/>
      <c r="GTR153" s="4"/>
      <c r="GTS153" s="4"/>
      <c r="GTT153" s="4"/>
      <c r="GTU153" s="4"/>
      <c r="GTV153" s="4"/>
      <c r="GTW153" s="4"/>
      <c r="GTX153" s="4"/>
      <c r="GTY153" s="4"/>
      <c r="GTZ153" s="4"/>
      <c r="GUA153" s="4"/>
      <c r="GUB153" s="4"/>
      <c r="GUC153" s="4"/>
      <c r="GUD153" s="4"/>
      <c r="GUE153" s="4"/>
      <c r="GUF153" s="4"/>
      <c r="GUG153" s="4"/>
      <c r="GUH153" s="4"/>
      <c r="GUI153" s="4"/>
      <c r="GUJ153" s="4"/>
      <c r="GUK153" s="4"/>
      <c r="GUL153" s="4"/>
      <c r="GUM153" s="4"/>
      <c r="GUN153" s="4"/>
      <c r="GUO153" s="4"/>
      <c r="GUP153" s="4"/>
      <c r="GUQ153" s="4"/>
      <c r="GUR153" s="4"/>
      <c r="GUS153" s="4"/>
      <c r="GUT153" s="4"/>
      <c r="GUU153" s="4"/>
      <c r="GUV153" s="4"/>
      <c r="GUW153" s="4"/>
      <c r="GUX153" s="4"/>
      <c r="GUY153" s="4"/>
      <c r="GUZ153" s="4"/>
      <c r="GVA153" s="4"/>
      <c r="GVB153" s="4"/>
      <c r="GVC153" s="4"/>
      <c r="GVD153" s="4"/>
      <c r="GVE153" s="4"/>
      <c r="GVF153" s="4"/>
      <c r="GVG153" s="4"/>
      <c r="GVH153" s="4"/>
      <c r="GVI153" s="4"/>
      <c r="GVJ153" s="4"/>
      <c r="GVK153" s="4"/>
      <c r="GVL153" s="4"/>
      <c r="GVM153" s="4"/>
      <c r="GVN153" s="4"/>
      <c r="GVO153" s="4"/>
      <c r="GVP153" s="4"/>
      <c r="GVQ153" s="4"/>
      <c r="GVR153" s="4"/>
      <c r="GVS153" s="4"/>
      <c r="GVT153" s="4"/>
      <c r="GVU153" s="4"/>
      <c r="GVV153" s="4"/>
      <c r="GVW153" s="4"/>
      <c r="GVX153" s="4"/>
      <c r="GVY153" s="4"/>
      <c r="GVZ153" s="4"/>
      <c r="GWA153" s="74"/>
      <c r="GWB153" s="74"/>
      <c r="GWC153" s="74"/>
      <c r="GWD153" s="74"/>
      <c r="GWE153" s="74"/>
      <c r="GWF153" s="74"/>
      <c r="GWG153" s="4"/>
      <c r="GWH153" s="4"/>
      <c r="GWI153" s="4"/>
      <c r="GWJ153" s="4"/>
      <c r="GWK153" s="4"/>
      <c r="GWL153" s="4"/>
      <c r="GWM153" s="4"/>
      <c r="GWN153" s="4"/>
      <c r="GWO153" s="4"/>
      <c r="GWP153" s="4"/>
      <c r="GWQ153" s="4"/>
      <c r="GWR153" s="4"/>
      <c r="GWS153" s="4"/>
      <c r="GWT153" s="4"/>
      <c r="GWU153" s="4"/>
      <c r="GWV153" s="4"/>
      <c r="GWW153" s="4"/>
      <c r="GWX153" s="4"/>
      <c r="GWY153" s="4"/>
      <c r="GWZ153" s="4"/>
      <c r="GXA153" s="4"/>
      <c r="GXB153" s="4"/>
      <c r="GXC153" s="4"/>
      <c r="GXD153" s="4"/>
      <c r="GXE153" s="4"/>
      <c r="GXF153" s="4"/>
      <c r="GXG153" s="4"/>
      <c r="GXH153" s="4"/>
      <c r="GXI153" s="4"/>
      <c r="GXJ153" s="4"/>
      <c r="GXK153" s="4"/>
      <c r="GXL153" s="4"/>
      <c r="GXM153" s="4"/>
      <c r="GXN153" s="4"/>
      <c r="GXO153" s="4"/>
      <c r="GXP153" s="4"/>
      <c r="GXQ153" s="4"/>
      <c r="GXR153" s="4"/>
      <c r="GXS153" s="4"/>
      <c r="GXT153" s="4"/>
      <c r="GXU153" s="4"/>
      <c r="GXV153" s="4"/>
      <c r="GXW153" s="4"/>
      <c r="GXX153" s="4"/>
      <c r="GXY153" s="4"/>
      <c r="GXZ153" s="4"/>
      <c r="GYA153" s="4"/>
      <c r="GYB153" s="4"/>
      <c r="GYC153" s="4"/>
      <c r="GYD153" s="4"/>
      <c r="GYE153" s="4"/>
      <c r="GYF153" s="4"/>
      <c r="GYG153" s="4"/>
      <c r="GYH153" s="4"/>
      <c r="GYI153" s="4"/>
      <c r="GYJ153" s="4"/>
      <c r="GYK153" s="4"/>
      <c r="GYL153" s="4"/>
      <c r="GYM153" s="4"/>
      <c r="GYN153" s="4"/>
      <c r="GYO153" s="4"/>
      <c r="GYP153" s="4"/>
      <c r="GYQ153" s="4"/>
      <c r="GYR153" s="4"/>
      <c r="GYS153" s="4"/>
      <c r="GYT153" s="4"/>
      <c r="GYU153" s="4"/>
      <c r="GYV153" s="4"/>
      <c r="GYW153" s="4"/>
      <c r="GYX153" s="4"/>
      <c r="GYY153" s="4"/>
      <c r="GYZ153" s="4"/>
      <c r="GZA153" s="4"/>
      <c r="GZB153" s="4"/>
      <c r="GZC153" s="4"/>
      <c r="GZD153" s="4"/>
      <c r="GZE153" s="4"/>
      <c r="GZF153" s="4"/>
      <c r="GZG153" s="4"/>
      <c r="GZH153" s="4"/>
      <c r="GZI153" s="4"/>
      <c r="GZJ153" s="4"/>
      <c r="GZK153" s="4"/>
      <c r="GZL153" s="4"/>
      <c r="GZM153" s="4"/>
      <c r="GZN153" s="4"/>
      <c r="GZO153" s="4"/>
      <c r="GZP153" s="4"/>
      <c r="GZQ153" s="4"/>
      <c r="GZR153" s="4"/>
      <c r="GZS153" s="4"/>
      <c r="GZT153" s="4"/>
      <c r="GZU153" s="4"/>
      <c r="GZV153" s="4"/>
      <c r="GZW153" s="4"/>
      <c r="GZX153" s="4"/>
      <c r="GZY153" s="4"/>
      <c r="GZZ153" s="4"/>
      <c r="HAA153" s="4"/>
      <c r="HAB153" s="4"/>
      <c r="HAC153" s="4"/>
      <c r="HAD153" s="4"/>
      <c r="HAE153" s="4"/>
      <c r="HAF153" s="4"/>
      <c r="HAG153" s="4"/>
      <c r="HAH153" s="4"/>
      <c r="HAI153" s="4"/>
      <c r="HAJ153" s="4"/>
      <c r="HAK153" s="4"/>
      <c r="HAL153" s="4"/>
      <c r="HAM153" s="4"/>
      <c r="HAN153" s="4"/>
      <c r="HAO153" s="4"/>
      <c r="HAP153" s="4"/>
      <c r="HAQ153" s="4"/>
      <c r="HAR153" s="4"/>
      <c r="HAS153" s="4"/>
      <c r="HAT153" s="4"/>
      <c r="HAU153" s="4"/>
      <c r="HAV153" s="4"/>
      <c r="HAW153" s="4"/>
      <c r="HAX153" s="4"/>
      <c r="HAY153" s="4"/>
      <c r="HAZ153" s="4"/>
      <c r="HBA153" s="4"/>
      <c r="HBB153" s="4"/>
      <c r="HBC153" s="4"/>
      <c r="HBD153" s="4"/>
      <c r="HBE153" s="4"/>
      <c r="HBF153" s="4"/>
      <c r="HBG153" s="4"/>
      <c r="HBH153" s="4"/>
      <c r="HBI153" s="4"/>
      <c r="HBJ153" s="4"/>
      <c r="HBK153" s="4"/>
      <c r="HBL153" s="4"/>
      <c r="HBM153" s="4"/>
      <c r="HBN153" s="4"/>
      <c r="HBO153" s="4"/>
      <c r="HBP153" s="4"/>
      <c r="HBQ153" s="4"/>
      <c r="HBR153" s="4"/>
      <c r="HBS153" s="4"/>
      <c r="HBT153" s="4"/>
      <c r="HBU153" s="4"/>
      <c r="HBV153" s="4"/>
      <c r="HBW153" s="4"/>
      <c r="HBX153" s="4"/>
      <c r="HBY153" s="4"/>
      <c r="HBZ153" s="4"/>
      <c r="HCA153" s="4"/>
      <c r="HCB153" s="4"/>
      <c r="HCC153" s="4"/>
      <c r="HCD153" s="4"/>
      <c r="HCE153" s="4"/>
      <c r="HCF153" s="4"/>
      <c r="HCG153" s="4"/>
      <c r="HCH153" s="4"/>
      <c r="HCI153" s="4"/>
      <c r="HCJ153" s="4"/>
      <c r="HCK153" s="4"/>
      <c r="HCL153" s="4"/>
      <c r="HCM153" s="4"/>
      <c r="HCN153" s="4"/>
      <c r="HCO153" s="4"/>
      <c r="HCP153" s="4"/>
      <c r="HCQ153" s="4"/>
      <c r="HCR153" s="4"/>
      <c r="HCS153" s="4"/>
      <c r="HCT153" s="4"/>
      <c r="HCU153" s="4"/>
      <c r="HCV153" s="4"/>
      <c r="HCW153" s="4"/>
      <c r="HCX153" s="4"/>
      <c r="HCY153" s="4"/>
      <c r="HCZ153" s="4"/>
      <c r="HDA153" s="4"/>
      <c r="HDB153" s="4"/>
      <c r="HDC153" s="4"/>
      <c r="HDD153" s="4"/>
      <c r="HDE153" s="4"/>
      <c r="HDF153" s="4"/>
      <c r="HDG153" s="4"/>
      <c r="HDH153" s="4"/>
      <c r="HDI153" s="4"/>
      <c r="HDJ153" s="4"/>
      <c r="HDK153" s="4"/>
      <c r="HDL153" s="4"/>
      <c r="HDM153" s="4"/>
      <c r="HDN153" s="4"/>
      <c r="HDO153" s="4"/>
      <c r="HDP153" s="4"/>
      <c r="HDQ153" s="4"/>
      <c r="HDR153" s="4"/>
      <c r="HDS153" s="4"/>
      <c r="HDT153" s="4"/>
      <c r="HDU153" s="4"/>
      <c r="HDV153" s="4"/>
      <c r="HDW153" s="4"/>
      <c r="HDX153" s="4"/>
      <c r="HDY153" s="4"/>
      <c r="HDZ153" s="4"/>
      <c r="HEA153" s="4"/>
      <c r="HEB153" s="4"/>
      <c r="HEC153" s="4"/>
      <c r="HED153" s="4"/>
      <c r="HEE153" s="4"/>
      <c r="HEF153" s="4"/>
      <c r="HEG153" s="4"/>
      <c r="HEH153" s="4"/>
      <c r="HEI153" s="4"/>
      <c r="HEJ153" s="4"/>
      <c r="HEK153" s="4"/>
      <c r="HEL153" s="4"/>
      <c r="HEM153" s="4"/>
      <c r="HEN153" s="4"/>
      <c r="HEO153" s="4"/>
      <c r="HEP153" s="4"/>
      <c r="HEQ153" s="4"/>
      <c r="HER153" s="4"/>
      <c r="HES153" s="4"/>
      <c r="HET153" s="4"/>
      <c r="HEU153" s="4"/>
      <c r="HEV153" s="4"/>
      <c r="HEW153" s="4"/>
      <c r="HEX153" s="4"/>
      <c r="HEY153" s="4"/>
      <c r="HEZ153" s="4"/>
      <c r="HFA153" s="4"/>
      <c r="HFB153" s="4"/>
      <c r="HFC153" s="4"/>
      <c r="HFD153" s="4"/>
      <c r="HFE153" s="4"/>
      <c r="HFF153" s="4"/>
      <c r="HFG153" s="4"/>
      <c r="HFH153" s="4"/>
      <c r="HFI153" s="4"/>
      <c r="HFJ153" s="4"/>
      <c r="HFK153" s="4"/>
      <c r="HFL153" s="4"/>
      <c r="HFM153" s="4"/>
      <c r="HFN153" s="4"/>
      <c r="HFO153" s="4"/>
      <c r="HFP153" s="4"/>
      <c r="HFQ153" s="4"/>
      <c r="HFR153" s="4"/>
      <c r="HFS153" s="4"/>
      <c r="HFT153" s="4"/>
      <c r="HFU153" s="4"/>
      <c r="HFV153" s="4"/>
      <c r="HFW153" s="74"/>
      <c r="HFX153" s="74"/>
      <c r="HFY153" s="74"/>
      <c r="HFZ153" s="74"/>
      <c r="HGA153" s="74"/>
      <c r="HGB153" s="74"/>
      <c r="HGC153" s="4"/>
      <c r="HGD153" s="4"/>
      <c r="HGE153" s="4"/>
      <c r="HGF153" s="4"/>
      <c r="HGG153" s="4"/>
      <c r="HGH153" s="4"/>
      <c r="HGI153" s="4"/>
      <c r="HGJ153" s="4"/>
      <c r="HGK153" s="4"/>
      <c r="HGL153" s="4"/>
      <c r="HGM153" s="4"/>
      <c r="HGN153" s="4"/>
      <c r="HGO153" s="4"/>
      <c r="HGP153" s="4"/>
      <c r="HGQ153" s="4"/>
      <c r="HGR153" s="4"/>
      <c r="HGS153" s="4"/>
      <c r="HGT153" s="4"/>
      <c r="HGU153" s="4"/>
      <c r="HGV153" s="4"/>
      <c r="HGW153" s="4"/>
      <c r="HGX153" s="4"/>
      <c r="HGY153" s="4"/>
      <c r="HGZ153" s="4"/>
      <c r="HHA153" s="4"/>
      <c r="HHB153" s="4"/>
      <c r="HHC153" s="4"/>
      <c r="HHD153" s="4"/>
      <c r="HHE153" s="4"/>
      <c r="HHF153" s="4"/>
      <c r="HHG153" s="4"/>
      <c r="HHH153" s="4"/>
      <c r="HHI153" s="4"/>
      <c r="HHJ153" s="4"/>
      <c r="HHK153" s="4"/>
      <c r="HHL153" s="4"/>
      <c r="HHM153" s="4"/>
      <c r="HHN153" s="4"/>
      <c r="HHO153" s="4"/>
      <c r="HHP153" s="4"/>
      <c r="HHQ153" s="4"/>
      <c r="HHR153" s="4"/>
      <c r="HHS153" s="4"/>
      <c r="HHT153" s="4"/>
      <c r="HHU153" s="4"/>
      <c r="HHV153" s="4"/>
      <c r="HHW153" s="4"/>
      <c r="HHX153" s="4"/>
      <c r="HHY153" s="4"/>
      <c r="HHZ153" s="4"/>
      <c r="HIA153" s="4"/>
      <c r="HIB153" s="4"/>
      <c r="HIC153" s="4"/>
      <c r="HID153" s="4"/>
      <c r="HIE153" s="4"/>
      <c r="HIF153" s="4"/>
      <c r="HIG153" s="4"/>
      <c r="HIH153" s="4"/>
      <c r="HII153" s="4"/>
      <c r="HIJ153" s="4"/>
      <c r="HIK153" s="4"/>
      <c r="HIL153" s="4"/>
      <c r="HIM153" s="4"/>
      <c r="HIN153" s="4"/>
      <c r="HIO153" s="4"/>
      <c r="HIP153" s="4"/>
      <c r="HIQ153" s="4"/>
      <c r="HIR153" s="4"/>
      <c r="HIS153" s="4"/>
      <c r="HIT153" s="4"/>
      <c r="HIU153" s="4"/>
      <c r="HIV153" s="4"/>
      <c r="HIW153" s="4"/>
      <c r="HIX153" s="4"/>
      <c r="HIY153" s="4"/>
      <c r="HIZ153" s="4"/>
      <c r="HJA153" s="4"/>
      <c r="HJB153" s="4"/>
      <c r="HJC153" s="4"/>
      <c r="HJD153" s="4"/>
      <c r="HJE153" s="4"/>
      <c r="HJF153" s="4"/>
      <c r="HJG153" s="4"/>
      <c r="HJH153" s="4"/>
      <c r="HJI153" s="4"/>
      <c r="HJJ153" s="4"/>
      <c r="HJK153" s="4"/>
      <c r="HJL153" s="4"/>
      <c r="HJM153" s="4"/>
      <c r="HJN153" s="4"/>
      <c r="HJO153" s="4"/>
      <c r="HJP153" s="4"/>
      <c r="HJQ153" s="4"/>
      <c r="HJR153" s="4"/>
      <c r="HJS153" s="4"/>
      <c r="HJT153" s="4"/>
      <c r="HJU153" s="4"/>
      <c r="HJV153" s="4"/>
      <c r="HJW153" s="4"/>
      <c r="HJX153" s="4"/>
      <c r="HJY153" s="4"/>
      <c r="HJZ153" s="4"/>
      <c r="HKA153" s="4"/>
      <c r="HKB153" s="4"/>
      <c r="HKC153" s="4"/>
      <c r="HKD153" s="4"/>
      <c r="HKE153" s="4"/>
      <c r="HKF153" s="4"/>
      <c r="HKG153" s="4"/>
      <c r="HKH153" s="4"/>
      <c r="HKI153" s="4"/>
      <c r="HKJ153" s="4"/>
      <c r="HKK153" s="4"/>
      <c r="HKL153" s="4"/>
      <c r="HKM153" s="4"/>
      <c r="HKN153" s="4"/>
      <c r="HKO153" s="4"/>
      <c r="HKP153" s="4"/>
      <c r="HKQ153" s="4"/>
      <c r="HKR153" s="4"/>
      <c r="HKS153" s="4"/>
      <c r="HKT153" s="4"/>
      <c r="HKU153" s="4"/>
      <c r="HKV153" s="4"/>
      <c r="HKW153" s="4"/>
      <c r="HKX153" s="4"/>
      <c r="HKY153" s="4"/>
      <c r="HKZ153" s="4"/>
      <c r="HLA153" s="4"/>
      <c r="HLB153" s="4"/>
      <c r="HLC153" s="4"/>
      <c r="HLD153" s="4"/>
      <c r="HLE153" s="4"/>
      <c r="HLF153" s="4"/>
      <c r="HLG153" s="4"/>
      <c r="HLH153" s="4"/>
      <c r="HLI153" s="4"/>
      <c r="HLJ153" s="4"/>
      <c r="HLK153" s="4"/>
      <c r="HLL153" s="4"/>
      <c r="HLM153" s="4"/>
      <c r="HLN153" s="4"/>
      <c r="HLO153" s="4"/>
      <c r="HLP153" s="4"/>
      <c r="HLQ153" s="4"/>
      <c r="HLR153" s="4"/>
      <c r="HLS153" s="4"/>
      <c r="HLT153" s="4"/>
      <c r="HLU153" s="4"/>
      <c r="HLV153" s="4"/>
      <c r="HLW153" s="4"/>
      <c r="HLX153" s="4"/>
      <c r="HLY153" s="4"/>
      <c r="HLZ153" s="4"/>
      <c r="HMA153" s="4"/>
      <c r="HMB153" s="4"/>
      <c r="HMC153" s="4"/>
      <c r="HMD153" s="4"/>
      <c r="HME153" s="4"/>
      <c r="HMF153" s="4"/>
      <c r="HMG153" s="4"/>
      <c r="HMH153" s="4"/>
      <c r="HMI153" s="4"/>
      <c r="HMJ153" s="4"/>
      <c r="HMK153" s="4"/>
      <c r="HML153" s="4"/>
      <c r="HMM153" s="4"/>
      <c r="HMN153" s="4"/>
      <c r="HMO153" s="4"/>
      <c r="HMP153" s="4"/>
      <c r="HMQ153" s="4"/>
      <c r="HMR153" s="4"/>
      <c r="HMS153" s="4"/>
      <c r="HMT153" s="4"/>
      <c r="HMU153" s="4"/>
      <c r="HMV153" s="4"/>
      <c r="HMW153" s="4"/>
      <c r="HMX153" s="4"/>
      <c r="HMY153" s="4"/>
      <c r="HMZ153" s="4"/>
      <c r="HNA153" s="4"/>
      <c r="HNB153" s="4"/>
      <c r="HNC153" s="4"/>
      <c r="HND153" s="4"/>
      <c r="HNE153" s="4"/>
      <c r="HNF153" s="4"/>
      <c r="HNG153" s="4"/>
      <c r="HNH153" s="4"/>
      <c r="HNI153" s="4"/>
      <c r="HNJ153" s="4"/>
      <c r="HNK153" s="4"/>
      <c r="HNL153" s="4"/>
      <c r="HNM153" s="4"/>
      <c r="HNN153" s="4"/>
      <c r="HNO153" s="4"/>
      <c r="HNP153" s="4"/>
      <c r="HNQ153" s="4"/>
      <c r="HNR153" s="4"/>
      <c r="HNS153" s="4"/>
      <c r="HNT153" s="4"/>
      <c r="HNU153" s="4"/>
      <c r="HNV153" s="4"/>
      <c r="HNW153" s="4"/>
      <c r="HNX153" s="4"/>
      <c r="HNY153" s="4"/>
      <c r="HNZ153" s="4"/>
      <c r="HOA153" s="4"/>
      <c r="HOB153" s="4"/>
      <c r="HOC153" s="4"/>
      <c r="HOD153" s="4"/>
      <c r="HOE153" s="4"/>
      <c r="HOF153" s="4"/>
      <c r="HOG153" s="4"/>
      <c r="HOH153" s="4"/>
      <c r="HOI153" s="4"/>
      <c r="HOJ153" s="4"/>
      <c r="HOK153" s="4"/>
      <c r="HOL153" s="4"/>
      <c r="HOM153" s="4"/>
      <c r="HON153" s="4"/>
      <c r="HOO153" s="4"/>
      <c r="HOP153" s="4"/>
      <c r="HOQ153" s="4"/>
      <c r="HOR153" s="4"/>
      <c r="HOS153" s="4"/>
      <c r="HOT153" s="4"/>
      <c r="HOU153" s="4"/>
      <c r="HOV153" s="4"/>
      <c r="HOW153" s="4"/>
      <c r="HOX153" s="4"/>
      <c r="HOY153" s="4"/>
      <c r="HOZ153" s="4"/>
      <c r="HPA153" s="4"/>
      <c r="HPB153" s="4"/>
      <c r="HPC153" s="4"/>
      <c r="HPD153" s="4"/>
      <c r="HPE153" s="4"/>
      <c r="HPF153" s="4"/>
      <c r="HPG153" s="4"/>
      <c r="HPH153" s="4"/>
      <c r="HPI153" s="4"/>
      <c r="HPJ153" s="4"/>
      <c r="HPK153" s="4"/>
      <c r="HPL153" s="4"/>
      <c r="HPM153" s="4"/>
      <c r="HPN153" s="4"/>
      <c r="HPO153" s="4"/>
      <c r="HPP153" s="4"/>
      <c r="HPQ153" s="4"/>
      <c r="HPR153" s="4"/>
      <c r="HPS153" s="74"/>
      <c r="HPT153" s="74"/>
      <c r="HPU153" s="74"/>
      <c r="HPV153" s="74"/>
      <c r="HPW153" s="74"/>
      <c r="HPX153" s="74"/>
      <c r="HPY153" s="4"/>
      <c r="HPZ153" s="4"/>
      <c r="HQA153" s="4"/>
      <c r="HQB153" s="4"/>
      <c r="HQC153" s="4"/>
      <c r="HQD153" s="4"/>
      <c r="HQE153" s="4"/>
      <c r="HQF153" s="4"/>
      <c r="HQG153" s="4"/>
      <c r="HQH153" s="4"/>
      <c r="HQI153" s="4"/>
      <c r="HQJ153" s="4"/>
      <c r="HQK153" s="4"/>
      <c r="HQL153" s="4"/>
      <c r="HQM153" s="4"/>
      <c r="HQN153" s="4"/>
      <c r="HQO153" s="4"/>
      <c r="HQP153" s="4"/>
      <c r="HQQ153" s="4"/>
      <c r="HQR153" s="4"/>
      <c r="HQS153" s="4"/>
      <c r="HQT153" s="4"/>
      <c r="HQU153" s="4"/>
      <c r="HQV153" s="4"/>
      <c r="HQW153" s="4"/>
      <c r="HQX153" s="4"/>
      <c r="HQY153" s="4"/>
      <c r="HQZ153" s="4"/>
      <c r="HRA153" s="4"/>
      <c r="HRB153" s="4"/>
      <c r="HRC153" s="4"/>
      <c r="HRD153" s="4"/>
      <c r="HRE153" s="4"/>
      <c r="HRF153" s="4"/>
      <c r="HRG153" s="4"/>
      <c r="HRH153" s="4"/>
      <c r="HRI153" s="4"/>
      <c r="HRJ153" s="4"/>
      <c r="HRK153" s="4"/>
      <c r="HRL153" s="4"/>
      <c r="HRM153" s="4"/>
      <c r="HRN153" s="4"/>
      <c r="HRO153" s="4"/>
      <c r="HRP153" s="4"/>
      <c r="HRQ153" s="4"/>
      <c r="HRR153" s="4"/>
      <c r="HRS153" s="4"/>
      <c r="HRT153" s="4"/>
      <c r="HRU153" s="4"/>
      <c r="HRV153" s="4"/>
      <c r="HRW153" s="4"/>
      <c r="HRX153" s="4"/>
      <c r="HRY153" s="4"/>
      <c r="HRZ153" s="4"/>
      <c r="HSA153" s="4"/>
      <c r="HSB153" s="4"/>
      <c r="HSC153" s="4"/>
      <c r="HSD153" s="4"/>
      <c r="HSE153" s="4"/>
      <c r="HSF153" s="4"/>
      <c r="HSG153" s="4"/>
      <c r="HSH153" s="4"/>
      <c r="HSI153" s="4"/>
      <c r="HSJ153" s="4"/>
      <c r="HSK153" s="4"/>
      <c r="HSL153" s="4"/>
      <c r="HSM153" s="4"/>
      <c r="HSN153" s="4"/>
      <c r="HSO153" s="4"/>
      <c r="HSP153" s="4"/>
      <c r="HSQ153" s="4"/>
      <c r="HSR153" s="4"/>
      <c r="HSS153" s="4"/>
      <c r="HST153" s="4"/>
      <c r="HSU153" s="4"/>
      <c r="HSV153" s="4"/>
      <c r="HSW153" s="4"/>
      <c r="HSX153" s="4"/>
      <c r="HSY153" s="4"/>
      <c r="HSZ153" s="4"/>
      <c r="HTA153" s="4"/>
      <c r="HTB153" s="4"/>
      <c r="HTC153" s="4"/>
      <c r="HTD153" s="4"/>
      <c r="HTE153" s="4"/>
      <c r="HTF153" s="4"/>
      <c r="HTG153" s="4"/>
      <c r="HTH153" s="4"/>
      <c r="HTI153" s="4"/>
      <c r="HTJ153" s="4"/>
      <c r="HTK153" s="4"/>
      <c r="HTL153" s="4"/>
      <c r="HTM153" s="4"/>
      <c r="HTN153" s="4"/>
      <c r="HTO153" s="4"/>
      <c r="HTP153" s="4"/>
      <c r="HTQ153" s="4"/>
      <c r="HTR153" s="4"/>
      <c r="HTS153" s="4"/>
      <c r="HTT153" s="4"/>
      <c r="HTU153" s="4"/>
      <c r="HTV153" s="4"/>
      <c r="HTW153" s="4"/>
      <c r="HTX153" s="4"/>
      <c r="HTY153" s="4"/>
      <c r="HTZ153" s="4"/>
      <c r="HUA153" s="4"/>
      <c r="HUB153" s="4"/>
      <c r="HUC153" s="4"/>
      <c r="HUD153" s="4"/>
      <c r="HUE153" s="4"/>
      <c r="HUF153" s="4"/>
      <c r="HUG153" s="4"/>
      <c r="HUH153" s="4"/>
      <c r="HUI153" s="4"/>
      <c r="HUJ153" s="4"/>
      <c r="HUK153" s="4"/>
      <c r="HUL153" s="4"/>
      <c r="HUM153" s="4"/>
      <c r="HUN153" s="4"/>
      <c r="HUO153" s="4"/>
      <c r="HUP153" s="4"/>
      <c r="HUQ153" s="4"/>
      <c r="HUR153" s="4"/>
      <c r="HUS153" s="4"/>
      <c r="HUT153" s="4"/>
      <c r="HUU153" s="4"/>
      <c r="HUV153" s="4"/>
      <c r="HUW153" s="4"/>
      <c r="HUX153" s="4"/>
      <c r="HUY153" s="4"/>
      <c r="HUZ153" s="4"/>
      <c r="HVA153" s="4"/>
      <c r="HVB153" s="4"/>
      <c r="HVC153" s="4"/>
      <c r="HVD153" s="4"/>
      <c r="HVE153" s="4"/>
      <c r="HVF153" s="4"/>
      <c r="HVG153" s="4"/>
      <c r="HVH153" s="4"/>
      <c r="HVI153" s="4"/>
      <c r="HVJ153" s="4"/>
      <c r="HVK153" s="4"/>
      <c r="HVL153" s="4"/>
      <c r="HVM153" s="4"/>
      <c r="HVN153" s="4"/>
      <c r="HVO153" s="4"/>
      <c r="HVP153" s="4"/>
      <c r="HVQ153" s="4"/>
      <c r="HVR153" s="4"/>
      <c r="HVS153" s="4"/>
      <c r="HVT153" s="4"/>
      <c r="HVU153" s="4"/>
      <c r="HVV153" s="4"/>
      <c r="HVW153" s="4"/>
      <c r="HVX153" s="4"/>
      <c r="HVY153" s="4"/>
      <c r="HVZ153" s="4"/>
      <c r="HWA153" s="4"/>
      <c r="HWB153" s="4"/>
      <c r="HWC153" s="4"/>
      <c r="HWD153" s="4"/>
      <c r="HWE153" s="4"/>
      <c r="HWF153" s="4"/>
      <c r="HWG153" s="4"/>
      <c r="HWH153" s="4"/>
      <c r="HWI153" s="4"/>
      <c r="HWJ153" s="4"/>
      <c r="HWK153" s="4"/>
      <c r="HWL153" s="4"/>
      <c r="HWM153" s="4"/>
      <c r="HWN153" s="4"/>
      <c r="HWO153" s="4"/>
      <c r="HWP153" s="4"/>
      <c r="HWQ153" s="4"/>
      <c r="HWR153" s="4"/>
      <c r="HWS153" s="4"/>
      <c r="HWT153" s="4"/>
      <c r="HWU153" s="4"/>
      <c r="HWV153" s="4"/>
      <c r="HWW153" s="4"/>
      <c r="HWX153" s="4"/>
      <c r="HWY153" s="4"/>
      <c r="HWZ153" s="4"/>
      <c r="HXA153" s="4"/>
      <c r="HXB153" s="4"/>
      <c r="HXC153" s="4"/>
      <c r="HXD153" s="4"/>
      <c r="HXE153" s="4"/>
      <c r="HXF153" s="4"/>
      <c r="HXG153" s="4"/>
      <c r="HXH153" s="4"/>
      <c r="HXI153" s="4"/>
      <c r="HXJ153" s="4"/>
      <c r="HXK153" s="4"/>
      <c r="HXL153" s="4"/>
      <c r="HXM153" s="4"/>
      <c r="HXN153" s="4"/>
      <c r="HXO153" s="4"/>
      <c r="HXP153" s="4"/>
      <c r="HXQ153" s="4"/>
      <c r="HXR153" s="4"/>
      <c r="HXS153" s="4"/>
      <c r="HXT153" s="4"/>
      <c r="HXU153" s="4"/>
      <c r="HXV153" s="4"/>
      <c r="HXW153" s="4"/>
      <c r="HXX153" s="4"/>
      <c r="HXY153" s="4"/>
      <c r="HXZ153" s="4"/>
      <c r="HYA153" s="4"/>
      <c r="HYB153" s="4"/>
      <c r="HYC153" s="4"/>
      <c r="HYD153" s="4"/>
      <c r="HYE153" s="4"/>
      <c r="HYF153" s="4"/>
      <c r="HYG153" s="4"/>
      <c r="HYH153" s="4"/>
      <c r="HYI153" s="4"/>
      <c r="HYJ153" s="4"/>
      <c r="HYK153" s="4"/>
      <c r="HYL153" s="4"/>
      <c r="HYM153" s="4"/>
      <c r="HYN153" s="4"/>
      <c r="HYO153" s="4"/>
      <c r="HYP153" s="4"/>
      <c r="HYQ153" s="4"/>
      <c r="HYR153" s="4"/>
      <c r="HYS153" s="4"/>
      <c r="HYT153" s="4"/>
      <c r="HYU153" s="4"/>
      <c r="HYV153" s="4"/>
      <c r="HYW153" s="4"/>
      <c r="HYX153" s="4"/>
      <c r="HYY153" s="4"/>
      <c r="HYZ153" s="4"/>
      <c r="HZA153" s="4"/>
      <c r="HZB153" s="4"/>
      <c r="HZC153" s="4"/>
      <c r="HZD153" s="4"/>
      <c r="HZE153" s="4"/>
      <c r="HZF153" s="4"/>
      <c r="HZG153" s="4"/>
      <c r="HZH153" s="4"/>
      <c r="HZI153" s="4"/>
      <c r="HZJ153" s="4"/>
      <c r="HZK153" s="4"/>
      <c r="HZL153" s="4"/>
      <c r="HZM153" s="4"/>
      <c r="HZN153" s="4"/>
      <c r="HZO153" s="74"/>
      <c r="HZP153" s="74"/>
      <c r="HZQ153" s="74"/>
      <c r="HZR153" s="74"/>
      <c r="HZS153" s="74"/>
      <c r="HZT153" s="74"/>
      <c r="HZU153" s="4"/>
      <c r="HZV153" s="4"/>
      <c r="HZW153" s="4"/>
      <c r="HZX153" s="4"/>
      <c r="HZY153" s="4"/>
      <c r="HZZ153" s="4"/>
      <c r="IAA153" s="4"/>
      <c r="IAB153" s="4"/>
      <c r="IAC153" s="4"/>
      <c r="IAD153" s="4"/>
      <c r="IAE153" s="4"/>
      <c r="IAF153" s="4"/>
      <c r="IAG153" s="4"/>
      <c r="IAH153" s="4"/>
      <c r="IAI153" s="4"/>
      <c r="IAJ153" s="4"/>
      <c r="IAK153" s="4"/>
      <c r="IAL153" s="4"/>
      <c r="IAM153" s="4"/>
      <c r="IAN153" s="4"/>
      <c r="IAO153" s="4"/>
      <c r="IAP153" s="4"/>
      <c r="IAQ153" s="4"/>
      <c r="IAR153" s="4"/>
      <c r="IAS153" s="4"/>
      <c r="IAT153" s="4"/>
      <c r="IAU153" s="4"/>
      <c r="IAV153" s="4"/>
      <c r="IAW153" s="4"/>
      <c r="IAX153" s="4"/>
      <c r="IAY153" s="4"/>
      <c r="IAZ153" s="4"/>
      <c r="IBA153" s="4"/>
      <c r="IBB153" s="4"/>
      <c r="IBC153" s="4"/>
      <c r="IBD153" s="4"/>
      <c r="IBE153" s="4"/>
      <c r="IBF153" s="4"/>
      <c r="IBG153" s="4"/>
      <c r="IBH153" s="4"/>
      <c r="IBI153" s="4"/>
      <c r="IBJ153" s="4"/>
      <c r="IBK153" s="4"/>
      <c r="IBL153" s="4"/>
      <c r="IBM153" s="4"/>
      <c r="IBN153" s="4"/>
      <c r="IBO153" s="4"/>
      <c r="IBP153" s="4"/>
      <c r="IBQ153" s="4"/>
      <c r="IBR153" s="4"/>
      <c r="IBS153" s="4"/>
      <c r="IBT153" s="4"/>
      <c r="IBU153" s="4"/>
      <c r="IBV153" s="4"/>
      <c r="IBW153" s="4"/>
      <c r="IBX153" s="4"/>
      <c r="IBY153" s="4"/>
      <c r="IBZ153" s="4"/>
      <c r="ICA153" s="4"/>
      <c r="ICB153" s="4"/>
      <c r="ICC153" s="4"/>
      <c r="ICD153" s="4"/>
      <c r="ICE153" s="4"/>
      <c r="ICF153" s="4"/>
      <c r="ICG153" s="4"/>
      <c r="ICH153" s="4"/>
      <c r="ICI153" s="4"/>
      <c r="ICJ153" s="4"/>
      <c r="ICK153" s="4"/>
      <c r="ICL153" s="4"/>
      <c r="ICM153" s="4"/>
      <c r="ICN153" s="4"/>
      <c r="ICO153" s="4"/>
      <c r="ICP153" s="4"/>
      <c r="ICQ153" s="4"/>
      <c r="ICR153" s="4"/>
      <c r="ICS153" s="4"/>
      <c r="ICT153" s="4"/>
      <c r="ICU153" s="4"/>
      <c r="ICV153" s="4"/>
      <c r="ICW153" s="4"/>
      <c r="ICX153" s="4"/>
      <c r="ICY153" s="4"/>
      <c r="ICZ153" s="4"/>
      <c r="IDA153" s="4"/>
      <c r="IDB153" s="4"/>
      <c r="IDC153" s="4"/>
      <c r="IDD153" s="4"/>
      <c r="IDE153" s="4"/>
      <c r="IDF153" s="4"/>
      <c r="IDG153" s="4"/>
      <c r="IDH153" s="4"/>
      <c r="IDI153" s="4"/>
      <c r="IDJ153" s="4"/>
      <c r="IDK153" s="4"/>
      <c r="IDL153" s="4"/>
      <c r="IDM153" s="4"/>
      <c r="IDN153" s="4"/>
      <c r="IDO153" s="4"/>
      <c r="IDP153" s="4"/>
      <c r="IDQ153" s="4"/>
      <c r="IDR153" s="4"/>
      <c r="IDS153" s="4"/>
      <c r="IDT153" s="4"/>
      <c r="IDU153" s="4"/>
      <c r="IDV153" s="4"/>
      <c r="IDW153" s="4"/>
      <c r="IDX153" s="4"/>
      <c r="IDY153" s="4"/>
      <c r="IDZ153" s="4"/>
      <c r="IEA153" s="4"/>
      <c r="IEB153" s="4"/>
      <c r="IEC153" s="4"/>
      <c r="IED153" s="4"/>
      <c r="IEE153" s="4"/>
      <c r="IEF153" s="4"/>
      <c r="IEG153" s="4"/>
      <c r="IEH153" s="4"/>
      <c r="IEI153" s="4"/>
      <c r="IEJ153" s="4"/>
      <c r="IEK153" s="4"/>
      <c r="IEL153" s="4"/>
      <c r="IEM153" s="4"/>
      <c r="IEN153" s="4"/>
      <c r="IEO153" s="4"/>
      <c r="IEP153" s="4"/>
      <c r="IEQ153" s="4"/>
      <c r="IER153" s="4"/>
      <c r="IES153" s="4"/>
      <c r="IET153" s="4"/>
      <c r="IEU153" s="4"/>
      <c r="IEV153" s="4"/>
      <c r="IEW153" s="4"/>
      <c r="IEX153" s="4"/>
      <c r="IEY153" s="4"/>
      <c r="IEZ153" s="4"/>
      <c r="IFA153" s="4"/>
      <c r="IFB153" s="4"/>
      <c r="IFC153" s="4"/>
      <c r="IFD153" s="4"/>
      <c r="IFE153" s="4"/>
      <c r="IFF153" s="4"/>
      <c r="IFG153" s="4"/>
      <c r="IFH153" s="4"/>
      <c r="IFI153" s="4"/>
      <c r="IFJ153" s="4"/>
      <c r="IFK153" s="4"/>
      <c r="IFL153" s="4"/>
      <c r="IFM153" s="4"/>
      <c r="IFN153" s="4"/>
      <c r="IFO153" s="4"/>
      <c r="IFP153" s="4"/>
      <c r="IFQ153" s="4"/>
      <c r="IFR153" s="4"/>
      <c r="IFS153" s="4"/>
      <c r="IFT153" s="4"/>
      <c r="IFU153" s="4"/>
      <c r="IFV153" s="4"/>
      <c r="IFW153" s="4"/>
      <c r="IFX153" s="4"/>
      <c r="IFY153" s="4"/>
      <c r="IFZ153" s="4"/>
      <c r="IGA153" s="4"/>
      <c r="IGB153" s="4"/>
      <c r="IGC153" s="4"/>
      <c r="IGD153" s="4"/>
      <c r="IGE153" s="4"/>
      <c r="IGF153" s="4"/>
      <c r="IGG153" s="4"/>
      <c r="IGH153" s="4"/>
      <c r="IGI153" s="4"/>
      <c r="IGJ153" s="4"/>
      <c r="IGK153" s="4"/>
      <c r="IGL153" s="4"/>
      <c r="IGM153" s="4"/>
      <c r="IGN153" s="4"/>
      <c r="IGO153" s="4"/>
      <c r="IGP153" s="4"/>
      <c r="IGQ153" s="4"/>
      <c r="IGR153" s="4"/>
      <c r="IGS153" s="4"/>
      <c r="IGT153" s="4"/>
      <c r="IGU153" s="4"/>
      <c r="IGV153" s="4"/>
      <c r="IGW153" s="4"/>
      <c r="IGX153" s="4"/>
      <c r="IGY153" s="4"/>
      <c r="IGZ153" s="4"/>
      <c r="IHA153" s="4"/>
      <c r="IHB153" s="4"/>
      <c r="IHC153" s="4"/>
      <c r="IHD153" s="4"/>
      <c r="IHE153" s="4"/>
      <c r="IHF153" s="4"/>
      <c r="IHG153" s="4"/>
      <c r="IHH153" s="4"/>
      <c r="IHI153" s="4"/>
      <c r="IHJ153" s="4"/>
      <c r="IHK153" s="4"/>
      <c r="IHL153" s="4"/>
      <c r="IHM153" s="4"/>
      <c r="IHN153" s="4"/>
      <c r="IHO153" s="4"/>
      <c r="IHP153" s="4"/>
      <c r="IHQ153" s="4"/>
      <c r="IHR153" s="4"/>
      <c r="IHS153" s="4"/>
      <c r="IHT153" s="4"/>
      <c r="IHU153" s="4"/>
      <c r="IHV153" s="4"/>
      <c r="IHW153" s="4"/>
      <c r="IHX153" s="4"/>
      <c r="IHY153" s="4"/>
      <c r="IHZ153" s="4"/>
      <c r="IIA153" s="4"/>
      <c r="IIB153" s="4"/>
      <c r="IIC153" s="4"/>
      <c r="IID153" s="4"/>
      <c r="IIE153" s="4"/>
      <c r="IIF153" s="4"/>
      <c r="IIG153" s="4"/>
      <c r="IIH153" s="4"/>
      <c r="III153" s="4"/>
      <c r="IIJ153" s="4"/>
      <c r="IIK153" s="4"/>
      <c r="IIL153" s="4"/>
      <c r="IIM153" s="4"/>
      <c r="IIN153" s="4"/>
      <c r="IIO153" s="4"/>
      <c r="IIP153" s="4"/>
      <c r="IIQ153" s="4"/>
      <c r="IIR153" s="4"/>
      <c r="IIS153" s="4"/>
      <c r="IIT153" s="4"/>
      <c r="IIU153" s="4"/>
      <c r="IIV153" s="4"/>
      <c r="IIW153" s="4"/>
      <c r="IIX153" s="4"/>
      <c r="IIY153" s="4"/>
      <c r="IIZ153" s="4"/>
      <c r="IJA153" s="4"/>
      <c r="IJB153" s="4"/>
      <c r="IJC153" s="4"/>
      <c r="IJD153" s="4"/>
      <c r="IJE153" s="4"/>
      <c r="IJF153" s="4"/>
      <c r="IJG153" s="4"/>
      <c r="IJH153" s="4"/>
      <c r="IJI153" s="4"/>
      <c r="IJJ153" s="4"/>
      <c r="IJK153" s="74"/>
      <c r="IJL153" s="74"/>
      <c r="IJM153" s="74"/>
      <c r="IJN153" s="74"/>
      <c r="IJO153" s="74"/>
      <c r="IJP153" s="74"/>
      <c r="IJQ153" s="4"/>
      <c r="IJR153" s="4"/>
      <c r="IJS153" s="4"/>
      <c r="IJT153" s="4"/>
      <c r="IJU153" s="4"/>
      <c r="IJV153" s="4"/>
      <c r="IJW153" s="4"/>
      <c r="IJX153" s="4"/>
      <c r="IJY153" s="4"/>
      <c r="IJZ153" s="4"/>
      <c r="IKA153" s="4"/>
      <c r="IKB153" s="4"/>
      <c r="IKC153" s="4"/>
      <c r="IKD153" s="4"/>
      <c r="IKE153" s="4"/>
      <c r="IKF153" s="4"/>
      <c r="IKG153" s="4"/>
      <c r="IKH153" s="4"/>
      <c r="IKI153" s="4"/>
      <c r="IKJ153" s="4"/>
      <c r="IKK153" s="4"/>
      <c r="IKL153" s="4"/>
      <c r="IKM153" s="4"/>
      <c r="IKN153" s="4"/>
      <c r="IKO153" s="4"/>
      <c r="IKP153" s="4"/>
      <c r="IKQ153" s="4"/>
      <c r="IKR153" s="4"/>
      <c r="IKS153" s="4"/>
      <c r="IKT153" s="4"/>
      <c r="IKU153" s="4"/>
      <c r="IKV153" s="4"/>
      <c r="IKW153" s="4"/>
      <c r="IKX153" s="4"/>
      <c r="IKY153" s="4"/>
      <c r="IKZ153" s="4"/>
      <c r="ILA153" s="4"/>
      <c r="ILB153" s="4"/>
      <c r="ILC153" s="4"/>
      <c r="ILD153" s="4"/>
      <c r="ILE153" s="4"/>
      <c r="ILF153" s="4"/>
      <c r="ILG153" s="4"/>
      <c r="ILH153" s="4"/>
      <c r="ILI153" s="4"/>
      <c r="ILJ153" s="4"/>
      <c r="ILK153" s="4"/>
      <c r="ILL153" s="4"/>
      <c r="ILM153" s="4"/>
      <c r="ILN153" s="4"/>
      <c r="ILO153" s="4"/>
      <c r="ILP153" s="4"/>
      <c r="ILQ153" s="4"/>
      <c r="ILR153" s="4"/>
      <c r="ILS153" s="4"/>
      <c r="ILT153" s="4"/>
      <c r="ILU153" s="4"/>
      <c r="ILV153" s="4"/>
      <c r="ILW153" s="4"/>
      <c r="ILX153" s="4"/>
      <c r="ILY153" s="4"/>
      <c r="ILZ153" s="4"/>
      <c r="IMA153" s="4"/>
      <c r="IMB153" s="4"/>
      <c r="IMC153" s="4"/>
      <c r="IMD153" s="4"/>
      <c r="IME153" s="4"/>
      <c r="IMF153" s="4"/>
      <c r="IMG153" s="4"/>
      <c r="IMH153" s="4"/>
      <c r="IMI153" s="4"/>
      <c r="IMJ153" s="4"/>
      <c r="IMK153" s="4"/>
      <c r="IML153" s="4"/>
      <c r="IMM153" s="4"/>
      <c r="IMN153" s="4"/>
      <c r="IMO153" s="4"/>
      <c r="IMP153" s="4"/>
      <c r="IMQ153" s="4"/>
      <c r="IMR153" s="4"/>
      <c r="IMS153" s="4"/>
      <c r="IMT153" s="4"/>
      <c r="IMU153" s="4"/>
      <c r="IMV153" s="4"/>
      <c r="IMW153" s="4"/>
      <c r="IMX153" s="4"/>
      <c r="IMY153" s="4"/>
      <c r="IMZ153" s="4"/>
      <c r="INA153" s="4"/>
      <c r="INB153" s="4"/>
      <c r="INC153" s="4"/>
      <c r="IND153" s="4"/>
      <c r="INE153" s="4"/>
      <c r="INF153" s="4"/>
      <c r="ING153" s="4"/>
      <c r="INH153" s="4"/>
      <c r="INI153" s="4"/>
      <c r="INJ153" s="4"/>
      <c r="INK153" s="4"/>
      <c r="INL153" s="4"/>
      <c r="INM153" s="4"/>
      <c r="INN153" s="4"/>
      <c r="INO153" s="4"/>
      <c r="INP153" s="4"/>
      <c r="INQ153" s="4"/>
      <c r="INR153" s="4"/>
      <c r="INS153" s="4"/>
      <c r="INT153" s="4"/>
      <c r="INU153" s="4"/>
      <c r="INV153" s="4"/>
      <c r="INW153" s="4"/>
      <c r="INX153" s="4"/>
      <c r="INY153" s="4"/>
      <c r="INZ153" s="4"/>
      <c r="IOA153" s="4"/>
      <c r="IOB153" s="4"/>
      <c r="IOC153" s="4"/>
      <c r="IOD153" s="4"/>
      <c r="IOE153" s="4"/>
      <c r="IOF153" s="4"/>
      <c r="IOG153" s="4"/>
      <c r="IOH153" s="4"/>
      <c r="IOI153" s="4"/>
      <c r="IOJ153" s="4"/>
      <c r="IOK153" s="4"/>
      <c r="IOL153" s="4"/>
      <c r="IOM153" s="4"/>
      <c r="ION153" s="4"/>
      <c r="IOO153" s="4"/>
      <c r="IOP153" s="4"/>
      <c r="IOQ153" s="4"/>
      <c r="IOR153" s="4"/>
      <c r="IOS153" s="4"/>
      <c r="IOT153" s="4"/>
      <c r="IOU153" s="4"/>
      <c r="IOV153" s="4"/>
      <c r="IOW153" s="4"/>
      <c r="IOX153" s="4"/>
      <c r="IOY153" s="4"/>
      <c r="IOZ153" s="4"/>
      <c r="IPA153" s="4"/>
      <c r="IPB153" s="4"/>
      <c r="IPC153" s="4"/>
      <c r="IPD153" s="4"/>
      <c r="IPE153" s="4"/>
      <c r="IPF153" s="4"/>
      <c r="IPG153" s="4"/>
      <c r="IPH153" s="4"/>
      <c r="IPI153" s="4"/>
      <c r="IPJ153" s="4"/>
      <c r="IPK153" s="4"/>
      <c r="IPL153" s="4"/>
      <c r="IPM153" s="4"/>
      <c r="IPN153" s="4"/>
      <c r="IPO153" s="4"/>
      <c r="IPP153" s="4"/>
      <c r="IPQ153" s="4"/>
      <c r="IPR153" s="4"/>
      <c r="IPS153" s="4"/>
      <c r="IPT153" s="4"/>
      <c r="IPU153" s="4"/>
      <c r="IPV153" s="4"/>
      <c r="IPW153" s="4"/>
      <c r="IPX153" s="4"/>
      <c r="IPY153" s="4"/>
      <c r="IPZ153" s="4"/>
      <c r="IQA153" s="4"/>
      <c r="IQB153" s="4"/>
      <c r="IQC153" s="4"/>
      <c r="IQD153" s="4"/>
      <c r="IQE153" s="4"/>
      <c r="IQF153" s="4"/>
      <c r="IQG153" s="4"/>
      <c r="IQH153" s="4"/>
      <c r="IQI153" s="4"/>
      <c r="IQJ153" s="4"/>
      <c r="IQK153" s="4"/>
      <c r="IQL153" s="4"/>
      <c r="IQM153" s="4"/>
      <c r="IQN153" s="4"/>
      <c r="IQO153" s="4"/>
      <c r="IQP153" s="4"/>
      <c r="IQQ153" s="4"/>
      <c r="IQR153" s="4"/>
      <c r="IQS153" s="4"/>
      <c r="IQT153" s="4"/>
      <c r="IQU153" s="4"/>
      <c r="IQV153" s="4"/>
      <c r="IQW153" s="4"/>
      <c r="IQX153" s="4"/>
      <c r="IQY153" s="4"/>
      <c r="IQZ153" s="4"/>
      <c r="IRA153" s="4"/>
      <c r="IRB153" s="4"/>
      <c r="IRC153" s="4"/>
      <c r="IRD153" s="4"/>
      <c r="IRE153" s="4"/>
      <c r="IRF153" s="4"/>
      <c r="IRG153" s="4"/>
      <c r="IRH153" s="4"/>
      <c r="IRI153" s="4"/>
      <c r="IRJ153" s="4"/>
      <c r="IRK153" s="4"/>
      <c r="IRL153" s="4"/>
      <c r="IRM153" s="4"/>
      <c r="IRN153" s="4"/>
      <c r="IRO153" s="4"/>
      <c r="IRP153" s="4"/>
      <c r="IRQ153" s="4"/>
      <c r="IRR153" s="4"/>
      <c r="IRS153" s="4"/>
      <c r="IRT153" s="4"/>
      <c r="IRU153" s="4"/>
      <c r="IRV153" s="4"/>
      <c r="IRW153" s="4"/>
      <c r="IRX153" s="4"/>
      <c r="IRY153" s="4"/>
      <c r="IRZ153" s="4"/>
      <c r="ISA153" s="4"/>
      <c r="ISB153" s="4"/>
      <c r="ISC153" s="4"/>
      <c r="ISD153" s="4"/>
      <c r="ISE153" s="4"/>
      <c r="ISF153" s="4"/>
      <c r="ISG153" s="4"/>
      <c r="ISH153" s="4"/>
      <c r="ISI153" s="4"/>
      <c r="ISJ153" s="4"/>
      <c r="ISK153" s="4"/>
      <c r="ISL153" s="4"/>
      <c r="ISM153" s="4"/>
      <c r="ISN153" s="4"/>
      <c r="ISO153" s="4"/>
      <c r="ISP153" s="4"/>
      <c r="ISQ153" s="4"/>
      <c r="ISR153" s="4"/>
      <c r="ISS153" s="4"/>
      <c r="IST153" s="4"/>
      <c r="ISU153" s="4"/>
      <c r="ISV153" s="4"/>
      <c r="ISW153" s="4"/>
      <c r="ISX153" s="4"/>
      <c r="ISY153" s="4"/>
      <c r="ISZ153" s="4"/>
      <c r="ITA153" s="4"/>
      <c r="ITB153" s="4"/>
      <c r="ITC153" s="4"/>
      <c r="ITD153" s="4"/>
      <c r="ITE153" s="4"/>
      <c r="ITF153" s="4"/>
      <c r="ITG153" s="74"/>
      <c r="ITH153" s="74"/>
      <c r="ITI153" s="74"/>
      <c r="ITJ153" s="74"/>
      <c r="ITK153" s="74"/>
      <c r="ITL153" s="74"/>
      <c r="ITM153" s="4"/>
      <c r="ITN153" s="4"/>
      <c r="ITO153" s="4"/>
      <c r="ITP153" s="4"/>
      <c r="ITQ153" s="4"/>
      <c r="ITR153" s="4"/>
      <c r="ITS153" s="4"/>
      <c r="ITT153" s="4"/>
      <c r="ITU153" s="4"/>
      <c r="ITV153" s="4"/>
      <c r="ITW153" s="4"/>
      <c r="ITX153" s="4"/>
      <c r="ITY153" s="4"/>
      <c r="ITZ153" s="4"/>
      <c r="IUA153" s="4"/>
      <c r="IUB153" s="4"/>
      <c r="IUC153" s="4"/>
      <c r="IUD153" s="4"/>
      <c r="IUE153" s="4"/>
      <c r="IUF153" s="4"/>
      <c r="IUG153" s="4"/>
      <c r="IUH153" s="4"/>
      <c r="IUI153" s="4"/>
      <c r="IUJ153" s="4"/>
      <c r="IUK153" s="4"/>
      <c r="IUL153" s="4"/>
      <c r="IUM153" s="4"/>
      <c r="IUN153" s="4"/>
      <c r="IUO153" s="4"/>
      <c r="IUP153" s="4"/>
      <c r="IUQ153" s="4"/>
      <c r="IUR153" s="4"/>
      <c r="IUS153" s="4"/>
      <c r="IUT153" s="4"/>
      <c r="IUU153" s="4"/>
      <c r="IUV153" s="4"/>
      <c r="IUW153" s="4"/>
      <c r="IUX153" s="4"/>
      <c r="IUY153" s="4"/>
      <c r="IUZ153" s="4"/>
      <c r="IVA153" s="4"/>
      <c r="IVB153" s="4"/>
      <c r="IVC153" s="4"/>
      <c r="IVD153" s="4"/>
      <c r="IVE153" s="4"/>
      <c r="IVF153" s="4"/>
      <c r="IVG153" s="4"/>
      <c r="IVH153" s="4"/>
      <c r="IVI153" s="4"/>
      <c r="IVJ153" s="4"/>
      <c r="IVK153" s="4"/>
      <c r="IVL153" s="4"/>
      <c r="IVM153" s="4"/>
      <c r="IVN153" s="4"/>
      <c r="IVO153" s="4"/>
      <c r="IVP153" s="4"/>
      <c r="IVQ153" s="4"/>
      <c r="IVR153" s="4"/>
      <c r="IVS153" s="4"/>
      <c r="IVT153" s="4"/>
      <c r="IVU153" s="4"/>
      <c r="IVV153" s="4"/>
      <c r="IVW153" s="4"/>
      <c r="IVX153" s="4"/>
      <c r="IVY153" s="4"/>
      <c r="IVZ153" s="4"/>
      <c r="IWA153" s="4"/>
      <c r="IWB153" s="4"/>
      <c r="IWC153" s="4"/>
      <c r="IWD153" s="4"/>
      <c r="IWE153" s="4"/>
      <c r="IWF153" s="4"/>
      <c r="IWG153" s="4"/>
      <c r="IWH153" s="4"/>
      <c r="IWI153" s="4"/>
      <c r="IWJ153" s="4"/>
      <c r="IWK153" s="4"/>
      <c r="IWL153" s="4"/>
      <c r="IWM153" s="4"/>
      <c r="IWN153" s="4"/>
      <c r="IWO153" s="4"/>
      <c r="IWP153" s="4"/>
      <c r="IWQ153" s="4"/>
      <c r="IWR153" s="4"/>
      <c r="IWS153" s="4"/>
      <c r="IWT153" s="4"/>
      <c r="IWU153" s="4"/>
      <c r="IWV153" s="4"/>
      <c r="IWW153" s="4"/>
      <c r="IWX153" s="4"/>
      <c r="IWY153" s="4"/>
      <c r="IWZ153" s="4"/>
      <c r="IXA153" s="4"/>
      <c r="IXB153" s="4"/>
      <c r="IXC153" s="4"/>
      <c r="IXD153" s="4"/>
      <c r="IXE153" s="4"/>
      <c r="IXF153" s="4"/>
      <c r="IXG153" s="4"/>
      <c r="IXH153" s="4"/>
      <c r="IXI153" s="4"/>
      <c r="IXJ153" s="4"/>
      <c r="IXK153" s="4"/>
      <c r="IXL153" s="4"/>
      <c r="IXM153" s="4"/>
      <c r="IXN153" s="4"/>
      <c r="IXO153" s="4"/>
      <c r="IXP153" s="4"/>
      <c r="IXQ153" s="4"/>
      <c r="IXR153" s="4"/>
      <c r="IXS153" s="4"/>
      <c r="IXT153" s="4"/>
      <c r="IXU153" s="4"/>
      <c r="IXV153" s="4"/>
      <c r="IXW153" s="4"/>
      <c r="IXX153" s="4"/>
      <c r="IXY153" s="4"/>
      <c r="IXZ153" s="4"/>
      <c r="IYA153" s="4"/>
      <c r="IYB153" s="4"/>
      <c r="IYC153" s="4"/>
      <c r="IYD153" s="4"/>
      <c r="IYE153" s="4"/>
      <c r="IYF153" s="4"/>
      <c r="IYG153" s="4"/>
      <c r="IYH153" s="4"/>
      <c r="IYI153" s="4"/>
      <c r="IYJ153" s="4"/>
      <c r="IYK153" s="4"/>
      <c r="IYL153" s="4"/>
      <c r="IYM153" s="4"/>
      <c r="IYN153" s="4"/>
      <c r="IYO153" s="4"/>
      <c r="IYP153" s="4"/>
      <c r="IYQ153" s="4"/>
      <c r="IYR153" s="4"/>
      <c r="IYS153" s="4"/>
      <c r="IYT153" s="4"/>
      <c r="IYU153" s="4"/>
      <c r="IYV153" s="4"/>
      <c r="IYW153" s="4"/>
      <c r="IYX153" s="4"/>
      <c r="IYY153" s="4"/>
      <c r="IYZ153" s="4"/>
      <c r="IZA153" s="4"/>
      <c r="IZB153" s="4"/>
      <c r="IZC153" s="4"/>
      <c r="IZD153" s="4"/>
      <c r="IZE153" s="4"/>
      <c r="IZF153" s="4"/>
      <c r="IZG153" s="4"/>
      <c r="IZH153" s="4"/>
      <c r="IZI153" s="4"/>
      <c r="IZJ153" s="4"/>
      <c r="IZK153" s="4"/>
      <c r="IZL153" s="4"/>
      <c r="IZM153" s="4"/>
      <c r="IZN153" s="4"/>
      <c r="IZO153" s="4"/>
      <c r="IZP153" s="4"/>
      <c r="IZQ153" s="4"/>
      <c r="IZR153" s="4"/>
      <c r="IZS153" s="4"/>
      <c r="IZT153" s="4"/>
      <c r="IZU153" s="4"/>
      <c r="IZV153" s="4"/>
      <c r="IZW153" s="4"/>
      <c r="IZX153" s="4"/>
      <c r="IZY153" s="4"/>
      <c r="IZZ153" s="4"/>
      <c r="JAA153" s="4"/>
      <c r="JAB153" s="4"/>
      <c r="JAC153" s="4"/>
      <c r="JAD153" s="4"/>
      <c r="JAE153" s="4"/>
      <c r="JAF153" s="4"/>
      <c r="JAG153" s="4"/>
      <c r="JAH153" s="4"/>
      <c r="JAI153" s="4"/>
      <c r="JAJ153" s="4"/>
      <c r="JAK153" s="4"/>
      <c r="JAL153" s="4"/>
      <c r="JAM153" s="4"/>
      <c r="JAN153" s="4"/>
      <c r="JAO153" s="4"/>
      <c r="JAP153" s="4"/>
      <c r="JAQ153" s="4"/>
      <c r="JAR153" s="4"/>
      <c r="JAS153" s="4"/>
      <c r="JAT153" s="4"/>
      <c r="JAU153" s="4"/>
      <c r="JAV153" s="4"/>
      <c r="JAW153" s="4"/>
      <c r="JAX153" s="4"/>
      <c r="JAY153" s="4"/>
      <c r="JAZ153" s="4"/>
      <c r="JBA153" s="4"/>
      <c r="JBB153" s="4"/>
      <c r="JBC153" s="4"/>
      <c r="JBD153" s="4"/>
      <c r="JBE153" s="4"/>
      <c r="JBF153" s="4"/>
      <c r="JBG153" s="4"/>
      <c r="JBH153" s="4"/>
      <c r="JBI153" s="4"/>
      <c r="JBJ153" s="4"/>
      <c r="JBK153" s="4"/>
      <c r="JBL153" s="4"/>
      <c r="JBM153" s="4"/>
      <c r="JBN153" s="4"/>
      <c r="JBO153" s="4"/>
      <c r="JBP153" s="4"/>
      <c r="JBQ153" s="4"/>
      <c r="JBR153" s="4"/>
      <c r="JBS153" s="4"/>
      <c r="JBT153" s="4"/>
      <c r="JBU153" s="4"/>
      <c r="JBV153" s="4"/>
      <c r="JBW153" s="4"/>
      <c r="JBX153" s="4"/>
      <c r="JBY153" s="4"/>
      <c r="JBZ153" s="4"/>
      <c r="JCA153" s="4"/>
      <c r="JCB153" s="4"/>
      <c r="JCC153" s="4"/>
      <c r="JCD153" s="4"/>
      <c r="JCE153" s="4"/>
      <c r="JCF153" s="4"/>
      <c r="JCG153" s="4"/>
      <c r="JCH153" s="4"/>
      <c r="JCI153" s="4"/>
      <c r="JCJ153" s="4"/>
      <c r="JCK153" s="4"/>
      <c r="JCL153" s="4"/>
      <c r="JCM153" s="4"/>
      <c r="JCN153" s="4"/>
      <c r="JCO153" s="4"/>
      <c r="JCP153" s="4"/>
      <c r="JCQ153" s="4"/>
      <c r="JCR153" s="4"/>
      <c r="JCS153" s="4"/>
      <c r="JCT153" s="4"/>
      <c r="JCU153" s="4"/>
      <c r="JCV153" s="4"/>
      <c r="JCW153" s="4"/>
      <c r="JCX153" s="4"/>
      <c r="JCY153" s="4"/>
      <c r="JCZ153" s="4"/>
      <c r="JDA153" s="4"/>
      <c r="JDB153" s="4"/>
      <c r="JDC153" s="74"/>
      <c r="JDD153" s="74"/>
      <c r="JDE153" s="74"/>
      <c r="JDF153" s="74"/>
      <c r="JDG153" s="74"/>
      <c r="JDH153" s="74"/>
      <c r="JDI153" s="4"/>
      <c r="JDJ153" s="4"/>
      <c r="JDK153" s="4"/>
      <c r="JDL153" s="4"/>
      <c r="JDM153" s="4"/>
      <c r="JDN153" s="4"/>
      <c r="JDO153" s="4"/>
      <c r="JDP153" s="4"/>
      <c r="JDQ153" s="4"/>
      <c r="JDR153" s="4"/>
      <c r="JDS153" s="4"/>
      <c r="JDT153" s="4"/>
      <c r="JDU153" s="4"/>
      <c r="JDV153" s="4"/>
      <c r="JDW153" s="4"/>
      <c r="JDX153" s="4"/>
      <c r="JDY153" s="4"/>
      <c r="JDZ153" s="4"/>
      <c r="JEA153" s="4"/>
      <c r="JEB153" s="4"/>
      <c r="JEC153" s="4"/>
      <c r="JED153" s="4"/>
      <c r="JEE153" s="4"/>
      <c r="JEF153" s="4"/>
      <c r="JEG153" s="4"/>
      <c r="JEH153" s="4"/>
      <c r="JEI153" s="4"/>
      <c r="JEJ153" s="4"/>
      <c r="JEK153" s="4"/>
      <c r="JEL153" s="4"/>
      <c r="JEM153" s="4"/>
      <c r="JEN153" s="4"/>
      <c r="JEO153" s="4"/>
      <c r="JEP153" s="4"/>
      <c r="JEQ153" s="4"/>
      <c r="JER153" s="4"/>
      <c r="JES153" s="4"/>
      <c r="JET153" s="4"/>
      <c r="JEU153" s="4"/>
      <c r="JEV153" s="4"/>
      <c r="JEW153" s="4"/>
      <c r="JEX153" s="4"/>
      <c r="JEY153" s="4"/>
      <c r="JEZ153" s="4"/>
      <c r="JFA153" s="4"/>
      <c r="JFB153" s="4"/>
      <c r="JFC153" s="4"/>
      <c r="JFD153" s="4"/>
      <c r="JFE153" s="4"/>
      <c r="JFF153" s="4"/>
      <c r="JFG153" s="4"/>
      <c r="JFH153" s="4"/>
      <c r="JFI153" s="4"/>
      <c r="JFJ153" s="4"/>
      <c r="JFK153" s="4"/>
      <c r="JFL153" s="4"/>
      <c r="JFM153" s="4"/>
      <c r="JFN153" s="4"/>
      <c r="JFO153" s="4"/>
      <c r="JFP153" s="4"/>
      <c r="JFQ153" s="4"/>
      <c r="JFR153" s="4"/>
      <c r="JFS153" s="4"/>
      <c r="JFT153" s="4"/>
      <c r="JFU153" s="4"/>
      <c r="JFV153" s="4"/>
      <c r="JFW153" s="4"/>
      <c r="JFX153" s="4"/>
      <c r="JFY153" s="4"/>
      <c r="JFZ153" s="4"/>
      <c r="JGA153" s="4"/>
      <c r="JGB153" s="4"/>
      <c r="JGC153" s="4"/>
      <c r="JGD153" s="4"/>
      <c r="JGE153" s="4"/>
      <c r="JGF153" s="4"/>
      <c r="JGG153" s="4"/>
      <c r="JGH153" s="4"/>
      <c r="JGI153" s="4"/>
      <c r="JGJ153" s="4"/>
      <c r="JGK153" s="4"/>
      <c r="JGL153" s="4"/>
      <c r="JGM153" s="4"/>
      <c r="JGN153" s="4"/>
      <c r="JGO153" s="4"/>
      <c r="JGP153" s="4"/>
      <c r="JGQ153" s="4"/>
      <c r="JGR153" s="4"/>
      <c r="JGS153" s="4"/>
      <c r="JGT153" s="4"/>
      <c r="JGU153" s="4"/>
      <c r="JGV153" s="4"/>
      <c r="JGW153" s="4"/>
      <c r="JGX153" s="4"/>
      <c r="JGY153" s="4"/>
      <c r="JGZ153" s="4"/>
      <c r="JHA153" s="4"/>
      <c r="JHB153" s="4"/>
      <c r="JHC153" s="4"/>
      <c r="JHD153" s="4"/>
      <c r="JHE153" s="4"/>
      <c r="JHF153" s="4"/>
      <c r="JHG153" s="4"/>
      <c r="JHH153" s="4"/>
      <c r="JHI153" s="4"/>
      <c r="JHJ153" s="4"/>
      <c r="JHK153" s="4"/>
      <c r="JHL153" s="4"/>
      <c r="JHM153" s="4"/>
      <c r="JHN153" s="4"/>
      <c r="JHO153" s="4"/>
      <c r="JHP153" s="4"/>
      <c r="JHQ153" s="4"/>
      <c r="JHR153" s="4"/>
      <c r="JHS153" s="4"/>
      <c r="JHT153" s="4"/>
      <c r="JHU153" s="4"/>
      <c r="JHV153" s="4"/>
      <c r="JHW153" s="4"/>
      <c r="JHX153" s="4"/>
      <c r="JHY153" s="4"/>
      <c r="JHZ153" s="4"/>
      <c r="JIA153" s="4"/>
      <c r="JIB153" s="4"/>
      <c r="JIC153" s="4"/>
      <c r="JID153" s="4"/>
      <c r="JIE153" s="4"/>
      <c r="JIF153" s="4"/>
      <c r="JIG153" s="4"/>
      <c r="JIH153" s="4"/>
      <c r="JII153" s="4"/>
      <c r="JIJ153" s="4"/>
      <c r="JIK153" s="4"/>
      <c r="JIL153" s="4"/>
      <c r="JIM153" s="4"/>
      <c r="JIN153" s="4"/>
      <c r="JIO153" s="4"/>
      <c r="JIP153" s="4"/>
      <c r="JIQ153" s="4"/>
      <c r="JIR153" s="4"/>
      <c r="JIS153" s="4"/>
      <c r="JIT153" s="4"/>
      <c r="JIU153" s="4"/>
      <c r="JIV153" s="4"/>
      <c r="JIW153" s="4"/>
      <c r="JIX153" s="4"/>
      <c r="JIY153" s="4"/>
      <c r="JIZ153" s="4"/>
      <c r="JJA153" s="4"/>
      <c r="JJB153" s="4"/>
      <c r="JJC153" s="4"/>
      <c r="JJD153" s="4"/>
      <c r="JJE153" s="4"/>
      <c r="JJF153" s="4"/>
      <c r="JJG153" s="4"/>
      <c r="JJH153" s="4"/>
      <c r="JJI153" s="4"/>
      <c r="JJJ153" s="4"/>
      <c r="JJK153" s="4"/>
      <c r="JJL153" s="4"/>
      <c r="JJM153" s="4"/>
      <c r="JJN153" s="4"/>
      <c r="JJO153" s="4"/>
      <c r="JJP153" s="4"/>
      <c r="JJQ153" s="4"/>
      <c r="JJR153" s="4"/>
      <c r="JJS153" s="4"/>
      <c r="JJT153" s="4"/>
      <c r="JJU153" s="4"/>
      <c r="JJV153" s="4"/>
      <c r="JJW153" s="4"/>
      <c r="JJX153" s="4"/>
      <c r="JJY153" s="4"/>
      <c r="JJZ153" s="4"/>
      <c r="JKA153" s="4"/>
      <c r="JKB153" s="4"/>
      <c r="JKC153" s="4"/>
      <c r="JKD153" s="4"/>
      <c r="JKE153" s="4"/>
      <c r="JKF153" s="4"/>
      <c r="JKG153" s="4"/>
      <c r="JKH153" s="4"/>
      <c r="JKI153" s="4"/>
      <c r="JKJ153" s="4"/>
      <c r="JKK153" s="4"/>
      <c r="JKL153" s="4"/>
      <c r="JKM153" s="4"/>
      <c r="JKN153" s="4"/>
      <c r="JKO153" s="4"/>
      <c r="JKP153" s="4"/>
      <c r="JKQ153" s="4"/>
      <c r="JKR153" s="4"/>
      <c r="JKS153" s="4"/>
      <c r="JKT153" s="4"/>
      <c r="JKU153" s="4"/>
      <c r="JKV153" s="4"/>
      <c r="JKW153" s="4"/>
      <c r="JKX153" s="4"/>
      <c r="JKY153" s="4"/>
      <c r="JKZ153" s="4"/>
      <c r="JLA153" s="4"/>
      <c r="JLB153" s="4"/>
      <c r="JLC153" s="4"/>
      <c r="JLD153" s="4"/>
      <c r="JLE153" s="4"/>
      <c r="JLF153" s="4"/>
      <c r="JLG153" s="4"/>
      <c r="JLH153" s="4"/>
      <c r="JLI153" s="4"/>
      <c r="JLJ153" s="4"/>
      <c r="JLK153" s="4"/>
      <c r="JLL153" s="4"/>
      <c r="JLM153" s="4"/>
      <c r="JLN153" s="4"/>
      <c r="JLO153" s="4"/>
      <c r="JLP153" s="4"/>
      <c r="JLQ153" s="4"/>
      <c r="JLR153" s="4"/>
      <c r="JLS153" s="4"/>
      <c r="JLT153" s="4"/>
      <c r="JLU153" s="4"/>
      <c r="JLV153" s="4"/>
      <c r="JLW153" s="4"/>
      <c r="JLX153" s="4"/>
      <c r="JLY153" s="4"/>
      <c r="JLZ153" s="4"/>
      <c r="JMA153" s="4"/>
      <c r="JMB153" s="4"/>
      <c r="JMC153" s="4"/>
      <c r="JMD153" s="4"/>
      <c r="JME153" s="4"/>
      <c r="JMF153" s="4"/>
      <c r="JMG153" s="4"/>
      <c r="JMH153" s="4"/>
      <c r="JMI153" s="4"/>
      <c r="JMJ153" s="4"/>
      <c r="JMK153" s="4"/>
      <c r="JML153" s="4"/>
      <c r="JMM153" s="4"/>
      <c r="JMN153" s="4"/>
      <c r="JMO153" s="4"/>
      <c r="JMP153" s="4"/>
      <c r="JMQ153" s="4"/>
      <c r="JMR153" s="4"/>
      <c r="JMS153" s="4"/>
      <c r="JMT153" s="4"/>
      <c r="JMU153" s="4"/>
      <c r="JMV153" s="4"/>
      <c r="JMW153" s="4"/>
      <c r="JMX153" s="4"/>
      <c r="JMY153" s="74"/>
      <c r="JMZ153" s="74"/>
      <c r="JNA153" s="74"/>
      <c r="JNB153" s="74"/>
      <c r="JNC153" s="74"/>
      <c r="JND153" s="74"/>
      <c r="JNE153" s="4"/>
      <c r="JNF153" s="4"/>
      <c r="JNG153" s="4"/>
      <c r="JNH153" s="4"/>
      <c r="JNI153" s="4"/>
      <c r="JNJ153" s="4"/>
      <c r="JNK153" s="4"/>
      <c r="JNL153" s="4"/>
      <c r="JNM153" s="4"/>
      <c r="JNN153" s="4"/>
      <c r="JNO153" s="4"/>
      <c r="JNP153" s="4"/>
      <c r="JNQ153" s="4"/>
      <c r="JNR153" s="4"/>
      <c r="JNS153" s="4"/>
      <c r="JNT153" s="4"/>
      <c r="JNU153" s="4"/>
      <c r="JNV153" s="4"/>
      <c r="JNW153" s="4"/>
      <c r="JNX153" s="4"/>
      <c r="JNY153" s="4"/>
      <c r="JNZ153" s="4"/>
      <c r="JOA153" s="4"/>
      <c r="JOB153" s="4"/>
      <c r="JOC153" s="4"/>
      <c r="JOD153" s="4"/>
      <c r="JOE153" s="4"/>
      <c r="JOF153" s="4"/>
      <c r="JOG153" s="4"/>
      <c r="JOH153" s="4"/>
      <c r="JOI153" s="4"/>
      <c r="JOJ153" s="4"/>
      <c r="JOK153" s="4"/>
      <c r="JOL153" s="4"/>
      <c r="JOM153" s="4"/>
      <c r="JON153" s="4"/>
      <c r="JOO153" s="4"/>
      <c r="JOP153" s="4"/>
      <c r="JOQ153" s="4"/>
      <c r="JOR153" s="4"/>
      <c r="JOS153" s="4"/>
      <c r="JOT153" s="4"/>
      <c r="JOU153" s="4"/>
      <c r="JOV153" s="4"/>
      <c r="JOW153" s="4"/>
      <c r="JOX153" s="4"/>
      <c r="JOY153" s="4"/>
      <c r="JOZ153" s="4"/>
      <c r="JPA153" s="4"/>
      <c r="JPB153" s="4"/>
      <c r="JPC153" s="4"/>
      <c r="JPD153" s="4"/>
      <c r="JPE153" s="4"/>
      <c r="JPF153" s="4"/>
      <c r="JPG153" s="4"/>
      <c r="JPH153" s="4"/>
      <c r="JPI153" s="4"/>
      <c r="JPJ153" s="4"/>
      <c r="JPK153" s="4"/>
      <c r="JPL153" s="4"/>
      <c r="JPM153" s="4"/>
      <c r="JPN153" s="4"/>
      <c r="JPO153" s="4"/>
      <c r="JPP153" s="4"/>
      <c r="JPQ153" s="4"/>
      <c r="JPR153" s="4"/>
      <c r="JPS153" s="4"/>
      <c r="JPT153" s="4"/>
      <c r="JPU153" s="4"/>
      <c r="JPV153" s="4"/>
      <c r="JPW153" s="4"/>
      <c r="JPX153" s="4"/>
      <c r="JPY153" s="4"/>
      <c r="JPZ153" s="4"/>
      <c r="JQA153" s="4"/>
      <c r="JQB153" s="4"/>
      <c r="JQC153" s="4"/>
      <c r="JQD153" s="4"/>
      <c r="JQE153" s="4"/>
      <c r="JQF153" s="4"/>
      <c r="JQG153" s="4"/>
      <c r="JQH153" s="4"/>
      <c r="JQI153" s="4"/>
      <c r="JQJ153" s="4"/>
      <c r="JQK153" s="4"/>
      <c r="JQL153" s="4"/>
      <c r="JQM153" s="4"/>
      <c r="JQN153" s="4"/>
      <c r="JQO153" s="4"/>
      <c r="JQP153" s="4"/>
      <c r="JQQ153" s="4"/>
      <c r="JQR153" s="4"/>
      <c r="JQS153" s="4"/>
      <c r="JQT153" s="4"/>
      <c r="JQU153" s="4"/>
      <c r="JQV153" s="4"/>
      <c r="JQW153" s="4"/>
      <c r="JQX153" s="4"/>
      <c r="JQY153" s="4"/>
      <c r="JQZ153" s="4"/>
      <c r="JRA153" s="4"/>
      <c r="JRB153" s="4"/>
      <c r="JRC153" s="4"/>
      <c r="JRD153" s="4"/>
      <c r="JRE153" s="4"/>
      <c r="JRF153" s="4"/>
      <c r="JRG153" s="4"/>
      <c r="JRH153" s="4"/>
      <c r="JRI153" s="4"/>
      <c r="JRJ153" s="4"/>
      <c r="JRK153" s="4"/>
      <c r="JRL153" s="4"/>
      <c r="JRM153" s="4"/>
      <c r="JRN153" s="4"/>
      <c r="JRO153" s="4"/>
      <c r="JRP153" s="4"/>
      <c r="JRQ153" s="4"/>
      <c r="JRR153" s="4"/>
      <c r="JRS153" s="4"/>
      <c r="JRT153" s="4"/>
      <c r="JRU153" s="4"/>
      <c r="JRV153" s="4"/>
      <c r="JRW153" s="4"/>
      <c r="JRX153" s="4"/>
      <c r="JRY153" s="4"/>
      <c r="JRZ153" s="4"/>
      <c r="JSA153" s="4"/>
      <c r="JSB153" s="4"/>
      <c r="JSC153" s="4"/>
      <c r="JSD153" s="4"/>
      <c r="JSE153" s="4"/>
      <c r="JSF153" s="4"/>
      <c r="JSG153" s="4"/>
      <c r="JSH153" s="4"/>
      <c r="JSI153" s="4"/>
      <c r="JSJ153" s="4"/>
      <c r="JSK153" s="4"/>
      <c r="JSL153" s="4"/>
      <c r="JSM153" s="4"/>
      <c r="JSN153" s="4"/>
      <c r="JSO153" s="4"/>
      <c r="JSP153" s="4"/>
      <c r="JSQ153" s="4"/>
      <c r="JSR153" s="4"/>
      <c r="JSS153" s="4"/>
      <c r="JST153" s="4"/>
      <c r="JSU153" s="4"/>
      <c r="JSV153" s="4"/>
      <c r="JSW153" s="4"/>
      <c r="JSX153" s="4"/>
      <c r="JSY153" s="4"/>
      <c r="JSZ153" s="4"/>
      <c r="JTA153" s="4"/>
      <c r="JTB153" s="4"/>
      <c r="JTC153" s="4"/>
      <c r="JTD153" s="4"/>
      <c r="JTE153" s="4"/>
      <c r="JTF153" s="4"/>
      <c r="JTG153" s="4"/>
      <c r="JTH153" s="4"/>
      <c r="JTI153" s="4"/>
      <c r="JTJ153" s="4"/>
      <c r="JTK153" s="4"/>
      <c r="JTL153" s="4"/>
      <c r="JTM153" s="4"/>
      <c r="JTN153" s="4"/>
      <c r="JTO153" s="4"/>
      <c r="JTP153" s="4"/>
      <c r="JTQ153" s="4"/>
      <c r="JTR153" s="4"/>
      <c r="JTS153" s="4"/>
      <c r="JTT153" s="4"/>
      <c r="JTU153" s="4"/>
      <c r="JTV153" s="4"/>
      <c r="JTW153" s="4"/>
      <c r="JTX153" s="4"/>
      <c r="JTY153" s="4"/>
      <c r="JTZ153" s="4"/>
      <c r="JUA153" s="4"/>
      <c r="JUB153" s="4"/>
      <c r="JUC153" s="4"/>
      <c r="JUD153" s="4"/>
      <c r="JUE153" s="4"/>
      <c r="JUF153" s="4"/>
      <c r="JUG153" s="4"/>
      <c r="JUH153" s="4"/>
      <c r="JUI153" s="4"/>
      <c r="JUJ153" s="4"/>
      <c r="JUK153" s="4"/>
      <c r="JUL153" s="4"/>
      <c r="JUM153" s="4"/>
      <c r="JUN153" s="4"/>
      <c r="JUO153" s="4"/>
      <c r="JUP153" s="4"/>
      <c r="JUQ153" s="4"/>
      <c r="JUR153" s="4"/>
      <c r="JUS153" s="4"/>
      <c r="JUT153" s="4"/>
      <c r="JUU153" s="4"/>
      <c r="JUV153" s="4"/>
      <c r="JUW153" s="4"/>
      <c r="JUX153" s="4"/>
      <c r="JUY153" s="4"/>
      <c r="JUZ153" s="4"/>
      <c r="JVA153" s="4"/>
      <c r="JVB153" s="4"/>
      <c r="JVC153" s="4"/>
      <c r="JVD153" s="4"/>
      <c r="JVE153" s="4"/>
      <c r="JVF153" s="4"/>
      <c r="JVG153" s="4"/>
      <c r="JVH153" s="4"/>
      <c r="JVI153" s="4"/>
      <c r="JVJ153" s="4"/>
      <c r="JVK153" s="4"/>
      <c r="JVL153" s="4"/>
      <c r="JVM153" s="4"/>
      <c r="JVN153" s="4"/>
      <c r="JVO153" s="4"/>
      <c r="JVP153" s="4"/>
      <c r="JVQ153" s="4"/>
      <c r="JVR153" s="4"/>
      <c r="JVS153" s="4"/>
      <c r="JVT153" s="4"/>
      <c r="JVU153" s="4"/>
      <c r="JVV153" s="4"/>
      <c r="JVW153" s="4"/>
      <c r="JVX153" s="4"/>
      <c r="JVY153" s="4"/>
      <c r="JVZ153" s="4"/>
      <c r="JWA153" s="4"/>
      <c r="JWB153" s="4"/>
      <c r="JWC153" s="4"/>
      <c r="JWD153" s="4"/>
      <c r="JWE153" s="4"/>
      <c r="JWF153" s="4"/>
      <c r="JWG153" s="4"/>
      <c r="JWH153" s="4"/>
      <c r="JWI153" s="4"/>
      <c r="JWJ153" s="4"/>
      <c r="JWK153" s="4"/>
      <c r="JWL153" s="4"/>
      <c r="JWM153" s="4"/>
      <c r="JWN153" s="4"/>
      <c r="JWO153" s="4"/>
      <c r="JWP153" s="4"/>
      <c r="JWQ153" s="4"/>
      <c r="JWR153" s="4"/>
      <c r="JWS153" s="4"/>
      <c r="JWT153" s="4"/>
      <c r="JWU153" s="74"/>
      <c r="JWV153" s="74"/>
      <c r="JWW153" s="74"/>
      <c r="JWX153" s="74"/>
      <c r="JWY153" s="74"/>
      <c r="JWZ153" s="74"/>
      <c r="JXA153" s="4"/>
      <c r="JXB153" s="4"/>
      <c r="JXC153" s="4"/>
      <c r="JXD153" s="4"/>
      <c r="JXE153" s="4"/>
      <c r="JXF153" s="4"/>
      <c r="JXG153" s="4"/>
      <c r="JXH153" s="4"/>
      <c r="JXI153" s="4"/>
      <c r="JXJ153" s="4"/>
      <c r="JXK153" s="4"/>
      <c r="JXL153" s="4"/>
      <c r="JXM153" s="4"/>
      <c r="JXN153" s="4"/>
      <c r="JXO153" s="4"/>
      <c r="JXP153" s="4"/>
      <c r="JXQ153" s="4"/>
      <c r="JXR153" s="4"/>
      <c r="JXS153" s="4"/>
      <c r="JXT153" s="4"/>
      <c r="JXU153" s="4"/>
      <c r="JXV153" s="4"/>
      <c r="JXW153" s="4"/>
      <c r="JXX153" s="4"/>
      <c r="JXY153" s="4"/>
      <c r="JXZ153" s="4"/>
      <c r="JYA153" s="4"/>
      <c r="JYB153" s="4"/>
      <c r="JYC153" s="4"/>
      <c r="JYD153" s="4"/>
      <c r="JYE153" s="4"/>
      <c r="JYF153" s="4"/>
      <c r="JYG153" s="4"/>
      <c r="JYH153" s="4"/>
      <c r="JYI153" s="4"/>
      <c r="JYJ153" s="4"/>
      <c r="JYK153" s="4"/>
      <c r="JYL153" s="4"/>
      <c r="JYM153" s="4"/>
      <c r="JYN153" s="4"/>
      <c r="JYO153" s="4"/>
      <c r="JYP153" s="4"/>
      <c r="JYQ153" s="4"/>
      <c r="JYR153" s="4"/>
      <c r="JYS153" s="4"/>
      <c r="JYT153" s="4"/>
      <c r="JYU153" s="4"/>
      <c r="JYV153" s="4"/>
      <c r="JYW153" s="4"/>
      <c r="JYX153" s="4"/>
      <c r="JYY153" s="4"/>
      <c r="JYZ153" s="4"/>
      <c r="JZA153" s="4"/>
      <c r="JZB153" s="4"/>
      <c r="JZC153" s="4"/>
      <c r="JZD153" s="4"/>
      <c r="JZE153" s="4"/>
      <c r="JZF153" s="4"/>
      <c r="JZG153" s="4"/>
      <c r="JZH153" s="4"/>
      <c r="JZI153" s="4"/>
      <c r="JZJ153" s="4"/>
      <c r="JZK153" s="4"/>
      <c r="JZL153" s="4"/>
      <c r="JZM153" s="4"/>
      <c r="JZN153" s="4"/>
      <c r="JZO153" s="4"/>
      <c r="JZP153" s="4"/>
      <c r="JZQ153" s="4"/>
      <c r="JZR153" s="4"/>
      <c r="JZS153" s="4"/>
      <c r="JZT153" s="4"/>
      <c r="JZU153" s="4"/>
      <c r="JZV153" s="4"/>
      <c r="JZW153" s="4"/>
      <c r="JZX153" s="4"/>
      <c r="JZY153" s="4"/>
      <c r="JZZ153" s="4"/>
      <c r="KAA153" s="4"/>
      <c r="KAB153" s="4"/>
      <c r="KAC153" s="4"/>
      <c r="KAD153" s="4"/>
      <c r="KAE153" s="4"/>
      <c r="KAF153" s="4"/>
      <c r="KAG153" s="4"/>
      <c r="KAH153" s="4"/>
      <c r="KAI153" s="4"/>
      <c r="KAJ153" s="4"/>
      <c r="KAK153" s="4"/>
      <c r="KAL153" s="4"/>
      <c r="KAM153" s="4"/>
      <c r="KAN153" s="4"/>
      <c r="KAO153" s="4"/>
      <c r="KAP153" s="4"/>
      <c r="KAQ153" s="4"/>
      <c r="KAR153" s="4"/>
      <c r="KAS153" s="4"/>
      <c r="KAT153" s="4"/>
      <c r="KAU153" s="4"/>
      <c r="KAV153" s="4"/>
      <c r="KAW153" s="4"/>
      <c r="KAX153" s="4"/>
      <c r="KAY153" s="4"/>
      <c r="KAZ153" s="4"/>
      <c r="KBA153" s="4"/>
      <c r="KBB153" s="4"/>
      <c r="KBC153" s="4"/>
      <c r="KBD153" s="4"/>
      <c r="KBE153" s="4"/>
      <c r="KBF153" s="4"/>
      <c r="KBG153" s="4"/>
      <c r="KBH153" s="4"/>
      <c r="KBI153" s="4"/>
      <c r="KBJ153" s="4"/>
      <c r="KBK153" s="4"/>
      <c r="KBL153" s="4"/>
      <c r="KBM153" s="4"/>
      <c r="KBN153" s="4"/>
      <c r="KBO153" s="4"/>
      <c r="KBP153" s="4"/>
      <c r="KBQ153" s="4"/>
      <c r="KBR153" s="4"/>
      <c r="KBS153" s="4"/>
      <c r="KBT153" s="4"/>
      <c r="KBU153" s="4"/>
      <c r="KBV153" s="4"/>
      <c r="KBW153" s="4"/>
      <c r="KBX153" s="4"/>
      <c r="KBY153" s="4"/>
      <c r="KBZ153" s="4"/>
      <c r="KCA153" s="4"/>
      <c r="KCB153" s="4"/>
      <c r="KCC153" s="4"/>
      <c r="KCD153" s="4"/>
      <c r="KCE153" s="4"/>
      <c r="KCF153" s="4"/>
      <c r="KCG153" s="4"/>
      <c r="KCH153" s="4"/>
      <c r="KCI153" s="4"/>
      <c r="KCJ153" s="4"/>
      <c r="KCK153" s="4"/>
      <c r="KCL153" s="4"/>
      <c r="KCM153" s="4"/>
      <c r="KCN153" s="4"/>
      <c r="KCO153" s="4"/>
      <c r="KCP153" s="4"/>
      <c r="KCQ153" s="4"/>
      <c r="KCR153" s="4"/>
      <c r="KCS153" s="4"/>
      <c r="KCT153" s="4"/>
      <c r="KCU153" s="4"/>
      <c r="KCV153" s="4"/>
      <c r="KCW153" s="4"/>
      <c r="KCX153" s="4"/>
      <c r="KCY153" s="4"/>
      <c r="KCZ153" s="4"/>
      <c r="KDA153" s="4"/>
      <c r="KDB153" s="4"/>
      <c r="KDC153" s="4"/>
      <c r="KDD153" s="4"/>
      <c r="KDE153" s="4"/>
      <c r="KDF153" s="4"/>
      <c r="KDG153" s="4"/>
      <c r="KDH153" s="4"/>
      <c r="KDI153" s="4"/>
      <c r="KDJ153" s="4"/>
      <c r="KDK153" s="4"/>
      <c r="KDL153" s="4"/>
      <c r="KDM153" s="4"/>
      <c r="KDN153" s="4"/>
      <c r="KDO153" s="4"/>
      <c r="KDP153" s="4"/>
      <c r="KDQ153" s="4"/>
      <c r="KDR153" s="4"/>
      <c r="KDS153" s="4"/>
      <c r="KDT153" s="4"/>
      <c r="KDU153" s="4"/>
      <c r="KDV153" s="4"/>
      <c r="KDW153" s="4"/>
      <c r="KDX153" s="4"/>
      <c r="KDY153" s="4"/>
      <c r="KDZ153" s="4"/>
      <c r="KEA153" s="4"/>
      <c r="KEB153" s="4"/>
      <c r="KEC153" s="4"/>
      <c r="KED153" s="4"/>
      <c r="KEE153" s="4"/>
      <c r="KEF153" s="4"/>
      <c r="KEG153" s="4"/>
      <c r="KEH153" s="4"/>
      <c r="KEI153" s="4"/>
      <c r="KEJ153" s="4"/>
      <c r="KEK153" s="4"/>
      <c r="KEL153" s="4"/>
      <c r="KEM153" s="4"/>
      <c r="KEN153" s="4"/>
      <c r="KEO153" s="4"/>
      <c r="KEP153" s="4"/>
      <c r="KEQ153" s="4"/>
      <c r="KER153" s="4"/>
      <c r="KES153" s="4"/>
      <c r="KET153" s="4"/>
      <c r="KEU153" s="4"/>
      <c r="KEV153" s="4"/>
      <c r="KEW153" s="4"/>
      <c r="KEX153" s="4"/>
      <c r="KEY153" s="4"/>
      <c r="KEZ153" s="4"/>
      <c r="KFA153" s="4"/>
      <c r="KFB153" s="4"/>
      <c r="KFC153" s="4"/>
      <c r="KFD153" s="4"/>
      <c r="KFE153" s="4"/>
      <c r="KFF153" s="4"/>
      <c r="KFG153" s="4"/>
      <c r="KFH153" s="4"/>
      <c r="KFI153" s="4"/>
      <c r="KFJ153" s="4"/>
      <c r="KFK153" s="4"/>
      <c r="KFL153" s="4"/>
      <c r="KFM153" s="4"/>
      <c r="KFN153" s="4"/>
      <c r="KFO153" s="4"/>
      <c r="KFP153" s="4"/>
      <c r="KFQ153" s="4"/>
      <c r="KFR153" s="4"/>
      <c r="KFS153" s="4"/>
      <c r="KFT153" s="4"/>
      <c r="KFU153" s="4"/>
      <c r="KFV153" s="4"/>
      <c r="KFW153" s="4"/>
      <c r="KFX153" s="4"/>
      <c r="KFY153" s="4"/>
      <c r="KFZ153" s="4"/>
      <c r="KGA153" s="4"/>
      <c r="KGB153" s="4"/>
      <c r="KGC153" s="4"/>
      <c r="KGD153" s="4"/>
      <c r="KGE153" s="4"/>
      <c r="KGF153" s="4"/>
      <c r="KGG153" s="4"/>
      <c r="KGH153" s="4"/>
      <c r="KGI153" s="4"/>
      <c r="KGJ153" s="4"/>
      <c r="KGK153" s="4"/>
      <c r="KGL153" s="4"/>
      <c r="KGM153" s="4"/>
      <c r="KGN153" s="4"/>
      <c r="KGO153" s="4"/>
      <c r="KGP153" s="4"/>
      <c r="KGQ153" s="74"/>
      <c r="KGR153" s="74"/>
      <c r="KGS153" s="74"/>
      <c r="KGT153" s="74"/>
      <c r="KGU153" s="74"/>
      <c r="KGV153" s="74"/>
      <c r="KGW153" s="4"/>
      <c r="KGX153" s="4"/>
      <c r="KGY153" s="4"/>
      <c r="KGZ153" s="4"/>
      <c r="KHA153" s="4"/>
      <c r="KHB153" s="4"/>
      <c r="KHC153" s="4"/>
      <c r="KHD153" s="4"/>
      <c r="KHE153" s="4"/>
      <c r="KHF153" s="4"/>
      <c r="KHG153" s="4"/>
      <c r="KHH153" s="4"/>
      <c r="KHI153" s="4"/>
      <c r="KHJ153" s="4"/>
      <c r="KHK153" s="4"/>
      <c r="KHL153" s="4"/>
      <c r="KHM153" s="4"/>
      <c r="KHN153" s="4"/>
      <c r="KHO153" s="4"/>
      <c r="KHP153" s="4"/>
      <c r="KHQ153" s="4"/>
      <c r="KHR153" s="4"/>
      <c r="KHS153" s="4"/>
      <c r="KHT153" s="4"/>
      <c r="KHU153" s="4"/>
      <c r="KHV153" s="4"/>
      <c r="KHW153" s="4"/>
      <c r="KHX153" s="4"/>
      <c r="KHY153" s="4"/>
      <c r="KHZ153" s="4"/>
      <c r="KIA153" s="4"/>
      <c r="KIB153" s="4"/>
      <c r="KIC153" s="4"/>
      <c r="KID153" s="4"/>
      <c r="KIE153" s="4"/>
      <c r="KIF153" s="4"/>
      <c r="KIG153" s="4"/>
      <c r="KIH153" s="4"/>
      <c r="KII153" s="4"/>
      <c r="KIJ153" s="4"/>
      <c r="KIK153" s="4"/>
      <c r="KIL153" s="4"/>
      <c r="KIM153" s="4"/>
      <c r="KIN153" s="4"/>
      <c r="KIO153" s="4"/>
      <c r="KIP153" s="4"/>
      <c r="KIQ153" s="4"/>
      <c r="KIR153" s="4"/>
      <c r="KIS153" s="4"/>
      <c r="KIT153" s="4"/>
      <c r="KIU153" s="4"/>
      <c r="KIV153" s="4"/>
      <c r="KIW153" s="4"/>
      <c r="KIX153" s="4"/>
      <c r="KIY153" s="4"/>
      <c r="KIZ153" s="4"/>
      <c r="KJA153" s="4"/>
      <c r="KJB153" s="4"/>
      <c r="KJC153" s="4"/>
      <c r="KJD153" s="4"/>
      <c r="KJE153" s="4"/>
      <c r="KJF153" s="4"/>
      <c r="KJG153" s="4"/>
      <c r="KJH153" s="4"/>
      <c r="KJI153" s="4"/>
      <c r="KJJ153" s="4"/>
      <c r="KJK153" s="4"/>
      <c r="KJL153" s="4"/>
      <c r="KJM153" s="4"/>
      <c r="KJN153" s="4"/>
      <c r="KJO153" s="4"/>
      <c r="KJP153" s="4"/>
      <c r="KJQ153" s="4"/>
      <c r="KJR153" s="4"/>
      <c r="KJS153" s="4"/>
      <c r="KJT153" s="4"/>
      <c r="KJU153" s="4"/>
      <c r="KJV153" s="4"/>
      <c r="KJW153" s="4"/>
      <c r="KJX153" s="4"/>
      <c r="KJY153" s="4"/>
      <c r="KJZ153" s="4"/>
      <c r="KKA153" s="4"/>
      <c r="KKB153" s="4"/>
      <c r="KKC153" s="4"/>
      <c r="KKD153" s="4"/>
      <c r="KKE153" s="4"/>
      <c r="KKF153" s="4"/>
      <c r="KKG153" s="4"/>
      <c r="KKH153" s="4"/>
      <c r="KKI153" s="4"/>
      <c r="KKJ153" s="4"/>
      <c r="KKK153" s="4"/>
      <c r="KKL153" s="4"/>
      <c r="KKM153" s="4"/>
      <c r="KKN153" s="4"/>
      <c r="KKO153" s="4"/>
      <c r="KKP153" s="4"/>
      <c r="KKQ153" s="4"/>
      <c r="KKR153" s="4"/>
      <c r="KKS153" s="4"/>
      <c r="KKT153" s="4"/>
      <c r="KKU153" s="4"/>
      <c r="KKV153" s="4"/>
      <c r="KKW153" s="4"/>
      <c r="KKX153" s="4"/>
      <c r="KKY153" s="4"/>
      <c r="KKZ153" s="4"/>
      <c r="KLA153" s="4"/>
      <c r="KLB153" s="4"/>
      <c r="KLC153" s="4"/>
      <c r="KLD153" s="4"/>
      <c r="KLE153" s="4"/>
      <c r="KLF153" s="4"/>
      <c r="KLG153" s="4"/>
      <c r="KLH153" s="4"/>
      <c r="KLI153" s="4"/>
      <c r="KLJ153" s="4"/>
      <c r="KLK153" s="4"/>
      <c r="KLL153" s="4"/>
      <c r="KLM153" s="4"/>
      <c r="KLN153" s="4"/>
      <c r="KLO153" s="4"/>
      <c r="KLP153" s="4"/>
      <c r="KLQ153" s="4"/>
      <c r="KLR153" s="4"/>
      <c r="KLS153" s="4"/>
      <c r="KLT153" s="4"/>
      <c r="KLU153" s="4"/>
      <c r="KLV153" s="4"/>
      <c r="KLW153" s="4"/>
      <c r="KLX153" s="4"/>
      <c r="KLY153" s="4"/>
      <c r="KLZ153" s="4"/>
      <c r="KMA153" s="4"/>
      <c r="KMB153" s="4"/>
      <c r="KMC153" s="4"/>
      <c r="KMD153" s="4"/>
      <c r="KME153" s="4"/>
      <c r="KMF153" s="4"/>
      <c r="KMG153" s="4"/>
      <c r="KMH153" s="4"/>
      <c r="KMI153" s="4"/>
      <c r="KMJ153" s="4"/>
      <c r="KMK153" s="4"/>
      <c r="KML153" s="4"/>
      <c r="KMM153" s="4"/>
      <c r="KMN153" s="4"/>
      <c r="KMO153" s="4"/>
      <c r="KMP153" s="4"/>
      <c r="KMQ153" s="4"/>
      <c r="KMR153" s="4"/>
      <c r="KMS153" s="4"/>
      <c r="KMT153" s="4"/>
      <c r="KMU153" s="4"/>
      <c r="KMV153" s="4"/>
      <c r="KMW153" s="4"/>
      <c r="KMX153" s="4"/>
      <c r="KMY153" s="4"/>
      <c r="KMZ153" s="4"/>
      <c r="KNA153" s="4"/>
      <c r="KNB153" s="4"/>
      <c r="KNC153" s="4"/>
      <c r="KND153" s="4"/>
      <c r="KNE153" s="4"/>
      <c r="KNF153" s="4"/>
      <c r="KNG153" s="4"/>
      <c r="KNH153" s="4"/>
      <c r="KNI153" s="4"/>
      <c r="KNJ153" s="4"/>
      <c r="KNK153" s="4"/>
      <c r="KNL153" s="4"/>
      <c r="KNM153" s="4"/>
      <c r="KNN153" s="4"/>
      <c r="KNO153" s="4"/>
      <c r="KNP153" s="4"/>
      <c r="KNQ153" s="4"/>
      <c r="KNR153" s="4"/>
      <c r="KNS153" s="4"/>
      <c r="KNT153" s="4"/>
      <c r="KNU153" s="4"/>
      <c r="KNV153" s="4"/>
      <c r="KNW153" s="4"/>
      <c r="KNX153" s="4"/>
      <c r="KNY153" s="4"/>
      <c r="KNZ153" s="4"/>
      <c r="KOA153" s="4"/>
      <c r="KOB153" s="4"/>
      <c r="KOC153" s="4"/>
      <c r="KOD153" s="4"/>
      <c r="KOE153" s="4"/>
      <c r="KOF153" s="4"/>
      <c r="KOG153" s="4"/>
      <c r="KOH153" s="4"/>
      <c r="KOI153" s="4"/>
      <c r="KOJ153" s="4"/>
      <c r="KOK153" s="4"/>
      <c r="KOL153" s="4"/>
      <c r="KOM153" s="4"/>
      <c r="KON153" s="4"/>
      <c r="KOO153" s="4"/>
      <c r="KOP153" s="4"/>
      <c r="KOQ153" s="4"/>
      <c r="KOR153" s="4"/>
      <c r="KOS153" s="4"/>
      <c r="KOT153" s="4"/>
      <c r="KOU153" s="4"/>
      <c r="KOV153" s="4"/>
      <c r="KOW153" s="4"/>
      <c r="KOX153" s="4"/>
      <c r="KOY153" s="4"/>
      <c r="KOZ153" s="4"/>
      <c r="KPA153" s="4"/>
      <c r="KPB153" s="4"/>
      <c r="KPC153" s="4"/>
      <c r="KPD153" s="4"/>
      <c r="KPE153" s="4"/>
      <c r="KPF153" s="4"/>
      <c r="KPG153" s="4"/>
      <c r="KPH153" s="4"/>
      <c r="KPI153" s="4"/>
      <c r="KPJ153" s="4"/>
      <c r="KPK153" s="4"/>
      <c r="KPL153" s="4"/>
      <c r="KPM153" s="4"/>
      <c r="KPN153" s="4"/>
      <c r="KPO153" s="4"/>
      <c r="KPP153" s="4"/>
      <c r="KPQ153" s="4"/>
      <c r="KPR153" s="4"/>
      <c r="KPS153" s="4"/>
      <c r="KPT153" s="4"/>
      <c r="KPU153" s="4"/>
      <c r="KPV153" s="4"/>
      <c r="KPW153" s="4"/>
      <c r="KPX153" s="4"/>
      <c r="KPY153" s="4"/>
      <c r="KPZ153" s="4"/>
      <c r="KQA153" s="4"/>
      <c r="KQB153" s="4"/>
      <c r="KQC153" s="4"/>
      <c r="KQD153" s="4"/>
      <c r="KQE153" s="4"/>
      <c r="KQF153" s="4"/>
      <c r="KQG153" s="4"/>
      <c r="KQH153" s="4"/>
      <c r="KQI153" s="4"/>
      <c r="KQJ153" s="4"/>
      <c r="KQK153" s="4"/>
      <c r="KQL153" s="4"/>
      <c r="KQM153" s="74"/>
      <c r="KQN153" s="74"/>
      <c r="KQO153" s="74"/>
      <c r="KQP153" s="74"/>
      <c r="KQQ153" s="74"/>
      <c r="KQR153" s="74"/>
      <c r="KQS153" s="4"/>
      <c r="KQT153" s="4"/>
      <c r="KQU153" s="4"/>
      <c r="KQV153" s="4"/>
      <c r="KQW153" s="4"/>
      <c r="KQX153" s="4"/>
      <c r="KQY153" s="4"/>
      <c r="KQZ153" s="4"/>
      <c r="KRA153" s="4"/>
      <c r="KRB153" s="4"/>
      <c r="KRC153" s="4"/>
      <c r="KRD153" s="4"/>
      <c r="KRE153" s="4"/>
      <c r="KRF153" s="4"/>
      <c r="KRG153" s="4"/>
      <c r="KRH153" s="4"/>
      <c r="KRI153" s="4"/>
      <c r="KRJ153" s="4"/>
      <c r="KRK153" s="4"/>
      <c r="KRL153" s="4"/>
      <c r="KRM153" s="4"/>
      <c r="KRN153" s="4"/>
      <c r="KRO153" s="4"/>
      <c r="KRP153" s="4"/>
      <c r="KRQ153" s="4"/>
      <c r="KRR153" s="4"/>
      <c r="KRS153" s="4"/>
      <c r="KRT153" s="4"/>
      <c r="KRU153" s="4"/>
      <c r="KRV153" s="4"/>
      <c r="KRW153" s="4"/>
      <c r="KRX153" s="4"/>
      <c r="KRY153" s="4"/>
      <c r="KRZ153" s="4"/>
      <c r="KSA153" s="4"/>
      <c r="KSB153" s="4"/>
      <c r="KSC153" s="4"/>
      <c r="KSD153" s="4"/>
      <c r="KSE153" s="4"/>
      <c r="KSF153" s="4"/>
      <c r="KSG153" s="4"/>
      <c r="KSH153" s="4"/>
      <c r="KSI153" s="4"/>
      <c r="KSJ153" s="4"/>
      <c r="KSK153" s="4"/>
      <c r="KSL153" s="4"/>
      <c r="KSM153" s="4"/>
      <c r="KSN153" s="4"/>
      <c r="KSO153" s="4"/>
      <c r="KSP153" s="4"/>
      <c r="KSQ153" s="4"/>
      <c r="KSR153" s="4"/>
      <c r="KSS153" s="4"/>
      <c r="KST153" s="4"/>
      <c r="KSU153" s="4"/>
      <c r="KSV153" s="4"/>
      <c r="KSW153" s="4"/>
      <c r="KSX153" s="4"/>
      <c r="KSY153" s="4"/>
      <c r="KSZ153" s="4"/>
      <c r="KTA153" s="4"/>
      <c r="KTB153" s="4"/>
      <c r="KTC153" s="4"/>
      <c r="KTD153" s="4"/>
      <c r="KTE153" s="4"/>
      <c r="KTF153" s="4"/>
      <c r="KTG153" s="4"/>
      <c r="KTH153" s="4"/>
      <c r="KTI153" s="4"/>
      <c r="KTJ153" s="4"/>
      <c r="KTK153" s="4"/>
      <c r="KTL153" s="4"/>
      <c r="KTM153" s="4"/>
      <c r="KTN153" s="4"/>
      <c r="KTO153" s="4"/>
      <c r="KTP153" s="4"/>
      <c r="KTQ153" s="4"/>
      <c r="KTR153" s="4"/>
      <c r="KTS153" s="4"/>
      <c r="KTT153" s="4"/>
      <c r="KTU153" s="4"/>
      <c r="KTV153" s="4"/>
      <c r="KTW153" s="4"/>
      <c r="KTX153" s="4"/>
      <c r="KTY153" s="4"/>
      <c r="KTZ153" s="4"/>
      <c r="KUA153" s="4"/>
      <c r="KUB153" s="4"/>
      <c r="KUC153" s="4"/>
      <c r="KUD153" s="4"/>
      <c r="KUE153" s="4"/>
      <c r="KUF153" s="4"/>
      <c r="KUG153" s="4"/>
      <c r="KUH153" s="4"/>
      <c r="KUI153" s="4"/>
      <c r="KUJ153" s="4"/>
      <c r="KUK153" s="4"/>
      <c r="KUL153" s="4"/>
      <c r="KUM153" s="4"/>
      <c r="KUN153" s="4"/>
      <c r="KUO153" s="4"/>
      <c r="KUP153" s="4"/>
      <c r="KUQ153" s="4"/>
      <c r="KUR153" s="4"/>
      <c r="KUS153" s="4"/>
      <c r="KUT153" s="4"/>
      <c r="KUU153" s="4"/>
      <c r="KUV153" s="4"/>
      <c r="KUW153" s="4"/>
      <c r="KUX153" s="4"/>
      <c r="KUY153" s="4"/>
      <c r="KUZ153" s="4"/>
      <c r="KVA153" s="4"/>
      <c r="KVB153" s="4"/>
      <c r="KVC153" s="4"/>
      <c r="KVD153" s="4"/>
      <c r="KVE153" s="4"/>
      <c r="KVF153" s="4"/>
      <c r="KVG153" s="4"/>
      <c r="KVH153" s="4"/>
      <c r="KVI153" s="4"/>
      <c r="KVJ153" s="4"/>
      <c r="KVK153" s="4"/>
      <c r="KVL153" s="4"/>
      <c r="KVM153" s="4"/>
      <c r="KVN153" s="4"/>
      <c r="KVO153" s="4"/>
      <c r="KVP153" s="4"/>
      <c r="KVQ153" s="4"/>
      <c r="KVR153" s="4"/>
      <c r="KVS153" s="4"/>
      <c r="KVT153" s="4"/>
      <c r="KVU153" s="4"/>
      <c r="KVV153" s="4"/>
      <c r="KVW153" s="4"/>
      <c r="KVX153" s="4"/>
      <c r="KVY153" s="4"/>
      <c r="KVZ153" s="4"/>
      <c r="KWA153" s="4"/>
      <c r="KWB153" s="4"/>
      <c r="KWC153" s="4"/>
      <c r="KWD153" s="4"/>
      <c r="KWE153" s="4"/>
      <c r="KWF153" s="4"/>
      <c r="KWG153" s="4"/>
      <c r="KWH153" s="4"/>
      <c r="KWI153" s="4"/>
      <c r="KWJ153" s="4"/>
      <c r="KWK153" s="4"/>
      <c r="KWL153" s="4"/>
      <c r="KWM153" s="4"/>
      <c r="KWN153" s="4"/>
      <c r="KWO153" s="4"/>
      <c r="KWP153" s="4"/>
      <c r="KWQ153" s="4"/>
      <c r="KWR153" s="4"/>
      <c r="KWS153" s="4"/>
      <c r="KWT153" s="4"/>
      <c r="KWU153" s="4"/>
      <c r="KWV153" s="4"/>
      <c r="KWW153" s="4"/>
      <c r="KWX153" s="4"/>
      <c r="KWY153" s="4"/>
      <c r="KWZ153" s="4"/>
      <c r="KXA153" s="4"/>
      <c r="KXB153" s="4"/>
      <c r="KXC153" s="4"/>
      <c r="KXD153" s="4"/>
      <c r="KXE153" s="4"/>
      <c r="KXF153" s="4"/>
      <c r="KXG153" s="4"/>
      <c r="KXH153" s="4"/>
      <c r="KXI153" s="4"/>
      <c r="KXJ153" s="4"/>
      <c r="KXK153" s="4"/>
      <c r="KXL153" s="4"/>
      <c r="KXM153" s="4"/>
      <c r="KXN153" s="4"/>
      <c r="KXO153" s="4"/>
      <c r="KXP153" s="4"/>
      <c r="KXQ153" s="4"/>
      <c r="KXR153" s="4"/>
      <c r="KXS153" s="4"/>
      <c r="KXT153" s="4"/>
      <c r="KXU153" s="4"/>
      <c r="KXV153" s="4"/>
      <c r="KXW153" s="4"/>
      <c r="KXX153" s="4"/>
      <c r="KXY153" s="4"/>
      <c r="KXZ153" s="4"/>
      <c r="KYA153" s="4"/>
      <c r="KYB153" s="4"/>
      <c r="KYC153" s="4"/>
      <c r="KYD153" s="4"/>
      <c r="KYE153" s="4"/>
      <c r="KYF153" s="4"/>
      <c r="KYG153" s="4"/>
      <c r="KYH153" s="4"/>
      <c r="KYI153" s="4"/>
      <c r="KYJ153" s="4"/>
      <c r="KYK153" s="4"/>
      <c r="KYL153" s="4"/>
      <c r="KYM153" s="4"/>
      <c r="KYN153" s="4"/>
      <c r="KYO153" s="4"/>
      <c r="KYP153" s="4"/>
      <c r="KYQ153" s="4"/>
      <c r="KYR153" s="4"/>
      <c r="KYS153" s="4"/>
      <c r="KYT153" s="4"/>
      <c r="KYU153" s="4"/>
      <c r="KYV153" s="4"/>
      <c r="KYW153" s="4"/>
      <c r="KYX153" s="4"/>
      <c r="KYY153" s="4"/>
      <c r="KYZ153" s="4"/>
      <c r="KZA153" s="4"/>
      <c r="KZB153" s="4"/>
      <c r="KZC153" s="4"/>
      <c r="KZD153" s="4"/>
      <c r="KZE153" s="4"/>
      <c r="KZF153" s="4"/>
      <c r="KZG153" s="4"/>
      <c r="KZH153" s="4"/>
      <c r="KZI153" s="4"/>
      <c r="KZJ153" s="4"/>
      <c r="KZK153" s="4"/>
      <c r="KZL153" s="4"/>
      <c r="KZM153" s="4"/>
      <c r="KZN153" s="4"/>
      <c r="KZO153" s="4"/>
      <c r="KZP153" s="4"/>
      <c r="KZQ153" s="4"/>
      <c r="KZR153" s="4"/>
      <c r="KZS153" s="4"/>
      <c r="KZT153" s="4"/>
      <c r="KZU153" s="4"/>
      <c r="KZV153" s="4"/>
      <c r="KZW153" s="4"/>
      <c r="KZX153" s="4"/>
      <c r="KZY153" s="4"/>
      <c r="KZZ153" s="4"/>
      <c r="LAA153" s="4"/>
      <c r="LAB153" s="4"/>
      <c r="LAC153" s="4"/>
      <c r="LAD153" s="4"/>
      <c r="LAE153" s="4"/>
      <c r="LAF153" s="4"/>
      <c r="LAG153" s="4"/>
      <c r="LAH153" s="4"/>
      <c r="LAI153" s="74"/>
      <c r="LAJ153" s="74"/>
      <c r="LAK153" s="74"/>
      <c r="LAL153" s="74"/>
      <c r="LAM153" s="74"/>
      <c r="LAN153" s="74"/>
      <c r="LAO153" s="4"/>
      <c r="LAP153" s="4"/>
      <c r="LAQ153" s="4"/>
      <c r="LAR153" s="4"/>
      <c r="LAS153" s="4"/>
      <c r="LAT153" s="4"/>
      <c r="LAU153" s="4"/>
      <c r="LAV153" s="4"/>
      <c r="LAW153" s="4"/>
      <c r="LAX153" s="4"/>
      <c r="LAY153" s="4"/>
      <c r="LAZ153" s="4"/>
      <c r="LBA153" s="4"/>
      <c r="LBB153" s="4"/>
      <c r="LBC153" s="4"/>
      <c r="LBD153" s="4"/>
      <c r="LBE153" s="4"/>
      <c r="LBF153" s="4"/>
      <c r="LBG153" s="4"/>
      <c r="LBH153" s="4"/>
      <c r="LBI153" s="4"/>
      <c r="LBJ153" s="4"/>
      <c r="LBK153" s="4"/>
      <c r="LBL153" s="4"/>
      <c r="LBM153" s="4"/>
      <c r="LBN153" s="4"/>
      <c r="LBO153" s="4"/>
      <c r="LBP153" s="4"/>
      <c r="LBQ153" s="4"/>
      <c r="LBR153" s="4"/>
      <c r="LBS153" s="4"/>
      <c r="LBT153" s="4"/>
      <c r="LBU153" s="4"/>
      <c r="LBV153" s="4"/>
      <c r="LBW153" s="4"/>
      <c r="LBX153" s="4"/>
      <c r="LBY153" s="4"/>
      <c r="LBZ153" s="4"/>
      <c r="LCA153" s="4"/>
      <c r="LCB153" s="4"/>
      <c r="LCC153" s="4"/>
      <c r="LCD153" s="4"/>
      <c r="LCE153" s="4"/>
      <c r="LCF153" s="4"/>
      <c r="LCG153" s="4"/>
      <c r="LCH153" s="4"/>
      <c r="LCI153" s="4"/>
      <c r="LCJ153" s="4"/>
      <c r="LCK153" s="4"/>
      <c r="LCL153" s="4"/>
      <c r="LCM153" s="4"/>
      <c r="LCN153" s="4"/>
      <c r="LCO153" s="4"/>
      <c r="LCP153" s="4"/>
      <c r="LCQ153" s="4"/>
      <c r="LCR153" s="4"/>
      <c r="LCS153" s="4"/>
      <c r="LCT153" s="4"/>
      <c r="LCU153" s="4"/>
      <c r="LCV153" s="4"/>
      <c r="LCW153" s="4"/>
      <c r="LCX153" s="4"/>
      <c r="LCY153" s="4"/>
      <c r="LCZ153" s="4"/>
      <c r="LDA153" s="4"/>
      <c r="LDB153" s="4"/>
      <c r="LDC153" s="4"/>
      <c r="LDD153" s="4"/>
      <c r="LDE153" s="4"/>
      <c r="LDF153" s="4"/>
      <c r="LDG153" s="4"/>
      <c r="LDH153" s="4"/>
      <c r="LDI153" s="4"/>
      <c r="LDJ153" s="4"/>
      <c r="LDK153" s="4"/>
      <c r="LDL153" s="4"/>
      <c r="LDM153" s="4"/>
      <c r="LDN153" s="4"/>
      <c r="LDO153" s="4"/>
      <c r="LDP153" s="4"/>
      <c r="LDQ153" s="4"/>
      <c r="LDR153" s="4"/>
      <c r="LDS153" s="4"/>
      <c r="LDT153" s="4"/>
      <c r="LDU153" s="4"/>
      <c r="LDV153" s="4"/>
      <c r="LDW153" s="4"/>
      <c r="LDX153" s="4"/>
      <c r="LDY153" s="4"/>
      <c r="LDZ153" s="4"/>
      <c r="LEA153" s="4"/>
      <c r="LEB153" s="4"/>
      <c r="LEC153" s="4"/>
      <c r="LED153" s="4"/>
      <c r="LEE153" s="4"/>
      <c r="LEF153" s="4"/>
      <c r="LEG153" s="4"/>
      <c r="LEH153" s="4"/>
      <c r="LEI153" s="4"/>
      <c r="LEJ153" s="4"/>
      <c r="LEK153" s="4"/>
      <c r="LEL153" s="4"/>
      <c r="LEM153" s="4"/>
      <c r="LEN153" s="4"/>
      <c r="LEO153" s="4"/>
      <c r="LEP153" s="4"/>
      <c r="LEQ153" s="4"/>
      <c r="LER153" s="4"/>
      <c r="LES153" s="4"/>
      <c r="LET153" s="4"/>
      <c r="LEU153" s="4"/>
      <c r="LEV153" s="4"/>
      <c r="LEW153" s="4"/>
      <c r="LEX153" s="4"/>
      <c r="LEY153" s="4"/>
      <c r="LEZ153" s="4"/>
      <c r="LFA153" s="4"/>
      <c r="LFB153" s="4"/>
      <c r="LFC153" s="4"/>
      <c r="LFD153" s="4"/>
      <c r="LFE153" s="4"/>
      <c r="LFF153" s="4"/>
      <c r="LFG153" s="4"/>
      <c r="LFH153" s="4"/>
      <c r="LFI153" s="4"/>
      <c r="LFJ153" s="4"/>
      <c r="LFK153" s="4"/>
      <c r="LFL153" s="4"/>
      <c r="LFM153" s="4"/>
      <c r="LFN153" s="4"/>
      <c r="LFO153" s="4"/>
      <c r="LFP153" s="4"/>
      <c r="LFQ153" s="4"/>
      <c r="LFR153" s="4"/>
      <c r="LFS153" s="4"/>
      <c r="LFT153" s="4"/>
      <c r="LFU153" s="4"/>
      <c r="LFV153" s="4"/>
      <c r="LFW153" s="4"/>
      <c r="LFX153" s="4"/>
      <c r="LFY153" s="4"/>
      <c r="LFZ153" s="4"/>
      <c r="LGA153" s="4"/>
      <c r="LGB153" s="4"/>
      <c r="LGC153" s="4"/>
      <c r="LGD153" s="4"/>
      <c r="LGE153" s="4"/>
      <c r="LGF153" s="4"/>
      <c r="LGG153" s="4"/>
      <c r="LGH153" s="4"/>
      <c r="LGI153" s="4"/>
      <c r="LGJ153" s="4"/>
      <c r="LGK153" s="4"/>
      <c r="LGL153" s="4"/>
      <c r="LGM153" s="4"/>
      <c r="LGN153" s="4"/>
      <c r="LGO153" s="4"/>
      <c r="LGP153" s="4"/>
      <c r="LGQ153" s="4"/>
      <c r="LGR153" s="4"/>
      <c r="LGS153" s="4"/>
      <c r="LGT153" s="4"/>
      <c r="LGU153" s="4"/>
      <c r="LGV153" s="4"/>
      <c r="LGW153" s="4"/>
      <c r="LGX153" s="4"/>
      <c r="LGY153" s="4"/>
      <c r="LGZ153" s="4"/>
      <c r="LHA153" s="4"/>
      <c r="LHB153" s="4"/>
      <c r="LHC153" s="4"/>
      <c r="LHD153" s="4"/>
      <c r="LHE153" s="4"/>
      <c r="LHF153" s="4"/>
      <c r="LHG153" s="4"/>
      <c r="LHH153" s="4"/>
      <c r="LHI153" s="4"/>
      <c r="LHJ153" s="4"/>
      <c r="LHK153" s="4"/>
      <c r="LHL153" s="4"/>
      <c r="LHM153" s="4"/>
      <c r="LHN153" s="4"/>
      <c r="LHO153" s="4"/>
      <c r="LHP153" s="4"/>
      <c r="LHQ153" s="4"/>
      <c r="LHR153" s="4"/>
      <c r="LHS153" s="4"/>
      <c r="LHT153" s="4"/>
      <c r="LHU153" s="4"/>
      <c r="LHV153" s="4"/>
      <c r="LHW153" s="4"/>
      <c r="LHX153" s="4"/>
      <c r="LHY153" s="4"/>
      <c r="LHZ153" s="4"/>
      <c r="LIA153" s="4"/>
      <c r="LIB153" s="4"/>
      <c r="LIC153" s="4"/>
      <c r="LID153" s="4"/>
      <c r="LIE153" s="4"/>
      <c r="LIF153" s="4"/>
      <c r="LIG153" s="4"/>
      <c r="LIH153" s="4"/>
      <c r="LII153" s="4"/>
      <c r="LIJ153" s="4"/>
      <c r="LIK153" s="4"/>
      <c r="LIL153" s="4"/>
      <c r="LIM153" s="4"/>
      <c r="LIN153" s="4"/>
      <c r="LIO153" s="4"/>
      <c r="LIP153" s="4"/>
      <c r="LIQ153" s="4"/>
      <c r="LIR153" s="4"/>
      <c r="LIS153" s="4"/>
      <c r="LIT153" s="4"/>
      <c r="LIU153" s="4"/>
      <c r="LIV153" s="4"/>
      <c r="LIW153" s="4"/>
      <c r="LIX153" s="4"/>
      <c r="LIY153" s="4"/>
      <c r="LIZ153" s="4"/>
      <c r="LJA153" s="4"/>
      <c r="LJB153" s="4"/>
      <c r="LJC153" s="4"/>
      <c r="LJD153" s="4"/>
      <c r="LJE153" s="4"/>
      <c r="LJF153" s="4"/>
      <c r="LJG153" s="4"/>
      <c r="LJH153" s="4"/>
      <c r="LJI153" s="4"/>
      <c r="LJJ153" s="4"/>
      <c r="LJK153" s="4"/>
      <c r="LJL153" s="4"/>
      <c r="LJM153" s="4"/>
      <c r="LJN153" s="4"/>
      <c r="LJO153" s="4"/>
      <c r="LJP153" s="4"/>
      <c r="LJQ153" s="4"/>
      <c r="LJR153" s="4"/>
      <c r="LJS153" s="4"/>
      <c r="LJT153" s="4"/>
      <c r="LJU153" s="4"/>
      <c r="LJV153" s="4"/>
      <c r="LJW153" s="4"/>
      <c r="LJX153" s="4"/>
      <c r="LJY153" s="4"/>
      <c r="LJZ153" s="4"/>
      <c r="LKA153" s="4"/>
      <c r="LKB153" s="4"/>
      <c r="LKC153" s="4"/>
      <c r="LKD153" s="4"/>
      <c r="LKE153" s="74"/>
      <c r="LKF153" s="74"/>
      <c r="LKG153" s="74"/>
      <c r="LKH153" s="74"/>
      <c r="LKI153" s="74"/>
      <c r="LKJ153" s="74"/>
      <c r="LKK153" s="4"/>
      <c r="LKL153" s="4"/>
      <c r="LKM153" s="4"/>
      <c r="LKN153" s="4"/>
      <c r="LKO153" s="4"/>
      <c r="LKP153" s="4"/>
      <c r="LKQ153" s="4"/>
      <c r="LKR153" s="4"/>
      <c r="LKS153" s="4"/>
      <c r="LKT153" s="4"/>
      <c r="LKU153" s="4"/>
      <c r="LKV153" s="4"/>
      <c r="LKW153" s="4"/>
      <c r="LKX153" s="4"/>
      <c r="LKY153" s="4"/>
      <c r="LKZ153" s="4"/>
      <c r="LLA153" s="4"/>
      <c r="LLB153" s="4"/>
      <c r="LLC153" s="4"/>
      <c r="LLD153" s="4"/>
      <c r="LLE153" s="4"/>
      <c r="LLF153" s="4"/>
      <c r="LLG153" s="4"/>
      <c r="LLH153" s="4"/>
      <c r="LLI153" s="4"/>
      <c r="LLJ153" s="4"/>
      <c r="LLK153" s="4"/>
      <c r="LLL153" s="4"/>
      <c r="LLM153" s="4"/>
      <c r="LLN153" s="4"/>
      <c r="LLO153" s="4"/>
      <c r="LLP153" s="4"/>
      <c r="LLQ153" s="4"/>
      <c r="LLR153" s="4"/>
      <c r="LLS153" s="4"/>
      <c r="LLT153" s="4"/>
      <c r="LLU153" s="4"/>
      <c r="LLV153" s="4"/>
      <c r="LLW153" s="4"/>
      <c r="LLX153" s="4"/>
      <c r="LLY153" s="4"/>
      <c r="LLZ153" s="4"/>
      <c r="LMA153" s="4"/>
      <c r="LMB153" s="4"/>
      <c r="LMC153" s="4"/>
      <c r="LMD153" s="4"/>
      <c r="LME153" s="4"/>
      <c r="LMF153" s="4"/>
      <c r="LMG153" s="4"/>
      <c r="LMH153" s="4"/>
      <c r="LMI153" s="4"/>
      <c r="LMJ153" s="4"/>
      <c r="LMK153" s="4"/>
      <c r="LML153" s="4"/>
      <c r="LMM153" s="4"/>
      <c r="LMN153" s="4"/>
      <c r="LMO153" s="4"/>
      <c r="LMP153" s="4"/>
      <c r="LMQ153" s="4"/>
      <c r="LMR153" s="4"/>
      <c r="LMS153" s="4"/>
      <c r="LMT153" s="4"/>
      <c r="LMU153" s="4"/>
      <c r="LMV153" s="4"/>
      <c r="LMW153" s="4"/>
      <c r="LMX153" s="4"/>
      <c r="LMY153" s="4"/>
      <c r="LMZ153" s="4"/>
      <c r="LNA153" s="4"/>
      <c r="LNB153" s="4"/>
      <c r="LNC153" s="4"/>
      <c r="LND153" s="4"/>
      <c r="LNE153" s="4"/>
      <c r="LNF153" s="4"/>
      <c r="LNG153" s="4"/>
      <c r="LNH153" s="4"/>
      <c r="LNI153" s="4"/>
      <c r="LNJ153" s="4"/>
      <c r="LNK153" s="4"/>
      <c r="LNL153" s="4"/>
      <c r="LNM153" s="4"/>
      <c r="LNN153" s="4"/>
      <c r="LNO153" s="4"/>
      <c r="LNP153" s="4"/>
      <c r="LNQ153" s="4"/>
      <c r="LNR153" s="4"/>
      <c r="LNS153" s="4"/>
      <c r="LNT153" s="4"/>
      <c r="LNU153" s="4"/>
      <c r="LNV153" s="4"/>
      <c r="LNW153" s="4"/>
      <c r="LNX153" s="4"/>
      <c r="LNY153" s="4"/>
      <c r="LNZ153" s="4"/>
      <c r="LOA153" s="4"/>
      <c r="LOB153" s="4"/>
      <c r="LOC153" s="4"/>
      <c r="LOD153" s="4"/>
      <c r="LOE153" s="4"/>
      <c r="LOF153" s="4"/>
      <c r="LOG153" s="4"/>
      <c r="LOH153" s="4"/>
      <c r="LOI153" s="4"/>
      <c r="LOJ153" s="4"/>
      <c r="LOK153" s="4"/>
      <c r="LOL153" s="4"/>
      <c r="LOM153" s="4"/>
      <c r="LON153" s="4"/>
      <c r="LOO153" s="4"/>
      <c r="LOP153" s="4"/>
      <c r="LOQ153" s="4"/>
      <c r="LOR153" s="4"/>
      <c r="LOS153" s="4"/>
      <c r="LOT153" s="4"/>
      <c r="LOU153" s="4"/>
      <c r="LOV153" s="4"/>
      <c r="LOW153" s="4"/>
      <c r="LOX153" s="4"/>
      <c r="LOY153" s="4"/>
      <c r="LOZ153" s="4"/>
      <c r="LPA153" s="4"/>
      <c r="LPB153" s="4"/>
      <c r="LPC153" s="4"/>
      <c r="LPD153" s="4"/>
      <c r="LPE153" s="4"/>
      <c r="LPF153" s="4"/>
      <c r="LPG153" s="4"/>
      <c r="LPH153" s="4"/>
      <c r="LPI153" s="4"/>
      <c r="LPJ153" s="4"/>
      <c r="LPK153" s="4"/>
      <c r="LPL153" s="4"/>
      <c r="LPM153" s="4"/>
      <c r="LPN153" s="4"/>
      <c r="LPO153" s="4"/>
      <c r="LPP153" s="4"/>
      <c r="LPQ153" s="4"/>
      <c r="LPR153" s="4"/>
      <c r="LPS153" s="4"/>
      <c r="LPT153" s="4"/>
      <c r="LPU153" s="4"/>
      <c r="LPV153" s="4"/>
      <c r="LPW153" s="4"/>
      <c r="LPX153" s="4"/>
      <c r="LPY153" s="4"/>
      <c r="LPZ153" s="4"/>
      <c r="LQA153" s="4"/>
      <c r="LQB153" s="4"/>
      <c r="LQC153" s="4"/>
      <c r="LQD153" s="4"/>
      <c r="LQE153" s="4"/>
      <c r="LQF153" s="4"/>
      <c r="LQG153" s="4"/>
      <c r="LQH153" s="4"/>
      <c r="LQI153" s="4"/>
      <c r="LQJ153" s="4"/>
      <c r="LQK153" s="4"/>
      <c r="LQL153" s="4"/>
      <c r="LQM153" s="4"/>
      <c r="LQN153" s="4"/>
      <c r="LQO153" s="4"/>
      <c r="LQP153" s="4"/>
      <c r="LQQ153" s="4"/>
      <c r="LQR153" s="4"/>
      <c r="LQS153" s="4"/>
      <c r="LQT153" s="4"/>
      <c r="LQU153" s="4"/>
      <c r="LQV153" s="4"/>
      <c r="LQW153" s="4"/>
      <c r="LQX153" s="4"/>
      <c r="LQY153" s="4"/>
      <c r="LQZ153" s="4"/>
      <c r="LRA153" s="4"/>
      <c r="LRB153" s="4"/>
      <c r="LRC153" s="4"/>
      <c r="LRD153" s="4"/>
      <c r="LRE153" s="4"/>
      <c r="LRF153" s="4"/>
      <c r="LRG153" s="4"/>
      <c r="LRH153" s="4"/>
      <c r="LRI153" s="4"/>
      <c r="LRJ153" s="4"/>
      <c r="LRK153" s="4"/>
      <c r="LRL153" s="4"/>
      <c r="LRM153" s="4"/>
      <c r="LRN153" s="4"/>
      <c r="LRO153" s="4"/>
      <c r="LRP153" s="4"/>
      <c r="LRQ153" s="4"/>
      <c r="LRR153" s="4"/>
      <c r="LRS153" s="4"/>
      <c r="LRT153" s="4"/>
      <c r="LRU153" s="4"/>
      <c r="LRV153" s="4"/>
      <c r="LRW153" s="4"/>
      <c r="LRX153" s="4"/>
      <c r="LRY153" s="4"/>
      <c r="LRZ153" s="4"/>
      <c r="LSA153" s="4"/>
      <c r="LSB153" s="4"/>
      <c r="LSC153" s="4"/>
      <c r="LSD153" s="4"/>
      <c r="LSE153" s="4"/>
      <c r="LSF153" s="4"/>
      <c r="LSG153" s="4"/>
      <c r="LSH153" s="4"/>
      <c r="LSI153" s="4"/>
      <c r="LSJ153" s="4"/>
      <c r="LSK153" s="4"/>
      <c r="LSL153" s="4"/>
      <c r="LSM153" s="4"/>
      <c r="LSN153" s="4"/>
      <c r="LSO153" s="4"/>
      <c r="LSP153" s="4"/>
      <c r="LSQ153" s="4"/>
      <c r="LSR153" s="4"/>
      <c r="LSS153" s="4"/>
      <c r="LST153" s="4"/>
      <c r="LSU153" s="4"/>
      <c r="LSV153" s="4"/>
      <c r="LSW153" s="4"/>
      <c r="LSX153" s="4"/>
      <c r="LSY153" s="4"/>
      <c r="LSZ153" s="4"/>
      <c r="LTA153" s="4"/>
      <c r="LTB153" s="4"/>
      <c r="LTC153" s="4"/>
      <c r="LTD153" s="4"/>
      <c r="LTE153" s="4"/>
      <c r="LTF153" s="4"/>
      <c r="LTG153" s="4"/>
      <c r="LTH153" s="4"/>
      <c r="LTI153" s="4"/>
      <c r="LTJ153" s="4"/>
      <c r="LTK153" s="4"/>
      <c r="LTL153" s="4"/>
      <c r="LTM153" s="4"/>
      <c r="LTN153" s="4"/>
      <c r="LTO153" s="4"/>
      <c r="LTP153" s="4"/>
      <c r="LTQ153" s="4"/>
      <c r="LTR153" s="4"/>
      <c r="LTS153" s="4"/>
      <c r="LTT153" s="4"/>
      <c r="LTU153" s="4"/>
      <c r="LTV153" s="4"/>
      <c r="LTW153" s="4"/>
      <c r="LTX153" s="4"/>
      <c r="LTY153" s="4"/>
      <c r="LTZ153" s="4"/>
      <c r="LUA153" s="74"/>
      <c r="LUB153" s="74"/>
      <c r="LUC153" s="74"/>
      <c r="LUD153" s="74"/>
      <c r="LUE153" s="74"/>
      <c r="LUF153" s="74"/>
      <c r="LUG153" s="4"/>
      <c r="LUH153" s="4"/>
      <c r="LUI153" s="4"/>
      <c r="LUJ153" s="4"/>
      <c r="LUK153" s="4"/>
      <c r="LUL153" s="4"/>
      <c r="LUM153" s="4"/>
      <c r="LUN153" s="4"/>
      <c r="LUO153" s="4"/>
      <c r="LUP153" s="4"/>
      <c r="LUQ153" s="4"/>
      <c r="LUR153" s="4"/>
      <c r="LUS153" s="4"/>
      <c r="LUT153" s="4"/>
      <c r="LUU153" s="4"/>
      <c r="LUV153" s="4"/>
      <c r="LUW153" s="4"/>
      <c r="LUX153" s="4"/>
      <c r="LUY153" s="4"/>
      <c r="LUZ153" s="4"/>
      <c r="LVA153" s="4"/>
      <c r="LVB153" s="4"/>
      <c r="LVC153" s="4"/>
      <c r="LVD153" s="4"/>
      <c r="LVE153" s="4"/>
      <c r="LVF153" s="4"/>
      <c r="LVG153" s="4"/>
      <c r="LVH153" s="4"/>
      <c r="LVI153" s="4"/>
      <c r="LVJ153" s="4"/>
      <c r="LVK153" s="4"/>
      <c r="LVL153" s="4"/>
      <c r="LVM153" s="4"/>
      <c r="LVN153" s="4"/>
      <c r="LVO153" s="4"/>
      <c r="LVP153" s="4"/>
      <c r="LVQ153" s="4"/>
      <c r="LVR153" s="4"/>
      <c r="LVS153" s="4"/>
      <c r="LVT153" s="4"/>
      <c r="LVU153" s="4"/>
      <c r="LVV153" s="4"/>
      <c r="LVW153" s="4"/>
      <c r="LVX153" s="4"/>
      <c r="LVY153" s="4"/>
      <c r="LVZ153" s="4"/>
      <c r="LWA153" s="4"/>
      <c r="LWB153" s="4"/>
      <c r="LWC153" s="4"/>
      <c r="LWD153" s="4"/>
      <c r="LWE153" s="4"/>
      <c r="LWF153" s="4"/>
      <c r="LWG153" s="4"/>
      <c r="LWH153" s="4"/>
      <c r="LWI153" s="4"/>
      <c r="LWJ153" s="4"/>
      <c r="LWK153" s="4"/>
      <c r="LWL153" s="4"/>
      <c r="LWM153" s="4"/>
      <c r="LWN153" s="4"/>
      <c r="LWO153" s="4"/>
      <c r="LWP153" s="4"/>
      <c r="LWQ153" s="4"/>
      <c r="LWR153" s="4"/>
      <c r="LWS153" s="4"/>
      <c r="LWT153" s="4"/>
      <c r="LWU153" s="4"/>
      <c r="LWV153" s="4"/>
      <c r="LWW153" s="4"/>
      <c r="LWX153" s="4"/>
      <c r="LWY153" s="4"/>
      <c r="LWZ153" s="4"/>
      <c r="LXA153" s="4"/>
      <c r="LXB153" s="4"/>
      <c r="LXC153" s="4"/>
      <c r="LXD153" s="4"/>
      <c r="LXE153" s="4"/>
      <c r="LXF153" s="4"/>
      <c r="LXG153" s="4"/>
      <c r="LXH153" s="4"/>
      <c r="LXI153" s="4"/>
      <c r="LXJ153" s="4"/>
      <c r="LXK153" s="4"/>
      <c r="LXL153" s="4"/>
      <c r="LXM153" s="4"/>
      <c r="LXN153" s="4"/>
      <c r="LXO153" s="4"/>
      <c r="LXP153" s="4"/>
      <c r="LXQ153" s="4"/>
      <c r="LXR153" s="4"/>
      <c r="LXS153" s="4"/>
      <c r="LXT153" s="4"/>
      <c r="LXU153" s="4"/>
      <c r="LXV153" s="4"/>
      <c r="LXW153" s="4"/>
      <c r="LXX153" s="4"/>
      <c r="LXY153" s="4"/>
      <c r="LXZ153" s="4"/>
      <c r="LYA153" s="4"/>
      <c r="LYB153" s="4"/>
      <c r="LYC153" s="4"/>
      <c r="LYD153" s="4"/>
      <c r="LYE153" s="4"/>
      <c r="LYF153" s="4"/>
      <c r="LYG153" s="4"/>
      <c r="LYH153" s="4"/>
      <c r="LYI153" s="4"/>
      <c r="LYJ153" s="4"/>
      <c r="LYK153" s="4"/>
      <c r="LYL153" s="4"/>
      <c r="LYM153" s="4"/>
      <c r="LYN153" s="4"/>
      <c r="LYO153" s="4"/>
      <c r="LYP153" s="4"/>
      <c r="LYQ153" s="4"/>
      <c r="LYR153" s="4"/>
      <c r="LYS153" s="4"/>
      <c r="LYT153" s="4"/>
      <c r="LYU153" s="4"/>
      <c r="LYV153" s="4"/>
      <c r="LYW153" s="4"/>
      <c r="LYX153" s="4"/>
      <c r="LYY153" s="4"/>
      <c r="LYZ153" s="4"/>
      <c r="LZA153" s="4"/>
      <c r="LZB153" s="4"/>
      <c r="LZC153" s="4"/>
      <c r="LZD153" s="4"/>
      <c r="LZE153" s="4"/>
      <c r="LZF153" s="4"/>
      <c r="LZG153" s="4"/>
      <c r="LZH153" s="4"/>
      <c r="LZI153" s="4"/>
      <c r="LZJ153" s="4"/>
      <c r="LZK153" s="4"/>
      <c r="LZL153" s="4"/>
      <c r="LZM153" s="4"/>
      <c r="LZN153" s="4"/>
      <c r="LZO153" s="4"/>
      <c r="LZP153" s="4"/>
      <c r="LZQ153" s="4"/>
      <c r="LZR153" s="4"/>
      <c r="LZS153" s="4"/>
      <c r="LZT153" s="4"/>
      <c r="LZU153" s="4"/>
      <c r="LZV153" s="4"/>
      <c r="LZW153" s="4"/>
      <c r="LZX153" s="4"/>
      <c r="LZY153" s="4"/>
      <c r="LZZ153" s="4"/>
      <c r="MAA153" s="4"/>
      <c r="MAB153" s="4"/>
      <c r="MAC153" s="4"/>
      <c r="MAD153" s="4"/>
      <c r="MAE153" s="4"/>
      <c r="MAF153" s="4"/>
      <c r="MAG153" s="4"/>
      <c r="MAH153" s="4"/>
      <c r="MAI153" s="4"/>
      <c r="MAJ153" s="4"/>
      <c r="MAK153" s="4"/>
      <c r="MAL153" s="4"/>
      <c r="MAM153" s="4"/>
      <c r="MAN153" s="4"/>
      <c r="MAO153" s="4"/>
      <c r="MAP153" s="4"/>
      <c r="MAQ153" s="4"/>
      <c r="MAR153" s="4"/>
      <c r="MAS153" s="4"/>
      <c r="MAT153" s="4"/>
      <c r="MAU153" s="4"/>
      <c r="MAV153" s="4"/>
      <c r="MAW153" s="4"/>
      <c r="MAX153" s="4"/>
      <c r="MAY153" s="4"/>
      <c r="MAZ153" s="4"/>
      <c r="MBA153" s="4"/>
      <c r="MBB153" s="4"/>
      <c r="MBC153" s="4"/>
      <c r="MBD153" s="4"/>
      <c r="MBE153" s="4"/>
      <c r="MBF153" s="4"/>
      <c r="MBG153" s="4"/>
      <c r="MBH153" s="4"/>
      <c r="MBI153" s="4"/>
      <c r="MBJ153" s="4"/>
      <c r="MBK153" s="4"/>
      <c r="MBL153" s="4"/>
      <c r="MBM153" s="4"/>
      <c r="MBN153" s="4"/>
      <c r="MBO153" s="4"/>
      <c r="MBP153" s="4"/>
      <c r="MBQ153" s="4"/>
      <c r="MBR153" s="4"/>
      <c r="MBS153" s="4"/>
      <c r="MBT153" s="4"/>
      <c r="MBU153" s="4"/>
      <c r="MBV153" s="4"/>
      <c r="MBW153" s="4"/>
      <c r="MBX153" s="4"/>
      <c r="MBY153" s="4"/>
      <c r="MBZ153" s="4"/>
      <c r="MCA153" s="4"/>
      <c r="MCB153" s="4"/>
      <c r="MCC153" s="4"/>
      <c r="MCD153" s="4"/>
      <c r="MCE153" s="4"/>
      <c r="MCF153" s="4"/>
      <c r="MCG153" s="4"/>
      <c r="MCH153" s="4"/>
      <c r="MCI153" s="4"/>
      <c r="MCJ153" s="4"/>
      <c r="MCK153" s="4"/>
      <c r="MCL153" s="4"/>
      <c r="MCM153" s="4"/>
      <c r="MCN153" s="4"/>
      <c r="MCO153" s="4"/>
      <c r="MCP153" s="4"/>
      <c r="MCQ153" s="4"/>
      <c r="MCR153" s="4"/>
      <c r="MCS153" s="4"/>
      <c r="MCT153" s="4"/>
      <c r="MCU153" s="4"/>
      <c r="MCV153" s="4"/>
      <c r="MCW153" s="4"/>
      <c r="MCX153" s="4"/>
      <c r="MCY153" s="4"/>
      <c r="MCZ153" s="4"/>
      <c r="MDA153" s="4"/>
      <c r="MDB153" s="4"/>
      <c r="MDC153" s="4"/>
      <c r="MDD153" s="4"/>
      <c r="MDE153" s="4"/>
      <c r="MDF153" s="4"/>
      <c r="MDG153" s="4"/>
      <c r="MDH153" s="4"/>
      <c r="MDI153" s="4"/>
      <c r="MDJ153" s="4"/>
      <c r="MDK153" s="4"/>
      <c r="MDL153" s="4"/>
      <c r="MDM153" s="4"/>
      <c r="MDN153" s="4"/>
      <c r="MDO153" s="4"/>
      <c r="MDP153" s="4"/>
      <c r="MDQ153" s="4"/>
      <c r="MDR153" s="4"/>
      <c r="MDS153" s="4"/>
      <c r="MDT153" s="4"/>
      <c r="MDU153" s="4"/>
      <c r="MDV153" s="4"/>
      <c r="MDW153" s="74"/>
      <c r="MDX153" s="74"/>
      <c r="MDY153" s="74"/>
      <c r="MDZ153" s="74"/>
      <c r="MEA153" s="74"/>
      <c r="MEB153" s="74"/>
      <c r="MEC153" s="4"/>
      <c r="MED153" s="4"/>
      <c r="MEE153" s="4"/>
      <c r="MEF153" s="4"/>
      <c r="MEG153" s="4"/>
      <c r="MEH153" s="4"/>
      <c r="MEI153" s="4"/>
      <c r="MEJ153" s="4"/>
      <c r="MEK153" s="4"/>
      <c r="MEL153" s="4"/>
      <c r="MEM153" s="4"/>
      <c r="MEN153" s="4"/>
      <c r="MEO153" s="4"/>
      <c r="MEP153" s="4"/>
      <c r="MEQ153" s="4"/>
      <c r="MER153" s="4"/>
      <c r="MES153" s="4"/>
      <c r="MET153" s="4"/>
      <c r="MEU153" s="4"/>
      <c r="MEV153" s="4"/>
      <c r="MEW153" s="4"/>
      <c r="MEX153" s="4"/>
      <c r="MEY153" s="4"/>
      <c r="MEZ153" s="4"/>
      <c r="MFA153" s="4"/>
      <c r="MFB153" s="4"/>
      <c r="MFC153" s="4"/>
      <c r="MFD153" s="4"/>
      <c r="MFE153" s="4"/>
      <c r="MFF153" s="4"/>
      <c r="MFG153" s="4"/>
      <c r="MFH153" s="4"/>
      <c r="MFI153" s="4"/>
      <c r="MFJ153" s="4"/>
      <c r="MFK153" s="4"/>
      <c r="MFL153" s="4"/>
      <c r="MFM153" s="4"/>
      <c r="MFN153" s="4"/>
      <c r="MFO153" s="4"/>
      <c r="MFP153" s="4"/>
      <c r="MFQ153" s="4"/>
      <c r="MFR153" s="4"/>
      <c r="MFS153" s="4"/>
      <c r="MFT153" s="4"/>
      <c r="MFU153" s="4"/>
      <c r="MFV153" s="4"/>
      <c r="MFW153" s="4"/>
      <c r="MFX153" s="4"/>
      <c r="MFY153" s="4"/>
      <c r="MFZ153" s="4"/>
      <c r="MGA153" s="4"/>
      <c r="MGB153" s="4"/>
      <c r="MGC153" s="4"/>
      <c r="MGD153" s="4"/>
      <c r="MGE153" s="4"/>
      <c r="MGF153" s="4"/>
      <c r="MGG153" s="4"/>
      <c r="MGH153" s="4"/>
      <c r="MGI153" s="4"/>
      <c r="MGJ153" s="4"/>
      <c r="MGK153" s="4"/>
      <c r="MGL153" s="4"/>
      <c r="MGM153" s="4"/>
      <c r="MGN153" s="4"/>
      <c r="MGO153" s="4"/>
      <c r="MGP153" s="4"/>
      <c r="MGQ153" s="4"/>
      <c r="MGR153" s="4"/>
      <c r="MGS153" s="4"/>
      <c r="MGT153" s="4"/>
      <c r="MGU153" s="4"/>
      <c r="MGV153" s="4"/>
      <c r="MGW153" s="4"/>
      <c r="MGX153" s="4"/>
      <c r="MGY153" s="4"/>
      <c r="MGZ153" s="4"/>
      <c r="MHA153" s="4"/>
      <c r="MHB153" s="4"/>
      <c r="MHC153" s="4"/>
      <c r="MHD153" s="4"/>
      <c r="MHE153" s="4"/>
      <c r="MHF153" s="4"/>
      <c r="MHG153" s="4"/>
      <c r="MHH153" s="4"/>
      <c r="MHI153" s="4"/>
      <c r="MHJ153" s="4"/>
      <c r="MHK153" s="4"/>
      <c r="MHL153" s="4"/>
      <c r="MHM153" s="4"/>
      <c r="MHN153" s="4"/>
      <c r="MHO153" s="4"/>
      <c r="MHP153" s="4"/>
      <c r="MHQ153" s="4"/>
      <c r="MHR153" s="4"/>
      <c r="MHS153" s="4"/>
      <c r="MHT153" s="4"/>
      <c r="MHU153" s="4"/>
      <c r="MHV153" s="4"/>
      <c r="MHW153" s="4"/>
      <c r="MHX153" s="4"/>
      <c r="MHY153" s="4"/>
      <c r="MHZ153" s="4"/>
      <c r="MIA153" s="4"/>
      <c r="MIB153" s="4"/>
      <c r="MIC153" s="4"/>
      <c r="MID153" s="4"/>
      <c r="MIE153" s="4"/>
      <c r="MIF153" s="4"/>
      <c r="MIG153" s="4"/>
      <c r="MIH153" s="4"/>
      <c r="MII153" s="4"/>
      <c r="MIJ153" s="4"/>
      <c r="MIK153" s="4"/>
      <c r="MIL153" s="4"/>
      <c r="MIM153" s="4"/>
      <c r="MIN153" s="4"/>
      <c r="MIO153" s="4"/>
      <c r="MIP153" s="4"/>
      <c r="MIQ153" s="4"/>
      <c r="MIR153" s="4"/>
      <c r="MIS153" s="4"/>
      <c r="MIT153" s="4"/>
      <c r="MIU153" s="4"/>
      <c r="MIV153" s="4"/>
      <c r="MIW153" s="4"/>
      <c r="MIX153" s="4"/>
      <c r="MIY153" s="4"/>
      <c r="MIZ153" s="4"/>
      <c r="MJA153" s="4"/>
      <c r="MJB153" s="4"/>
      <c r="MJC153" s="4"/>
      <c r="MJD153" s="4"/>
      <c r="MJE153" s="4"/>
      <c r="MJF153" s="4"/>
      <c r="MJG153" s="4"/>
      <c r="MJH153" s="4"/>
      <c r="MJI153" s="4"/>
      <c r="MJJ153" s="4"/>
      <c r="MJK153" s="4"/>
      <c r="MJL153" s="4"/>
      <c r="MJM153" s="4"/>
      <c r="MJN153" s="4"/>
      <c r="MJO153" s="4"/>
      <c r="MJP153" s="4"/>
      <c r="MJQ153" s="4"/>
      <c r="MJR153" s="4"/>
      <c r="MJS153" s="4"/>
      <c r="MJT153" s="4"/>
      <c r="MJU153" s="4"/>
      <c r="MJV153" s="4"/>
      <c r="MJW153" s="4"/>
      <c r="MJX153" s="4"/>
      <c r="MJY153" s="4"/>
      <c r="MJZ153" s="4"/>
      <c r="MKA153" s="4"/>
      <c r="MKB153" s="4"/>
      <c r="MKC153" s="4"/>
      <c r="MKD153" s="4"/>
      <c r="MKE153" s="4"/>
      <c r="MKF153" s="4"/>
      <c r="MKG153" s="4"/>
      <c r="MKH153" s="4"/>
      <c r="MKI153" s="4"/>
      <c r="MKJ153" s="4"/>
      <c r="MKK153" s="4"/>
      <c r="MKL153" s="4"/>
      <c r="MKM153" s="4"/>
      <c r="MKN153" s="4"/>
      <c r="MKO153" s="4"/>
      <c r="MKP153" s="4"/>
      <c r="MKQ153" s="4"/>
      <c r="MKR153" s="4"/>
      <c r="MKS153" s="4"/>
      <c r="MKT153" s="4"/>
      <c r="MKU153" s="4"/>
      <c r="MKV153" s="4"/>
      <c r="MKW153" s="4"/>
      <c r="MKX153" s="4"/>
      <c r="MKY153" s="4"/>
      <c r="MKZ153" s="4"/>
      <c r="MLA153" s="4"/>
      <c r="MLB153" s="4"/>
      <c r="MLC153" s="4"/>
      <c r="MLD153" s="4"/>
      <c r="MLE153" s="4"/>
      <c r="MLF153" s="4"/>
      <c r="MLG153" s="4"/>
      <c r="MLH153" s="4"/>
      <c r="MLI153" s="4"/>
      <c r="MLJ153" s="4"/>
      <c r="MLK153" s="4"/>
      <c r="MLL153" s="4"/>
      <c r="MLM153" s="4"/>
      <c r="MLN153" s="4"/>
      <c r="MLO153" s="4"/>
      <c r="MLP153" s="4"/>
      <c r="MLQ153" s="4"/>
      <c r="MLR153" s="4"/>
      <c r="MLS153" s="4"/>
      <c r="MLT153" s="4"/>
      <c r="MLU153" s="4"/>
      <c r="MLV153" s="4"/>
      <c r="MLW153" s="4"/>
      <c r="MLX153" s="4"/>
      <c r="MLY153" s="4"/>
      <c r="MLZ153" s="4"/>
      <c r="MMA153" s="4"/>
      <c r="MMB153" s="4"/>
      <c r="MMC153" s="4"/>
      <c r="MMD153" s="4"/>
      <c r="MME153" s="4"/>
      <c r="MMF153" s="4"/>
      <c r="MMG153" s="4"/>
      <c r="MMH153" s="4"/>
      <c r="MMI153" s="4"/>
      <c r="MMJ153" s="4"/>
      <c r="MMK153" s="4"/>
      <c r="MML153" s="4"/>
      <c r="MMM153" s="4"/>
      <c r="MMN153" s="4"/>
      <c r="MMO153" s="4"/>
      <c r="MMP153" s="4"/>
      <c r="MMQ153" s="4"/>
      <c r="MMR153" s="4"/>
      <c r="MMS153" s="4"/>
      <c r="MMT153" s="4"/>
      <c r="MMU153" s="4"/>
      <c r="MMV153" s="4"/>
      <c r="MMW153" s="4"/>
      <c r="MMX153" s="4"/>
      <c r="MMY153" s="4"/>
      <c r="MMZ153" s="4"/>
      <c r="MNA153" s="4"/>
      <c r="MNB153" s="4"/>
      <c r="MNC153" s="4"/>
      <c r="MND153" s="4"/>
      <c r="MNE153" s="4"/>
      <c r="MNF153" s="4"/>
      <c r="MNG153" s="4"/>
      <c r="MNH153" s="4"/>
      <c r="MNI153" s="4"/>
      <c r="MNJ153" s="4"/>
      <c r="MNK153" s="4"/>
      <c r="MNL153" s="4"/>
      <c r="MNM153" s="4"/>
      <c r="MNN153" s="4"/>
      <c r="MNO153" s="4"/>
      <c r="MNP153" s="4"/>
      <c r="MNQ153" s="4"/>
      <c r="MNR153" s="4"/>
      <c r="MNS153" s="74"/>
      <c r="MNT153" s="74"/>
      <c r="MNU153" s="74"/>
      <c r="MNV153" s="74"/>
      <c r="MNW153" s="74"/>
      <c r="MNX153" s="74"/>
      <c r="MNY153" s="4"/>
      <c r="MNZ153" s="4"/>
      <c r="MOA153" s="4"/>
      <c r="MOB153" s="4"/>
      <c r="MOC153" s="4"/>
      <c r="MOD153" s="4"/>
      <c r="MOE153" s="4"/>
      <c r="MOF153" s="4"/>
      <c r="MOG153" s="4"/>
      <c r="MOH153" s="4"/>
      <c r="MOI153" s="4"/>
      <c r="MOJ153" s="4"/>
      <c r="MOK153" s="4"/>
      <c r="MOL153" s="4"/>
      <c r="MOM153" s="4"/>
      <c r="MON153" s="4"/>
      <c r="MOO153" s="4"/>
      <c r="MOP153" s="4"/>
      <c r="MOQ153" s="4"/>
      <c r="MOR153" s="4"/>
      <c r="MOS153" s="4"/>
      <c r="MOT153" s="4"/>
      <c r="MOU153" s="4"/>
      <c r="MOV153" s="4"/>
      <c r="MOW153" s="4"/>
      <c r="MOX153" s="4"/>
      <c r="MOY153" s="4"/>
      <c r="MOZ153" s="4"/>
      <c r="MPA153" s="4"/>
      <c r="MPB153" s="4"/>
      <c r="MPC153" s="4"/>
      <c r="MPD153" s="4"/>
      <c r="MPE153" s="4"/>
      <c r="MPF153" s="4"/>
      <c r="MPG153" s="4"/>
      <c r="MPH153" s="4"/>
      <c r="MPI153" s="4"/>
      <c r="MPJ153" s="4"/>
      <c r="MPK153" s="4"/>
      <c r="MPL153" s="4"/>
      <c r="MPM153" s="4"/>
      <c r="MPN153" s="4"/>
      <c r="MPO153" s="4"/>
      <c r="MPP153" s="4"/>
      <c r="MPQ153" s="4"/>
      <c r="MPR153" s="4"/>
      <c r="MPS153" s="4"/>
      <c r="MPT153" s="4"/>
      <c r="MPU153" s="4"/>
      <c r="MPV153" s="4"/>
      <c r="MPW153" s="4"/>
      <c r="MPX153" s="4"/>
      <c r="MPY153" s="4"/>
      <c r="MPZ153" s="4"/>
      <c r="MQA153" s="4"/>
      <c r="MQB153" s="4"/>
      <c r="MQC153" s="4"/>
      <c r="MQD153" s="4"/>
      <c r="MQE153" s="4"/>
      <c r="MQF153" s="4"/>
      <c r="MQG153" s="4"/>
      <c r="MQH153" s="4"/>
      <c r="MQI153" s="4"/>
      <c r="MQJ153" s="4"/>
      <c r="MQK153" s="4"/>
      <c r="MQL153" s="4"/>
      <c r="MQM153" s="4"/>
      <c r="MQN153" s="4"/>
      <c r="MQO153" s="4"/>
      <c r="MQP153" s="4"/>
      <c r="MQQ153" s="4"/>
      <c r="MQR153" s="4"/>
      <c r="MQS153" s="4"/>
      <c r="MQT153" s="4"/>
      <c r="MQU153" s="4"/>
      <c r="MQV153" s="4"/>
      <c r="MQW153" s="4"/>
      <c r="MQX153" s="4"/>
      <c r="MQY153" s="4"/>
      <c r="MQZ153" s="4"/>
      <c r="MRA153" s="4"/>
      <c r="MRB153" s="4"/>
      <c r="MRC153" s="4"/>
      <c r="MRD153" s="4"/>
      <c r="MRE153" s="4"/>
      <c r="MRF153" s="4"/>
      <c r="MRG153" s="4"/>
      <c r="MRH153" s="4"/>
      <c r="MRI153" s="4"/>
      <c r="MRJ153" s="4"/>
      <c r="MRK153" s="4"/>
      <c r="MRL153" s="4"/>
      <c r="MRM153" s="4"/>
      <c r="MRN153" s="4"/>
      <c r="MRO153" s="4"/>
      <c r="MRP153" s="4"/>
      <c r="MRQ153" s="4"/>
      <c r="MRR153" s="4"/>
      <c r="MRS153" s="4"/>
      <c r="MRT153" s="4"/>
      <c r="MRU153" s="4"/>
      <c r="MRV153" s="4"/>
      <c r="MRW153" s="4"/>
      <c r="MRX153" s="4"/>
      <c r="MRY153" s="4"/>
      <c r="MRZ153" s="4"/>
      <c r="MSA153" s="4"/>
      <c r="MSB153" s="4"/>
      <c r="MSC153" s="4"/>
      <c r="MSD153" s="4"/>
      <c r="MSE153" s="4"/>
      <c r="MSF153" s="4"/>
      <c r="MSG153" s="4"/>
      <c r="MSH153" s="4"/>
      <c r="MSI153" s="4"/>
      <c r="MSJ153" s="4"/>
      <c r="MSK153" s="4"/>
      <c r="MSL153" s="4"/>
      <c r="MSM153" s="4"/>
      <c r="MSN153" s="4"/>
      <c r="MSO153" s="4"/>
      <c r="MSP153" s="4"/>
      <c r="MSQ153" s="4"/>
      <c r="MSR153" s="4"/>
      <c r="MSS153" s="4"/>
      <c r="MST153" s="4"/>
      <c r="MSU153" s="4"/>
      <c r="MSV153" s="4"/>
      <c r="MSW153" s="4"/>
      <c r="MSX153" s="4"/>
      <c r="MSY153" s="4"/>
      <c r="MSZ153" s="4"/>
      <c r="MTA153" s="4"/>
      <c r="MTB153" s="4"/>
      <c r="MTC153" s="4"/>
      <c r="MTD153" s="4"/>
      <c r="MTE153" s="4"/>
      <c r="MTF153" s="4"/>
      <c r="MTG153" s="4"/>
      <c r="MTH153" s="4"/>
      <c r="MTI153" s="4"/>
      <c r="MTJ153" s="4"/>
      <c r="MTK153" s="4"/>
      <c r="MTL153" s="4"/>
      <c r="MTM153" s="4"/>
      <c r="MTN153" s="4"/>
      <c r="MTO153" s="4"/>
      <c r="MTP153" s="4"/>
      <c r="MTQ153" s="4"/>
      <c r="MTR153" s="4"/>
      <c r="MTS153" s="4"/>
      <c r="MTT153" s="4"/>
      <c r="MTU153" s="4"/>
      <c r="MTV153" s="4"/>
      <c r="MTW153" s="4"/>
      <c r="MTX153" s="4"/>
      <c r="MTY153" s="4"/>
      <c r="MTZ153" s="4"/>
      <c r="MUA153" s="4"/>
      <c r="MUB153" s="4"/>
      <c r="MUC153" s="4"/>
      <c r="MUD153" s="4"/>
      <c r="MUE153" s="4"/>
      <c r="MUF153" s="4"/>
      <c r="MUG153" s="4"/>
      <c r="MUH153" s="4"/>
      <c r="MUI153" s="4"/>
      <c r="MUJ153" s="4"/>
      <c r="MUK153" s="4"/>
      <c r="MUL153" s="4"/>
      <c r="MUM153" s="4"/>
      <c r="MUN153" s="4"/>
      <c r="MUO153" s="4"/>
      <c r="MUP153" s="4"/>
      <c r="MUQ153" s="4"/>
      <c r="MUR153" s="4"/>
      <c r="MUS153" s="4"/>
      <c r="MUT153" s="4"/>
      <c r="MUU153" s="4"/>
      <c r="MUV153" s="4"/>
      <c r="MUW153" s="4"/>
      <c r="MUX153" s="4"/>
      <c r="MUY153" s="4"/>
      <c r="MUZ153" s="4"/>
      <c r="MVA153" s="4"/>
      <c r="MVB153" s="4"/>
      <c r="MVC153" s="4"/>
      <c r="MVD153" s="4"/>
      <c r="MVE153" s="4"/>
      <c r="MVF153" s="4"/>
      <c r="MVG153" s="4"/>
      <c r="MVH153" s="4"/>
      <c r="MVI153" s="4"/>
      <c r="MVJ153" s="4"/>
      <c r="MVK153" s="4"/>
      <c r="MVL153" s="4"/>
      <c r="MVM153" s="4"/>
      <c r="MVN153" s="4"/>
      <c r="MVO153" s="4"/>
      <c r="MVP153" s="4"/>
      <c r="MVQ153" s="4"/>
      <c r="MVR153" s="4"/>
      <c r="MVS153" s="4"/>
      <c r="MVT153" s="4"/>
      <c r="MVU153" s="4"/>
      <c r="MVV153" s="4"/>
      <c r="MVW153" s="4"/>
      <c r="MVX153" s="4"/>
      <c r="MVY153" s="4"/>
      <c r="MVZ153" s="4"/>
      <c r="MWA153" s="4"/>
      <c r="MWB153" s="4"/>
      <c r="MWC153" s="4"/>
      <c r="MWD153" s="4"/>
      <c r="MWE153" s="4"/>
      <c r="MWF153" s="4"/>
      <c r="MWG153" s="4"/>
      <c r="MWH153" s="4"/>
      <c r="MWI153" s="4"/>
      <c r="MWJ153" s="4"/>
      <c r="MWK153" s="4"/>
      <c r="MWL153" s="4"/>
      <c r="MWM153" s="4"/>
      <c r="MWN153" s="4"/>
      <c r="MWO153" s="4"/>
      <c r="MWP153" s="4"/>
      <c r="MWQ153" s="4"/>
      <c r="MWR153" s="4"/>
      <c r="MWS153" s="4"/>
      <c r="MWT153" s="4"/>
      <c r="MWU153" s="4"/>
      <c r="MWV153" s="4"/>
      <c r="MWW153" s="4"/>
      <c r="MWX153" s="4"/>
      <c r="MWY153" s="4"/>
      <c r="MWZ153" s="4"/>
      <c r="MXA153" s="4"/>
      <c r="MXB153" s="4"/>
      <c r="MXC153" s="4"/>
      <c r="MXD153" s="4"/>
      <c r="MXE153" s="4"/>
      <c r="MXF153" s="4"/>
      <c r="MXG153" s="4"/>
      <c r="MXH153" s="4"/>
      <c r="MXI153" s="4"/>
      <c r="MXJ153" s="4"/>
      <c r="MXK153" s="4"/>
      <c r="MXL153" s="4"/>
      <c r="MXM153" s="4"/>
      <c r="MXN153" s="4"/>
      <c r="MXO153" s="74"/>
      <c r="MXP153" s="74"/>
      <c r="MXQ153" s="74"/>
      <c r="MXR153" s="74"/>
      <c r="MXS153" s="74"/>
      <c r="MXT153" s="74"/>
      <c r="MXU153" s="4"/>
      <c r="MXV153" s="4"/>
      <c r="MXW153" s="4"/>
      <c r="MXX153" s="4"/>
      <c r="MXY153" s="4"/>
      <c r="MXZ153" s="4"/>
      <c r="MYA153" s="4"/>
      <c r="MYB153" s="4"/>
      <c r="MYC153" s="4"/>
      <c r="MYD153" s="4"/>
      <c r="MYE153" s="4"/>
      <c r="MYF153" s="4"/>
      <c r="MYG153" s="4"/>
      <c r="MYH153" s="4"/>
      <c r="MYI153" s="4"/>
      <c r="MYJ153" s="4"/>
      <c r="MYK153" s="4"/>
      <c r="MYL153" s="4"/>
      <c r="MYM153" s="4"/>
      <c r="MYN153" s="4"/>
      <c r="MYO153" s="4"/>
      <c r="MYP153" s="4"/>
      <c r="MYQ153" s="4"/>
      <c r="MYR153" s="4"/>
      <c r="MYS153" s="4"/>
      <c r="MYT153" s="4"/>
      <c r="MYU153" s="4"/>
      <c r="MYV153" s="4"/>
      <c r="MYW153" s="4"/>
      <c r="MYX153" s="4"/>
      <c r="MYY153" s="4"/>
      <c r="MYZ153" s="4"/>
      <c r="MZA153" s="4"/>
      <c r="MZB153" s="4"/>
      <c r="MZC153" s="4"/>
      <c r="MZD153" s="4"/>
      <c r="MZE153" s="4"/>
      <c r="MZF153" s="4"/>
      <c r="MZG153" s="4"/>
      <c r="MZH153" s="4"/>
      <c r="MZI153" s="4"/>
      <c r="MZJ153" s="4"/>
      <c r="MZK153" s="4"/>
      <c r="MZL153" s="4"/>
      <c r="MZM153" s="4"/>
      <c r="MZN153" s="4"/>
      <c r="MZO153" s="4"/>
      <c r="MZP153" s="4"/>
      <c r="MZQ153" s="4"/>
      <c r="MZR153" s="4"/>
      <c r="MZS153" s="4"/>
      <c r="MZT153" s="4"/>
      <c r="MZU153" s="4"/>
      <c r="MZV153" s="4"/>
      <c r="MZW153" s="4"/>
      <c r="MZX153" s="4"/>
      <c r="MZY153" s="4"/>
      <c r="MZZ153" s="4"/>
      <c r="NAA153" s="4"/>
      <c r="NAB153" s="4"/>
      <c r="NAC153" s="4"/>
      <c r="NAD153" s="4"/>
      <c r="NAE153" s="4"/>
      <c r="NAF153" s="4"/>
      <c r="NAG153" s="4"/>
      <c r="NAH153" s="4"/>
      <c r="NAI153" s="4"/>
      <c r="NAJ153" s="4"/>
      <c r="NAK153" s="4"/>
      <c r="NAL153" s="4"/>
      <c r="NAM153" s="4"/>
      <c r="NAN153" s="4"/>
      <c r="NAO153" s="4"/>
      <c r="NAP153" s="4"/>
      <c r="NAQ153" s="4"/>
      <c r="NAR153" s="4"/>
      <c r="NAS153" s="4"/>
      <c r="NAT153" s="4"/>
      <c r="NAU153" s="4"/>
      <c r="NAV153" s="4"/>
      <c r="NAW153" s="4"/>
      <c r="NAX153" s="4"/>
      <c r="NAY153" s="4"/>
      <c r="NAZ153" s="4"/>
      <c r="NBA153" s="4"/>
      <c r="NBB153" s="4"/>
      <c r="NBC153" s="4"/>
      <c r="NBD153" s="4"/>
      <c r="NBE153" s="4"/>
      <c r="NBF153" s="4"/>
      <c r="NBG153" s="4"/>
      <c r="NBH153" s="4"/>
      <c r="NBI153" s="4"/>
      <c r="NBJ153" s="4"/>
      <c r="NBK153" s="4"/>
      <c r="NBL153" s="4"/>
      <c r="NBM153" s="4"/>
      <c r="NBN153" s="4"/>
      <c r="NBO153" s="4"/>
      <c r="NBP153" s="4"/>
      <c r="NBQ153" s="4"/>
      <c r="NBR153" s="4"/>
      <c r="NBS153" s="4"/>
      <c r="NBT153" s="4"/>
      <c r="NBU153" s="4"/>
      <c r="NBV153" s="4"/>
      <c r="NBW153" s="4"/>
      <c r="NBX153" s="4"/>
      <c r="NBY153" s="4"/>
      <c r="NBZ153" s="4"/>
      <c r="NCA153" s="4"/>
      <c r="NCB153" s="4"/>
      <c r="NCC153" s="4"/>
      <c r="NCD153" s="4"/>
      <c r="NCE153" s="4"/>
      <c r="NCF153" s="4"/>
      <c r="NCG153" s="4"/>
      <c r="NCH153" s="4"/>
      <c r="NCI153" s="4"/>
      <c r="NCJ153" s="4"/>
      <c r="NCK153" s="4"/>
      <c r="NCL153" s="4"/>
      <c r="NCM153" s="4"/>
      <c r="NCN153" s="4"/>
      <c r="NCO153" s="4"/>
      <c r="NCP153" s="4"/>
      <c r="NCQ153" s="4"/>
      <c r="NCR153" s="4"/>
      <c r="NCS153" s="4"/>
      <c r="NCT153" s="4"/>
      <c r="NCU153" s="4"/>
      <c r="NCV153" s="4"/>
      <c r="NCW153" s="4"/>
      <c r="NCX153" s="4"/>
      <c r="NCY153" s="4"/>
      <c r="NCZ153" s="4"/>
      <c r="NDA153" s="4"/>
      <c r="NDB153" s="4"/>
      <c r="NDC153" s="4"/>
      <c r="NDD153" s="4"/>
      <c r="NDE153" s="4"/>
      <c r="NDF153" s="4"/>
      <c r="NDG153" s="4"/>
      <c r="NDH153" s="4"/>
      <c r="NDI153" s="4"/>
      <c r="NDJ153" s="4"/>
      <c r="NDK153" s="4"/>
      <c r="NDL153" s="4"/>
      <c r="NDM153" s="4"/>
      <c r="NDN153" s="4"/>
      <c r="NDO153" s="4"/>
      <c r="NDP153" s="4"/>
      <c r="NDQ153" s="4"/>
      <c r="NDR153" s="4"/>
      <c r="NDS153" s="4"/>
      <c r="NDT153" s="4"/>
      <c r="NDU153" s="4"/>
      <c r="NDV153" s="4"/>
      <c r="NDW153" s="4"/>
      <c r="NDX153" s="4"/>
      <c r="NDY153" s="4"/>
      <c r="NDZ153" s="4"/>
      <c r="NEA153" s="4"/>
      <c r="NEB153" s="4"/>
      <c r="NEC153" s="4"/>
      <c r="NED153" s="4"/>
      <c r="NEE153" s="4"/>
      <c r="NEF153" s="4"/>
      <c r="NEG153" s="4"/>
      <c r="NEH153" s="4"/>
      <c r="NEI153" s="4"/>
      <c r="NEJ153" s="4"/>
      <c r="NEK153" s="4"/>
      <c r="NEL153" s="4"/>
      <c r="NEM153" s="4"/>
      <c r="NEN153" s="4"/>
      <c r="NEO153" s="4"/>
      <c r="NEP153" s="4"/>
      <c r="NEQ153" s="4"/>
      <c r="NER153" s="4"/>
      <c r="NES153" s="4"/>
      <c r="NET153" s="4"/>
      <c r="NEU153" s="4"/>
      <c r="NEV153" s="4"/>
      <c r="NEW153" s="4"/>
      <c r="NEX153" s="4"/>
      <c r="NEY153" s="4"/>
      <c r="NEZ153" s="4"/>
      <c r="NFA153" s="4"/>
      <c r="NFB153" s="4"/>
      <c r="NFC153" s="4"/>
      <c r="NFD153" s="4"/>
      <c r="NFE153" s="4"/>
      <c r="NFF153" s="4"/>
      <c r="NFG153" s="4"/>
      <c r="NFH153" s="4"/>
      <c r="NFI153" s="4"/>
      <c r="NFJ153" s="4"/>
      <c r="NFK153" s="4"/>
      <c r="NFL153" s="4"/>
      <c r="NFM153" s="4"/>
      <c r="NFN153" s="4"/>
      <c r="NFO153" s="4"/>
      <c r="NFP153" s="4"/>
      <c r="NFQ153" s="4"/>
      <c r="NFR153" s="4"/>
      <c r="NFS153" s="4"/>
      <c r="NFT153" s="4"/>
      <c r="NFU153" s="4"/>
      <c r="NFV153" s="4"/>
      <c r="NFW153" s="4"/>
      <c r="NFX153" s="4"/>
      <c r="NFY153" s="4"/>
      <c r="NFZ153" s="4"/>
      <c r="NGA153" s="4"/>
      <c r="NGB153" s="4"/>
      <c r="NGC153" s="4"/>
      <c r="NGD153" s="4"/>
      <c r="NGE153" s="4"/>
      <c r="NGF153" s="4"/>
      <c r="NGG153" s="4"/>
      <c r="NGH153" s="4"/>
      <c r="NGI153" s="4"/>
      <c r="NGJ153" s="4"/>
      <c r="NGK153" s="4"/>
      <c r="NGL153" s="4"/>
      <c r="NGM153" s="4"/>
      <c r="NGN153" s="4"/>
      <c r="NGO153" s="4"/>
      <c r="NGP153" s="4"/>
      <c r="NGQ153" s="4"/>
      <c r="NGR153" s="4"/>
      <c r="NGS153" s="4"/>
      <c r="NGT153" s="4"/>
      <c r="NGU153" s="4"/>
      <c r="NGV153" s="4"/>
      <c r="NGW153" s="4"/>
      <c r="NGX153" s="4"/>
      <c r="NGY153" s="4"/>
      <c r="NGZ153" s="4"/>
      <c r="NHA153" s="4"/>
      <c r="NHB153" s="4"/>
      <c r="NHC153" s="4"/>
      <c r="NHD153" s="4"/>
      <c r="NHE153" s="4"/>
      <c r="NHF153" s="4"/>
      <c r="NHG153" s="4"/>
      <c r="NHH153" s="4"/>
      <c r="NHI153" s="4"/>
      <c r="NHJ153" s="4"/>
      <c r="NHK153" s="74"/>
      <c r="NHL153" s="74"/>
      <c r="NHM153" s="74"/>
      <c r="NHN153" s="74"/>
      <c r="NHO153" s="74"/>
      <c r="NHP153" s="74"/>
      <c r="NHQ153" s="4"/>
      <c r="NHR153" s="4"/>
      <c r="NHS153" s="4"/>
      <c r="NHT153" s="4"/>
      <c r="NHU153" s="4"/>
      <c r="NHV153" s="4"/>
      <c r="NHW153" s="4"/>
      <c r="NHX153" s="4"/>
      <c r="NHY153" s="4"/>
      <c r="NHZ153" s="4"/>
      <c r="NIA153" s="4"/>
      <c r="NIB153" s="4"/>
      <c r="NIC153" s="4"/>
      <c r="NID153" s="4"/>
      <c r="NIE153" s="4"/>
      <c r="NIF153" s="4"/>
      <c r="NIG153" s="4"/>
      <c r="NIH153" s="4"/>
      <c r="NII153" s="4"/>
      <c r="NIJ153" s="4"/>
      <c r="NIK153" s="4"/>
      <c r="NIL153" s="4"/>
      <c r="NIM153" s="4"/>
      <c r="NIN153" s="4"/>
      <c r="NIO153" s="4"/>
      <c r="NIP153" s="4"/>
      <c r="NIQ153" s="4"/>
      <c r="NIR153" s="4"/>
      <c r="NIS153" s="4"/>
      <c r="NIT153" s="4"/>
      <c r="NIU153" s="4"/>
      <c r="NIV153" s="4"/>
      <c r="NIW153" s="4"/>
      <c r="NIX153" s="4"/>
      <c r="NIY153" s="4"/>
      <c r="NIZ153" s="4"/>
      <c r="NJA153" s="4"/>
      <c r="NJB153" s="4"/>
      <c r="NJC153" s="4"/>
      <c r="NJD153" s="4"/>
      <c r="NJE153" s="4"/>
      <c r="NJF153" s="4"/>
      <c r="NJG153" s="4"/>
      <c r="NJH153" s="4"/>
      <c r="NJI153" s="4"/>
      <c r="NJJ153" s="4"/>
      <c r="NJK153" s="4"/>
      <c r="NJL153" s="4"/>
      <c r="NJM153" s="4"/>
      <c r="NJN153" s="4"/>
      <c r="NJO153" s="4"/>
      <c r="NJP153" s="4"/>
      <c r="NJQ153" s="4"/>
      <c r="NJR153" s="4"/>
      <c r="NJS153" s="4"/>
      <c r="NJT153" s="4"/>
      <c r="NJU153" s="4"/>
      <c r="NJV153" s="4"/>
      <c r="NJW153" s="4"/>
      <c r="NJX153" s="4"/>
      <c r="NJY153" s="4"/>
      <c r="NJZ153" s="4"/>
      <c r="NKA153" s="4"/>
      <c r="NKB153" s="4"/>
      <c r="NKC153" s="4"/>
      <c r="NKD153" s="4"/>
      <c r="NKE153" s="4"/>
      <c r="NKF153" s="4"/>
      <c r="NKG153" s="4"/>
      <c r="NKH153" s="4"/>
      <c r="NKI153" s="4"/>
      <c r="NKJ153" s="4"/>
      <c r="NKK153" s="4"/>
      <c r="NKL153" s="4"/>
      <c r="NKM153" s="4"/>
      <c r="NKN153" s="4"/>
      <c r="NKO153" s="4"/>
      <c r="NKP153" s="4"/>
      <c r="NKQ153" s="4"/>
      <c r="NKR153" s="4"/>
      <c r="NKS153" s="4"/>
      <c r="NKT153" s="4"/>
      <c r="NKU153" s="4"/>
      <c r="NKV153" s="4"/>
      <c r="NKW153" s="4"/>
      <c r="NKX153" s="4"/>
      <c r="NKY153" s="4"/>
      <c r="NKZ153" s="4"/>
      <c r="NLA153" s="4"/>
      <c r="NLB153" s="4"/>
      <c r="NLC153" s="4"/>
      <c r="NLD153" s="4"/>
      <c r="NLE153" s="4"/>
      <c r="NLF153" s="4"/>
      <c r="NLG153" s="4"/>
      <c r="NLH153" s="4"/>
      <c r="NLI153" s="4"/>
      <c r="NLJ153" s="4"/>
      <c r="NLK153" s="4"/>
      <c r="NLL153" s="4"/>
      <c r="NLM153" s="4"/>
      <c r="NLN153" s="4"/>
      <c r="NLO153" s="4"/>
      <c r="NLP153" s="4"/>
      <c r="NLQ153" s="4"/>
      <c r="NLR153" s="4"/>
      <c r="NLS153" s="4"/>
      <c r="NLT153" s="4"/>
      <c r="NLU153" s="4"/>
      <c r="NLV153" s="4"/>
      <c r="NLW153" s="4"/>
      <c r="NLX153" s="4"/>
      <c r="NLY153" s="4"/>
      <c r="NLZ153" s="4"/>
      <c r="NMA153" s="4"/>
      <c r="NMB153" s="4"/>
      <c r="NMC153" s="4"/>
      <c r="NMD153" s="4"/>
      <c r="NME153" s="4"/>
      <c r="NMF153" s="4"/>
      <c r="NMG153" s="4"/>
      <c r="NMH153" s="4"/>
      <c r="NMI153" s="4"/>
      <c r="NMJ153" s="4"/>
      <c r="NMK153" s="4"/>
      <c r="NML153" s="4"/>
      <c r="NMM153" s="4"/>
      <c r="NMN153" s="4"/>
      <c r="NMO153" s="4"/>
      <c r="NMP153" s="4"/>
      <c r="NMQ153" s="4"/>
      <c r="NMR153" s="4"/>
      <c r="NMS153" s="4"/>
      <c r="NMT153" s="4"/>
      <c r="NMU153" s="4"/>
      <c r="NMV153" s="4"/>
      <c r="NMW153" s="4"/>
      <c r="NMX153" s="4"/>
      <c r="NMY153" s="4"/>
      <c r="NMZ153" s="4"/>
      <c r="NNA153" s="4"/>
      <c r="NNB153" s="4"/>
      <c r="NNC153" s="4"/>
      <c r="NND153" s="4"/>
      <c r="NNE153" s="4"/>
      <c r="NNF153" s="4"/>
      <c r="NNG153" s="4"/>
      <c r="NNH153" s="4"/>
      <c r="NNI153" s="4"/>
      <c r="NNJ153" s="4"/>
      <c r="NNK153" s="4"/>
      <c r="NNL153" s="4"/>
      <c r="NNM153" s="4"/>
      <c r="NNN153" s="4"/>
      <c r="NNO153" s="4"/>
      <c r="NNP153" s="4"/>
      <c r="NNQ153" s="4"/>
      <c r="NNR153" s="4"/>
      <c r="NNS153" s="4"/>
      <c r="NNT153" s="4"/>
      <c r="NNU153" s="4"/>
      <c r="NNV153" s="4"/>
      <c r="NNW153" s="4"/>
      <c r="NNX153" s="4"/>
      <c r="NNY153" s="4"/>
      <c r="NNZ153" s="4"/>
      <c r="NOA153" s="4"/>
      <c r="NOB153" s="4"/>
      <c r="NOC153" s="4"/>
      <c r="NOD153" s="4"/>
      <c r="NOE153" s="4"/>
      <c r="NOF153" s="4"/>
      <c r="NOG153" s="4"/>
      <c r="NOH153" s="4"/>
      <c r="NOI153" s="4"/>
      <c r="NOJ153" s="4"/>
      <c r="NOK153" s="4"/>
      <c r="NOL153" s="4"/>
      <c r="NOM153" s="4"/>
      <c r="NON153" s="4"/>
      <c r="NOO153" s="4"/>
      <c r="NOP153" s="4"/>
      <c r="NOQ153" s="4"/>
      <c r="NOR153" s="4"/>
      <c r="NOS153" s="4"/>
      <c r="NOT153" s="4"/>
      <c r="NOU153" s="4"/>
      <c r="NOV153" s="4"/>
      <c r="NOW153" s="4"/>
      <c r="NOX153" s="4"/>
      <c r="NOY153" s="4"/>
      <c r="NOZ153" s="4"/>
      <c r="NPA153" s="4"/>
      <c r="NPB153" s="4"/>
      <c r="NPC153" s="4"/>
      <c r="NPD153" s="4"/>
      <c r="NPE153" s="4"/>
      <c r="NPF153" s="4"/>
      <c r="NPG153" s="4"/>
      <c r="NPH153" s="4"/>
      <c r="NPI153" s="4"/>
      <c r="NPJ153" s="4"/>
      <c r="NPK153" s="4"/>
      <c r="NPL153" s="4"/>
      <c r="NPM153" s="4"/>
      <c r="NPN153" s="4"/>
      <c r="NPO153" s="4"/>
      <c r="NPP153" s="4"/>
      <c r="NPQ153" s="4"/>
      <c r="NPR153" s="4"/>
      <c r="NPS153" s="4"/>
      <c r="NPT153" s="4"/>
      <c r="NPU153" s="4"/>
      <c r="NPV153" s="4"/>
      <c r="NPW153" s="4"/>
      <c r="NPX153" s="4"/>
      <c r="NPY153" s="4"/>
      <c r="NPZ153" s="4"/>
      <c r="NQA153" s="4"/>
      <c r="NQB153" s="4"/>
      <c r="NQC153" s="4"/>
      <c r="NQD153" s="4"/>
      <c r="NQE153" s="4"/>
      <c r="NQF153" s="4"/>
      <c r="NQG153" s="4"/>
      <c r="NQH153" s="4"/>
      <c r="NQI153" s="4"/>
      <c r="NQJ153" s="4"/>
      <c r="NQK153" s="4"/>
      <c r="NQL153" s="4"/>
      <c r="NQM153" s="4"/>
      <c r="NQN153" s="4"/>
      <c r="NQO153" s="4"/>
      <c r="NQP153" s="4"/>
      <c r="NQQ153" s="4"/>
      <c r="NQR153" s="4"/>
      <c r="NQS153" s="4"/>
      <c r="NQT153" s="4"/>
      <c r="NQU153" s="4"/>
      <c r="NQV153" s="4"/>
      <c r="NQW153" s="4"/>
      <c r="NQX153" s="4"/>
      <c r="NQY153" s="4"/>
      <c r="NQZ153" s="4"/>
      <c r="NRA153" s="4"/>
      <c r="NRB153" s="4"/>
      <c r="NRC153" s="4"/>
      <c r="NRD153" s="4"/>
      <c r="NRE153" s="4"/>
      <c r="NRF153" s="4"/>
      <c r="NRG153" s="74"/>
      <c r="NRH153" s="74"/>
      <c r="NRI153" s="74"/>
      <c r="NRJ153" s="74"/>
      <c r="NRK153" s="74"/>
      <c r="NRL153" s="74"/>
      <c r="NRM153" s="4"/>
      <c r="NRN153" s="4"/>
      <c r="NRO153" s="4"/>
      <c r="NRP153" s="4"/>
      <c r="NRQ153" s="4"/>
      <c r="NRR153" s="4"/>
      <c r="NRS153" s="4"/>
      <c r="NRT153" s="4"/>
      <c r="NRU153" s="4"/>
      <c r="NRV153" s="4"/>
      <c r="NRW153" s="4"/>
      <c r="NRX153" s="4"/>
      <c r="NRY153" s="4"/>
      <c r="NRZ153" s="4"/>
      <c r="NSA153" s="4"/>
      <c r="NSB153" s="4"/>
      <c r="NSC153" s="4"/>
      <c r="NSD153" s="4"/>
      <c r="NSE153" s="4"/>
      <c r="NSF153" s="4"/>
      <c r="NSG153" s="4"/>
      <c r="NSH153" s="4"/>
      <c r="NSI153" s="4"/>
      <c r="NSJ153" s="4"/>
      <c r="NSK153" s="4"/>
      <c r="NSL153" s="4"/>
      <c r="NSM153" s="4"/>
      <c r="NSN153" s="4"/>
      <c r="NSO153" s="4"/>
      <c r="NSP153" s="4"/>
      <c r="NSQ153" s="4"/>
      <c r="NSR153" s="4"/>
      <c r="NSS153" s="4"/>
      <c r="NST153" s="4"/>
      <c r="NSU153" s="4"/>
      <c r="NSV153" s="4"/>
      <c r="NSW153" s="4"/>
      <c r="NSX153" s="4"/>
      <c r="NSY153" s="4"/>
      <c r="NSZ153" s="4"/>
      <c r="NTA153" s="4"/>
      <c r="NTB153" s="4"/>
      <c r="NTC153" s="4"/>
      <c r="NTD153" s="4"/>
      <c r="NTE153" s="4"/>
      <c r="NTF153" s="4"/>
      <c r="NTG153" s="4"/>
      <c r="NTH153" s="4"/>
      <c r="NTI153" s="4"/>
      <c r="NTJ153" s="4"/>
      <c r="NTK153" s="4"/>
      <c r="NTL153" s="4"/>
      <c r="NTM153" s="4"/>
      <c r="NTN153" s="4"/>
      <c r="NTO153" s="4"/>
      <c r="NTP153" s="4"/>
      <c r="NTQ153" s="4"/>
      <c r="NTR153" s="4"/>
      <c r="NTS153" s="4"/>
      <c r="NTT153" s="4"/>
      <c r="NTU153" s="4"/>
      <c r="NTV153" s="4"/>
      <c r="NTW153" s="4"/>
      <c r="NTX153" s="4"/>
      <c r="NTY153" s="4"/>
      <c r="NTZ153" s="4"/>
      <c r="NUA153" s="4"/>
      <c r="NUB153" s="4"/>
      <c r="NUC153" s="4"/>
      <c r="NUD153" s="4"/>
      <c r="NUE153" s="4"/>
      <c r="NUF153" s="4"/>
      <c r="NUG153" s="4"/>
      <c r="NUH153" s="4"/>
      <c r="NUI153" s="4"/>
      <c r="NUJ153" s="4"/>
      <c r="NUK153" s="4"/>
      <c r="NUL153" s="4"/>
      <c r="NUM153" s="4"/>
      <c r="NUN153" s="4"/>
      <c r="NUO153" s="4"/>
      <c r="NUP153" s="4"/>
      <c r="NUQ153" s="4"/>
      <c r="NUR153" s="4"/>
      <c r="NUS153" s="4"/>
      <c r="NUT153" s="4"/>
      <c r="NUU153" s="4"/>
      <c r="NUV153" s="4"/>
      <c r="NUW153" s="4"/>
      <c r="NUX153" s="4"/>
      <c r="NUY153" s="4"/>
      <c r="NUZ153" s="4"/>
      <c r="NVA153" s="4"/>
      <c r="NVB153" s="4"/>
      <c r="NVC153" s="4"/>
      <c r="NVD153" s="4"/>
      <c r="NVE153" s="4"/>
      <c r="NVF153" s="4"/>
      <c r="NVG153" s="4"/>
      <c r="NVH153" s="4"/>
      <c r="NVI153" s="4"/>
      <c r="NVJ153" s="4"/>
      <c r="NVK153" s="4"/>
      <c r="NVL153" s="4"/>
      <c r="NVM153" s="4"/>
      <c r="NVN153" s="4"/>
      <c r="NVO153" s="4"/>
      <c r="NVP153" s="4"/>
      <c r="NVQ153" s="4"/>
      <c r="NVR153" s="4"/>
      <c r="NVS153" s="4"/>
      <c r="NVT153" s="4"/>
      <c r="NVU153" s="4"/>
      <c r="NVV153" s="4"/>
      <c r="NVW153" s="4"/>
      <c r="NVX153" s="4"/>
      <c r="NVY153" s="4"/>
      <c r="NVZ153" s="4"/>
      <c r="NWA153" s="4"/>
      <c r="NWB153" s="4"/>
      <c r="NWC153" s="4"/>
      <c r="NWD153" s="4"/>
      <c r="NWE153" s="4"/>
      <c r="NWF153" s="4"/>
      <c r="NWG153" s="4"/>
      <c r="NWH153" s="4"/>
      <c r="NWI153" s="4"/>
      <c r="NWJ153" s="4"/>
      <c r="NWK153" s="4"/>
      <c r="NWL153" s="4"/>
      <c r="NWM153" s="4"/>
      <c r="NWN153" s="4"/>
      <c r="NWO153" s="4"/>
      <c r="NWP153" s="4"/>
      <c r="NWQ153" s="4"/>
      <c r="NWR153" s="4"/>
      <c r="NWS153" s="4"/>
      <c r="NWT153" s="4"/>
      <c r="NWU153" s="4"/>
      <c r="NWV153" s="4"/>
      <c r="NWW153" s="4"/>
      <c r="NWX153" s="4"/>
      <c r="NWY153" s="4"/>
      <c r="NWZ153" s="4"/>
      <c r="NXA153" s="4"/>
      <c r="NXB153" s="4"/>
      <c r="NXC153" s="4"/>
      <c r="NXD153" s="4"/>
      <c r="NXE153" s="4"/>
      <c r="NXF153" s="4"/>
      <c r="NXG153" s="4"/>
      <c r="NXH153" s="4"/>
      <c r="NXI153" s="4"/>
      <c r="NXJ153" s="4"/>
      <c r="NXK153" s="4"/>
      <c r="NXL153" s="4"/>
      <c r="NXM153" s="4"/>
      <c r="NXN153" s="4"/>
      <c r="NXO153" s="4"/>
      <c r="NXP153" s="4"/>
      <c r="NXQ153" s="4"/>
      <c r="NXR153" s="4"/>
      <c r="NXS153" s="4"/>
      <c r="NXT153" s="4"/>
      <c r="NXU153" s="4"/>
      <c r="NXV153" s="4"/>
      <c r="NXW153" s="4"/>
      <c r="NXX153" s="4"/>
      <c r="NXY153" s="4"/>
      <c r="NXZ153" s="4"/>
      <c r="NYA153" s="4"/>
      <c r="NYB153" s="4"/>
      <c r="NYC153" s="4"/>
      <c r="NYD153" s="4"/>
      <c r="NYE153" s="4"/>
      <c r="NYF153" s="4"/>
      <c r="NYG153" s="4"/>
      <c r="NYH153" s="4"/>
      <c r="NYI153" s="4"/>
      <c r="NYJ153" s="4"/>
      <c r="NYK153" s="4"/>
      <c r="NYL153" s="4"/>
      <c r="NYM153" s="4"/>
      <c r="NYN153" s="4"/>
      <c r="NYO153" s="4"/>
      <c r="NYP153" s="4"/>
      <c r="NYQ153" s="4"/>
      <c r="NYR153" s="4"/>
      <c r="NYS153" s="4"/>
      <c r="NYT153" s="4"/>
      <c r="NYU153" s="4"/>
      <c r="NYV153" s="4"/>
      <c r="NYW153" s="4"/>
      <c r="NYX153" s="4"/>
      <c r="NYY153" s="4"/>
      <c r="NYZ153" s="4"/>
      <c r="NZA153" s="4"/>
      <c r="NZB153" s="4"/>
      <c r="NZC153" s="4"/>
      <c r="NZD153" s="4"/>
      <c r="NZE153" s="4"/>
      <c r="NZF153" s="4"/>
      <c r="NZG153" s="4"/>
      <c r="NZH153" s="4"/>
      <c r="NZI153" s="4"/>
      <c r="NZJ153" s="4"/>
      <c r="NZK153" s="4"/>
      <c r="NZL153" s="4"/>
      <c r="NZM153" s="4"/>
      <c r="NZN153" s="4"/>
      <c r="NZO153" s="4"/>
      <c r="NZP153" s="4"/>
      <c r="NZQ153" s="4"/>
      <c r="NZR153" s="4"/>
      <c r="NZS153" s="4"/>
      <c r="NZT153" s="4"/>
      <c r="NZU153" s="4"/>
      <c r="NZV153" s="4"/>
      <c r="NZW153" s="4"/>
      <c r="NZX153" s="4"/>
      <c r="NZY153" s="4"/>
      <c r="NZZ153" s="4"/>
      <c r="OAA153" s="4"/>
      <c r="OAB153" s="4"/>
      <c r="OAC153" s="4"/>
      <c r="OAD153" s="4"/>
      <c r="OAE153" s="4"/>
      <c r="OAF153" s="4"/>
      <c r="OAG153" s="4"/>
      <c r="OAH153" s="4"/>
      <c r="OAI153" s="4"/>
      <c r="OAJ153" s="4"/>
      <c r="OAK153" s="4"/>
      <c r="OAL153" s="4"/>
      <c r="OAM153" s="4"/>
      <c r="OAN153" s="4"/>
      <c r="OAO153" s="4"/>
      <c r="OAP153" s="4"/>
      <c r="OAQ153" s="4"/>
      <c r="OAR153" s="4"/>
      <c r="OAS153" s="4"/>
      <c r="OAT153" s="4"/>
      <c r="OAU153" s="4"/>
      <c r="OAV153" s="4"/>
      <c r="OAW153" s="4"/>
      <c r="OAX153" s="4"/>
      <c r="OAY153" s="4"/>
      <c r="OAZ153" s="4"/>
      <c r="OBA153" s="4"/>
      <c r="OBB153" s="4"/>
      <c r="OBC153" s="74"/>
      <c r="OBD153" s="74"/>
      <c r="OBE153" s="74"/>
      <c r="OBF153" s="74"/>
      <c r="OBG153" s="74"/>
      <c r="OBH153" s="74"/>
      <c r="OBI153" s="4"/>
      <c r="OBJ153" s="4"/>
      <c r="OBK153" s="4"/>
      <c r="OBL153" s="4"/>
      <c r="OBM153" s="4"/>
      <c r="OBN153" s="4"/>
      <c r="OBO153" s="4"/>
      <c r="OBP153" s="4"/>
      <c r="OBQ153" s="4"/>
      <c r="OBR153" s="4"/>
      <c r="OBS153" s="4"/>
      <c r="OBT153" s="4"/>
      <c r="OBU153" s="4"/>
      <c r="OBV153" s="4"/>
      <c r="OBW153" s="4"/>
      <c r="OBX153" s="4"/>
      <c r="OBY153" s="4"/>
      <c r="OBZ153" s="4"/>
      <c r="OCA153" s="4"/>
      <c r="OCB153" s="4"/>
      <c r="OCC153" s="4"/>
      <c r="OCD153" s="4"/>
      <c r="OCE153" s="4"/>
      <c r="OCF153" s="4"/>
      <c r="OCG153" s="4"/>
      <c r="OCH153" s="4"/>
      <c r="OCI153" s="4"/>
      <c r="OCJ153" s="4"/>
      <c r="OCK153" s="4"/>
      <c r="OCL153" s="4"/>
      <c r="OCM153" s="4"/>
      <c r="OCN153" s="4"/>
      <c r="OCO153" s="4"/>
      <c r="OCP153" s="4"/>
      <c r="OCQ153" s="4"/>
      <c r="OCR153" s="4"/>
      <c r="OCS153" s="4"/>
      <c r="OCT153" s="4"/>
      <c r="OCU153" s="4"/>
      <c r="OCV153" s="4"/>
      <c r="OCW153" s="4"/>
      <c r="OCX153" s="4"/>
      <c r="OCY153" s="4"/>
      <c r="OCZ153" s="4"/>
      <c r="ODA153" s="4"/>
      <c r="ODB153" s="4"/>
      <c r="ODC153" s="4"/>
      <c r="ODD153" s="4"/>
      <c r="ODE153" s="4"/>
      <c r="ODF153" s="4"/>
      <c r="ODG153" s="4"/>
      <c r="ODH153" s="4"/>
      <c r="ODI153" s="4"/>
      <c r="ODJ153" s="4"/>
      <c r="ODK153" s="4"/>
      <c r="ODL153" s="4"/>
      <c r="ODM153" s="4"/>
      <c r="ODN153" s="4"/>
      <c r="ODO153" s="4"/>
      <c r="ODP153" s="4"/>
      <c r="ODQ153" s="4"/>
      <c r="ODR153" s="4"/>
      <c r="ODS153" s="4"/>
      <c r="ODT153" s="4"/>
      <c r="ODU153" s="4"/>
      <c r="ODV153" s="4"/>
      <c r="ODW153" s="4"/>
      <c r="ODX153" s="4"/>
      <c r="ODY153" s="4"/>
      <c r="ODZ153" s="4"/>
      <c r="OEA153" s="4"/>
      <c r="OEB153" s="4"/>
      <c r="OEC153" s="4"/>
      <c r="OED153" s="4"/>
      <c r="OEE153" s="4"/>
      <c r="OEF153" s="4"/>
      <c r="OEG153" s="4"/>
      <c r="OEH153" s="4"/>
      <c r="OEI153" s="4"/>
      <c r="OEJ153" s="4"/>
      <c r="OEK153" s="4"/>
      <c r="OEL153" s="4"/>
      <c r="OEM153" s="4"/>
      <c r="OEN153" s="4"/>
      <c r="OEO153" s="4"/>
      <c r="OEP153" s="4"/>
      <c r="OEQ153" s="4"/>
      <c r="OER153" s="4"/>
      <c r="OES153" s="4"/>
      <c r="OET153" s="4"/>
      <c r="OEU153" s="4"/>
      <c r="OEV153" s="4"/>
      <c r="OEW153" s="4"/>
      <c r="OEX153" s="4"/>
      <c r="OEY153" s="4"/>
      <c r="OEZ153" s="4"/>
      <c r="OFA153" s="4"/>
      <c r="OFB153" s="4"/>
      <c r="OFC153" s="4"/>
      <c r="OFD153" s="4"/>
      <c r="OFE153" s="4"/>
      <c r="OFF153" s="4"/>
      <c r="OFG153" s="4"/>
      <c r="OFH153" s="4"/>
      <c r="OFI153" s="4"/>
      <c r="OFJ153" s="4"/>
      <c r="OFK153" s="4"/>
      <c r="OFL153" s="4"/>
      <c r="OFM153" s="4"/>
      <c r="OFN153" s="4"/>
      <c r="OFO153" s="4"/>
      <c r="OFP153" s="4"/>
      <c r="OFQ153" s="4"/>
      <c r="OFR153" s="4"/>
      <c r="OFS153" s="4"/>
      <c r="OFT153" s="4"/>
      <c r="OFU153" s="4"/>
      <c r="OFV153" s="4"/>
      <c r="OFW153" s="4"/>
      <c r="OFX153" s="4"/>
      <c r="OFY153" s="4"/>
      <c r="OFZ153" s="4"/>
      <c r="OGA153" s="4"/>
      <c r="OGB153" s="4"/>
      <c r="OGC153" s="4"/>
      <c r="OGD153" s="4"/>
      <c r="OGE153" s="4"/>
      <c r="OGF153" s="4"/>
      <c r="OGG153" s="4"/>
      <c r="OGH153" s="4"/>
      <c r="OGI153" s="4"/>
      <c r="OGJ153" s="4"/>
      <c r="OGK153" s="4"/>
      <c r="OGL153" s="4"/>
      <c r="OGM153" s="4"/>
      <c r="OGN153" s="4"/>
      <c r="OGO153" s="4"/>
      <c r="OGP153" s="4"/>
      <c r="OGQ153" s="4"/>
      <c r="OGR153" s="4"/>
      <c r="OGS153" s="4"/>
      <c r="OGT153" s="4"/>
      <c r="OGU153" s="4"/>
      <c r="OGV153" s="4"/>
      <c r="OGW153" s="4"/>
      <c r="OGX153" s="4"/>
      <c r="OGY153" s="4"/>
      <c r="OGZ153" s="4"/>
      <c r="OHA153" s="4"/>
      <c r="OHB153" s="4"/>
      <c r="OHC153" s="4"/>
      <c r="OHD153" s="4"/>
      <c r="OHE153" s="4"/>
      <c r="OHF153" s="4"/>
      <c r="OHG153" s="4"/>
      <c r="OHH153" s="4"/>
      <c r="OHI153" s="4"/>
      <c r="OHJ153" s="4"/>
      <c r="OHK153" s="4"/>
      <c r="OHL153" s="4"/>
      <c r="OHM153" s="4"/>
      <c r="OHN153" s="4"/>
      <c r="OHO153" s="4"/>
      <c r="OHP153" s="4"/>
      <c r="OHQ153" s="4"/>
      <c r="OHR153" s="4"/>
      <c r="OHS153" s="4"/>
      <c r="OHT153" s="4"/>
      <c r="OHU153" s="4"/>
      <c r="OHV153" s="4"/>
      <c r="OHW153" s="4"/>
      <c r="OHX153" s="4"/>
      <c r="OHY153" s="4"/>
      <c r="OHZ153" s="4"/>
      <c r="OIA153" s="4"/>
      <c r="OIB153" s="4"/>
      <c r="OIC153" s="4"/>
      <c r="OID153" s="4"/>
      <c r="OIE153" s="4"/>
      <c r="OIF153" s="4"/>
      <c r="OIG153" s="4"/>
      <c r="OIH153" s="4"/>
      <c r="OII153" s="4"/>
      <c r="OIJ153" s="4"/>
      <c r="OIK153" s="4"/>
      <c r="OIL153" s="4"/>
      <c r="OIM153" s="4"/>
      <c r="OIN153" s="4"/>
      <c r="OIO153" s="4"/>
      <c r="OIP153" s="4"/>
      <c r="OIQ153" s="4"/>
      <c r="OIR153" s="4"/>
      <c r="OIS153" s="4"/>
      <c r="OIT153" s="4"/>
      <c r="OIU153" s="4"/>
      <c r="OIV153" s="4"/>
      <c r="OIW153" s="4"/>
      <c r="OIX153" s="4"/>
      <c r="OIY153" s="4"/>
      <c r="OIZ153" s="4"/>
      <c r="OJA153" s="4"/>
      <c r="OJB153" s="4"/>
      <c r="OJC153" s="4"/>
      <c r="OJD153" s="4"/>
      <c r="OJE153" s="4"/>
      <c r="OJF153" s="4"/>
      <c r="OJG153" s="4"/>
      <c r="OJH153" s="4"/>
      <c r="OJI153" s="4"/>
      <c r="OJJ153" s="4"/>
      <c r="OJK153" s="4"/>
      <c r="OJL153" s="4"/>
      <c r="OJM153" s="4"/>
      <c r="OJN153" s="4"/>
      <c r="OJO153" s="4"/>
      <c r="OJP153" s="4"/>
      <c r="OJQ153" s="4"/>
      <c r="OJR153" s="4"/>
      <c r="OJS153" s="4"/>
      <c r="OJT153" s="4"/>
      <c r="OJU153" s="4"/>
      <c r="OJV153" s="4"/>
      <c r="OJW153" s="4"/>
      <c r="OJX153" s="4"/>
      <c r="OJY153" s="4"/>
      <c r="OJZ153" s="4"/>
      <c r="OKA153" s="4"/>
      <c r="OKB153" s="4"/>
      <c r="OKC153" s="4"/>
      <c r="OKD153" s="4"/>
      <c r="OKE153" s="4"/>
      <c r="OKF153" s="4"/>
      <c r="OKG153" s="4"/>
      <c r="OKH153" s="4"/>
      <c r="OKI153" s="4"/>
      <c r="OKJ153" s="4"/>
      <c r="OKK153" s="4"/>
      <c r="OKL153" s="4"/>
      <c r="OKM153" s="4"/>
      <c r="OKN153" s="4"/>
      <c r="OKO153" s="4"/>
      <c r="OKP153" s="4"/>
      <c r="OKQ153" s="4"/>
      <c r="OKR153" s="4"/>
      <c r="OKS153" s="4"/>
      <c r="OKT153" s="4"/>
      <c r="OKU153" s="4"/>
      <c r="OKV153" s="4"/>
      <c r="OKW153" s="4"/>
      <c r="OKX153" s="4"/>
      <c r="OKY153" s="74"/>
      <c r="OKZ153" s="74"/>
      <c r="OLA153" s="74"/>
      <c r="OLB153" s="74"/>
      <c r="OLC153" s="74"/>
      <c r="OLD153" s="74"/>
      <c r="OLE153" s="4"/>
      <c r="OLF153" s="4"/>
      <c r="OLG153" s="4"/>
      <c r="OLH153" s="4"/>
      <c r="OLI153" s="4"/>
      <c r="OLJ153" s="4"/>
      <c r="OLK153" s="4"/>
      <c r="OLL153" s="4"/>
      <c r="OLM153" s="4"/>
      <c r="OLN153" s="4"/>
      <c r="OLO153" s="4"/>
      <c r="OLP153" s="4"/>
      <c r="OLQ153" s="4"/>
      <c r="OLR153" s="4"/>
      <c r="OLS153" s="4"/>
      <c r="OLT153" s="4"/>
      <c r="OLU153" s="4"/>
      <c r="OLV153" s="4"/>
      <c r="OLW153" s="4"/>
      <c r="OLX153" s="4"/>
      <c r="OLY153" s="4"/>
      <c r="OLZ153" s="4"/>
      <c r="OMA153" s="4"/>
      <c r="OMB153" s="4"/>
      <c r="OMC153" s="4"/>
      <c r="OMD153" s="4"/>
      <c r="OME153" s="4"/>
      <c r="OMF153" s="4"/>
      <c r="OMG153" s="4"/>
      <c r="OMH153" s="4"/>
      <c r="OMI153" s="4"/>
      <c r="OMJ153" s="4"/>
      <c r="OMK153" s="4"/>
      <c r="OML153" s="4"/>
      <c r="OMM153" s="4"/>
      <c r="OMN153" s="4"/>
      <c r="OMO153" s="4"/>
      <c r="OMP153" s="4"/>
      <c r="OMQ153" s="4"/>
      <c r="OMR153" s="4"/>
      <c r="OMS153" s="4"/>
      <c r="OMT153" s="4"/>
      <c r="OMU153" s="4"/>
      <c r="OMV153" s="4"/>
      <c r="OMW153" s="4"/>
      <c r="OMX153" s="4"/>
      <c r="OMY153" s="4"/>
      <c r="OMZ153" s="4"/>
      <c r="ONA153" s="4"/>
      <c r="ONB153" s="4"/>
      <c r="ONC153" s="4"/>
      <c r="OND153" s="4"/>
      <c r="ONE153" s="4"/>
      <c r="ONF153" s="4"/>
      <c r="ONG153" s="4"/>
      <c r="ONH153" s="4"/>
      <c r="ONI153" s="4"/>
      <c r="ONJ153" s="4"/>
      <c r="ONK153" s="4"/>
      <c r="ONL153" s="4"/>
      <c r="ONM153" s="4"/>
      <c r="ONN153" s="4"/>
      <c r="ONO153" s="4"/>
      <c r="ONP153" s="4"/>
      <c r="ONQ153" s="4"/>
      <c r="ONR153" s="4"/>
      <c r="ONS153" s="4"/>
      <c r="ONT153" s="4"/>
      <c r="ONU153" s="4"/>
      <c r="ONV153" s="4"/>
      <c r="ONW153" s="4"/>
      <c r="ONX153" s="4"/>
      <c r="ONY153" s="4"/>
      <c r="ONZ153" s="4"/>
      <c r="OOA153" s="4"/>
      <c r="OOB153" s="4"/>
      <c r="OOC153" s="4"/>
      <c r="OOD153" s="4"/>
      <c r="OOE153" s="4"/>
      <c r="OOF153" s="4"/>
      <c r="OOG153" s="4"/>
      <c r="OOH153" s="4"/>
      <c r="OOI153" s="4"/>
      <c r="OOJ153" s="4"/>
      <c r="OOK153" s="4"/>
      <c r="OOL153" s="4"/>
      <c r="OOM153" s="4"/>
      <c r="OON153" s="4"/>
      <c r="OOO153" s="4"/>
      <c r="OOP153" s="4"/>
      <c r="OOQ153" s="4"/>
      <c r="OOR153" s="4"/>
      <c r="OOS153" s="4"/>
      <c r="OOT153" s="4"/>
      <c r="OOU153" s="4"/>
      <c r="OOV153" s="4"/>
      <c r="OOW153" s="4"/>
      <c r="OOX153" s="4"/>
      <c r="OOY153" s="4"/>
      <c r="OOZ153" s="4"/>
      <c r="OPA153" s="4"/>
      <c r="OPB153" s="4"/>
      <c r="OPC153" s="4"/>
      <c r="OPD153" s="4"/>
      <c r="OPE153" s="4"/>
      <c r="OPF153" s="4"/>
      <c r="OPG153" s="4"/>
      <c r="OPH153" s="4"/>
      <c r="OPI153" s="4"/>
      <c r="OPJ153" s="4"/>
      <c r="OPK153" s="4"/>
      <c r="OPL153" s="4"/>
      <c r="OPM153" s="4"/>
      <c r="OPN153" s="4"/>
      <c r="OPO153" s="4"/>
      <c r="OPP153" s="4"/>
      <c r="OPQ153" s="4"/>
      <c r="OPR153" s="4"/>
      <c r="OPS153" s="4"/>
      <c r="OPT153" s="4"/>
      <c r="OPU153" s="4"/>
      <c r="OPV153" s="4"/>
      <c r="OPW153" s="4"/>
      <c r="OPX153" s="4"/>
      <c r="OPY153" s="4"/>
      <c r="OPZ153" s="4"/>
      <c r="OQA153" s="4"/>
      <c r="OQB153" s="4"/>
      <c r="OQC153" s="4"/>
      <c r="OQD153" s="4"/>
      <c r="OQE153" s="4"/>
      <c r="OQF153" s="4"/>
      <c r="OQG153" s="4"/>
      <c r="OQH153" s="4"/>
      <c r="OQI153" s="4"/>
      <c r="OQJ153" s="4"/>
      <c r="OQK153" s="4"/>
      <c r="OQL153" s="4"/>
      <c r="OQM153" s="4"/>
      <c r="OQN153" s="4"/>
      <c r="OQO153" s="4"/>
      <c r="OQP153" s="4"/>
      <c r="OQQ153" s="4"/>
      <c r="OQR153" s="4"/>
      <c r="OQS153" s="4"/>
      <c r="OQT153" s="4"/>
      <c r="OQU153" s="4"/>
      <c r="OQV153" s="4"/>
      <c r="OQW153" s="4"/>
      <c r="OQX153" s="4"/>
      <c r="OQY153" s="4"/>
      <c r="OQZ153" s="4"/>
      <c r="ORA153" s="4"/>
      <c r="ORB153" s="4"/>
      <c r="ORC153" s="4"/>
      <c r="ORD153" s="4"/>
      <c r="ORE153" s="4"/>
      <c r="ORF153" s="4"/>
      <c r="ORG153" s="4"/>
      <c r="ORH153" s="4"/>
      <c r="ORI153" s="4"/>
      <c r="ORJ153" s="4"/>
      <c r="ORK153" s="4"/>
      <c r="ORL153" s="4"/>
      <c r="ORM153" s="4"/>
      <c r="ORN153" s="4"/>
      <c r="ORO153" s="4"/>
      <c r="ORP153" s="4"/>
      <c r="ORQ153" s="4"/>
      <c r="ORR153" s="4"/>
      <c r="ORS153" s="4"/>
      <c r="ORT153" s="4"/>
      <c r="ORU153" s="4"/>
      <c r="ORV153" s="4"/>
      <c r="ORW153" s="4"/>
      <c r="ORX153" s="4"/>
      <c r="ORY153" s="4"/>
      <c r="ORZ153" s="4"/>
      <c r="OSA153" s="4"/>
      <c r="OSB153" s="4"/>
      <c r="OSC153" s="4"/>
      <c r="OSD153" s="4"/>
      <c r="OSE153" s="4"/>
      <c r="OSF153" s="4"/>
      <c r="OSG153" s="4"/>
      <c r="OSH153" s="4"/>
      <c r="OSI153" s="4"/>
      <c r="OSJ153" s="4"/>
      <c r="OSK153" s="4"/>
      <c r="OSL153" s="4"/>
      <c r="OSM153" s="4"/>
      <c r="OSN153" s="4"/>
      <c r="OSO153" s="4"/>
      <c r="OSP153" s="4"/>
      <c r="OSQ153" s="4"/>
      <c r="OSR153" s="4"/>
      <c r="OSS153" s="4"/>
      <c r="OST153" s="4"/>
      <c r="OSU153" s="4"/>
      <c r="OSV153" s="4"/>
      <c r="OSW153" s="4"/>
      <c r="OSX153" s="4"/>
      <c r="OSY153" s="4"/>
      <c r="OSZ153" s="4"/>
      <c r="OTA153" s="4"/>
      <c r="OTB153" s="4"/>
      <c r="OTC153" s="4"/>
      <c r="OTD153" s="4"/>
      <c r="OTE153" s="4"/>
      <c r="OTF153" s="4"/>
      <c r="OTG153" s="4"/>
      <c r="OTH153" s="4"/>
      <c r="OTI153" s="4"/>
      <c r="OTJ153" s="4"/>
      <c r="OTK153" s="4"/>
      <c r="OTL153" s="4"/>
      <c r="OTM153" s="4"/>
      <c r="OTN153" s="4"/>
      <c r="OTO153" s="4"/>
      <c r="OTP153" s="4"/>
      <c r="OTQ153" s="4"/>
      <c r="OTR153" s="4"/>
      <c r="OTS153" s="4"/>
      <c r="OTT153" s="4"/>
      <c r="OTU153" s="4"/>
      <c r="OTV153" s="4"/>
      <c r="OTW153" s="4"/>
      <c r="OTX153" s="4"/>
      <c r="OTY153" s="4"/>
      <c r="OTZ153" s="4"/>
      <c r="OUA153" s="4"/>
      <c r="OUB153" s="4"/>
      <c r="OUC153" s="4"/>
      <c r="OUD153" s="4"/>
      <c r="OUE153" s="4"/>
      <c r="OUF153" s="4"/>
      <c r="OUG153" s="4"/>
      <c r="OUH153" s="4"/>
      <c r="OUI153" s="4"/>
      <c r="OUJ153" s="4"/>
      <c r="OUK153" s="4"/>
      <c r="OUL153" s="4"/>
      <c r="OUM153" s="4"/>
      <c r="OUN153" s="4"/>
      <c r="OUO153" s="4"/>
      <c r="OUP153" s="4"/>
      <c r="OUQ153" s="4"/>
      <c r="OUR153" s="4"/>
      <c r="OUS153" s="4"/>
      <c r="OUT153" s="4"/>
      <c r="OUU153" s="74"/>
      <c r="OUV153" s="74"/>
      <c r="OUW153" s="74"/>
      <c r="OUX153" s="74"/>
      <c r="OUY153" s="74"/>
      <c r="OUZ153" s="74"/>
      <c r="OVA153" s="4"/>
      <c r="OVB153" s="4"/>
      <c r="OVC153" s="4"/>
      <c r="OVD153" s="4"/>
      <c r="OVE153" s="4"/>
      <c r="OVF153" s="4"/>
      <c r="OVG153" s="4"/>
      <c r="OVH153" s="4"/>
      <c r="OVI153" s="4"/>
      <c r="OVJ153" s="4"/>
      <c r="OVK153" s="4"/>
      <c r="OVL153" s="4"/>
      <c r="OVM153" s="4"/>
      <c r="OVN153" s="4"/>
      <c r="OVO153" s="4"/>
      <c r="OVP153" s="4"/>
      <c r="OVQ153" s="4"/>
      <c r="OVR153" s="4"/>
      <c r="OVS153" s="4"/>
      <c r="OVT153" s="4"/>
      <c r="OVU153" s="4"/>
      <c r="OVV153" s="4"/>
      <c r="OVW153" s="4"/>
      <c r="OVX153" s="4"/>
      <c r="OVY153" s="4"/>
      <c r="OVZ153" s="4"/>
      <c r="OWA153" s="4"/>
      <c r="OWB153" s="4"/>
      <c r="OWC153" s="4"/>
      <c r="OWD153" s="4"/>
      <c r="OWE153" s="4"/>
      <c r="OWF153" s="4"/>
      <c r="OWG153" s="4"/>
      <c r="OWH153" s="4"/>
      <c r="OWI153" s="4"/>
      <c r="OWJ153" s="4"/>
      <c r="OWK153" s="4"/>
      <c r="OWL153" s="4"/>
      <c r="OWM153" s="4"/>
      <c r="OWN153" s="4"/>
      <c r="OWO153" s="4"/>
      <c r="OWP153" s="4"/>
      <c r="OWQ153" s="4"/>
      <c r="OWR153" s="4"/>
      <c r="OWS153" s="4"/>
      <c r="OWT153" s="4"/>
      <c r="OWU153" s="4"/>
      <c r="OWV153" s="4"/>
      <c r="OWW153" s="4"/>
      <c r="OWX153" s="4"/>
      <c r="OWY153" s="4"/>
      <c r="OWZ153" s="4"/>
      <c r="OXA153" s="4"/>
      <c r="OXB153" s="4"/>
      <c r="OXC153" s="4"/>
      <c r="OXD153" s="4"/>
      <c r="OXE153" s="4"/>
      <c r="OXF153" s="4"/>
      <c r="OXG153" s="4"/>
      <c r="OXH153" s="4"/>
      <c r="OXI153" s="4"/>
      <c r="OXJ153" s="4"/>
      <c r="OXK153" s="4"/>
      <c r="OXL153" s="4"/>
      <c r="OXM153" s="4"/>
      <c r="OXN153" s="4"/>
      <c r="OXO153" s="4"/>
      <c r="OXP153" s="4"/>
      <c r="OXQ153" s="4"/>
      <c r="OXR153" s="4"/>
      <c r="OXS153" s="4"/>
      <c r="OXT153" s="4"/>
      <c r="OXU153" s="4"/>
      <c r="OXV153" s="4"/>
      <c r="OXW153" s="4"/>
      <c r="OXX153" s="4"/>
      <c r="OXY153" s="4"/>
      <c r="OXZ153" s="4"/>
      <c r="OYA153" s="4"/>
      <c r="OYB153" s="4"/>
      <c r="OYC153" s="4"/>
      <c r="OYD153" s="4"/>
      <c r="OYE153" s="4"/>
      <c r="OYF153" s="4"/>
      <c r="OYG153" s="4"/>
      <c r="OYH153" s="4"/>
      <c r="OYI153" s="4"/>
      <c r="OYJ153" s="4"/>
      <c r="OYK153" s="4"/>
      <c r="OYL153" s="4"/>
      <c r="OYM153" s="4"/>
      <c r="OYN153" s="4"/>
      <c r="OYO153" s="4"/>
      <c r="OYP153" s="4"/>
      <c r="OYQ153" s="4"/>
      <c r="OYR153" s="4"/>
      <c r="OYS153" s="4"/>
      <c r="OYT153" s="4"/>
      <c r="OYU153" s="4"/>
      <c r="OYV153" s="4"/>
      <c r="OYW153" s="4"/>
      <c r="OYX153" s="4"/>
      <c r="OYY153" s="4"/>
      <c r="OYZ153" s="4"/>
      <c r="OZA153" s="4"/>
      <c r="OZB153" s="4"/>
      <c r="OZC153" s="4"/>
      <c r="OZD153" s="4"/>
      <c r="OZE153" s="4"/>
      <c r="OZF153" s="4"/>
      <c r="OZG153" s="4"/>
      <c r="OZH153" s="4"/>
      <c r="OZI153" s="4"/>
      <c r="OZJ153" s="4"/>
      <c r="OZK153" s="4"/>
      <c r="OZL153" s="4"/>
      <c r="OZM153" s="4"/>
      <c r="OZN153" s="4"/>
      <c r="OZO153" s="4"/>
      <c r="OZP153" s="4"/>
      <c r="OZQ153" s="4"/>
      <c r="OZR153" s="4"/>
      <c r="OZS153" s="4"/>
      <c r="OZT153" s="4"/>
      <c r="OZU153" s="4"/>
      <c r="OZV153" s="4"/>
      <c r="OZW153" s="4"/>
      <c r="OZX153" s="4"/>
      <c r="OZY153" s="4"/>
      <c r="OZZ153" s="4"/>
      <c r="PAA153" s="4"/>
      <c r="PAB153" s="4"/>
      <c r="PAC153" s="4"/>
      <c r="PAD153" s="4"/>
      <c r="PAE153" s="4"/>
      <c r="PAF153" s="4"/>
      <c r="PAG153" s="4"/>
      <c r="PAH153" s="4"/>
      <c r="PAI153" s="4"/>
      <c r="PAJ153" s="4"/>
      <c r="PAK153" s="4"/>
      <c r="PAL153" s="4"/>
      <c r="PAM153" s="4"/>
      <c r="PAN153" s="4"/>
      <c r="PAO153" s="4"/>
      <c r="PAP153" s="4"/>
      <c r="PAQ153" s="4"/>
      <c r="PAR153" s="4"/>
      <c r="PAS153" s="4"/>
      <c r="PAT153" s="4"/>
      <c r="PAU153" s="4"/>
      <c r="PAV153" s="4"/>
      <c r="PAW153" s="4"/>
      <c r="PAX153" s="4"/>
      <c r="PAY153" s="4"/>
      <c r="PAZ153" s="4"/>
      <c r="PBA153" s="4"/>
      <c r="PBB153" s="4"/>
      <c r="PBC153" s="4"/>
      <c r="PBD153" s="4"/>
      <c r="PBE153" s="4"/>
      <c r="PBF153" s="4"/>
      <c r="PBG153" s="4"/>
      <c r="PBH153" s="4"/>
      <c r="PBI153" s="4"/>
      <c r="PBJ153" s="4"/>
      <c r="PBK153" s="4"/>
      <c r="PBL153" s="4"/>
      <c r="PBM153" s="4"/>
      <c r="PBN153" s="4"/>
      <c r="PBO153" s="4"/>
      <c r="PBP153" s="4"/>
      <c r="PBQ153" s="4"/>
      <c r="PBR153" s="4"/>
      <c r="PBS153" s="4"/>
      <c r="PBT153" s="4"/>
      <c r="PBU153" s="4"/>
      <c r="PBV153" s="4"/>
      <c r="PBW153" s="4"/>
      <c r="PBX153" s="4"/>
      <c r="PBY153" s="4"/>
      <c r="PBZ153" s="4"/>
      <c r="PCA153" s="4"/>
      <c r="PCB153" s="4"/>
      <c r="PCC153" s="4"/>
      <c r="PCD153" s="4"/>
      <c r="PCE153" s="4"/>
      <c r="PCF153" s="4"/>
      <c r="PCG153" s="4"/>
      <c r="PCH153" s="4"/>
      <c r="PCI153" s="4"/>
      <c r="PCJ153" s="4"/>
      <c r="PCK153" s="4"/>
      <c r="PCL153" s="4"/>
      <c r="PCM153" s="4"/>
      <c r="PCN153" s="4"/>
      <c r="PCO153" s="4"/>
      <c r="PCP153" s="4"/>
      <c r="PCQ153" s="4"/>
      <c r="PCR153" s="4"/>
      <c r="PCS153" s="4"/>
      <c r="PCT153" s="4"/>
      <c r="PCU153" s="4"/>
      <c r="PCV153" s="4"/>
      <c r="PCW153" s="4"/>
      <c r="PCX153" s="4"/>
      <c r="PCY153" s="4"/>
      <c r="PCZ153" s="4"/>
      <c r="PDA153" s="4"/>
      <c r="PDB153" s="4"/>
      <c r="PDC153" s="4"/>
      <c r="PDD153" s="4"/>
      <c r="PDE153" s="4"/>
      <c r="PDF153" s="4"/>
      <c r="PDG153" s="4"/>
      <c r="PDH153" s="4"/>
      <c r="PDI153" s="4"/>
      <c r="PDJ153" s="4"/>
      <c r="PDK153" s="4"/>
      <c r="PDL153" s="4"/>
      <c r="PDM153" s="4"/>
      <c r="PDN153" s="4"/>
      <c r="PDO153" s="4"/>
      <c r="PDP153" s="4"/>
      <c r="PDQ153" s="4"/>
      <c r="PDR153" s="4"/>
      <c r="PDS153" s="4"/>
      <c r="PDT153" s="4"/>
      <c r="PDU153" s="4"/>
      <c r="PDV153" s="4"/>
      <c r="PDW153" s="4"/>
      <c r="PDX153" s="4"/>
      <c r="PDY153" s="4"/>
      <c r="PDZ153" s="4"/>
      <c r="PEA153" s="4"/>
      <c r="PEB153" s="4"/>
      <c r="PEC153" s="4"/>
      <c r="PED153" s="4"/>
      <c r="PEE153" s="4"/>
      <c r="PEF153" s="4"/>
      <c r="PEG153" s="4"/>
      <c r="PEH153" s="4"/>
      <c r="PEI153" s="4"/>
      <c r="PEJ153" s="4"/>
      <c r="PEK153" s="4"/>
      <c r="PEL153" s="4"/>
      <c r="PEM153" s="4"/>
      <c r="PEN153" s="4"/>
      <c r="PEO153" s="4"/>
      <c r="PEP153" s="4"/>
      <c r="PEQ153" s="74"/>
      <c r="PER153" s="74"/>
      <c r="PES153" s="74"/>
      <c r="PET153" s="74"/>
      <c r="PEU153" s="74"/>
      <c r="PEV153" s="74"/>
      <c r="PEW153" s="4"/>
      <c r="PEX153" s="4"/>
      <c r="PEY153" s="4"/>
      <c r="PEZ153" s="4"/>
      <c r="PFA153" s="4"/>
      <c r="PFB153" s="4"/>
      <c r="PFC153" s="4"/>
      <c r="PFD153" s="4"/>
      <c r="PFE153" s="4"/>
      <c r="PFF153" s="4"/>
      <c r="PFG153" s="4"/>
      <c r="PFH153" s="4"/>
      <c r="PFI153" s="4"/>
      <c r="PFJ153" s="4"/>
      <c r="PFK153" s="4"/>
      <c r="PFL153" s="4"/>
      <c r="PFM153" s="4"/>
      <c r="PFN153" s="4"/>
      <c r="PFO153" s="4"/>
      <c r="PFP153" s="4"/>
      <c r="PFQ153" s="4"/>
      <c r="PFR153" s="4"/>
      <c r="PFS153" s="4"/>
      <c r="PFT153" s="4"/>
      <c r="PFU153" s="4"/>
      <c r="PFV153" s="4"/>
      <c r="PFW153" s="4"/>
      <c r="PFX153" s="4"/>
      <c r="PFY153" s="4"/>
      <c r="PFZ153" s="4"/>
      <c r="PGA153" s="4"/>
      <c r="PGB153" s="4"/>
      <c r="PGC153" s="4"/>
      <c r="PGD153" s="4"/>
      <c r="PGE153" s="4"/>
      <c r="PGF153" s="4"/>
      <c r="PGG153" s="4"/>
      <c r="PGH153" s="4"/>
      <c r="PGI153" s="4"/>
      <c r="PGJ153" s="4"/>
      <c r="PGK153" s="4"/>
      <c r="PGL153" s="4"/>
      <c r="PGM153" s="4"/>
      <c r="PGN153" s="4"/>
      <c r="PGO153" s="4"/>
      <c r="PGP153" s="4"/>
      <c r="PGQ153" s="4"/>
      <c r="PGR153" s="4"/>
      <c r="PGS153" s="4"/>
      <c r="PGT153" s="4"/>
      <c r="PGU153" s="4"/>
      <c r="PGV153" s="4"/>
      <c r="PGW153" s="4"/>
      <c r="PGX153" s="4"/>
      <c r="PGY153" s="4"/>
      <c r="PGZ153" s="4"/>
      <c r="PHA153" s="4"/>
      <c r="PHB153" s="4"/>
      <c r="PHC153" s="4"/>
      <c r="PHD153" s="4"/>
      <c r="PHE153" s="4"/>
      <c r="PHF153" s="4"/>
      <c r="PHG153" s="4"/>
      <c r="PHH153" s="4"/>
      <c r="PHI153" s="4"/>
      <c r="PHJ153" s="4"/>
      <c r="PHK153" s="4"/>
      <c r="PHL153" s="4"/>
      <c r="PHM153" s="4"/>
      <c r="PHN153" s="4"/>
      <c r="PHO153" s="4"/>
      <c r="PHP153" s="4"/>
      <c r="PHQ153" s="4"/>
      <c r="PHR153" s="4"/>
      <c r="PHS153" s="4"/>
      <c r="PHT153" s="4"/>
      <c r="PHU153" s="4"/>
      <c r="PHV153" s="4"/>
      <c r="PHW153" s="4"/>
      <c r="PHX153" s="4"/>
      <c r="PHY153" s="4"/>
      <c r="PHZ153" s="4"/>
      <c r="PIA153" s="4"/>
      <c r="PIB153" s="4"/>
      <c r="PIC153" s="4"/>
      <c r="PID153" s="4"/>
      <c r="PIE153" s="4"/>
      <c r="PIF153" s="4"/>
      <c r="PIG153" s="4"/>
      <c r="PIH153" s="4"/>
      <c r="PII153" s="4"/>
      <c r="PIJ153" s="4"/>
      <c r="PIK153" s="4"/>
      <c r="PIL153" s="4"/>
      <c r="PIM153" s="4"/>
      <c r="PIN153" s="4"/>
      <c r="PIO153" s="4"/>
      <c r="PIP153" s="4"/>
      <c r="PIQ153" s="4"/>
      <c r="PIR153" s="4"/>
      <c r="PIS153" s="4"/>
      <c r="PIT153" s="4"/>
      <c r="PIU153" s="4"/>
      <c r="PIV153" s="4"/>
      <c r="PIW153" s="4"/>
      <c r="PIX153" s="4"/>
      <c r="PIY153" s="4"/>
      <c r="PIZ153" s="4"/>
      <c r="PJA153" s="4"/>
      <c r="PJB153" s="4"/>
      <c r="PJC153" s="4"/>
      <c r="PJD153" s="4"/>
      <c r="PJE153" s="4"/>
      <c r="PJF153" s="4"/>
      <c r="PJG153" s="4"/>
      <c r="PJH153" s="4"/>
      <c r="PJI153" s="4"/>
      <c r="PJJ153" s="4"/>
      <c r="PJK153" s="4"/>
      <c r="PJL153" s="4"/>
      <c r="PJM153" s="4"/>
      <c r="PJN153" s="4"/>
      <c r="PJO153" s="4"/>
      <c r="PJP153" s="4"/>
      <c r="PJQ153" s="4"/>
      <c r="PJR153" s="4"/>
      <c r="PJS153" s="4"/>
      <c r="PJT153" s="4"/>
      <c r="PJU153" s="4"/>
      <c r="PJV153" s="4"/>
      <c r="PJW153" s="4"/>
      <c r="PJX153" s="4"/>
      <c r="PJY153" s="4"/>
      <c r="PJZ153" s="4"/>
      <c r="PKA153" s="4"/>
      <c r="PKB153" s="4"/>
      <c r="PKC153" s="4"/>
      <c r="PKD153" s="4"/>
      <c r="PKE153" s="4"/>
      <c r="PKF153" s="4"/>
      <c r="PKG153" s="4"/>
      <c r="PKH153" s="4"/>
      <c r="PKI153" s="4"/>
      <c r="PKJ153" s="4"/>
      <c r="PKK153" s="4"/>
      <c r="PKL153" s="4"/>
      <c r="PKM153" s="4"/>
      <c r="PKN153" s="4"/>
      <c r="PKO153" s="4"/>
      <c r="PKP153" s="4"/>
      <c r="PKQ153" s="4"/>
      <c r="PKR153" s="4"/>
      <c r="PKS153" s="4"/>
      <c r="PKT153" s="4"/>
      <c r="PKU153" s="4"/>
      <c r="PKV153" s="4"/>
      <c r="PKW153" s="4"/>
      <c r="PKX153" s="4"/>
      <c r="PKY153" s="4"/>
      <c r="PKZ153" s="4"/>
      <c r="PLA153" s="4"/>
      <c r="PLB153" s="4"/>
      <c r="PLC153" s="4"/>
      <c r="PLD153" s="4"/>
      <c r="PLE153" s="4"/>
      <c r="PLF153" s="4"/>
      <c r="PLG153" s="4"/>
      <c r="PLH153" s="4"/>
      <c r="PLI153" s="4"/>
      <c r="PLJ153" s="4"/>
      <c r="PLK153" s="4"/>
      <c r="PLL153" s="4"/>
      <c r="PLM153" s="4"/>
      <c r="PLN153" s="4"/>
      <c r="PLO153" s="4"/>
      <c r="PLP153" s="4"/>
      <c r="PLQ153" s="4"/>
      <c r="PLR153" s="4"/>
      <c r="PLS153" s="4"/>
      <c r="PLT153" s="4"/>
      <c r="PLU153" s="4"/>
      <c r="PLV153" s="4"/>
      <c r="PLW153" s="4"/>
      <c r="PLX153" s="4"/>
      <c r="PLY153" s="4"/>
      <c r="PLZ153" s="4"/>
      <c r="PMA153" s="4"/>
      <c r="PMB153" s="4"/>
      <c r="PMC153" s="4"/>
      <c r="PMD153" s="4"/>
      <c r="PME153" s="4"/>
      <c r="PMF153" s="4"/>
      <c r="PMG153" s="4"/>
      <c r="PMH153" s="4"/>
      <c r="PMI153" s="4"/>
      <c r="PMJ153" s="4"/>
      <c r="PMK153" s="4"/>
      <c r="PML153" s="4"/>
      <c r="PMM153" s="4"/>
      <c r="PMN153" s="4"/>
      <c r="PMO153" s="4"/>
      <c r="PMP153" s="4"/>
      <c r="PMQ153" s="4"/>
      <c r="PMR153" s="4"/>
      <c r="PMS153" s="4"/>
      <c r="PMT153" s="4"/>
      <c r="PMU153" s="4"/>
      <c r="PMV153" s="4"/>
      <c r="PMW153" s="4"/>
      <c r="PMX153" s="4"/>
      <c r="PMY153" s="4"/>
      <c r="PMZ153" s="4"/>
      <c r="PNA153" s="4"/>
      <c r="PNB153" s="4"/>
      <c r="PNC153" s="4"/>
      <c r="PND153" s="4"/>
      <c r="PNE153" s="4"/>
      <c r="PNF153" s="4"/>
      <c r="PNG153" s="4"/>
      <c r="PNH153" s="4"/>
      <c r="PNI153" s="4"/>
      <c r="PNJ153" s="4"/>
      <c r="PNK153" s="4"/>
      <c r="PNL153" s="4"/>
      <c r="PNM153" s="4"/>
      <c r="PNN153" s="4"/>
      <c r="PNO153" s="4"/>
      <c r="PNP153" s="4"/>
      <c r="PNQ153" s="4"/>
      <c r="PNR153" s="4"/>
      <c r="PNS153" s="4"/>
      <c r="PNT153" s="4"/>
      <c r="PNU153" s="4"/>
      <c r="PNV153" s="4"/>
      <c r="PNW153" s="4"/>
      <c r="PNX153" s="4"/>
      <c r="PNY153" s="4"/>
      <c r="PNZ153" s="4"/>
      <c r="POA153" s="4"/>
      <c r="POB153" s="4"/>
      <c r="POC153" s="4"/>
      <c r="POD153" s="4"/>
      <c r="POE153" s="4"/>
      <c r="POF153" s="4"/>
      <c r="POG153" s="4"/>
      <c r="POH153" s="4"/>
      <c r="POI153" s="4"/>
      <c r="POJ153" s="4"/>
      <c r="POK153" s="4"/>
      <c r="POL153" s="4"/>
      <c r="POM153" s="74"/>
      <c r="PON153" s="74"/>
      <c r="POO153" s="74"/>
      <c r="POP153" s="74"/>
      <c r="POQ153" s="74"/>
      <c r="POR153" s="74"/>
      <c r="POS153" s="4"/>
      <c r="POT153" s="4"/>
      <c r="POU153" s="4"/>
      <c r="POV153" s="4"/>
      <c r="POW153" s="4"/>
      <c r="POX153" s="4"/>
      <c r="POY153" s="4"/>
      <c r="POZ153" s="4"/>
      <c r="PPA153" s="4"/>
      <c r="PPB153" s="4"/>
      <c r="PPC153" s="4"/>
      <c r="PPD153" s="4"/>
      <c r="PPE153" s="4"/>
      <c r="PPF153" s="4"/>
      <c r="PPG153" s="4"/>
      <c r="PPH153" s="4"/>
      <c r="PPI153" s="4"/>
      <c r="PPJ153" s="4"/>
      <c r="PPK153" s="4"/>
      <c r="PPL153" s="4"/>
      <c r="PPM153" s="4"/>
      <c r="PPN153" s="4"/>
      <c r="PPO153" s="4"/>
      <c r="PPP153" s="4"/>
      <c r="PPQ153" s="4"/>
      <c r="PPR153" s="4"/>
      <c r="PPS153" s="4"/>
      <c r="PPT153" s="4"/>
      <c r="PPU153" s="4"/>
      <c r="PPV153" s="4"/>
      <c r="PPW153" s="4"/>
      <c r="PPX153" s="4"/>
      <c r="PPY153" s="4"/>
      <c r="PPZ153" s="4"/>
      <c r="PQA153" s="4"/>
      <c r="PQB153" s="4"/>
      <c r="PQC153" s="4"/>
      <c r="PQD153" s="4"/>
      <c r="PQE153" s="4"/>
      <c r="PQF153" s="4"/>
      <c r="PQG153" s="4"/>
      <c r="PQH153" s="4"/>
      <c r="PQI153" s="4"/>
      <c r="PQJ153" s="4"/>
      <c r="PQK153" s="4"/>
      <c r="PQL153" s="4"/>
      <c r="PQM153" s="4"/>
      <c r="PQN153" s="4"/>
      <c r="PQO153" s="4"/>
      <c r="PQP153" s="4"/>
      <c r="PQQ153" s="4"/>
      <c r="PQR153" s="4"/>
      <c r="PQS153" s="4"/>
      <c r="PQT153" s="4"/>
      <c r="PQU153" s="4"/>
      <c r="PQV153" s="4"/>
      <c r="PQW153" s="4"/>
      <c r="PQX153" s="4"/>
      <c r="PQY153" s="4"/>
      <c r="PQZ153" s="4"/>
      <c r="PRA153" s="4"/>
      <c r="PRB153" s="4"/>
      <c r="PRC153" s="4"/>
      <c r="PRD153" s="4"/>
      <c r="PRE153" s="4"/>
      <c r="PRF153" s="4"/>
      <c r="PRG153" s="4"/>
      <c r="PRH153" s="4"/>
      <c r="PRI153" s="4"/>
      <c r="PRJ153" s="4"/>
      <c r="PRK153" s="4"/>
      <c r="PRL153" s="4"/>
      <c r="PRM153" s="4"/>
      <c r="PRN153" s="4"/>
      <c r="PRO153" s="4"/>
      <c r="PRP153" s="4"/>
      <c r="PRQ153" s="4"/>
      <c r="PRR153" s="4"/>
      <c r="PRS153" s="4"/>
      <c r="PRT153" s="4"/>
      <c r="PRU153" s="4"/>
      <c r="PRV153" s="4"/>
      <c r="PRW153" s="4"/>
      <c r="PRX153" s="4"/>
      <c r="PRY153" s="4"/>
      <c r="PRZ153" s="4"/>
      <c r="PSA153" s="4"/>
      <c r="PSB153" s="4"/>
      <c r="PSC153" s="4"/>
      <c r="PSD153" s="4"/>
      <c r="PSE153" s="4"/>
      <c r="PSF153" s="4"/>
      <c r="PSG153" s="4"/>
      <c r="PSH153" s="4"/>
      <c r="PSI153" s="4"/>
      <c r="PSJ153" s="4"/>
      <c r="PSK153" s="4"/>
      <c r="PSL153" s="4"/>
      <c r="PSM153" s="4"/>
      <c r="PSN153" s="4"/>
      <c r="PSO153" s="4"/>
      <c r="PSP153" s="4"/>
      <c r="PSQ153" s="4"/>
      <c r="PSR153" s="4"/>
      <c r="PSS153" s="4"/>
      <c r="PST153" s="4"/>
      <c r="PSU153" s="4"/>
      <c r="PSV153" s="4"/>
      <c r="PSW153" s="4"/>
      <c r="PSX153" s="4"/>
      <c r="PSY153" s="4"/>
      <c r="PSZ153" s="4"/>
      <c r="PTA153" s="4"/>
      <c r="PTB153" s="4"/>
      <c r="PTC153" s="4"/>
      <c r="PTD153" s="4"/>
      <c r="PTE153" s="4"/>
      <c r="PTF153" s="4"/>
      <c r="PTG153" s="4"/>
      <c r="PTH153" s="4"/>
      <c r="PTI153" s="4"/>
      <c r="PTJ153" s="4"/>
      <c r="PTK153" s="4"/>
      <c r="PTL153" s="4"/>
      <c r="PTM153" s="4"/>
      <c r="PTN153" s="4"/>
      <c r="PTO153" s="4"/>
      <c r="PTP153" s="4"/>
      <c r="PTQ153" s="4"/>
      <c r="PTR153" s="4"/>
      <c r="PTS153" s="4"/>
      <c r="PTT153" s="4"/>
      <c r="PTU153" s="4"/>
      <c r="PTV153" s="4"/>
      <c r="PTW153" s="4"/>
      <c r="PTX153" s="4"/>
      <c r="PTY153" s="4"/>
      <c r="PTZ153" s="4"/>
      <c r="PUA153" s="4"/>
      <c r="PUB153" s="4"/>
      <c r="PUC153" s="4"/>
      <c r="PUD153" s="4"/>
      <c r="PUE153" s="4"/>
      <c r="PUF153" s="4"/>
      <c r="PUG153" s="4"/>
      <c r="PUH153" s="4"/>
      <c r="PUI153" s="4"/>
      <c r="PUJ153" s="4"/>
      <c r="PUK153" s="4"/>
      <c r="PUL153" s="4"/>
      <c r="PUM153" s="4"/>
      <c r="PUN153" s="4"/>
      <c r="PUO153" s="4"/>
      <c r="PUP153" s="4"/>
      <c r="PUQ153" s="4"/>
      <c r="PUR153" s="4"/>
      <c r="PUS153" s="4"/>
      <c r="PUT153" s="4"/>
      <c r="PUU153" s="4"/>
      <c r="PUV153" s="4"/>
      <c r="PUW153" s="4"/>
      <c r="PUX153" s="4"/>
      <c r="PUY153" s="4"/>
      <c r="PUZ153" s="4"/>
      <c r="PVA153" s="4"/>
      <c r="PVB153" s="4"/>
      <c r="PVC153" s="4"/>
      <c r="PVD153" s="4"/>
      <c r="PVE153" s="4"/>
      <c r="PVF153" s="4"/>
      <c r="PVG153" s="4"/>
      <c r="PVH153" s="4"/>
      <c r="PVI153" s="4"/>
      <c r="PVJ153" s="4"/>
      <c r="PVK153" s="4"/>
      <c r="PVL153" s="4"/>
      <c r="PVM153" s="4"/>
      <c r="PVN153" s="4"/>
      <c r="PVO153" s="4"/>
      <c r="PVP153" s="4"/>
      <c r="PVQ153" s="4"/>
      <c r="PVR153" s="4"/>
      <c r="PVS153" s="4"/>
      <c r="PVT153" s="4"/>
      <c r="PVU153" s="4"/>
      <c r="PVV153" s="4"/>
      <c r="PVW153" s="4"/>
      <c r="PVX153" s="4"/>
      <c r="PVY153" s="4"/>
      <c r="PVZ153" s="4"/>
      <c r="PWA153" s="4"/>
      <c r="PWB153" s="4"/>
      <c r="PWC153" s="4"/>
      <c r="PWD153" s="4"/>
      <c r="PWE153" s="4"/>
      <c r="PWF153" s="4"/>
      <c r="PWG153" s="4"/>
      <c r="PWH153" s="4"/>
      <c r="PWI153" s="4"/>
      <c r="PWJ153" s="4"/>
      <c r="PWK153" s="4"/>
      <c r="PWL153" s="4"/>
      <c r="PWM153" s="4"/>
      <c r="PWN153" s="4"/>
      <c r="PWO153" s="4"/>
      <c r="PWP153" s="4"/>
      <c r="PWQ153" s="4"/>
      <c r="PWR153" s="4"/>
      <c r="PWS153" s="4"/>
      <c r="PWT153" s="4"/>
      <c r="PWU153" s="4"/>
      <c r="PWV153" s="4"/>
      <c r="PWW153" s="4"/>
      <c r="PWX153" s="4"/>
      <c r="PWY153" s="4"/>
      <c r="PWZ153" s="4"/>
      <c r="PXA153" s="4"/>
      <c r="PXB153" s="4"/>
      <c r="PXC153" s="4"/>
      <c r="PXD153" s="4"/>
      <c r="PXE153" s="4"/>
      <c r="PXF153" s="4"/>
      <c r="PXG153" s="4"/>
      <c r="PXH153" s="4"/>
      <c r="PXI153" s="4"/>
      <c r="PXJ153" s="4"/>
      <c r="PXK153" s="4"/>
      <c r="PXL153" s="4"/>
      <c r="PXM153" s="4"/>
      <c r="PXN153" s="4"/>
      <c r="PXO153" s="4"/>
      <c r="PXP153" s="4"/>
      <c r="PXQ153" s="4"/>
      <c r="PXR153" s="4"/>
      <c r="PXS153" s="4"/>
      <c r="PXT153" s="4"/>
      <c r="PXU153" s="4"/>
      <c r="PXV153" s="4"/>
      <c r="PXW153" s="4"/>
      <c r="PXX153" s="4"/>
      <c r="PXY153" s="4"/>
      <c r="PXZ153" s="4"/>
      <c r="PYA153" s="4"/>
      <c r="PYB153" s="4"/>
      <c r="PYC153" s="4"/>
      <c r="PYD153" s="4"/>
      <c r="PYE153" s="4"/>
      <c r="PYF153" s="4"/>
      <c r="PYG153" s="4"/>
      <c r="PYH153" s="4"/>
      <c r="PYI153" s="74"/>
      <c r="PYJ153" s="74"/>
      <c r="PYK153" s="74"/>
      <c r="PYL153" s="74"/>
      <c r="PYM153" s="74"/>
      <c r="PYN153" s="74"/>
      <c r="PYO153" s="4"/>
      <c r="PYP153" s="4"/>
      <c r="PYQ153" s="4"/>
      <c r="PYR153" s="4"/>
      <c r="PYS153" s="4"/>
      <c r="PYT153" s="4"/>
      <c r="PYU153" s="4"/>
      <c r="PYV153" s="4"/>
      <c r="PYW153" s="4"/>
      <c r="PYX153" s="4"/>
      <c r="PYY153" s="4"/>
      <c r="PYZ153" s="4"/>
      <c r="PZA153" s="4"/>
      <c r="PZB153" s="4"/>
      <c r="PZC153" s="4"/>
      <c r="PZD153" s="4"/>
      <c r="PZE153" s="4"/>
      <c r="PZF153" s="4"/>
      <c r="PZG153" s="4"/>
      <c r="PZH153" s="4"/>
      <c r="PZI153" s="4"/>
      <c r="PZJ153" s="4"/>
      <c r="PZK153" s="4"/>
      <c r="PZL153" s="4"/>
      <c r="PZM153" s="4"/>
      <c r="PZN153" s="4"/>
      <c r="PZO153" s="4"/>
      <c r="PZP153" s="4"/>
      <c r="PZQ153" s="4"/>
      <c r="PZR153" s="4"/>
      <c r="PZS153" s="4"/>
      <c r="PZT153" s="4"/>
      <c r="PZU153" s="4"/>
      <c r="PZV153" s="4"/>
      <c r="PZW153" s="4"/>
      <c r="PZX153" s="4"/>
      <c r="PZY153" s="4"/>
      <c r="PZZ153" s="4"/>
      <c r="QAA153" s="4"/>
      <c r="QAB153" s="4"/>
      <c r="QAC153" s="4"/>
      <c r="QAD153" s="4"/>
      <c r="QAE153" s="4"/>
      <c r="QAF153" s="4"/>
      <c r="QAG153" s="4"/>
      <c r="QAH153" s="4"/>
      <c r="QAI153" s="4"/>
      <c r="QAJ153" s="4"/>
      <c r="QAK153" s="4"/>
      <c r="QAL153" s="4"/>
      <c r="QAM153" s="4"/>
      <c r="QAN153" s="4"/>
      <c r="QAO153" s="4"/>
      <c r="QAP153" s="4"/>
      <c r="QAQ153" s="4"/>
      <c r="QAR153" s="4"/>
      <c r="QAS153" s="4"/>
      <c r="QAT153" s="4"/>
      <c r="QAU153" s="4"/>
      <c r="QAV153" s="4"/>
      <c r="QAW153" s="4"/>
      <c r="QAX153" s="4"/>
      <c r="QAY153" s="4"/>
      <c r="QAZ153" s="4"/>
      <c r="QBA153" s="4"/>
      <c r="QBB153" s="4"/>
      <c r="QBC153" s="4"/>
      <c r="QBD153" s="4"/>
      <c r="QBE153" s="4"/>
      <c r="QBF153" s="4"/>
      <c r="QBG153" s="4"/>
      <c r="QBH153" s="4"/>
      <c r="QBI153" s="4"/>
      <c r="QBJ153" s="4"/>
      <c r="QBK153" s="4"/>
      <c r="QBL153" s="4"/>
      <c r="QBM153" s="4"/>
      <c r="QBN153" s="4"/>
      <c r="QBO153" s="4"/>
      <c r="QBP153" s="4"/>
      <c r="QBQ153" s="4"/>
      <c r="QBR153" s="4"/>
      <c r="QBS153" s="4"/>
      <c r="QBT153" s="4"/>
      <c r="QBU153" s="4"/>
      <c r="QBV153" s="4"/>
      <c r="QBW153" s="4"/>
      <c r="QBX153" s="4"/>
      <c r="QBY153" s="4"/>
      <c r="QBZ153" s="4"/>
      <c r="QCA153" s="4"/>
      <c r="QCB153" s="4"/>
      <c r="QCC153" s="4"/>
      <c r="QCD153" s="4"/>
      <c r="QCE153" s="4"/>
      <c r="QCF153" s="4"/>
      <c r="QCG153" s="4"/>
      <c r="QCH153" s="4"/>
      <c r="QCI153" s="4"/>
      <c r="QCJ153" s="4"/>
      <c r="QCK153" s="4"/>
      <c r="QCL153" s="4"/>
      <c r="QCM153" s="4"/>
      <c r="QCN153" s="4"/>
      <c r="QCO153" s="4"/>
      <c r="QCP153" s="4"/>
      <c r="QCQ153" s="4"/>
      <c r="QCR153" s="4"/>
      <c r="QCS153" s="4"/>
      <c r="QCT153" s="4"/>
      <c r="QCU153" s="4"/>
      <c r="QCV153" s="4"/>
      <c r="QCW153" s="4"/>
      <c r="QCX153" s="4"/>
      <c r="QCY153" s="4"/>
      <c r="QCZ153" s="4"/>
      <c r="QDA153" s="4"/>
      <c r="QDB153" s="4"/>
      <c r="QDC153" s="4"/>
      <c r="QDD153" s="4"/>
      <c r="QDE153" s="4"/>
      <c r="QDF153" s="4"/>
      <c r="QDG153" s="4"/>
      <c r="QDH153" s="4"/>
      <c r="QDI153" s="4"/>
      <c r="QDJ153" s="4"/>
      <c r="QDK153" s="4"/>
      <c r="QDL153" s="4"/>
      <c r="QDM153" s="4"/>
      <c r="QDN153" s="4"/>
      <c r="QDO153" s="4"/>
      <c r="QDP153" s="4"/>
      <c r="QDQ153" s="4"/>
      <c r="QDR153" s="4"/>
      <c r="QDS153" s="4"/>
      <c r="QDT153" s="4"/>
      <c r="QDU153" s="4"/>
      <c r="QDV153" s="4"/>
      <c r="QDW153" s="4"/>
      <c r="QDX153" s="4"/>
      <c r="QDY153" s="4"/>
      <c r="QDZ153" s="4"/>
      <c r="QEA153" s="4"/>
      <c r="QEB153" s="4"/>
      <c r="QEC153" s="4"/>
      <c r="QED153" s="4"/>
      <c r="QEE153" s="4"/>
      <c r="QEF153" s="4"/>
      <c r="QEG153" s="4"/>
      <c r="QEH153" s="4"/>
      <c r="QEI153" s="4"/>
      <c r="QEJ153" s="4"/>
      <c r="QEK153" s="4"/>
      <c r="QEL153" s="4"/>
      <c r="QEM153" s="4"/>
      <c r="QEN153" s="4"/>
      <c r="QEO153" s="4"/>
      <c r="QEP153" s="4"/>
      <c r="QEQ153" s="4"/>
      <c r="QER153" s="4"/>
      <c r="QES153" s="4"/>
      <c r="QET153" s="4"/>
      <c r="QEU153" s="4"/>
      <c r="QEV153" s="4"/>
      <c r="QEW153" s="4"/>
      <c r="QEX153" s="4"/>
      <c r="QEY153" s="4"/>
      <c r="QEZ153" s="4"/>
      <c r="QFA153" s="4"/>
      <c r="QFB153" s="4"/>
      <c r="QFC153" s="4"/>
      <c r="QFD153" s="4"/>
      <c r="QFE153" s="4"/>
      <c r="QFF153" s="4"/>
      <c r="QFG153" s="4"/>
      <c r="QFH153" s="4"/>
      <c r="QFI153" s="4"/>
      <c r="QFJ153" s="4"/>
      <c r="QFK153" s="4"/>
      <c r="QFL153" s="4"/>
      <c r="QFM153" s="4"/>
      <c r="QFN153" s="4"/>
      <c r="QFO153" s="4"/>
      <c r="QFP153" s="4"/>
      <c r="QFQ153" s="4"/>
      <c r="QFR153" s="4"/>
      <c r="QFS153" s="4"/>
      <c r="QFT153" s="4"/>
      <c r="QFU153" s="4"/>
      <c r="QFV153" s="4"/>
      <c r="QFW153" s="4"/>
      <c r="QFX153" s="4"/>
      <c r="QFY153" s="4"/>
      <c r="QFZ153" s="4"/>
      <c r="QGA153" s="4"/>
      <c r="QGB153" s="4"/>
      <c r="QGC153" s="4"/>
      <c r="QGD153" s="4"/>
      <c r="QGE153" s="4"/>
      <c r="QGF153" s="4"/>
      <c r="QGG153" s="4"/>
      <c r="QGH153" s="4"/>
      <c r="QGI153" s="4"/>
      <c r="QGJ153" s="4"/>
      <c r="QGK153" s="4"/>
      <c r="QGL153" s="4"/>
      <c r="QGM153" s="4"/>
      <c r="QGN153" s="4"/>
      <c r="QGO153" s="4"/>
      <c r="QGP153" s="4"/>
      <c r="QGQ153" s="4"/>
      <c r="QGR153" s="4"/>
      <c r="QGS153" s="4"/>
      <c r="QGT153" s="4"/>
      <c r="QGU153" s="4"/>
      <c r="QGV153" s="4"/>
      <c r="QGW153" s="4"/>
      <c r="QGX153" s="4"/>
      <c r="QGY153" s="4"/>
      <c r="QGZ153" s="4"/>
      <c r="QHA153" s="4"/>
      <c r="QHB153" s="4"/>
      <c r="QHC153" s="4"/>
      <c r="QHD153" s="4"/>
      <c r="QHE153" s="4"/>
      <c r="QHF153" s="4"/>
      <c r="QHG153" s="4"/>
      <c r="QHH153" s="4"/>
      <c r="QHI153" s="4"/>
      <c r="QHJ153" s="4"/>
      <c r="QHK153" s="4"/>
      <c r="QHL153" s="4"/>
      <c r="QHM153" s="4"/>
      <c r="QHN153" s="4"/>
      <c r="QHO153" s="4"/>
      <c r="QHP153" s="4"/>
      <c r="QHQ153" s="4"/>
      <c r="QHR153" s="4"/>
      <c r="QHS153" s="4"/>
      <c r="QHT153" s="4"/>
      <c r="QHU153" s="4"/>
      <c r="QHV153" s="4"/>
      <c r="QHW153" s="4"/>
      <c r="QHX153" s="4"/>
      <c r="QHY153" s="4"/>
      <c r="QHZ153" s="4"/>
      <c r="QIA153" s="4"/>
      <c r="QIB153" s="4"/>
      <c r="QIC153" s="4"/>
      <c r="QID153" s="4"/>
      <c r="QIE153" s="74"/>
      <c r="QIF153" s="74"/>
      <c r="QIG153" s="74"/>
      <c r="QIH153" s="74"/>
      <c r="QII153" s="74"/>
      <c r="QIJ153" s="74"/>
      <c r="QIK153" s="4"/>
      <c r="QIL153" s="4"/>
      <c r="QIM153" s="4"/>
      <c r="QIN153" s="4"/>
      <c r="QIO153" s="4"/>
      <c r="QIP153" s="4"/>
      <c r="QIQ153" s="4"/>
      <c r="QIR153" s="4"/>
      <c r="QIS153" s="4"/>
      <c r="QIT153" s="4"/>
      <c r="QIU153" s="4"/>
      <c r="QIV153" s="4"/>
      <c r="QIW153" s="4"/>
      <c r="QIX153" s="4"/>
      <c r="QIY153" s="4"/>
      <c r="QIZ153" s="4"/>
      <c r="QJA153" s="4"/>
      <c r="QJB153" s="4"/>
      <c r="QJC153" s="4"/>
      <c r="QJD153" s="4"/>
      <c r="QJE153" s="4"/>
      <c r="QJF153" s="4"/>
      <c r="QJG153" s="4"/>
      <c r="QJH153" s="4"/>
      <c r="QJI153" s="4"/>
      <c r="QJJ153" s="4"/>
      <c r="QJK153" s="4"/>
      <c r="QJL153" s="4"/>
      <c r="QJM153" s="4"/>
      <c r="QJN153" s="4"/>
      <c r="QJO153" s="4"/>
      <c r="QJP153" s="4"/>
      <c r="QJQ153" s="4"/>
      <c r="QJR153" s="4"/>
      <c r="QJS153" s="4"/>
      <c r="QJT153" s="4"/>
      <c r="QJU153" s="4"/>
      <c r="QJV153" s="4"/>
      <c r="QJW153" s="4"/>
      <c r="QJX153" s="4"/>
      <c r="QJY153" s="4"/>
      <c r="QJZ153" s="4"/>
      <c r="QKA153" s="4"/>
      <c r="QKB153" s="4"/>
      <c r="QKC153" s="4"/>
      <c r="QKD153" s="4"/>
      <c r="QKE153" s="4"/>
      <c r="QKF153" s="4"/>
      <c r="QKG153" s="4"/>
      <c r="QKH153" s="4"/>
      <c r="QKI153" s="4"/>
      <c r="QKJ153" s="4"/>
      <c r="QKK153" s="4"/>
      <c r="QKL153" s="4"/>
      <c r="QKM153" s="4"/>
      <c r="QKN153" s="4"/>
      <c r="QKO153" s="4"/>
      <c r="QKP153" s="4"/>
      <c r="QKQ153" s="4"/>
      <c r="QKR153" s="4"/>
      <c r="QKS153" s="4"/>
      <c r="QKT153" s="4"/>
      <c r="QKU153" s="4"/>
      <c r="QKV153" s="4"/>
      <c r="QKW153" s="4"/>
      <c r="QKX153" s="4"/>
      <c r="QKY153" s="4"/>
      <c r="QKZ153" s="4"/>
      <c r="QLA153" s="4"/>
      <c r="QLB153" s="4"/>
      <c r="QLC153" s="4"/>
      <c r="QLD153" s="4"/>
      <c r="QLE153" s="4"/>
      <c r="QLF153" s="4"/>
      <c r="QLG153" s="4"/>
      <c r="QLH153" s="4"/>
      <c r="QLI153" s="4"/>
      <c r="QLJ153" s="4"/>
      <c r="QLK153" s="4"/>
      <c r="QLL153" s="4"/>
      <c r="QLM153" s="4"/>
      <c r="QLN153" s="4"/>
      <c r="QLO153" s="4"/>
      <c r="QLP153" s="4"/>
      <c r="QLQ153" s="4"/>
      <c r="QLR153" s="4"/>
      <c r="QLS153" s="4"/>
      <c r="QLT153" s="4"/>
      <c r="QLU153" s="4"/>
      <c r="QLV153" s="4"/>
      <c r="QLW153" s="4"/>
      <c r="QLX153" s="4"/>
      <c r="QLY153" s="4"/>
      <c r="QLZ153" s="4"/>
      <c r="QMA153" s="4"/>
      <c r="QMB153" s="4"/>
      <c r="QMC153" s="4"/>
      <c r="QMD153" s="4"/>
      <c r="QME153" s="4"/>
      <c r="QMF153" s="4"/>
      <c r="QMG153" s="4"/>
      <c r="QMH153" s="4"/>
      <c r="QMI153" s="4"/>
      <c r="QMJ153" s="4"/>
      <c r="QMK153" s="4"/>
      <c r="QML153" s="4"/>
      <c r="QMM153" s="4"/>
      <c r="QMN153" s="4"/>
      <c r="QMO153" s="4"/>
      <c r="QMP153" s="4"/>
      <c r="QMQ153" s="4"/>
      <c r="QMR153" s="4"/>
      <c r="QMS153" s="4"/>
      <c r="QMT153" s="4"/>
      <c r="QMU153" s="4"/>
      <c r="QMV153" s="4"/>
      <c r="QMW153" s="4"/>
      <c r="QMX153" s="4"/>
      <c r="QMY153" s="4"/>
      <c r="QMZ153" s="4"/>
      <c r="QNA153" s="4"/>
      <c r="QNB153" s="4"/>
      <c r="QNC153" s="4"/>
      <c r="QND153" s="4"/>
      <c r="QNE153" s="4"/>
      <c r="QNF153" s="4"/>
      <c r="QNG153" s="4"/>
      <c r="QNH153" s="4"/>
      <c r="QNI153" s="4"/>
      <c r="QNJ153" s="4"/>
      <c r="QNK153" s="4"/>
      <c r="QNL153" s="4"/>
      <c r="QNM153" s="4"/>
      <c r="QNN153" s="4"/>
      <c r="QNO153" s="4"/>
      <c r="QNP153" s="4"/>
      <c r="QNQ153" s="4"/>
      <c r="QNR153" s="4"/>
      <c r="QNS153" s="4"/>
      <c r="QNT153" s="4"/>
      <c r="QNU153" s="4"/>
      <c r="QNV153" s="4"/>
      <c r="QNW153" s="4"/>
      <c r="QNX153" s="4"/>
      <c r="QNY153" s="4"/>
      <c r="QNZ153" s="4"/>
      <c r="QOA153" s="4"/>
      <c r="QOB153" s="4"/>
      <c r="QOC153" s="4"/>
      <c r="QOD153" s="4"/>
      <c r="QOE153" s="4"/>
      <c r="QOF153" s="4"/>
      <c r="QOG153" s="4"/>
      <c r="QOH153" s="4"/>
      <c r="QOI153" s="4"/>
      <c r="QOJ153" s="4"/>
      <c r="QOK153" s="4"/>
      <c r="QOL153" s="4"/>
      <c r="QOM153" s="4"/>
      <c r="QON153" s="4"/>
      <c r="QOO153" s="4"/>
      <c r="QOP153" s="4"/>
      <c r="QOQ153" s="4"/>
      <c r="QOR153" s="4"/>
      <c r="QOS153" s="4"/>
      <c r="QOT153" s="4"/>
      <c r="QOU153" s="4"/>
      <c r="QOV153" s="4"/>
      <c r="QOW153" s="4"/>
      <c r="QOX153" s="4"/>
      <c r="QOY153" s="4"/>
      <c r="QOZ153" s="4"/>
      <c r="QPA153" s="4"/>
      <c r="QPB153" s="4"/>
      <c r="QPC153" s="4"/>
      <c r="QPD153" s="4"/>
      <c r="QPE153" s="4"/>
      <c r="QPF153" s="4"/>
      <c r="QPG153" s="4"/>
      <c r="QPH153" s="4"/>
      <c r="QPI153" s="4"/>
      <c r="QPJ153" s="4"/>
      <c r="QPK153" s="4"/>
      <c r="QPL153" s="4"/>
      <c r="QPM153" s="4"/>
      <c r="QPN153" s="4"/>
      <c r="QPO153" s="4"/>
      <c r="QPP153" s="4"/>
      <c r="QPQ153" s="4"/>
      <c r="QPR153" s="4"/>
      <c r="QPS153" s="4"/>
      <c r="QPT153" s="4"/>
      <c r="QPU153" s="4"/>
      <c r="QPV153" s="4"/>
      <c r="QPW153" s="4"/>
      <c r="QPX153" s="4"/>
      <c r="QPY153" s="4"/>
      <c r="QPZ153" s="4"/>
      <c r="QQA153" s="4"/>
      <c r="QQB153" s="4"/>
      <c r="QQC153" s="4"/>
      <c r="QQD153" s="4"/>
      <c r="QQE153" s="4"/>
      <c r="QQF153" s="4"/>
      <c r="QQG153" s="4"/>
      <c r="QQH153" s="4"/>
      <c r="QQI153" s="4"/>
      <c r="QQJ153" s="4"/>
      <c r="QQK153" s="4"/>
      <c r="QQL153" s="4"/>
      <c r="QQM153" s="4"/>
      <c r="QQN153" s="4"/>
      <c r="QQO153" s="4"/>
      <c r="QQP153" s="4"/>
      <c r="QQQ153" s="4"/>
      <c r="QQR153" s="4"/>
      <c r="QQS153" s="4"/>
      <c r="QQT153" s="4"/>
      <c r="QQU153" s="4"/>
      <c r="QQV153" s="4"/>
      <c r="QQW153" s="4"/>
      <c r="QQX153" s="4"/>
      <c r="QQY153" s="4"/>
      <c r="QQZ153" s="4"/>
      <c r="QRA153" s="4"/>
      <c r="QRB153" s="4"/>
      <c r="QRC153" s="4"/>
      <c r="QRD153" s="4"/>
      <c r="QRE153" s="4"/>
      <c r="QRF153" s="4"/>
      <c r="QRG153" s="4"/>
      <c r="QRH153" s="4"/>
      <c r="QRI153" s="4"/>
      <c r="QRJ153" s="4"/>
      <c r="QRK153" s="4"/>
      <c r="QRL153" s="4"/>
      <c r="QRM153" s="4"/>
      <c r="QRN153" s="4"/>
      <c r="QRO153" s="4"/>
      <c r="QRP153" s="4"/>
      <c r="QRQ153" s="4"/>
      <c r="QRR153" s="4"/>
      <c r="QRS153" s="4"/>
      <c r="QRT153" s="4"/>
      <c r="QRU153" s="4"/>
      <c r="QRV153" s="4"/>
      <c r="QRW153" s="4"/>
      <c r="QRX153" s="4"/>
      <c r="QRY153" s="4"/>
      <c r="QRZ153" s="4"/>
      <c r="QSA153" s="74"/>
      <c r="QSB153" s="74"/>
      <c r="QSC153" s="74"/>
      <c r="QSD153" s="74"/>
      <c r="QSE153" s="74"/>
      <c r="QSF153" s="74"/>
      <c r="QSG153" s="4"/>
      <c r="QSH153" s="4"/>
      <c r="QSI153" s="4"/>
      <c r="QSJ153" s="4"/>
      <c r="QSK153" s="4"/>
      <c r="QSL153" s="4"/>
      <c r="QSM153" s="4"/>
      <c r="QSN153" s="4"/>
      <c r="QSO153" s="4"/>
      <c r="QSP153" s="4"/>
      <c r="QSQ153" s="4"/>
      <c r="QSR153" s="4"/>
      <c r="QSS153" s="4"/>
      <c r="QST153" s="4"/>
      <c r="QSU153" s="4"/>
      <c r="QSV153" s="4"/>
      <c r="QSW153" s="4"/>
      <c r="QSX153" s="4"/>
      <c r="QSY153" s="4"/>
      <c r="QSZ153" s="4"/>
      <c r="QTA153" s="4"/>
      <c r="QTB153" s="4"/>
      <c r="QTC153" s="4"/>
      <c r="QTD153" s="4"/>
      <c r="QTE153" s="4"/>
      <c r="QTF153" s="4"/>
      <c r="QTG153" s="4"/>
      <c r="QTH153" s="4"/>
      <c r="QTI153" s="4"/>
      <c r="QTJ153" s="4"/>
      <c r="QTK153" s="4"/>
      <c r="QTL153" s="4"/>
      <c r="QTM153" s="4"/>
      <c r="QTN153" s="4"/>
      <c r="QTO153" s="4"/>
      <c r="QTP153" s="4"/>
      <c r="QTQ153" s="4"/>
      <c r="QTR153" s="4"/>
      <c r="QTS153" s="4"/>
      <c r="QTT153" s="4"/>
      <c r="QTU153" s="4"/>
      <c r="QTV153" s="4"/>
      <c r="QTW153" s="4"/>
      <c r="QTX153" s="4"/>
      <c r="QTY153" s="4"/>
      <c r="QTZ153" s="4"/>
      <c r="QUA153" s="4"/>
      <c r="QUB153" s="4"/>
      <c r="QUC153" s="4"/>
      <c r="QUD153" s="4"/>
      <c r="QUE153" s="4"/>
      <c r="QUF153" s="4"/>
      <c r="QUG153" s="4"/>
      <c r="QUH153" s="4"/>
      <c r="QUI153" s="4"/>
      <c r="QUJ153" s="4"/>
      <c r="QUK153" s="4"/>
      <c r="QUL153" s="4"/>
      <c r="QUM153" s="4"/>
      <c r="QUN153" s="4"/>
      <c r="QUO153" s="4"/>
      <c r="QUP153" s="4"/>
      <c r="QUQ153" s="4"/>
      <c r="QUR153" s="4"/>
      <c r="QUS153" s="4"/>
      <c r="QUT153" s="4"/>
      <c r="QUU153" s="4"/>
      <c r="QUV153" s="4"/>
      <c r="QUW153" s="4"/>
      <c r="QUX153" s="4"/>
      <c r="QUY153" s="4"/>
      <c r="QUZ153" s="4"/>
      <c r="QVA153" s="4"/>
      <c r="QVB153" s="4"/>
      <c r="QVC153" s="4"/>
      <c r="QVD153" s="4"/>
      <c r="QVE153" s="4"/>
      <c r="QVF153" s="4"/>
      <c r="QVG153" s="4"/>
      <c r="QVH153" s="4"/>
      <c r="QVI153" s="4"/>
      <c r="QVJ153" s="4"/>
      <c r="QVK153" s="4"/>
      <c r="QVL153" s="4"/>
      <c r="QVM153" s="4"/>
      <c r="QVN153" s="4"/>
      <c r="QVO153" s="4"/>
      <c r="QVP153" s="4"/>
      <c r="QVQ153" s="4"/>
      <c r="QVR153" s="4"/>
      <c r="QVS153" s="4"/>
      <c r="QVT153" s="4"/>
      <c r="QVU153" s="4"/>
      <c r="QVV153" s="4"/>
      <c r="QVW153" s="4"/>
      <c r="QVX153" s="4"/>
      <c r="QVY153" s="4"/>
      <c r="QVZ153" s="4"/>
      <c r="QWA153" s="4"/>
      <c r="QWB153" s="4"/>
      <c r="QWC153" s="4"/>
      <c r="QWD153" s="4"/>
      <c r="QWE153" s="4"/>
      <c r="QWF153" s="4"/>
      <c r="QWG153" s="4"/>
      <c r="QWH153" s="4"/>
      <c r="QWI153" s="4"/>
      <c r="QWJ153" s="4"/>
      <c r="QWK153" s="4"/>
      <c r="QWL153" s="4"/>
      <c r="QWM153" s="4"/>
      <c r="QWN153" s="4"/>
      <c r="QWO153" s="4"/>
      <c r="QWP153" s="4"/>
      <c r="QWQ153" s="4"/>
      <c r="QWR153" s="4"/>
      <c r="QWS153" s="4"/>
      <c r="QWT153" s="4"/>
      <c r="QWU153" s="4"/>
      <c r="QWV153" s="4"/>
      <c r="QWW153" s="4"/>
      <c r="QWX153" s="4"/>
      <c r="QWY153" s="4"/>
      <c r="QWZ153" s="4"/>
      <c r="QXA153" s="4"/>
      <c r="QXB153" s="4"/>
      <c r="QXC153" s="4"/>
      <c r="QXD153" s="4"/>
      <c r="QXE153" s="4"/>
      <c r="QXF153" s="4"/>
      <c r="QXG153" s="4"/>
      <c r="QXH153" s="4"/>
      <c r="QXI153" s="4"/>
      <c r="QXJ153" s="4"/>
      <c r="QXK153" s="4"/>
      <c r="QXL153" s="4"/>
      <c r="QXM153" s="4"/>
      <c r="QXN153" s="4"/>
      <c r="QXO153" s="4"/>
      <c r="QXP153" s="4"/>
      <c r="QXQ153" s="4"/>
      <c r="QXR153" s="4"/>
      <c r="QXS153" s="4"/>
      <c r="QXT153" s="4"/>
      <c r="QXU153" s="4"/>
      <c r="QXV153" s="4"/>
      <c r="QXW153" s="4"/>
      <c r="QXX153" s="4"/>
      <c r="QXY153" s="4"/>
      <c r="QXZ153" s="4"/>
      <c r="QYA153" s="4"/>
      <c r="QYB153" s="4"/>
      <c r="QYC153" s="4"/>
      <c r="QYD153" s="4"/>
      <c r="QYE153" s="4"/>
      <c r="QYF153" s="4"/>
      <c r="QYG153" s="4"/>
      <c r="QYH153" s="4"/>
      <c r="QYI153" s="4"/>
      <c r="QYJ153" s="4"/>
      <c r="QYK153" s="4"/>
      <c r="QYL153" s="4"/>
      <c r="QYM153" s="4"/>
      <c r="QYN153" s="4"/>
      <c r="QYO153" s="4"/>
      <c r="QYP153" s="4"/>
      <c r="QYQ153" s="4"/>
      <c r="QYR153" s="4"/>
      <c r="QYS153" s="4"/>
      <c r="QYT153" s="4"/>
      <c r="QYU153" s="4"/>
      <c r="QYV153" s="4"/>
      <c r="QYW153" s="4"/>
      <c r="QYX153" s="4"/>
      <c r="QYY153" s="4"/>
      <c r="QYZ153" s="4"/>
      <c r="QZA153" s="4"/>
      <c r="QZB153" s="4"/>
      <c r="QZC153" s="4"/>
      <c r="QZD153" s="4"/>
      <c r="QZE153" s="4"/>
      <c r="QZF153" s="4"/>
      <c r="QZG153" s="4"/>
      <c r="QZH153" s="4"/>
      <c r="QZI153" s="4"/>
      <c r="QZJ153" s="4"/>
      <c r="QZK153" s="4"/>
      <c r="QZL153" s="4"/>
      <c r="QZM153" s="4"/>
      <c r="QZN153" s="4"/>
      <c r="QZO153" s="4"/>
      <c r="QZP153" s="4"/>
      <c r="QZQ153" s="4"/>
      <c r="QZR153" s="4"/>
      <c r="QZS153" s="4"/>
      <c r="QZT153" s="4"/>
      <c r="QZU153" s="4"/>
      <c r="QZV153" s="4"/>
      <c r="QZW153" s="4"/>
      <c r="QZX153" s="4"/>
      <c r="QZY153" s="4"/>
      <c r="QZZ153" s="4"/>
      <c r="RAA153" s="4"/>
      <c r="RAB153" s="4"/>
      <c r="RAC153" s="4"/>
      <c r="RAD153" s="4"/>
      <c r="RAE153" s="4"/>
      <c r="RAF153" s="4"/>
      <c r="RAG153" s="4"/>
      <c r="RAH153" s="4"/>
      <c r="RAI153" s="4"/>
      <c r="RAJ153" s="4"/>
      <c r="RAK153" s="4"/>
      <c r="RAL153" s="4"/>
      <c r="RAM153" s="4"/>
      <c r="RAN153" s="4"/>
      <c r="RAO153" s="4"/>
      <c r="RAP153" s="4"/>
      <c r="RAQ153" s="4"/>
      <c r="RAR153" s="4"/>
      <c r="RAS153" s="4"/>
      <c r="RAT153" s="4"/>
      <c r="RAU153" s="4"/>
      <c r="RAV153" s="4"/>
      <c r="RAW153" s="4"/>
      <c r="RAX153" s="4"/>
      <c r="RAY153" s="4"/>
      <c r="RAZ153" s="4"/>
      <c r="RBA153" s="4"/>
      <c r="RBB153" s="4"/>
      <c r="RBC153" s="4"/>
      <c r="RBD153" s="4"/>
      <c r="RBE153" s="4"/>
      <c r="RBF153" s="4"/>
      <c r="RBG153" s="4"/>
      <c r="RBH153" s="4"/>
      <c r="RBI153" s="4"/>
      <c r="RBJ153" s="4"/>
      <c r="RBK153" s="4"/>
      <c r="RBL153" s="4"/>
      <c r="RBM153" s="4"/>
      <c r="RBN153" s="4"/>
      <c r="RBO153" s="4"/>
      <c r="RBP153" s="4"/>
      <c r="RBQ153" s="4"/>
      <c r="RBR153" s="4"/>
      <c r="RBS153" s="4"/>
      <c r="RBT153" s="4"/>
      <c r="RBU153" s="4"/>
      <c r="RBV153" s="4"/>
      <c r="RBW153" s="74"/>
      <c r="RBX153" s="74"/>
      <c r="RBY153" s="74"/>
      <c r="RBZ153" s="74"/>
      <c r="RCA153" s="74"/>
      <c r="RCB153" s="74"/>
      <c r="RCC153" s="4"/>
      <c r="RCD153" s="4"/>
      <c r="RCE153" s="4"/>
      <c r="RCF153" s="4"/>
      <c r="RCG153" s="4"/>
      <c r="RCH153" s="4"/>
      <c r="RCI153" s="4"/>
      <c r="RCJ153" s="4"/>
      <c r="RCK153" s="4"/>
      <c r="RCL153" s="4"/>
      <c r="RCM153" s="4"/>
      <c r="RCN153" s="4"/>
      <c r="RCO153" s="4"/>
      <c r="RCP153" s="4"/>
      <c r="RCQ153" s="4"/>
      <c r="RCR153" s="4"/>
      <c r="RCS153" s="4"/>
      <c r="RCT153" s="4"/>
      <c r="RCU153" s="4"/>
      <c r="RCV153" s="4"/>
      <c r="RCW153" s="4"/>
      <c r="RCX153" s="4"/>
      <c r="RCY153" s="4"/>
      <c r="RCZ153" s="4"/>
      <c r="RDA153" s="4"/>
      <c r="RDB153" s="4"/>
      <c r="RDC153" s="4"/>
      <c r="RDD153" s="4"/>
      <c r="RDE153" s="4"/>
      <c r="RDF153" s="4"/>
      <c r="RDG153" s="4"/>
      <c r="RDH153" s="4"/>
      <c r="RDI153" s="4"/>
      <c r="RDJ153" s="4"/>
      <c r="RDK153" s="4"/>
      <c r="RDL153" s="4"/>
      <c r="RDM153" s="4"/>
      <c r="RDN153" s="4"/>
      <c r="RDO153" s="4"/>
      <c r="RDP153" s="4"/>
      <c r="RDQ153" s="4"/>
      <c r="RDR153" s="4"/>
      <c r="RDS153" s="4"/>
      <c r="RDT153" s="4"/>
      <c r="RDU153" s="4"/>
      <c r="RDV153" s="4"/>
      <c r="RDW153" s="4"/>
      <c r="RDX153" s="4"/>
      <c r="RDY153" s="4"/>
      <c r="RDZ153" s="4"/>
      <c r="REA153" s="4"/>
      <c r="REB153" s="4"/>
      <c r="REC153" s="4"/>
      <c r="RED153" s="4"/>
      <c r="REE153" s="4"/>
      <c r="REF153" s="4"/>
      <c r="REG153" s="4"/>
      <c r="REH153" s="4"/>
      <c r="REI153" s="4"/>
      <c r="REJ153" s="4"/>
      <c r="REK153" s="4"/>
      <c r="REL153" s="4"/>
      <c r="REM153" s="4"/>
      <c r="REN153" s="4"/>
      <c r="REO153" s="4"/>
      <c r="REP153" s="4"/>
      <c r="REQ153" s="4"/>
      <c r="RER153" s="4"/>
      <c r="RES153" s="4"/>
      <c r="RET153" s="4"/>
      <c r="REU153" s="4"/>
      <c r="REV153" s="4"/>
      <c r="REW153" s="4"/>
      <c r="REX153" s="4"/>
      <c r="REY153" s="4"/>
      <c r="REZ153" s="4"/>
      <c r="RFA153" s="4"/>
      <c r="RFB153" s="4"/>
      <c r="RFC153" s="4"/>
      <c r="RFD153" s="4"/>
      <c r="RFE153" s="4"/>
      <c r="RFF153" s="4"/>
      <c r="RFG153" s="4"/>
      <c r="RFH153" s="4"/>
      <c r="RFI153" s="4"/>
      <c r="RFJ153" s="4"/>
      <c r="RFK153" s="4"/>
      <c r="RFL153" s="4"/>
      <c r="RFM153" s="4"/>
      <c r="RFN153" s="4"/>
      <c r="RFO153" s="4"/>
      <c r="RFP153" s="4"/>
      <c r="RFQ153" s="4"/>
      <c r="RFR153" s="4"/>
      <c r="RFS153" s="4"/>
      <c r="RFT153" s="4"/>
      <c r="RFU153" s="4"/>
      <c r="RFV153" s="4"/>
      <c r="RFW153" s="4"/>
      <c r="RFX153" s="4"/>
      <c r="RFY153" s="4"/>
      <c r="RFZ153" s="4"/>
      <c r="RGA153" s="4"/>
      <c r="RGB153" s="4"/>
      <c r="RGC153" s="4"/>
      <c r="RGD153" s="4"/>
      <c r="RGE153" s="4"/>
      <c r="RGF153" s="4"/>
      <c r="RGG153" s="4"/>
      <c r="RGH153" s="4"/>
      <c r="RGI153" s="4"/>
      <c r="RGJ153" s="4"/>
      <c r="RGK153" s="4"/>
      <c r="RGL153" s="4"/>
      <c r="RGM153" s="4"/>
      <c r="RGN153" s="4"/>
      <c r="RGO153" s="4"/>
      <c r="RGP153" s="4"/>
      <c r="RGQ153" s="4"/>
      <c r="RGR153" s="4"/>
      <c r="RGS153" s="4"/>
      <c r="RGT153" s="4"/>
      <c r="RGU153" s="4"/>
      <c r="RGV153" s="4"/>
      <c r="RGW153" s="4"/>
      <c r="RGX153" s="4"/>
      <c r="RGY153" s="4"/>
      <c r="RGZ153" s="4"/>
      <c r="RHA153" s="4"/>
      <c r="RHB153" s="4"/>
      <c r="RHC153" s="4"/>
      <c r="RHD153" s="4"/>
      <c r="RHE153" s="4"/>
      <c r="RHF153" s="4"/>
      <c r="RHG153" s="4"/>
      <c r="RHH153" s="4"/>
      <c r="RHI153" s="4"/>
      <c r="RHJ153" s="4"/>
      <c r="RHK153" s="4"/>
      <c r="RHL153" s="4"/>
      <c r="RHM153" s="4"/>
      <c r="RHN153" s="4"/>
      <c r="RHO153" s="4"/>
      <c r="RHP153" s="4"/>
      <c r="RHQ153" s="4"/>
      <c r="RHR153" s="4"/>
      <c r="RHS153" s="4"/>
      <c r="RHT153" s="4"/>
      <c r="RHU153" s="4"/>
      <c r="RHV153" s="4"/>
      <c r="RHW153" s="4"/>
      <c r="RHX153" s="4"/>
      <c r="RHY153" s="4"/>
      <c r="RHZ153" s="4"/>
      <c r="RIA153" s="4"/>
      <c r="RIB153" s="4"/>
      <c r="RIC153" s="4"/>
      <c r="RID153" s="4"/>
      <c r="RIE153" s="4"/>
      <c r="RIF153" s="4"/>
      <c r="RIG153" s="4"/>
      <c r="RIH153" s="4"/>
      <c r="RII153" s="4"/>
      <c r="RIJ153" s="4"/>
      <c r="RIK153" s="4"/>
      <c r="RIL153" s="4"/>
      <c r="RIM153" s="4"/>
      <c r="RIN153" s="4"/>
      <c r="RIO153" s="4"/>
      <c r="RIP153" s="4"/>
      <c r="RIQ153" s="4"/>
      <c r="RIR153" s="4"/>
      <c r="RIS153" s="4"/>
      <c r="RIT153" s="4"/>
      <c r="RIU153" s="4"/>
      <c r="RIV153" s="4"/>
      <c r="RIW153" s="4"/>
      <c r="RIX153" s="4"/>
      <c r="RIY153" s="4"/>
      <c r="RIZ153" s="4"/>
      <c r="RJA153" s="4"/>
      <c r="RJB153" s="4"/>
      <c r="RJC153" s="4"/>
      <c r="RJD153" s="4"/>
      <c r="RJE153" s="4"/>
      <c r="RJF153" s="4"/>
      <c r="RJG153" s="4"/>
      <c r="RJH153" s="4"/>
      <c r="RJI153" s="4"/>
      <c r="RJJ153" s="4"/>
      <c r="RJK153" s="4"/>
      <c r="RJL153" s="4"/>
      <c r="RJM153" s="4"/>
      <c r="RJN153" s="4"/>
      <c r="RJO153" s="4"/>
      <c r="RJP153" s="4"/>
      <c r="RJQ153" s="4"/>
      <c r="RJR153" s="4"/>
      <c r="RJS153" s="4"/>
      <c r="RJT153" s="4"/>
      <c r="RJU153" s="4"/>
      <c r="RJV153" s="4"/>
      <c r="RJW153" s="4"/>
      <c r="RJX153" s="4"/>
      <c r="RJY153" s="4"/>
      <c r="RJZ153" s="4"/>
      <c r="RKA153" s="4"/>
      <c r="RKB153" s="4"/>
      <c r="RKC153" s="4"/>
      <c r="RKD153" s="4"/>
      <c r="RKE153" s="4"/>
      <c r="RKF153" s="4"/>
      <c r="RKG153" s="4"/>
      <c r="RKH153" s="4"/>
      <c r="RKI153" s="4"/>
      <c r="RKJ153" s="4"/>
      <c r="RKK153" s="4"/>
      <c r="RKL153" s="4"/>
      <c r="RKM153" s="4"/>
      <c r="RKN153" s="4"/>
      <c r="RKO153" s="4"/>
      <c r="RKP153" s="4"/>
      <c r="RKQ153" s="4"/>
      <c r="RKR153" s="4"/>
      <c r="RKS153" s="4"/>
      <c r="RKT153" s="4"/>
      <c r="RKU153" s="4"/>
      <c r="RKV153" s="4"/>
      <c r="RKW153" s="4"/>
      <c r="RKX153" s="4"/>
      <c r="RKY153" s="4"/>
      <c r="RKZ153" s="4"/>
      <c r="RLA153" s="4"/>
      <c r="RLB153" s="4"/>
      <c r="RLC153" s="4"/>
      <c r="RLD153" s="4"/>
      <c r="RLE153" s="4"/>
      <c r="RLF153" s="4"/>
      <c r="RLG153" s="4"/>
      <c r="RLH153" s="4"/>
      <c r="RLI153" s="4"/>
      <c r="RLJ153" s="4"/>
      <c r="RLK153" s="4"/>
      <c r="RLL153" s="4"/>
      <c r="RLM153" s="4"/>
      <c r="RLN153" s="4"/>
      <c r="RLO153" s="4"/>
      <c r="RLP153" s="4"/>
      <c r="RLQ153" s="4"/>
      <c r="RLR153" s="4"/>
      <c r="RLS153" s="74"/>
      <c r="RLT153" s="74"/>
      <c r="RLU153" s="74"/>
      <c r="RLV153" s="74"/>
      <c r="RLW153" s="74"/>
      <c r="RLX153" s="74"/>
      <c r="RLY153" s="4"/>
      <c r="RLZ153" s="4"/>
      <c r="RMA153" s="4"/>
      <c r="RMB153" s="4"/>
      <c r="RMC153" s="4"/>
      <c r="RMD153" s="4"/>
      <c r="RME153" s="4"/>
      <c r="RMF153" s="4"/>
      <c r="RMG153" s="4"/>
      <c r="RMH153" s="4"/>
      <c r="RMI153" s="4"/>
      <c r="RMJ153" s="4"/>
      <c r="RMK153" s="4"/>
      <c r="RML153" s="4"/>
      <c r="RMM153" s="4"/>
      <c r="RMN153" s="4"/>
      <c r="RMO153" s="4"/>
      <c r="RMP153" s="4"/>
      <c r="RMQ153" s="4"/>
      <c r="RMR153" s="4"/>
      <c r="RMS153" s="4"/>
      <c r="RMT153" s="4"/>
      <c r="RMU153" s="4"/>
      <c r="RMV153" s="4"/>
      <c r="RMW153" s="4"/>
      <c r="RMX153" s="4"/>
      <c r="RMY153" s="4"/>
      <c r="RMZ153" s="4"/>
      <c r="RNA153" s="4"/>
      <c r="RNB153" s="4"/>
      <c r="RNC153" s="4"/>
      <c r="RND153" s="4"/>
      <c r="RNE153" s="4"/>
      <c r="RNF153" s="4"/>
      <c r="RNG153" s="4"/>
      <c r="RNH153" s="4"/>
      <c r="RNI153" s="4"/>
      <c r="RNJ153" s="4"/>
      <c r="RNK153" s="4"/>
      <c r="RNL153" s="4"/>
      <c r="RNM153" s="4"/>
      <c r="RNN153" s="4"/>
      <c r="RNO153" s="4"/>
      <c r="RNP153" s="4"/>
      <c r="RNQ153" s="4"/>
      <c r="RNR153" s="4"/>
      <c r="RNS153" s="4"/>
      <c r="RNT153" s="4"/>
      <c r="RNU153" s="4"/>
      <c r="RNV153" s="4"/>
      <c r="RNW153" s="4"/>
      <c r="RNX153" s="4"/>
      <c r="RNY153" s="4"/>
      <c r="RNZ153" s="4"/>
      <c r="ROA153" s="4"/>
      <c r="ROB153" s="4"/>
      <c r="ROC153" s="4"/>
      <c r="ROD153" s="4"/>
      <c r="ROE153" s="4"/>
      <c r="ROF153" s="4"/>
      <c r="ROG153" s="4"/>
      <c r="ROH153" s="4"/>
      <c r="ROI153" s="4"/>
      <c r="ROJ153" s="4"/>
      <c r="ROK153" s="4"/>
      <c r="ROL153" s="4"/>
      <c r="ROM153" s="4"/>
      <c r="RON153" s="4"/>
      <c r="ROO153" s="4"/>
      <c r="ROP153" s="4"/>
      <c r="ROQ153" s="4"/>
      <c r="ROR153" s="4"/>
      <c r="ROS153" s="4"/>
      <c r="ROT153" s="4"/>
      <c r="ROU153" s="4"/>
      <c r="ROV153" s="4"/>
      <c r="ROW153" s="4"/>
      <c r="ROX153" s="4"/>
      <c r="ROY153" s="4"/>
      <c r="ROZ153" s="4"/>
      <c r="RPA153" s="4"/>
      <c r="RPB153" s="4"/>
      <c r="RPC153" s="4"/>
      <c r="RPD153" s="4"/>
      <c r="RPE153" s="4"/>
      <c r="RPF153" s="4"/>
      <c r="RPG153" s="4"/>
      <c r="RPH153" s="4"/>
      <c r="RPI153" s="4"/>
      <c r="RPJ153" s="4"/>
      <c r="RPK153" s="4"/>
      <c r="RPL153" s="4"/>
      <c r="RPM153" s="4"/>
      <c r="RPN153" s="4"/>
      <c r="RPO153" s="4"/>
      <c r="RPP153" s="4"/>
      <c r="RPQ153" s="4"/>
      <c r="RPR153" s="4"/>
      <c r="RPS153" s="4"/>
      <c r="RPT153" s="4"/>
      <c r="RPU153" s="4"/>
      <c r="RPV153" s="4"/>
      <c r="RPW153" s="4"/>
      <c r="RPX153" s="4"/>
      <c r="RPY153" s="4"/>
      <c r="RPZ153" s="4"/>
      <c r="RQA153" s="4"/>
      <c r="RQB153" s="4"/>
      <c r="RQC153" s="4"/>
      <c r="RQD153" s="4"/>
      <c r="RQE153" s="4"/>
      <c r="RQF153" s="4"/>
      <c r="RQG153" s="4"/>
      <c r="RQH153" s="4"/>
      <c r="RQI153" s="4"/>
      <c r="RQJ153" s="4"/>
      <c r="RQK153" s="4"/>
      <c r="RQL153" s="4"/>
      <c r="RQM153" s="4"/>
      <c r="RQN153" s="4"/>
      <c r="RQO153" s="4"/>
      <c r="RQP153" s="4"/>
      <c r="RQQ153" s="4"/>
      <c r="RQR153" s="4"/>
      <c r="RQS153" s="4"/>
      <c r="RQT153" s="4"/>
      <c r="RQU153" s="4"/>
      <c r="RQV153" s="4"/>
      <c r="RQW153" s="4"/>
      <c r="RQX153" s="4"/>
      <c r="RQY153" s="4"/>
      <c r="RQZ153" s="4"/>
      <c r="RRA153" s="4"/>
      <c r="RRB153" s="4"/>
      <c r="RRC153" s="4"/>
      <c r="RRD153" s="4"/>
      <c r="RRE153" s="4"/>
      <c r="RRF153" s="4"/>
      <c r="RRG153" s="4"/>
      <c r="RRH153" s="4"/>
      <c r="RRI153" s="4"/>
      <c r="RRJ153" s="4"/>
      <c r="RRK153" s="4"/>
      <c r="RRL153" s="4"/>
      <c r="RRM153" s="4"/>
      <c r="RRN153" s="4"/>
      <c r="RRO153" s="4"/>
      <c r="RRP153" s="4"/>
      <c r="RRQ153" s="4"/>
      <c r="RRR153" s="4"/>
      <c r="RRS153" s="4"/>
      <c r="RRT153" s="4"/>
      <c r="RRU153" s="4"/>
      <c r="RRV153" s="4"/>
      <c r="RRW153" s="4"/>
      <c r="RRX153" s="4"/>
      <c r="RRY153" s="4"/>
      <c r="RRZ153" s="4"/>
      <c r="RSA153" s="4"/>
      <c r="RSB153" s="4"/>
      <c r="RSC153" s="4"/>
      <c r="RSD153" s="4"/>
      <c r="RSE153" s="4"/>
      <c r="RSF153" s="4"/>
      <c r="RSG153" s="4"/>
      <c r="RSH153" s="4"/>
      <c r="RSI153" s="4"/>
      <c r="RSJ153" s="4"/>
      <c r="RSK153" s="4"/>
      <c r="RSL153" s="4"/>
      <c r="RSM153" s="4"/>
      <c r="RSN153" s="4"/>
      <c r="RSO153" s="4"/>
      <c r="RSP153" s="4"/>
      <c r="RSQ153" s="4"/>
      <c r="RSR153" s="4"/>
      <c r="RSS153" s="4"/>
      <c r="RST153" s="4"/>
      <c r="RSU153" s="4"/>
      <c r="RSV153" s="4"/>
      <c r="RSW153" s="4"/>
      <c r="RSX153" s="4"/>
      <c r="RSY153" s="4"/>
      <c r="RSZ153" s="4"/>
      <c r="RTA153" s="4"/>
      <c r="RTB153" s="4"/>
      <c r="RTC153" s="4"/>
      <c r="RTD153" s="4"/>
      <c r="RTE153" s="4"/>
      <c r="RTF153" s="4"/>
      <c r="RTG153" s="4"/>
      <c r="RTH153" s="4"/>
      <c r="RTI153" s="4"/>
      <c r="RTJ153" s="4"/>
      <c r="RTK153" s="4"/>
      <c r="RTL153" s="4"/>
      <c r="RTM153" s="4"/>
      <c r="RTN153" s="4"/>
      <c r="RTO153" s="4"/>
      <c r="RTP153" s="4"/>
      <c r="RTQ153" s="4"/>
      <c r="RTR153" s="4"/>
      <c r="RTS153" s="4"/>
      <c r="RTT153" s="4"/>
      <c r="RTU153" s="4"/>
      <c r="RTV153" s="4"/>
      <c r="RTW153" s="4"/>
      <c r="RTX153" s="4"/>
      <c r="RTY153" s="4"/>
      <c r="RTZ153" s="4"/>
      <c r="RUA153" s="4"/>
      <c r="RUB153" s="4"/>
      <c r="RUC153" s="4"/>
      <c r="RUD153" s="4"/>
      <c r="RUE153" s="4"/>
      <c r="RUF153" s="4"/>
      <c r="RUG153" s="4"/>
      <c r="RUH153" s="4"/>
      <c r="RUI153" s="4"/>
      <c r="RUJ153" s="4"/>
      <c r="RUK153" s="4"/>
      <c r="RUL153" s="4"/>
      <c r="RUM153" s="4"/>
      <c r="RUN153" s="4"/>
      <c r="RUO153" s="4"/>
      <c r="RUP153" s="4"/>
      <c r="RUQ153" s="4"/>
      <c r="RUR153" s="4"/>
      <c r="RUS153" s="4"/>
      <c r="RUT153" s="4"/>
      <c r="RUU153" s="4"/>
      <c r="RUV153" s="4"/>
      <c r="RUW153" s="4"/>
      <c r="RUX153" s="4"/>
      <c r="RUY153" s="4"/>
      <c r="RUZ153" s="4"/>
      <c r="RVA153" s="4"/>
      <c r="RVB153" s="4"/>
      <c r="RVC153" s="4"/>
      <c r="RVD153" s="4"/>
      <c r="RVE153" s="4"/>
      <c r="RVF153" s="4"/>
      <c r="RVG153" s="4"/>
      <c r="RVH153" s="4"/>
      <c r="RVI153" s="4"/>
      <c r="RVJ153" s="4"/>
      <c r="RVK153" s="4"/>
      <c r="RVL153" s="4"/>
      <c r="RVM153" s="4"/>
      <c r="RVN153" s="4"/>
      <c r="RVO153" s="74"/>
      <c r="RVP153" s="74"/>
      <c r="RVQ153" s="74"/>
      <c r="RVR153" s="74"/>
      <c r="RVS153" s="74"/>
      <c r="RVT153" s="74"/>
      <c r="RVU153" s="4"/>
      <c r="RVV153" s="4"/>
      <c r="RVW153" s="4"/>
      <c r="RVX153" s="4"/>
      <c r="RVY153" s="4"/>
      <c r="RVZ153" s="4"/>
      <c r="RWA153" s="4"/>
      <c r="RWB153" s="4"/>
      <c r="RWC153" s="4"/>
      <c r="RWD153" s="4"/>
      <c r="RWE153" s="4"/>
      <c r="RWF153" s="4"/>
      <c r="RWG153" s="4"/>
      <c r="RWH153" s="4"/>
      <c r="RWI153" s="4"/>
      <c r="RWJ153" s="4"/>
      <c r="RWK153" s="4"/>
      <c r="RWL153" s="4"/>
      <c r="RWM153" s="4"/>
      <c r="RWN153" s="4"/>
      <c r="RWO153" s="4"/>
      <c r="RWP153" s="4"/>
      <c r="RWQ153" s="4"/>
      <c r="RWR153" s="4"/>
      <c r="RWS153" s="4"/>
      <c r="RWT153" s="4"/>
      <c r="RWU153" s="4"/>
      <c r="RWV153" s="4"/>
      <c r="RWW153" s="4"/>
      <c r="RWX153" s="4"/>
      <c r="RWY153" s="4"/>
      <c r="RWZ153" s="4"/>
      <c r="RXA153" s="4"/>
      <c r="RXB153" s="4"/>
      <c r="RXC153" s="4"/>
      <c r="RXD153" s="4"/>
      <c r="RXE153" s="4"/>
      <c r="RXF153" s="4"/>
      <c r="RXG153" s="4"/>
      <c r="RXH153" s="4"/>
      <c r="RXI153" s="4"/>
      <c r="RXJ153" s="4"/>
      <c r="RXK153" s="4"/>
      <c r="RXL153" s="4"/>
      <c r="RXM153" s="4"/>
      <c r="RXN153" s="4"/>
      <c r="RXO153" s="4"/>
      <c r="RXP153" s="4"/>
      <c r="RXQ153" s="4"/>
      <c r="RXR153" s="4"/>
      <c r="RXS153" s="4"/>
      <c r="RXT153" s="4"/>
      <c r="RXU153" s="4"/>
      <c r="RXV153" s="4"/>
      <c r="RXW153" s="4"/>
      <c r="RXX153" s="4"/>
      <c r="RXY153" s="4"/>
      <c r="RXZ153" s="4"/>
      <c r="RYA153" s="4"/>
      <c r="RYB153" s="4"/>
      <c r="RYC153" s="4"/>
      <c r="RYD153" s="4"/>
      <c r="RYE153" s="4"/>
      <c r="RYF153" s="4"/>
      <c r="RYG153" s="4"/>
      <c r="RYH153" s="4"/>
      <c r="RYI153" s="4"/>
      <c r="RYJ153" s="4"/>
      <c r="RYK153" s="4"/>
      <c r="RYL153" s="4"/>
      <c r="RYM153" s="4"/>
      <c r="RYN153" s="4"/>
      <c r="RYO153" s="4"/>
      <c r="RYP153" s="4"/>
      <c r="RYQ153" s="4"/>
      <c r="RYR153" s="4"/>
      <c r="RYS153" s="4"/>
      <c r="RYT153" s="4"/>
      <c r="RYU153" s="4"/>
      <c r="RYV153" s="4"/>
      <c r="RYW153" s="4"/>
      <c r="RYX153" s="4"/>
      <c r="RYY153" s="4"/>
      <c r="RYZ153" s="4"/>
      <c r="RZA153" s="4"/>
      <c r="RZB153" s="4"/>
      <c r="RZC153" s="4"/>
      <c r="RZD153" s="4"/>
      <c r="RZE153" s="4"/>
      <c r="RZF153" s="4"/>
      <c r="RZG153" s="4"/>
      <c r="RZH153" s="4"/>
      <c r="RZI153" s="4"/>
      <c r="RZJ153" s="4"/>
      <c r="RZK153" s="4"/>
      <c r="RZL153" s="4"/>
      <c r="RZM153" s="4"/>
      <c r="RZN153" s="4"/>
      <c r="RZO153" s="4"/>
      <c r="RZP153" s="4"/>
      <c r="RZQ153" s="4"/>
      <c r="RZR153" s="4"/>
      <c r="RZS153" s="4"/>
      <c r="RZT153" s="4"/>
      <c r="RZU153" s="4"/>
      <c r="RZV153" s="4"/>
      <c r="RZW153" s="4"/>
      <c r="RZX153" s="4"/>
      <c r="RZY153" s="4"/>
      <c r="RZZ153" s="4"/>
      <c r="SAA153" s="4"/>
      <c r="SAB153" s="4"/>
      <c r="SAC153" s="4"/>
      <c r="SAD153" s="4"/>
      <c r="SAE153" s="4"/>
      <c r="SAF153" s="4"/>
      <c r="SAG153" s="4"/>
      <c r="SAH153" s="4"/>
      <c r="SAI153" s="4"/>
      <c r="SAJ153" s="4"/>
      <c r="SAK153" s="4"/>
      <c r="SAL153" s="4"/>
      <c r="SAM153" s="4"/>
      <c r="SAN153" s="4"/>
      <c r="SAO153" s="4"/>
      <c r="SAP153" s="4"/>
      <c r="SAQ153" s="4"/>
      <c r="SAR153" s="4"/>
      <c r="SAS153" s="4"/>
      <c r="SAT153" s="4"/>
      <c r="SAU153" s="4"/>
      <c r="SAV153" s="4"/>
      <c r="SAW153" s="4"/>
      <c r="SAX153" s="4"/>
      <c r="SAY153" s="4"/>
      <c r="SAZ153" s="4"/>
      <c r="SBA153" s="4"/>
      <c r="SBB153" s="4"/>
      <c r="SBC153" s="4"/>
      <c r="SBD153" s="4"/>
      <c r="SBE153" s="4"/>
      <c r="SBF153" s="4"/>
      <c r="SBG153" s="4"/>
      <c r="SBH153" s="4"/>
      <c r="SBI153" s="4"/>
      <c r="SBJ153" s="4"/>
      <c r="SBK153" s="4"/>
      <c r="SBL153" s="4"/>
      <c r="SBM153" s="4"/>
      <c r="SBN153" s="4"/>
      <c r="SBO153" s="4"/>
      <c r="SBP153" s="4"/>
      <c r="SBQ153" s="4"/>
      <c r="SBR153" s="4"/>
      <c r="SBS153" s="4"/>
      <c r="SBT153" s="4"/>
      <c r="SBU153" s="4"/>
      <c r="SBV153" s="4"/>
      <c r="SBW153" s="4"/>
      <c r="SBX153" s="4"/>
      <c r="SBY153" s="4"/>
      <c r="SBZ153" s="4"/>
      <c r="SCA153" s="4"/>
      <c r="SCB153" s="4"/>
      <c r="SCC153" s="4"/>
      <c r="SCD153" s="4"/>
      <c r="SCE153" s="4"/>
      <c r="SCF153" s="4"/>
      <c r="SCG153" s="4"/>
      <c r="SCH153" s="4"/>
      <c r="SCI153" s="4"/>
      <c r="SCJ153" s="4"/>
      <c r="SCK153" s="4"/>
      <c r="SCL153" s="4"/>
      <c r="SCM153" s="4"/>
      <c r="SCN153" s="4"/>
      <c r="SCO153" s="4"/>
      <c r="SCP153" s="4"/>
      <c r="SCQ153" s="4"/>
      <c r="SCR153" s="4"/>
      <c r="SCS153" s="4"/>
      <c r="SCT153" s="4"/>
      <c r="SCU153" s="4"/>
      <c r="SCV153" s="4"/>
      <c r="SCW153" s="4"/>
      <c r="SCX153" s="4"/>
      <c r="SCY153" s="4"/>
      <c r="SCZ153" s="4"/>
      <c r="SDA153" s="4"/>
      <c r="SDB153" s="4"/>
      <c r="SDC153" s="4"/>
      <c r="SDD153" s="4"/>
      <c r="SDE153" s="4"/>
      <c r="SDF153" s="4"/>
      <c r="SDG153" s="4"/>
      <c r="SDH153" s="4"/>
      <c r="SDI153" s="4"/>
      <c r="SDJ153" s="4"/>
      <c r="SDK153" s="4"/>
      <c r="SDL153" s="4"/>
      <c r="SDM153" s="4"/>
      <c r="SDN153" s="4"/>
      <c r="SDO153" s="4"/>
      <c r="SDP153" s="4"/>
      <c r="SDQ153" s="4"/>
      <c r="SDR153" s="4"/>
      <c r="SDS153" s="4"/>
      <c r="SDT153" s="4"/>
      <c r="SDU153" s="4"/>
      <c r="SDV153" s="4"/>
      <c r="SDW153" s="4"/>
      <c r="SDX153" s="4"/>
      <c r="SDY153" s="4"/>
      <c r="SDZ153" s="4"/>
      <c r="SEA153" s="4"/>
      <c r="SEB153" s="4"/>
      <c r="SEC153" s="4"/>
      <c r="SED153" s="4"/>
      <c r="SEE153" s="4"/>
      <c r="SEF153" s="4"/>
      <c r="SEG153" s="4"/>
      <c r="SEH153" s="4"/>
      <c r="SEI153" s="4"/>
      <c r="SEJ153" s="4"/>
      <c r="SEK153" s="4"/>
      <c r="SEL153" s="4"/>
      <c r="SEM153" s="4"/>
      <c r="SEN153" s="4"/>
      <c r="SEO153" s="4"/>
      <c r="SEP153" s="4"/>
      <c r="SEQ153" s="4"/>
      <c r="SER153" s="4"/>
      <c r="SES153" s="4"/>
      <c r="SET153" s="4"/>
      <c r="SEU153" s="4"/>
      <c r="SEV153" s="4"/>
      <c r="SEW153" s="4"/>
      <c r="SEX153" s="4"/>
      <c r="SEY153" s="4"/>
      <c r="SEZ153" s="4"/>
      <c r="SFA153" s="4"/>
      <c r="SFB153" s="4"/>
      <c r="SFC153" s="4"/>
      <c r="SFD153" s="4"/>
      <c r="SFE153" s="4"/>
      <c r="SFF153" s="4"/>
      <c r="SFG153" s="4"/>
      <c r="SFH153" s="4"/>
      <c r="SFI153" s="4"/>
      <c r="SFJ153" s="4"/>
      <c r="SFK153" s="74"/>
      <c r="SFL153" s="74"/>
      <c r="SFM153" s="74"/>
      <c r="SFN153" s="74"/>
      <c r="SFO153" s="74"/>
      <c r="SFP153" s="74"/>
      <c r="SFQ153" s="4"/>
      <c r="SFR153" s="4"/>
      <c r="SFS153" s="4"/>
      <c r="SFT153" s="4"/>
      <c r="SFU153" s="4"/>
      <c r="SFV153" s="4"/>
      <c r="SFW153" s="4"/>
      <c r="SFX153" s="4"/>
      <c r="SFY153" s="4"/>
      <c r="SFZ153" s="4"/>
      <c r="SGA153" s="4"/>
      <c r="SGB153" s="4"/>
      <c r="SGC153" s="4"/>
      <c r="SGD153" s="4"/>
      <c r="SGE153" s="4"/>
      <c r="SGF153" s="4"/>
      <c r="SGG153" s="4"/>
      <c r="SGH153" s="4"/>
      <c r="SGI153" s="4"/>
      <c r="SGJ153" s="4"/>
      <c r="SGK153" s="4"/>
      <c r="SGL153" s="4"/>
      <c r="SGM153" s="4"/>
      <c r="SGN153" s="4"/>
      <c r="SGO153" s="4"/>
      <c r="SGP153" s="4"/>
      <c r="SGQ153" s="4"/>
      <c r="SGR153" s="4"/>
      <c r="SGS153" s="4"/>
      <c r="SGT153" s="4"/>
      <c r="SGU153" s="4"/>
      <c r="SGV153" s="4"/>
      <c r="SGW153" s="4"/>
      <c r="SGX153" s="4"/>
      <c r="SGY153" s="4"/>
      <c r="SGZ153" s="4"/>
      <c r="SHA153" s="4"/>
      <c r="SHB153" s="4"/>
      <c r="SHC153" s="4"/>
      <c r="SHD153" s="4"/>
      <c r="SHE153" s="4"/>
      <c r="SHF153" s="4"/>
      <c r="SHG153" s="4"/>
      <c r="SHH153" s="4"/>
      <c r="SHI153" s="4"/>
      <c r="SHJ153" s="4"/>
      <c r="SHK153" s="4"/>
      <c r="SHL153" s="4"/>
      <c r="SHM153" s="4"/>
      <c r="SHN153" s="4"/>
      <c r="SHO153" s="4"/>
      <c r="SHP153" s="4"/>
      <c r="SHQ153" s="4"/>
      <c r="SHR153" s="4"/>
      <c r="SHS153" s="4"/>
      <c r="SHT153" s="4"/>
      <c r="SHU153" s="4"/>
      <c r="SHV153" s="4"/>
      <c r="SHW153" s="4"/>
      <c r="SHX153" s="4"/>
      <c r="SHY153" s="4"/>
      <c r="SHZ153" s="4"/>
      <c r="SIA153" s="4"/>
      <c r="SIB153" s="4"/>
      <c r="SIC153" s="4"/>
      <c r="SID153" s="4"/>
      <c r="SIE153" s="4"/>
      <c r="SIF153" s="4"/>
      <c r="SIG153" s="4"/>
      <c r="SIH153" s="4"/>
      <c r="SII153" s="4"/>
      <c r="SIJ153" s="4"/>
      <c r="SIK153" s="4"/>
      <c r="SIL153" s="4"/>
      <c r="SIM153" s="4"/>
      <c r="SIN153" s="4"/>
      <c r="SIO153" s="4"/>
      <c r="SIP153" s="4"/>
      <c r="SIQ153" s="4"/>
      <c r="SIR153" s="4"/>
      <c r="SIS153" s="4"/>
      <c r="SIT153" s="4"/>
      <c r="SIU153" s="4"/>
      <c r="SIV153" s="4"/>
      <c r="SIW153" s="4"/>
      <c r="SIX153" s="4"/>
      <c r="SIY153" s="4"/>
      <c r="SIZ153" s="4"/>
      <c r="SJA153" s="4"/>
      <c r="SJB153" s="4"/>
      <c r="SJC153" s="4"/>
      <c r="SJD153" s="4"/>
      <c r="SJE153" s="4"/>
      <c r="SJF153" s="4"/>
      <c r="SJG153" s="4"/>
      <c r="SJH153" s="4"/>
      <c r="SJI153" s="4"/>
      <c r="SJJ153" s="4"/>
      <c r="SJK153" s="4"/>
      <c r="SJL153" s="4"/>
      <c r="SJM153" s="4"/>
      <c r="SJN153" s="4"/>
      <c r="SJO153" s="4"/>
      <c r="SJP153" s="4"/>
      <c r="SJQ153" s="4"/>
      <c r="SJR153" s="4"/>
      <c r="SJS153" s="4"/>
      <c r="SJT153" s="4"/>
      <c r="SJU153" s="4"/>
      <c r="SJV153" s="4"/>
      <c r="SJW153" s="4"/>
      <c r="SJX153" s="4"/>
      <c r="SJY153" s="4"/>
      <c r="SJZ153" s="4"/>
      <c r="SKA153" s="4"/>
      <c r="SKB153" s="4"/>
      <c r="SKC153" s="4"/>
      <c r="SKD153" s="4"/>
      <c r="SKE153" s="4"/>
      <c r="SKF153" s="4"/>
      <c r="SKG153" s="4"/>
      <c r="SKH153" s="4"/>
      <c r="SKI153" s="4"/>
      <c r="SKJ153" s="4"/>
      <c r="SKK153" s="4"/>
      <c r="SKL153" s="4"/>
      <c r="SKM153" s="4"/>
      <c r="SKN153" s="4"/>
      <c r="SKO153" s="4"/>
      <c r="SKP153" s="4"/>
      <c r="SKQ153" s="4"/>
      <c r="SKR153" s="4"/>
      <c r="SKS153" s="4"/>
      <c r="SKT153" s="4"/>
      <c r="SKU153" s="4"/>
      <c r="SKV153" s="4"/>
      <c r="SKW153" s="4"/>
      <c r="SKX153" s="4"/>
      <c r="SKY153" s="4"/>
      <c r="SKZ153" s="4"/>
      <c r="SLA153" s="4"/>
      <c r="SLB153" s="4"/>
      <c r="SLC153" s="4"/>
      <c r="SLD153" s="4"/>
      <c r="SLE153" s="4"/>
      <c r="SLF153" s="4"/>
      <c r="SLG153" s="4"/>
      <c r="SLH153" s="4"/>
      <c r="SLI153" s="4"/>
      <c r="SLJ153" s="4"/>
      <c r="SLK153" s="4"/>
      <c r="SLL153" s="4"/>
      <c r="SLM153" s="4"/>
      <c r="SLN153" s="4"/>
      <c r="SLO153" s="4"/>
      <c r="SLP153" s="4"/>
      <c r="SLQ153" s="4"/>
      <c r="SLR153" s="4"/>
      <c r="SLS153" s="4"/>
      <c r="SLT153" s="4"/>
      <c r="SLU153" s="4"/>
      <c r="SLV153" s="4"/>
      <c r="SLW153" s="4"/>
      <c r="SLX153" s="4"/>
      <c r="SLY153" s="4"/>
      <c r="SLZ153" s="4"/>
      <c r="SMA153" s="4"/>
      <c r="SMB153" s="4"/>
      <c r="SMC153" s="4"/>
      <c r="SMD153" s="4"/>
      <c r="SME153" s="4"/>
      <c r="SMF153" s="4"/>
      <c r="SMG153" s="4"/>
      <c r="SMH153" s="4"/>
      <c r="SMI153" s="4"/>
      <c r="SMJ153" s="4"/>
      <c r="SMK153" s="4"/>
      <c r="SML153" s="4"/>
      <c r="SMM153" s="4"/>
      <c r="SMN153" s="4"/>
      <c r="SMO153" s="4"/>
      <c r="SMP153" s="4"/>
      <c r="SMQ153" s="4"/>
      <c r="SMR153" s="4"/>
      <c r="SMS153" s="4"/>
      <c r="SMT153" s="4"/>
      <c r="SMU153" s="4"/>
      <c r="SMV153" s="4"/>
      <c r="SMW153" s="4"/>
      <c r="SMX153" s="4"/>
      <c r="SMY153" s="4"/>
      <c r="SMZ153" s="4"/>
      <c r="SNA153" s="4"/>
      <c r="SNB153" s="4"/>
      <c r="SNC153" s="4"/>
      <c r="SND153" s="4"/>
      <c r="SNE153" s="4"/>
      <c r="SNF153" s="4"/>
      <c r="SNG153" s="4"/>
      <c r="SNH153" s="4"/>
      <c r="SNI153" s="4"/>
      <c r="SNJ153" s="4"/>
      <c r="SNK153" s="4"/>
      <c r="SNL153" s="4"/>
      <c r="SNM153" s="4"/>
      <c r="SNN153" s="4"/>
      <c r="SNO153" s="4"/>
      <c r="SNP153" s="4"/>
      <c r="SNQ153" s="4"/>
      <c r="SNR153" s="4"/>
      <c r="SNS153" s="4"/>
      <c r="SNT153" s="4"/>
      <c r="SNU153" s="4"/>
      <c r="SNV153" s="4"/>
      <c r="SNW153" s="4"/>
      <c r="SNX153" s="4"/>
      <c r="SNY153" s="4"/>
      <c r="SNZ153" s="4"/>
      <c r="SOA153" s="4"/>
      <c r="SOB153" s="4"/>
      <c r="SOC153" s="4"/>
      <c r="SOD153" s="4"/>
      <c r="SOE153" s="4"/>
      <c r="SOF153" s="4"/>
      <c r="SOG153" s="4"/>
      <c r="SOH153" s="4"/>
      <c r="SOI153" s="4"/>
      <c r="SOJ153" s="4"/>
      <c r="SOK153" s="4"/>
      <c r="SOL153" s="4"/>
      <c r="SOM153" s="4"/>
      <c r="SON153" s="4"/>
      <c r="SOO153" s="4"/>
      <c r="SOP153" s="4"/>
      <c r="SOQ153" s="4"/>
      <c r="SOR153" s="4"/>
      <c r="SOS153" s="4"/>
      <c r="SOT153" s="4"/>
      <c r="SOU153" s="4"/>
      <c r="SOV153" s="4"/>
      <c r="SOW153" s="4"/>
      <c r="SOX153" s="4"/>
      <c r="SOY153" s="4"/>
      <c r="SOZ153" s="4"/>
      <c r="SPA153" s="4"/>
      <c r="SPB153" s="4"/>
      <c r="SPC153" s="4"/>
      <c r="SPD153" s="4"/>
      <c r="SPE153" s="4"/>
      <c r="SPF153" s="4"/>
      <c r="SPG153" s="74"/>
      <c r="SPH153" s="74"/>
      <c r="SPI153" s="74"/>
      <c r="SPJ153" s="74"/>
      <c r="SPK153" s="74"/>
      <c r="SPL153" s="74"/>
      <c r="SPM153" s="4"/>
      <c r="SPN153" s="4"/>
      <c r="SPO153" s="4"/>
      <c r="SPP153" s="4"/>
      <c r="SPQ153" s="4"/>
      <c r="SPR153" s="4"/>
      <c r="SPS153" s="4"/>
      <c r="SPT153" s="4"/>
      <c r="SPU153" s="4"/>
      <c r="SPV153" s="4"/>
      <c r="SPW153" s="4"/>
      <c r="SPX153" s="4"/>
      <c r="SPY153" s="4"/>
      <c r="SPZ153" s="4"/>
      <c r="SQA153" s="4"/>
      <c r="SQB153" s="4"/>
      <c r="SQC153" s="4"/>
      <c r="SQD153" s="4"/>
      <c r="SQE153" s="4"/>
      <c r="SQF153" s="4"/>
      <c r="SQG153" s="4"/>
      <c r="SQH153" s="4"/>
      <c r="SQI153" s="4"/>
      <c r="SQJ153" s="4"/>
      <c r="SQK153" s="4"/>
      <c r="SQL153" s="4"/>
      <c r="SQM153" s="4"/>
      <c r="SQN153" s="4"/>
      <c r="SQO153" s="4"/>
      <c r="SQP153" s="4"/>
      <c r="SQQ153" s="4"/>
      <c r="SQR153" s="4"/>
      <c r="SQS153" s="4"/>
      <c r="SQT153" s="4"/>
      <c r="SQU153" s="4"/>
      <c r="SQV153" s="4"/>
      <c r="SQW153" s="4"/>
      <c r="SQX153" s="4"/>
      <c r="SQY153" s="4"/>
      <c r="SQZ153" s="4"/>
      <c r="SRA153" s="4"/>
      <c r="SRB153" s="4"/>
      <c r="SRC153" s="4"/>
      <c r="SRD153" s="4"/>
      <c r="SRE153" s="4"/>
      <c r="SRF153" s="4"/>
      <c r="SRG153" s="4"/>
      <c r="SRH153" s="4"/>
      <c r="SRI153" s="4"/>
      <c r="SRJ153" s="4"/>
      <c r="SRK153" s="4"/>
      <c r="SRL153" s="4"/>
      <c r="SRM153" s="4"/>
      <c r="SRN153" s="4"/>
      <c r="SRO153" s="4"/>
      <c r="SRP153" s="4"/>
      <c r="SRQ153" s="4"/>
      <c r="SRR153" s="4"/>
      <c r="SRS153" s="4"/>
      <c r="SRT153" s="4"/>
      <c r="SRU153" s="4"/>
      <c r="SRV153" s="4"/>
      <c r="SRW153" s="4"/>
      <c r="SRX153" s="4"/>
      <c r="SRY153" s="4"/>
      <c r="SRZ153" s="4"/>
      <c r="SSA153" s="4"/>
      <c r="SSB153" s="4"/>
      <c r="SSC153" s="4"/>
      <c r="SSD153" s="4"/>
      <c r="SSE153" s="4"/>
      <c r="SSF153" s="4"/>
      <c r="SSG153" s="4"/>
      <c r="SSH153" s="4"/>
      <c r="SSI153" s="4"/>
      <c r="SSJ153" s="4"/>
      <c r="SSK153" s="4"/>
      <c r="SSL153" s="4"/>
      <c r="SSM153" s="4"/>
      <c r="SSN153" s="4"/>
      <c r="SSO153" s="4"/>
      <c r="SSP153" s="4"/>
      <c r="SSQ153" s="4"/>
      <c r="SSR153" s="4"/>
      <c r="SSS153" s="4"/>
      <c r="SST153" s="4"/>
      <c r="SSU153" s="4"/>
      <c r="SSV153" s="4"/>
      <c r="SSW153" s="4"/>
      <c r="SSX153" s="4"/>
      <c r="SSY153" s="4"/>
      <c r="SSZ153" s="4"/>
      <c r="STA153" s="4"/>
      <c r="STB153" s="4"/>
      <c r="STC153" s="4"/>
      <c r="STD153" s="4"/>
      <c r="STE153" s="4"/>
      <c r="STF153" s="4"/>
      <c r="STG153" s="4"/>
      <c r="STH153" s="4"/>
      <c r="STI153" s="4"/>
      <c r="STJ153" s="4"/>
      <c r="STK153" s="4"/>
      <c r="STL153" s="4"/>
      <c r="STM153" s="4"/>
      <c r="STN153" s="4"/>
      <c r="STO153" s="4"/>
      <c r="STP153" s="4"/>
      <c r="STQ153" s="4"/>
      <c r="STR153" s="4"/>
      <c r="STS153" s="4"/>
      <c r="STT153" s="4"/>
      <c r="STU153" s="4"/>
      <c r="STV153" s="4"/>
      <c r="STW153" s="4"/>
      <c r="STX153" s="4"/>
      <c r="STY153" s="4"/>
      <c r="STZ153" s="4"/>
      <c r="SUA153" s="4"/>
      <c r="SUB153" s="4"/>
      <c r="SUC153" s="4"/>
      <c r="SUD153" s="4"/>
      <c r="SUE153" s="4"/>
      <c r="SUF153" s="4"/>
      <c r="SUG153" s="4"/>
      <c r="SUH153" s="4"/>
      <c r="SUI153" s="4"/>
      <c r="SUJ153" s="4"/>
      <c r="SUK153" s="4"/>
      <c r="SUL153" s="4"/>
      <c r="SUM153" s="4"/>
      <c r="SUN153" s="4"/>
      <c r="SUO153" s="4"/>
      <c r="SUP153" s="4"/>
      <c r="SUQ153" s="4"/>
      <c r="SUR153" s="4"/>
      <c r="SUS153" s="4"/>
      <c r="SUT153" s="4"/>
      <c r="SUU153" s="4"/>
      <c r="SUV153" s="4"/>
      <c r="SUW153" s="4"/>
      <c r="SUX153" s="4"/>
      <c r="SUY153" s="4"/>
      <c r="SUZ153" s="4"/>
      <c r="SVA153" s="4"/>
      <c r="SVB153" s="4"/>
      <c r="SVC153" s="4"/>
      <c r="SVD153" s="4"/>
      <c r="SVE153" s="4"/>
      <c r="SVF153" s="4"/>
      <c r="SVG153" s="4"/>
      <c r="SVH153" s="4"/>
      <c r="SVI153" s="4"/>
      <c r="SVJ153" s="4"/>
      <c r="SVK153" s="4"/>
      <c r="SVL153" s="4"/>
      <c r="SVM153" s="4"/>
      <c r="SVN153" s="4"/>
      <c r="SVO153" s="4"/>
      <c r="SVP153" s="4"/>
      <c r="SVQ153" s="4"/>
      <c r="SVR153" s="4"/>
      <c r="SVS153" s="4"/>
      <c r="SVT153" s="4"/>
      <c r="SVU153" s="4"/>
      <c r="SVV153" s="4"/>
      <c r="SVW153" s="4"/>
      <c r="SVX153" s="4"/>
      <c r="SVY153" s="4"/>
      <c r="SVZ153" s="4"/>
      <c r="SWA153" s="4"/>
      <c r="SWB153" s="4"/>
      <c r="SWC153" s="4"/>
      <c r="SWD153" s="4"/>
      <c r="SWE153" s="4"/>
      <c r="SWF153" s="4"/>
      <c r="SWG153" s="4"/>
      <c r="SWH153" s="4"/>
      <c r="SWI153" s="4"/>
      <c r="SWJ153" s="4"/>
      <c r="SWK153" s="4"/>
      <c r="SWL153" s="4"/>
      <c r="SWM153" s="4"/>
      <c r="SWN153" s="4"/>
      <c r="SWO153" s="4"/>
      <c r="SWP153" s="4"/>
      <c r="SWQ153" s="4"/>
      <c r="SWR153" s="4"/>
      <c r="SWS153" s="4"/>
      <c r="SWT153" s="4"/>
      <c r="SWU153" s="4"/>
      <c r="SWV153" s="4"/>
      <c r="SWW153" s="4"/>
      <c r="SWX153" s="4"/>
      <c r="SWY153" s="4"/>
      <c r="SWZ153" s="4"/>
      <c r="SXA153" s="4"/>
      <c r="SXB153" s="4"/>
      <c r="SXC153" s="4"/>
      <c r="SXD153" s="4"/>
      <c r="SXE153" s="4"/>
      <c r="SXF153" s="4"/>
      <c r="SXG153" s="4"/>
      <c r="SXH153" s="4"/>
      <c r="SXI153" s="4"/>
      <c r="SXJ153" s="4"/>
      <c r="SXK153" s="4"/>
      <c r="SXL153" s="4"/>
      <c r="SXM153" s="4"/>
      <c r="SXN153" s="4"/>
      <c r="SXO153" s="4"/>
      <c r="SXP153" s="4"/>
      <c r="SXQ153" s="4"/>
      <c r="SXR153" s="4"/>
      <c r="SXS153" s="4"/>
      <c r="SXT153" s="4"/>
      <c r="SXU153" s="4"/>
      <c r="SXV153" s="4"/>
      <c r="SXW153" s="4"/>
      <c r="SXX153" s="4"/>
      <c r="SXY153" s="4"/>
      <c r="SXZ153" s="4"/>
      <c r="SYA153" s="4"/>
      <c r="SYB153" s="4"/>
      <c r="SYC153" s="4"/>
      <c r="SYD153" s="4"/>
      <c r="SYE153" s="4"/>
      <c r="SYF153" s="4"/>
      <c r="SYG153" s="4"/>
      <c r="SYH153" s="4"/>
      <c r="SYI153" s="4"/>
      <c r="SYJ153" s="4"/>
      <c r="SYK153" s="4"/>
      <c r="SYL153" s="4"/>
      <c r="SYM153" s="4"/>
      <c r="SYN153" s="4"/>
      <c r="SYO153" s="4"/>
      <c r="SYP153" s="4"/>
      <c r="SYQ153" s="4"/>
      <c r="SYR153" s="4"/>
      <c r="SYS153" s="4"/>
      <c r="SYT153" s="4"/>
      <c r="SYU153" s="4"/>
      <c r="SYV153" s="4"/>
      <c r="SYW153" s="4"/>
      <c r="SYX153" s="4"/>
      <c r="SYY153" s="4"/>
      <c r="SYZ153" s="4"/>
      <c r="SZA153" s="4"/>
      <c r="SZB153" s="4"/>
      <c r="SZC153" s="74"/>
      <c r="SZD153" s="74"/>
      <c r="SZE153" s="74"/>
      <c r="SZF153" s="74"/>
      <c r="SZG153" s="74"/>
      <c r="SZH153" s="74"/>
      <c r="SZI153" s="4"/>
      <c r="SZJ153" s="4"/>
      <c r="SZK153" s="4"/>
      <c r="SZL153" s="4"/>
      <c r="SZM153" s="4"/>
      <c r="SZN153" s="4"/>
      <c r="SZO153" s="4"/>
      <c r="SZP153" s="4"/>
      <c r="SZQ153" s="4"/>
      <c r="SZR153" s="4"/>
      <c r="SZS153" s="4"/>
      <c r="SZT153" s="4"/>
      <c r="SZU153" s="4"/>
      <c r="SZV153" s="4"/>
      <c r="SZW153" s="4"/>
      <c r="SZX153" s="4"/>
      <c r="SZY153" s="4"/>
      <c r="SZZ153" s="4"/>
      <c r="TAA153" s="4"/>
      <c r="TAB153" s="4"/>
      <c r="TAC153" s="4"/>
      <c r="TAD153" s="4"/>
      <c r="TAE153" s="4"/>
      <c r="TAF153" s="4"/>
      <c r="TAG153" s="4"/>
      <c r="TAH153" s="4"/>
      <c r="TAI153" s="4"/>
      <c r="TAJ153" s="4"/>
      <c r="TAK153" s="4"/>
      <c r="TAL153" s="4"/>
      <c r="TAM153" s="4"/>
      <c r="TAN153" s="4"/>
      <c r="TAO153" s="4"/>
      <c r="TAP153" s="4"/>
      <c r="TAQ153" s="4"/>
      <c r="TAR153" s="4"/>
      <c r="TAS153" s="4"/>
      <c r="TAT153" s="4"/>
      <c r="TAU153" s="4"/>
      <c r="TAV153" s="4"/>
      <c r="TAW153" s="4"/>
      <c r="TAX153" s="4"/>
      <c r="TAY153" s="4"/>
      <c r="TAZ153" s="4"/>
      <c r="TBA153" s="4"/>
      <c r="TBB153" s="4"/>
      <c r="TBC153" s="4"/>
      <c r="TBD153" s="4"/>
      <c r="TBE153" s="4"/>
      <c r="TBF153" s="4"/>
      <c r="TBG153" s="4"/>
      <c r="TBH153" s="4"/>
      <c r="TBI153" s="4"/>
      <c r="TBJ153" s="4"/>
      <c r="TBK153" s="4"/>
      <c r="TBL153" s="4"/>
      <c r="TBM153" s="4"/>
      <c r="TBN153" s="4"/>
      <c r="TBO153" s="4"/>
      <c r="TBP153" s="4"/>
      <c r="TBQ153" s="4"/>
      <c r="TBR153" s="4"/>
      <c r="TBS153" s="4"/>
      <c r="TBT153" s="4"/>
      <c r="TBU153" s="4"/>
      <c r="TBV153" s="4"/>
      <c r="TBW153" s="4"/>
      <c r="TBX153" s="4"/>
      <c r="TBY153" s="4"/>
      <c r="TBZ153" s="4"/>
      <c r="TCA153" s="4"/>
      <c r="TCB153" s="4"/>
      <c r="TCC153" s="4"/>
      <c r="TCD153" s="4"/>
      <c r="TCE153" s="4"/>
      <c r="TCF153" s="4"/>
      <c r="TCG153" s="4"/>
      <c r="TCH153" s="4"/>
      <c r="TCI153" s="4"/>
      <c r="TCJ153" s="4"/>
      <c r="TCK153" s="4"/>
      <c r="TCL153" s="4"/>
      <c r="TCM153" s="4"/>
      <c r="TCN153" s="4"/>
      <c r="TCO153" s="4"/>
      <c r="TCP153" s="4"/>
      <c r="TCQ153" s="4"/>
      <c r="TCR153" s="4"/>
      <c r="TCS153" s="4"/>
      <c r="TCT153" s="4"/>
      <c r="TCU153" s="4"/>
      <c r="TCV153" s="4"/>
      <c r="TCW153" s="4"/>
      <c r="TCX153" s="4"/>
      <c r="TCY153" s="4"/>
      <c r="TCZ153" s="4"/>
      <c r="TDA153" s="4"/>
      <c r="TDB153" s="4"/>
      <c r="TDC153" s="4"/>
      <c r="TDD153" s="4"/>
      <c r="TDE153" s="4"/>
      <c r="TDF153" s="4"/>
      <c r="TDG153" s="4"/>
      <c r="TDH153" s="4"/>
      <c r="TDI153" s="4"/>
      <c r="TDJ153" s="4"/>
      <c r="TDK153" s="4"/>
      <c r="TDL153" s="4"/>
      <c r="TDM153" s="4"/>
      <c r="TDN153" s="4"/>
      <c r="TDO153" s="4"/>
      <c r="TDP153" s="4"/>
      <c r="TDQ153" s="4"/>
      <c r="TDR153" s="4"/>
      <c r="TDS153" s="4"/>
      <c r="TDT153" s="4"/>
      <c r="TDU153" s="4"/>
      <c r="TDV153" s="4"/>
      <c r="TDW153" s="4"/>
      <c r="TDX153" s="4"/>
      <c r="TDY153" s="4"/>
      <c r="TDZ153" s="4"/>
      <c r="TEA153" s="4"/>
      <c r="TEB153" s="4"/>
      <c r="TEC153" s="4"/>
      <c r="TED153" s="4"/>
      <c r="TEE153" s="4"/>
      <c r="TEF153" s="4"/>
      <c r="TEG153" s="4"/>
      <c r="TEH153" s="4"/>
      <c r="TEI153" s="4"/>
      <c r="TEJ153" s="4"/>
      <c r="TEK153" s="4"/>
      <c r="TEL153" s="4"/>
      <c r="TEM153" s="4"/>
      <c r="TEN153" s="4"/>
      <c r="TEO153" s="4"/>
      <c r="TEP153" s="4"/>
      <c r="TEQ153" s="4"/>
      <c r="TER153" s="4"/>
      <c r="TES153" s="4"/>
      <c r="TET153" s="4"/>
      <c r="TEU153" s="4"/>
      <c r="TEV153" s="4"/>
      <c r="TEW153" s="4"/>
      <c r="TEX153" s="4"/>
      <c r="TEY153" s="4"/>
      <c r="TEZ153" s="4"/>
      <c r="TFA153" s="4"/>
      <c r="TFB153" s="4"/>
      <c r="TFC153" s="4"/>
      <c r="TFD153" s="4"/>
      <c r="TFE153" s="4"/>
      <c r="TFF153" s="4"/>
      <c r="TFG153" s="4"/>
      <c r="TFH153" s="4"/>
      <c r="TFI153" s="4"/>
      <c r="TFJ153" s="4"/>
      <c r="TFK153" s="4"/>
      <c r="TFL153" s="4"/>
      <c r="TFM153" s="4"/>
      <c r="TFN153" s="4"/>
      <c r="TFO153" s="4"/>
      <c r="TFP153" s="4"/>
      <c r="TFQ153" s="4"/>
      <c r="TFR153" s="4"/>
      <c r="TFS153" s="4"/>
      <c r="TFT153" s="4"/>
      <c r="TFU153" s="4"/>
      <c r="TFV153" s="4"/>
      <c r="TFW153" s="4"/>
      <c r="TFX153" s="4"/>
      <c r="TFY153" s="4"/>
      <c r="TFZ153" s="4"/>
      <c r="TGA153" s="4"/>
      <c r="TGB153" s="4"/>
      <c r="TGC153" s="4"/>
      <c r="TGD153" s="4"/>
      <c r="TGE153" s="4"/>
      <c r="TGF153" s="4"/>
      <c r="TGG153" s="4"/>
      <c r="TGH153" s="4"/>
      <c r="TGI153" s="4"/>
      <c r="TGJ153" s="4"/>
      <c r="TGK153" s="4"/>
      <c r="TGL153" s="4"/>
      <c r="TGM153" s="4"/>
      <c r="TGN153" s="4"/>
      <c r="TGO153" s="4"/>
      <c r="TGP153" s="4"/>
      <c r="TGQ153" s="4"/>
      <c r="TGR153" s="4"/>
      <c r="TGS153" s="4"/>
      <c r="TGT153" s="4"/>
      <c r="TGU153" s="4"/>
      <c r="TGV153" s="4"/>
      <c r="TGW153" s="4"/>
      <c r="TGX153" s="4"/>
      <c r="TGY153" s="4"/>
      <c r="TGZ153" s="4"/>
      <c r="THA153" s="4"/>
      <c r="THB153" s="4"/>
      <c r="THC153" s="4"/>
      <c r="THD153" s="4"/>
      <c r="THE153" s="4"/>
      <c r="THF153" s="4"/>
      <c r="THG153" s="4"/>
      <c r="THH153" s="4"/>
      <c r="THI153" s="4"/>
      <c r="THJ153" s="4"/>
      <c r="THK153" s="4"/>
      <c r="THL153" s="4"/>
      <c r="THM153" s="4"/>
      <c r="THN153" s="4"/>
      <c r="THO153" s="4"/>
      <c r="THP153" s="4"/>
      <c r="THQ153" s="4"/>
      <c r="THR153" s="4"/>
      <c r="THS153" s="4"/>
      <c r="THT153" s="4"/>
      <c r="THU153" s="4"/>
      <c r="THV153" s="4"/>
      <c r="THW153" s="4"/>
      <c r="THX153" s="4"/>
      <c r="THY153" s="4"/>
      <c r="THZ153" s="4"/>
      <c r="TIA153" s="4"/>
      <c r="TIB153" s="4"/>
      <c r="TIC153" s="4"/>
      <c r="TID153" s="4"/>
      <c r="TIE153" s="4"/>
      <c r="TIF153" s="4"/>
      <c r="TIG153" s="4"/>
      <c r="TIH153" s="4"/>
      <c r="TII153" s="4"/>
      <c r="TIJ153" s="4"/>
      <c r="TIK153" s="4"/>
      <c r="TIL153" s="4"/>
      <c r="TIM153" s="4"/>
      <c r="TIN153" s="4"/>
      <c r="TIO153" s="4"/>
      <c r="TIP153" s="4"/>
      <c r="TIQ153" s="4"/>
      <c r="TIR153" s="4"/>
      <c r="TIS153" s="4"/>
      <c r="TIT153" s="4"/>
      <c r="TIU153" s="4"/>
      <c r="TIV153" s="4"/>
      <c r="TIW153" s="4"/>
      <c r="TIX153" s="4"/>
      <c r="TIY153" s="74"/>
      <c r="TIZ153" s="74"/>
      <c r="TJA153" s="74"/>
      <c r="TJB153" s="74"/>
      <c r="TJC153" s="74"/>
      <c r="TJD153" s="74"/>
      <c r="TJE153" s="4"/>
      <c r="TJF153" s="4"/>
      <c r="TJG153" s="4"/>
      <c r="TJH153" s="4"/>
      <c r="TJI153" s="4"/>
      <c r="TJJ153" s="4"/>
      <c r="TJK153" s="4"/>
      <c r="TJL153" s="4"/>
      <c r="TJM153" s="4"/>
      <c r="TJN153" s="4"/>
      <c r="TJO153" s="4"/>
      <c r="TJP153" s="4"/>
      <c r="TJQ153" s="4"/>
      <c r="TJR153" s="4"/>
      <c r="TJS153" s="4"/>
      <c r="TJT153" s="4"/>
      <c r="TJU153" s="4"/>
      <c r="TJV153" s="4"/>
      <c r="TJW153" s="4"/>
      <c r="TJX153" s="4"/>
      <c r="TJY153" s="4"/>
      <c r="TJZ153" s="4"/>
      <c r="TKA153" s="4"/>
      <c r="TKB153" s="4"/>
      <c r="TKC153" s="4"/>
      <c r="TKD153" s="4"/>
      <c r="TKE153" s="4"/>
      <c r="TKF153" s="4"/>
      <c r="TKG153" s="4"/>
      <c r="TKH153" s="4"/>
      <c r="TKI153" s="4"/>
      <c r="TKJ153" s="4"/>
      <c r="TKK153" s="4"/>
      <c r="TKL153" s="4"/>
      <c r="TKM153" s="4"/>
      <c r="TKN153" s="4"/>
      <c r="TKO153" s="4"/>
      <c r="TKP153" s="4"/>
      <c r="TKQ153" s="4"/>
      <c r="TKR153" s="4"/>
      <c r="TKS153" s="4"/>
      <c r="TKT153" s="4"/>
      <c r="TKU153" s="4"/>
      <c r="TKV153" s="4"/>
      <c r="TKW153" s="4"/>
      <c r="TKX153" s="4"/>
      <c r="TKY153" s="4"/>
      <c r="TKZ153" s="4"/>
      <c r="TLA153" s="4"/>
      <c r="TLB153" s="4"/>
      <c r="TLC153" s="4"/>
      <c r="TLD153" s="4"/>
      <c r="TLE153" s="4"/>
      <c r="TLF153" s="4"/>
      <c r="TLG153" s="4"/>
      <c r="TLH153" s="4"/>
      <c r="TLI153" s="4"/>
      <c r="TLJ153" s="4"/>
      <c r="TLK153" s="4"/>
      <c r="TLL153" s="4"/>
      <c r="TLM153" s="4"/>
      <c r="TLN153" s="4"/>
      <c r="TLO153" s="4"/>
      <c r="TLP153" s="4"/>
      <c r="TLQ153" s="4"/>
      <c r="TLR153" s="4"/>
      <c r="TLS153" s="4"/>
      <c r="TLT153" s="4"/>
      <c r="TLU153" s="4"/>
      <c r="TLV153" s="4"/>
      <c r="TLW153" s="4"/>
      <c r="TLX153" s="4"/>
      <c r="TLY153" s="4"/>
      <c r="TLZ153" s="4"/>
      <c r="TMA153" s="4"/>
      <c r="TMB153" s="4"/>
      <c r="TMC153" s="4"/>
      <c r="TMD153" s="4"/>
      <c r="TME153" s="4"/>
      <c r="TMF153" s="4"/>
      <c r="TMG153" s="4"/>
      <c r="TMH153" s="4"/>
      <c r="TMI153" s="4"/>
      <c r="TMJ153" s="4"/>
      <c r="TMK153" s="4"/>
      <c r="TML153" s="4"/>
      <c r="TMM153" s="4"/>
      <c r="TMN153" s="4"/>
      <c r="TMO153" s="4"/>
      <c r="TMP153" s="4"/>
      <c r="TMQ153" s="4"/>
      <c r="TMR153" s="4"/>
      <c r="TMS153" s="4"/>
      <c r="TMT153" s="4"/>
      <c r="TMU153" s="4"/>
      <c r="TMV153" s="4"/>
      <c r="TMW153" s="4"/>
      <c r="TMX153" s="4"/>
      <c r="TMY153" s="4"/>
      <c r="TMZ153" s="4"/>
      <c r="TNA153" s="4"/>
      <c r="TNB153" s="4"/>
      <c r="TNC153" s="4"/>
      <c r="TND153" s="4"/>
      <c r="TNE153" s="4"/>
      <c r="TNF153" s="4"/>
      <c r="TNG153" s="4"/>
      <c r="TNH153" s="4"/>
      <c r="TNI153" s="4"/>
      <c r="TNJ153" s="4"/>
      <c r="TNK153" s="4"/>
      <c r="TNL153" s="4"/>
      <c r="TNM153" s="4"/>
      <c r="TNN153" s="4"/>
      <c r="TNO153" s="4"/>
      <c r="TNP153" s="4"/>
      <c r="TNQ153" s="4"/>
      <c r="TNR153" s="4"/>
      <c r="TNS153" s="4"/>
      <c r="TNT153" s="4"/>
      <c r="TNU153" s="4"/>
      <c r="TNV153" s="4"/>
      <c r="TNW153" s="4"/>
      <c r="TNX153" s="4"/>
      <c r="TNY153" s="4"/>
      <c r="TNZ153" s="4"/>
      <c r="TOA153" s="4"/>
      <c r="TOB153" s="4"/>
      <c r="TOC153" s="4"/>
      <c r="TOD153" s="4"/>
      <c r="TOE153" s="4"/>
      <c r="TOF153" s="4"/>
      <c r="TOG153" s="4"/>
      <c r="TOH153" s="4"/>
      <c r="TOI153" s="4"/>
      <c r="TOJ153" s="4"/>
      <c r="TOK153" s="4"/>
      <c r="TOL153" s="4"/>
      <c r="TOM153" s="4"/>
      <c r="TON153" s="4"/>
      <c r="TOO153" s="4"/>
      <c r="TOP153" s="4"/>
      <c r="TOQ153" s="4"/>
      <c r="TOR153" s="4"/>
      <c r="TOS153" s="4"/>
      <c r="TOT153" s="4"/>
      <c r="TOU153" s="4"/>
      <c r="TOV153" s="4"/>
      <c r="TOW153" s="4"/>
      <c r="TOX153" s="4"/>
      <c r="TOY153" s="4"/>
      <c r="TOZ153" s="4"/>
      <c r="TPA153" s="4"/>
      <c r="TPB153" s="4"/>
      <c r="TPC153" s="4"/>
      <c r="TPD153" s="4"/>
      <c r="TPE153" s="4"/>
      <c r="TPF153" s="4"/>
      <c r="TPG153" s="4"/>
      <c r="TPH153" s="4"/>
      <c r="TPI153" s="4"/>
      <c r="TPJ153" s="4"/>
      <c r="TPK153" s="4"/>
      <c r="TPL153" s="4"/>
      <c r="TPM153" s="4"/>
      <c r="TPN153" s="4"/>
      <c r="TPO153" s="4"/>
      <c r="TPP153" s="4"/>
      <c r="TPQ153" s="4"/>
      <c r="TPR153" s="4"/>
      <c r="TPS153" s="4"/>
      <c r="TPT153" s="4"/>
      <c r="TPU153" s="4"/>
      <c r="TPV153" s="4"/>
      <c r="TPW153" s="4"/>
      <c r="TPX153" s="4"/>
      <c r="TPY153" s="4"/>
      <c r="TPZ153" s="4"/>
      <c r="TQA153" s="4"/>
      <c r="TQB153" s="4"/>
      <c r="TQC153" s="4"/>
      <c r="TQD153" s="4"/>
      <c r="TQE153" s="4"/>
      <c r="TQF153" s="4"/>
      <c r="TQG153" s="4"/>
      <c r="TQH153" s="4"/>
      <c r="TQI153" s="4"/>
      <c r="TQJ153" s="4"/>
      <c r="TQK153" s="4"/>
      <c r="TQL153" s="4"/>
      <c r="TQM153" s="4"/>
      <c r="TQN153" s="4"/>
      <c r="TQO153" s="4"/>
      <c r="TQP153" s="4"/>
      <c r="TQQ153" s="4"/>
      <c r="TQR153" s="4"/>
      <c r="TQS153" s="4"/>
      <c r="TQT153" s="4"/>
      <c r="TQU153" s="4"/>
      <c r="TQV153" s="4"/>
      <c r="TQW153" s="4"/>
      <c r="TQX153" s="4"/>
      <c r="TQY153" s="4"/>
      <c r="TQZ153" s="4"/>
      <c r="TRA153" s="4"/>
      <c r="TRB153" s="4"/>
      <c r="TRC153" s="4"/>
      <c r="TRD153" s="4"/>
      <c r="TRE153" s="4"/>
      <c r="TRF153" s="4"/>
      <c r="TRG153" s="4"/>
      <c r="TRH153" s="4"/>
      <c r="TRI153" s="4"/>
      <c r="TRJ153" s="4"/>
      <c r="TRK153" s="4"/>
      <c r="TRL153" s="4"/>
      <c r="TRM153" s="4"/>
      <c r="TRN153" s="4"/>
      <c r="TRO153" s="4"/>
      <c r="TRP153" s="4"/>
      <c r="TRQ153" s="4"/>
      <c r="TRR153" s="4"/>
      <c r="TRS153" s="4"/>
      <c r="TRT153" s="4"/>
      <c r="TRU153" s="4"/>
      <c r="TRV153" s="4"/>
      <c r="TRW153" s="4"/>
      <c r="TRX153" s="4"/>
      <c r="TRY153" s="4"/>
      <c r="TRZ153" s="4"/>
      <c r="TSA153" s="4"/>
      <c r="TSB153" s="4"/>
      <c r="TSC153" s="4"/>
      <c r="TSD153" s="4"/>
      <c r="TSE153" s="4"/>
      <c r="TSF153" s="4"/>
      <c r="TSG153" s="4"/>
      <c r="TSH153" s="4"/>
      <c r="TSI153" s="4"/>
      <c r="TSJ153" s="4"/>
      <c r="TSK153" s="4"/>
      <c r="TSL153" s="4"/>
      <c r="TSM153" s="4"/>
      <c r="TSN153" s="4"/>
      <c r="TSO153" s="4"/>
      <c r="TSP153" s="4"/>
      <c r="TSQ153" s="4"/>
      <c r="TSR153" s="4"/>
      <c r="TSS153" s="4"/>
      <c r="TST153" s="4"/>
      <c r="TSU153" s="74"/>
      <c r="TSV153" s="74"/>
      <c r="TSW153" s="74"/>
      <c r="TSX153" s="74"/>
      <c r="TSY153" s="74"/>
      <c r="TSZ153" s="74"/>
      <c r="TTA153" s="4"/>
      <c r="TTB153" s="4"/>
      <c r="TTC153" s="4"/>
      <c r="TTD153" s="4"/>
      <c r="TTE153" s="4"/>
      <c r="TTF153" s="4"/>
      <c r="TTG153" s="4"/>
      <c r="TTH153" s="4"/>
      <c r="TTI153" s="4"/>
      <c r="TTJ153" s="4"/>
      <c r="TTK153" s="4"/>
      <c r="TTL153" s="4"/>
      <c r="TTM153" s="4"/>
      <c r="TTN153" s="4"/>
      <c r="TTO153" s="4"/>
      <c r="TTP153" s="4"/>
      <c r="TTQ153" s="4"/>
      <c r="TTR153" s="4"/>
      <c r="TTS153" s="4"/>
      <c r="TTT153" s="4"/>
      <c r="TTU153" s="4"/>
      <c r="TTV153" s="4"/>
      <c r="TTW153" s="4"/>
      <c r="TTX153" s="4"/>
      <c r="TTY153" s="4"/>
      <c r="TTZ153" s="4"/>
      <c r="TUA153" s="4"/>
      <c r="TUB153" s="4"/>
      <c r="TUC153" s="4"/>
      <c r="TUD153" s="4"/>
      <c r="TUE153" s="4"/>
      <c r="TUF153" s="4"/>
      <c r="TUG153" s="4"/>
      <c r="TUH153" s="4"/>
      <c r="TUI153" s="4"/>
      <c r="TUJ153" s="4"/>
      <c r="TUK153" s="4"/>
      <c r="TUL153" s="4"/>
      <c r="TUM153" s="4"/>
      <c r="TUN153" s="4"/>
      <c r="TUO153" s="4"/>
      <c r="TUP153" s="4"/>
      <c r="TUQ153" s="4"/>
      <c r="TUR153" s="4"/>
      <c r="TUS153" s="4"/>
      <c r="TUT153" s="4"/>
      <c r="TUU153" s="4"/>
      <c r="TUV153" s="4"/>
      <c r="TUW153" s="4"/>
      <c r="TUX153" s="4"/>
      <c r="TUY153" s="4"/>
      <c r="TUZ153" s="4"/>
      <c r="TVA153" s="4"/>
      <c r="TVB153" s="4"/>
      <c r="TVC153" s="4"/>
      <c r="TVD153" s="4"/>
      <c r="TVE153" s="4"/>
      <c r="TVF153" s="4"/>
      <c r="TVG153" s="4"/>
      <c r="TVH153" s="4"/>
      <c r="TVI153" s="4"/>
      <c r="TVJ153" s="4"/>
      <c r="TVK153" s="4"/>
      <c r="TVL153" s="4"/>
      <c r="TVM153" s="4"/>
      <c r="TVN153" s="4"/>
      <c r="TVO153" s="4"/>
      <c r="TVP153" s="4"/>
      <c r="TVQ153" s="4"/>
      <c r="TVR153" s="4"/>
      <c r="TVS153" s="4"/>
      <c r="TVT153" s="4"/>
      <c r="TVU153" s="4"/>
      <c r="TVV153" s="4"/>
      <c r="TVW153" s="4"/>
      <c r="TVX153" s="4"/>
      <c r="TVY153" s="4"/>
      <c r="TVZ153" s="4"/>
      <c r="TWA153" s="4"/>
      <c r="TWB153" s="4"/>
      <c r="TWC153" s="4"/>
      <c r="TWD153" s="4"/>
      <c r="TWE153" s="4"/>
      <c r="TWF153" s="4"/>
      <c r="TWG153" s="4"/>
      <c r="TWH153" s="4"/>
      <c r="TWI153" s="4"/>
      <c r="TWJ153" s="4"/>
      <c r="TWK153" s="4"/>
      <c r="TWL153" s="4"/>
      <c r="TWM153" s="4"/>
      <c r="TWN153" s="4"/>
      <c r="TWO153" s="4"/>
      <c r="TWP153" s="4"/>
      <c r="TWQ153" s="4"/>
      <c r="TWR153" s="4"/>
      <c r="TWS153" s="4"/>
      <c r="TWT153" s="4"/>
      <c r="TWU153" s="4"/>
      <c r="TWV153" s="4"/>
      <c r="TWW153" s="4"/>
      <c r="TWX153" s="4"/>
      <c r="TWY153" s="4"/>
      <c r="TWZ153" s="4"/>
      <c r="TXA153" s="4"/>
      <c r="TXB153" s="4"/>
      <c r="TXC153" s="4"/>
      <c r="TXD153" s="4"/>
      <c r="TXE153" s="4"/>
      <c r="TXF153" s="4"/>
      <c r="TXG153" s="4"/>
      <c r="TXH153" s="4"/>
      <c r="TXI153" s="4"/>
      <c r="TXJ153" s="4"/>
      <c r="TXK153" s="4"/>
      <c r="TXL153" s="4"/>
      <c r="TXM153" s="4"/>
      <c r="TXN153" s="4"/>
      <c r="TXO153" s="4"/>
      <c r="TXP153" s="4"/>
      <c r="TXQ153" s="4"/>
      <c r="TXR153" s="4"/>
      <c r="TXS153" s="4"/>
      <c r="TXT153" s="4"/>
      <c r="TXU153" s="4"/>
      <c r="TXV153" s="4"/>
      <c r="TXW153" s="4"/>
      <c r="TXX153" s="4"/>
      <c r="TXY153" s="4"/>
      <c r="TXZ153" s="4"/>
      <c r="TYA153" s="4"/>
      <c r="TYB153" s="4"/>
      <c r="TYC153" s="4"/>
      <c r="TYD153" s="4"/>
      <c r="TYE153" s="4"/>
      <c r="TYF153" s="4"/>
      <c r="TYG153" s="4"/>
      <c r="TYH153" s="4"/>
      <c r="TYI153" s="4"/>
      <c r="TYJ153" s="4"/>
      <c r="TYK153" s="4"/>
      <c r="TYL153" s="4"/>
      <c r="TYM153" s="4"/>
      <c r="TYN153" s="4"/>
      <c r="TYO153" s="4"/>
      <c r="TYP153" s="4"/>
      <c r="TYQ153" s="4"/>
      <c r="TYR153" s="4"/>
      <c r="TYS153" s="4"/>
      <c r="TYT153" s="4"/>
      <c r="TYU153" s="4"/>
      <c r="TYV153" s="4"/>
      <c r="TYW153" s="4"/>
      <c r="TYX153" s="4"/>
      <c r="TYY153" s="4"/>
      <c r="TYZ153" s="4"/>
      <c r="TZA153" s="4"/>
      <c r="TZB153" s="4"/>
      <c r="TZC153" s="4"/>
      <c r="TZD153" s="4"/>
      <c r="TZE153" s="4"/>
      <c r="TZF153" s="4"/>
      <c r="TZG153" s="4"/>
      <c r="TZH153" s="4"/>
      <c r="TZI153" s="4"/>
      <c r="TZJ153" s="4"/>
      <c r="TZK153" s="4"/>
      <c r="TZL153" s="4"/>
      <c r="TZM153" s="4"/>
      <c r="TZN153" s="4"/>
      <c r="TZO153" s="4"/>
      <c r="TZP153" s="4"/>
      <c r="TZQ153" s="4"/>
      <c r="TZR153" s="4"/>
      <c r="TZS153" s="4"/>
      <c r="TZT153" s="4"/>
      <c r="TZU153" s="4"/>
      <c r="TZV153" s="4"/>
      <c r="TZW153" s="4"/>
      <c r="TZX153" s="4"/>
      <c r="TZY153" s="4"/>
      <c r="TZZ153" s="4"/>
      <c r="UAA153" s="4"/>
      <c r="UAB153" s="4"/>
      <c r="UAC153" s="4"/>
      <c r="UAD153" s="4"/>
      <c r="UAE153" s="4"/>
      <c r="UAF153" s="4"/>
      <c r="UAG153" s="4"/>
      <c r="UAH153" s="4"/>
      <c r="UAI153" s="4"/>
      <c r="UAJ153" s="4"/>
      <c r="UAK153" s="4"/>
      <c r="UAL153" s="4"/>
      <c r="UAM153" s="4"/>
      <c r="UAN153" s="4"/>
      <c r="UAO153" s="4"/>
      <c r="UAP153" s="4"/>
      <c r="UAQ153" s="4"/>
      <c r="UAR153" s="4"/>
      <c r="UAS153" s="4"/>
      <c r="UAT153" s="4"/>
      <c r="UAU153" s="4"/>
      <c r="UAV153" s="4"/>
      <c r="UAW153" s="4"/>
      <c r="UAX153" s="4"/>
      <c r="UAY153" s="4"/>
      <c r="UAZ153" s="4"/>
      <c r="UBA153" s="4"/>
      <c r="UBB153" s="4"/>
      <c r="UBC153" s="4"/>
      <c r="UBD153" s="4"/>
      <c r="UBE153" s="4"/>
      <c r="UBF153" s="4"/>
      <c r="UBG153" s="4"/>
      <c r="UBH153" s="4"/>
      <c r="UBI153" s="4"/>
      <c r="UBJ153" s="4"/>
      <c r="UBK153" s="4"/>
      <c r="UBL153" s="4"/>
      <c r="UBM153" s="4"/>
      <c r="UBN153" s="4"/>
      <c r="UBO153" s="4"/>
      <c r="UBP153" s="4"/>
      <c r="UBQ153" s="4"/>
      <c r="UBR153" s="4"/>
      <c r="UBS153" s="4"/>
      <c r="UBT153" s="4"/>
      <c r="UBU153" s="4"/>
      <c r="UBV153" s="4"/>
      <c r="UBW153" s="4"/>
      <c r="UBX153" s="4"/>
      <c r="UBY153" s="4"/>
      <c r="UBZ153" s="4"/>
      <c r="UCA153" s="4"/>
      <c r="UCB153" s="4"/>
      <c r="UCC153" s="4"/>
      <c r="UCD153" s="4"/>
      <c r="UCE153" s="4"/>
      <c r="UCF153" s="4"/>
      <c r="UCG153" s="4"/>
      <c r="UCH153" s="4"/>
      <c r="UCI153" s="4"/>
      <c r="UCJ153" s="4"/>
      <c r="UCK153" s="4"/>
      <c r="UCL153" s="4"/>
      <c r="UCM153" s="4"/>
      <c r="UCN153" s="4"/>
      <c r="UCO153" s="4"/>
      <c r="UCP153" s="4"/>
      <c r="UCQ153" s="74"/>
      <c r="UCR153" s="74"/>
      <c r="UCS153" s="74"/>
      <c r="UCT153" s="74"/>
      <c r="UCU153" s="74"/>
      <c r="UCV153" s="74"/>
      <c r="UCW153" s="4"/>
      <c r="UCX153" s="4"/>
      <c r="UCY153" s="4"/>
      <c r="UCZ153" s="4"/>
      <c r="UDA153" s="4"/>
      <c r="UDB153" s="4"/>
      <c r="UDC153" s="4"/>
      <c r="UDD153" s="4"/>
      <c r="UDE153" s="4"/>
      <c r="UDF153" s="4"/>
      <c r="UDG153" s="4"/>
      <c r="UDH153" s="4"/>
      <c r="UDI153" s="4"/>
      <c r="UDJ153" s="4"/>
      <c r="UDK153" s="4"/>
      <c r="UDL153" s="4"/>
      <c r="UDM153" s="4"/>
      <c r="UDN153" s="4"/>
      <c r="UDO153" s="4"/>
      <c r="UDP153" s="4"/>
      <c r="UDQ153" s="4"/>
      <c r="UDR153" s="4"/>
      <c r="UDS153" s="4"/>
      <c r="UDT153" s="4"/>
      <c r="UDU153" s="4"/>
      <c r="UDV153" s="4"/>
      <c r="UDW153" s="4"/>
      <c r="UDX153" s="4"/>
      <c r="UDY153" s="4"/>
      <c r="UDZ153" s="4"/>
      <c r="UEA153" s="4"/>
      <c r="UEB153" s="4"/>
      <c r="UEC153" s="4"/>
      <c r="UED153" s="4"/>
      <c r="UEE153" s="4"/>
      <c r="UEF153" s="4"/>
      <c r="UEG153" s="4"/>
      <c r="UEH153" s="4"/>
      <c r="UEI153" s="4"/>
      <c r="UEJ153" s="4"/>
      <c r="UEK153" s="4"/>
      <c r="UEL153" s="4"/>
      <c r="UEM153" s="4"/>
      <c r="UEN153" s="4"/>
      <c r="UEO153" s="4"/>
      <c r="UEP153" s="4"/>
      <c r="UEQ153" s="4"/>
      <c r="UER153" s="4"/>
      <c r="UES153" s="4"/>
      <c r="UET153" s="4"/>
      <c r="UEU153" s="4"/>
      <c r="UEV153" s="4"/>
      <c r="UEW153" s="4"/>
      <c r="UEX153" s="4"/>
      <c r="UEY153" s="4"/>
      <c r="UEZ153" s="4"/>
      <c r="UFA153" s="4"/>
      <c r="UFB153" s="4"/>
      <c r="UFC153" s="4"/>
      <c r="UFD153" s="4"/>
      <c r="UFE153" s="4"/>
      <c r="UFF153" s="4"/>
      <c r="UFG153" s="4"/>
      <c r="UFH153" s="4"/>
      <c r="UFI153" s="4"/>
      <c r="UFJ153" s="4"/>
      <c r="UFK153" s="4"/>
      <c r="UFL153" s="4"/>
      <c r="UFM153" s="4"/>
      <c r="UFN153" s="4"/>
      <c r="UFO153" s="4"/>
      <c r="UFP153" s="4"/>
      <c r="UFQ153" s="4"/>
      <c r="UFR153" s="4"/>
      <c r="UFS153" s="4"/>
      <c r="UFT153" s="4"/>
      <c r="UFU153" s="4"/>
      <c r="UFV153" s="4"/>
      <c r="UFW153" s="4"/>
      <c r="UFX153" s="4"/>
      <c r="UFY153" s="4"/>
      <c r="UFZ153" s="4"/>
      <c r="UGA153" s="4"/>
      <c r="UGB153" s="4"/>
      <c r="UGC153" s="4"/>
      <c r="UGD153" s="4"/>
      <c r="UGE153" s="4"/>
      <c r="UGF153" s="4"/>
      <c r="UGG153" s="4"/>
      <c r="UGH153" s="4"/>
      <c r="UGI153" s="4"/>
      <c r="UGJ153" s="4"/>
      <c r="UGK153" s="4"/>
      <c r="UGL153" s="4"/>
      <c r="UGM153" s="4"/>
      <c r="UGN153" s="4"/>
      <c r="UGO153" s="4"/>
      <c r="UGP153" s="4"/>
      <c r="UGQ153" s="4"/>
      <c r="UGR153" s="4"/>
      <c r="UGS153" s="4"/>
      <c r="UGT153" s="4"/>
      <c r="UGU153" s="4"/>
      <c r="UGV153" s="4"/>
      <c r="UGW153" s="4"/>
      <c r="UGX153" s="4"/>
      <c r="UGY153" s="4"/>
      <c r="UGZ153" s="4"/>
      <c r="UHA153" s="4"/>
      <c r="UHB153" s="4"/>
      <c r="UHC153" s="4"/>
      <c r="UHD153" s="4"/>
      <c r="UHE153" s="4"/>
      <c r="UHF153" s="4"/>
      <c r="UHG153" s="4"/>
      <c r="UHH153" s="4"/>
      <c r="UHI153" s="4"/>
      <c r="UHJ153" s="4"/>
      <c r="UHK153" s="4"/>
      <c r="UHL153" s="4"/>
      <c r="UHM153" s="4"/>
      <c r="UHN153" s="4"/>
      <c r="UHO153" s="4"/>
      <c r="UHP153" s="4"/>
      <c r="UHQ153" s="4"/>
      <c r="UHR153" s="4"/>
      <c r="UHS153" s="4"/>
      <c r="UHT153" s="4"/>
      <c r="UHU153" s="4"/>
      <c r="UHV153" s="4"/>
      <c r="UHW153" s="4"/>
      <c r="UHX153" s="4"/>
      <c r="UHY153" s="4"/>
      <c r="UHZ153" s="4"/>
      <c r="UIA153" s="4"/>
      <c r="UIB153" s="4"/>
      <c r="UIC153" s="4"/>
      <c r="UID153" s="4"/>
      <c r="UIE153" s="4"/>
      <c r="UIF153" s="4"/>
      <c r="UIG153" s="4"/>
      <c r="UIH153" s="4"/>
      <c r="UII153" s="4"/>
      <c r="UIJ153" s="4"/>
      <c r="UIK153" s="4"/>
      <c r="UIL153" s="4"/>
      <c r="UIM153" s="4"/>
      <c r="UIN153" s="4"/>
      <c r="UIO153" s="4"/>
      <c r="UIP153" s="4"/>
      <c r="UIQ153" s="4"/>
      <c r="UIR153" s="4"/>
      <c r="UIS153" s="4"/>
      <c r="UIT153" s="4"/>
      <c r="UIU153" s="4"/>
      <c r="UIV153" s="4"/>
      <c r="UIW153" s="4"/>
      <c r="UIX153" s="4"/>
      <c r="UIY153" s="4"/>
      <c r="UIZ153" s="4"/>
      <c r="UJA153" s="4"/>
      <c r="UJB153" s="4"/>
      <c r="UJC153" s="4"/>
      <c r="UJD153" s="4"/>
      <c r="UJE153" s="4"/>
      <c r="UJF153" s="4"/>
      <c r="UJG153" s="4"/>
      <c r="UJH153" s="4"/>
      <c r="UJI153" s="4"/>
      <c r="UJJ153" s="4"/>
      <c r="UJK153" s="4"/>
      <c r="UJL153" s="4"/>
      <c r="UJM153" s="4"/>
      <c r="UJN153" s="4"/>
      <c r="UJO153" s="4"/>
      <c r="UJP153" s="4"/>
      <c r="UJQ153" s="4"/>
      <c r="UJR153" s="4"/>
      <c r="UJS153" s="4"/>
      <c r="UJT153" s="4"/>
      <c r="UJU153" s="4"/>
      <c r="UJV153" s="4"/>
      <c r="UJW153" s="4"/>
      <c r="UJX153" s="4"/>
      <c r="UJY153" s="4"/>
      <c r="UJZ153" s="4"/>
      <c r="UKA153" s="4"/>
      <c r="UKB153" s="4"/>
      <c r="UKC153" s="4"/>
      <c r="UKD153" s="4"/>
      <c r="UKE153" s="4"/>
      <c r="UKF153" s="4"/>
      <c r="UKG153" s="4"/>
      <c r="UKH153" s="4"/>
      <c r="UKI153" s="4"/>
      <c r="UKJ153" s="4"/>
      <c r="UKK153" s="4"/>
      <c r="UKL153" s="4"/>
      <c r="UKM153" s="4"/>
      <c r="UKN153" s="4"/>
      <c r="UKO153" s="4"/>
      <c r="UKP153" s="4"/>
      <c r="UKQ153" s="4"/>
      <c r="UKR153" s="4"/>
      <c r="UKS153" s="4"/>
      <c r="UKT153" s="4"/>
      <c r="UKU153" s="4"/>
      <c r="UKV153" s="4"/>
      <c r="UKW153" s="4"/>
      <c r="UKX153" s="4"/>
      <c r="UKY153" s="4"/>
      <c r="UKZ153" s="4"/>
      <c r="ULA153" s="4"/>
      <c r="ULB153" s="4"/>
      <c r="ULC153" s="4"/>
      <c r="ULD153" s="4"/>
      <c r="ULE153" s="4"/>
      <c r="ULF153" s="4"/>
      <c r="ULG153" s="4"/>
      <c r="ULH153" s="4"/>
      <c r="ULI153" s="4"/>
      <c r="ULJ153" s="4"/>
      <c r="ULK153" s="4"/>
      <c r="ULL153" s="4"/>
      <c r="ULM153" s="4"/>
      <c r="ULN153" s="4"/>
      <c r="ULO153" s="4"/>
      <c r="ULP153" s="4"/>
      <c r="ULQ153" s="4"/>
      <c r="ULR153" s="4"/>
      <c r="ULS153" s="4"/>
      <c r="ULT153" s="4"/>
      <c r="ULU153" s="4"/>
      <c r="ULV153" s="4"/>
      <c r="ULW153" s="4"/>
      <c r="ULX153" s="4"/>
      <c r="ULY153" s="4"/>
      <c r="ULZ153" s="4"/>
      <c r="UMA153" s="4"/>
      <c r="UMB153" s="4"/>
      <c r="UMC153" s="4"/>
      <c r="UMD153" s="4"/>
      <c r="UME153" s="4"/>
      <c r="UMF153" s="4"/>
      <c r="UMG153" s="4"/>
      <c r="UMH153" s="4"/>
      <c r="UMI153" s="4"/>
      <c r="UMJ153" s="4"/>
      <c r="UMK153" s="4"/>
      <c r="UML153" s="4"/>
      <c r="UMM153" s="74"/>
      <c r="UMN153" s="74"/>
      <c r="UMO153" s="74"/>
      <c r="UMP153" s="74"/>
      <c r="UMQ153" s="74"/>
      <c r="UMR153" s="74"/>
      <c r="UMS153" s="4"/>
      <c r="UMT153" s="4"/>
      <c r="UMU153" s="4"/>
      <c r="UMV153" s="4"/>
      <c r="UMW153" s="4"/>
      <c r="UMX153" s="4"/>
      <c r="UMY153" s="4"/>
      <c r="UMZ153" s="4"/>
      <c r="UNA153" s="4"/>
      <c r="UNB153" s="4"/>
      <c r="UNC153" s="4"/>
      <c r="UND153" s="4"/>
      <c r="UNE153" s="4"/>
      <c r="UNF153" s="4"/>
      <c r="UNG153" s="4"/>
      <c r="UNH153" s="4"/>
      <c r="UNI153" s="4"/>
      <c r="UNJ153" s="4"/>
      <c r="UNK153" s="4"/>
      <c r="UNL153" s="4"/>
      <c r="UNM153" s="4"/>
      <c r="UNN153" s="4"/>
      <c r="UNO153" s="4"/>
      <c r="UNP153" s="4"/>
      <c r="UNQ153" s="4"/>
      <c r="UNR153" s="4"/>
      <c r="UNS153" s="4"/>
      <c r="UNT153" s="4"/>
      <c r="UNU153" s="4"/>
      <c r="UNV153" s="4"/>
      <c r="UNW153" s="4"/>
      <c r="UNX153" s="4"/>
      <c r="UNY153" s="4"/>
      <c r="UNZ153" s="4"/>
      <c r="UOA153" s="4"/>
      <c r="UOB153" s="4"/>
      <c r="UOC153" s="4"/>
      <c r="UOD153" s="4"/>
      <c r="UOE153" s="4"/>
      <c r="UOF153" s="4"/>
      <c r="UOG153" s="4"/>
      <c r="UOH153" s="4"/>
      <c r="UOI153" s="4"/>
      <c r="UOJ153" s="4"/>
      <c r="UOK153" s="4"/>
      <c r="UOL153" s="4"/>
      <c r="UOM153" s="4"/>
      <c r="UON153" s="4"/>
      <c r="UOO153" s="4"/>
      <c r="UOP153" s="4"/>
      <c r="UOQ153" s="4"/>
      <c r="UOR153" s="4"/>
      <c r="UOS153" s="4"/>
      <c r="UOT153" s="4"/>
      <c r="UOU153" s="4"/>
      <c r="UOV153" s="4"/>
      <c r="UOW153" s="4"/>
      <c r="UOX153" s="4"/>
      <c r="UOY153" s="4"/>
      <c r="UOZ153" s="4"/>
      <c r="UPA153" s="4"/>
      <c r="UPB153" s="4"/>
      <c r="UPC153" s="4"/>
      <c r="UPD153" s="4"/>
      <c r="UPE153" s="4"/>
      <c r="UPF153" s="4"/>
      <c r="UPG153" s="4"/>
      <c r="UPH153" s="4"/>
      <c r="UPI153" s="4"/>
      <c r="UPJ153" s="4"/>
      <c r="UPK153" s="4"/>
      <c r="UPL153" s="4"/>
      <c r="UPM153" s="4"/>
      <c r="UPN153" s="4"/>
      <c r="UPO153" s="4"/>
      <c r="UPP153" s="4"/>
      <c r="UPQ153" s="4"/>
      <c r="UPR153" s="4"/>
      <c r="UPS153" s="4"/>
      <c r="UPT153" s="4"/>
      <c r="UPU153" s="4"/>
      <c r="UPV153" s="4"/>
      <c r="UPW153" s="4"/>
      <c r="UPX153" s="4"/>
      <c r="UPY153" s="4"/>
      <c r="UPZ153" s="4"/>
      <c r="UQA153" s="4"/>
      <c r="UQB153" s="4"/>
      <c r="UQC153" s="4"/>
      <c r="UQD153" s="4"/>
      <c r="UQE153" s="4"/>
      <c r="UQF153" s="4"/>
      <c r="UQG153" s="4"/>
      <c r="UQH153" s="4"/>
      <c r="UQI153" s="4"/>
      <c r="UQJ153" s="4"/>
      <c r="UQK153" s="4"/>
      <c r="UQL153" s="4"/>
      <c r="UQM153" s="4"/>
      <c r="UQN153" s="4"/>
      <c r="UQO153" s="4"/>
      <c r="UQP153" s="4"/>
      <c r="UQQ153" s="4"/>
      <c r="UQR153" s="4"/>
      <c r="UQS153" s="4"/>
      <c r="UQT153" s="4"/>
      <c r="UQU153" s="4"/>
      <c r="UQV153" s="4"/>
      <c r="UQW153" s="4"/>
      <c r="UQX153" s="4"/>
      <c r="UQY153" s="4"/>
      <c r="UQZ153" s="4"/>
      <c r="URA153" s="4"/>
      <c r="URB153" s="4"/>
      <c r="URC153" s="4"/>
      <c r="URD153" s="4"/>
      <c r="URE153" s="4"/>
      <c r="URF153" s="4"/>
      <c r="URG153" s="4"/>
      <c r="URH153" s="4"/>
      <c r="URI153" s="4"/>
      <c r="URJ153" s="4"/>
      <c r="URK153" s="4"/>
      <c r="URL153" s="4"/>
      <c r="URM153" s="4"/>
      <c r="URN153" s="4"/>
      <c r="URO153" s="4"/>
      <c r="URP153" s="4"/>
      <c r="URQ153" s="4"/>
      <c r="URR153" s="4"/>
      <c r="URS153" s="4"/>
      <c r="URT153" s="4"/>
      <c r="URU153" s="4"/>
      <c r="URV153" s="4"/>
      <c r="URW153" s="4"/>
      <c r="URX153" s="4"/>
      <c r="URY153" s="4"/>
      <c r="URZ153" s="4"/>
      <c r="USA153" s="4"/>
      <c r="USB153" s="4"/>
      <c r="USC153" s="4"/>
      <c r="USD153" s="4"/>
      <c r="USE153" s="4"/>
      <c r="USF153" s="4"/>
      <c r="USG153" s="4"/>
      <c r="USH153" s="4"/>
      <c r="USI153" s="4"/>
      <c r="USJ153" s="4"/>
      <c r="USK153" s="4"/>
      <c r="USL153" s="4"/>
      <c r="USM153" s="4"/>
      <c r="USN153" s="4"/>
      <c r="USO153" s="4"/>
      <c r="USP153" s="4"/>
      <c r="USQ153" s="4"/>
      <c r="USR153" s="4"/>
      <c r="USS153" s="4"/>
      <c r="UST153" s="4"/>
      <c r="USU153" s="4"/>
      <c r="USV153" s="4"/>
      <c r="USW153" s="4"/>
      <c r="USX153" s="4"/>
      <c r="USY153" s="4"/>
      <c r="USZ153" s="4"/>
      <c r="UTA153" s="4"/>
      <c r="UTB153" s="4"/>
      <c r="UTC153" s="4"/>
      <c r="UTD153" s="4"/>
      <c r="UTE153" s="4"/>
      <c r="UTF153" s="4"/>
      <c r="UTG153" s="4"/>
      <c r="UTH153" s="4"/>
      <c r="UTI153" s="4"/>
      <c r="UTJ153" s="4"/>
      <c r="UTK153" s="4"/>
      <c r="UTL153" s="4"/>
      <c r="UTM153" s="4"/>
      <c r="UTN153" s="4"/>
      <c r="UTO153" s="4"/>
      <c r="UTP153" s="4"/>
      <c r="UTQ153" s="4"/>
      <c r="UTR153" s="4"/>
      <c r="UTS153" s="4"/>
      <c r="UTT153" s="4"/>
      <c r="UTU153" s="4"/>
      <c r="UTV153" s="4"/>
      <c r="UTW153" s="4"/>
      <c r="UTX153" s="4"/>
      <c r="UTY153" s="4"/>
      <c r="UTZ153" s="4"/>
      <c r="UUA153" s="4"/>
      <c r="UUB153" s="4"/>
      <c r="UUC153" s="4"/>
      <c r="UUD153" s="4"/>
      <c r="UUE153" s="4"/>
      <c r="UUF153" s="4"/>
      <c r="UUG153" s="4"/>
      <c r="UUH153" s="4"/>
      <c r="UUI153" s="4"/>
      <c r="UUJ153" s="4"/>
      <c r="UUK153" s="4"/>
      <c r="UUL153" s="4"/>
      <c r="UUM153" s="4"/>
      <c r="UUN153" s="4"/>
      <c r="UUO153" s="4"/>
      <c r="UUP153" s="4"/>
      <c r="UUQ153" s="4"/>
      <c r="UUR153" s="4"/>
      <c r="UUS153" s="4"/>
      <c r="UUT153" s="4"/>
      <c r="UUU153" s="4"/>
      <c r="UUV153" s="4"/>
      <c r="UUW153" s="4"/>
      <c r="UUX153" s="4"/>
      <c r="UUY153" s="4"/>
      <c r="UUZ153" s="4"/>
      <c r="UVA153" s="4"/>
      <c r="UVB153" s="4"/>
      <c r="UVC153" s="4"/>
      <c r="UVD153" s="4"/>
      <c r="UVE153" s="4"/>
      <c r="UVF153" s="4"/>
      <c r="UVG153" s="4"/>
      <c r="UVH153" s="4"/>
      <c r="UVI153" s="4"/>
      <c r="UVJ153" s="4"/>
      <c r="UVK153" s="4"/>
      <c r="UVL153" s="4"/>
      <c r="UVM153" s="4"/>
      <c r="UVN153" s="4"/>
      <c r="UVO153" s="4"/>
      <c r="UVP153" s="4"/>
      <c r="UVQ153" s="4"/>
      <c r="UVR153" s="4"/>
      <c r="UVS153" s="4"/>
      <c r="UVT153" s="4"/>
      <c r="UVU153" s="4"/>
      <c r="UVV153" s="4"/>
      <c r="UVW153" s="4"/>
      <c r="UVX153" s="4"/>
      <c r="UVY153" s="4"/>
      <c r="UVZ153" s="4"/>
      <c r="UWA153" s="4"/>
      <c r="UWB153" s="4"/>
      <c r="UWC153" s="4"/>
      <c r="UWD153" s="4"/>
      <c r="UWE153" s="4"/>
      <c r="UWF153" s="4"/>
      <c r="UWG153" s="4"/>
      <c r="UWH153" s="4"/>
      <c r="UWI153" s="74"/>
      <c r="UWJ153" s="74"/>
      <c r="UWK153" s="74"/>
      <c r="UWL153" s="74"/>
      <c r="UWM153" s="74"/>
      <c r="UWN153" s="74"/>
      <c r="UWO153" s="4"/>
      <c r="UWP153" s="4"/>
      <c r="UWQ153" s="4"/>
      <c r="UWR153" s="4"/>
      <c r="UWS153" s="4"/>
      <c r="UWT153" s="4"/>
      <c r="UWU153" s="4"/>
      <c r="UWV153" s="4"/>
      <c r="UWW153" s="4"/>
      <c r="UWX153" s="4"/>
      <c r="UWY153" s="4"/>
      <c r="UWZ153" s="4"/>
      <c r="UXA153" s="4"/>
      <c r="UXB153" s="4"/>
      <c r="UXC153" s="4"/>
      <c r="UXD153" s="4"/>
      <c r="UXE153" s="4"/>
      <c r="UXF153" s="4"/>
      <c r="UXG153" s="4"/>
      <c r="UXH153" s="4"/>
      <c r="UXI153" s="4"/>
      <c r="UXJ153" s="4"/>
      <c r="UXK153" s="4"/>
      <c r="UXL153" s="4"/>
      <c r="UXM153" s="4"/>
      <c r="UXN153" s="4"/>
      <c r="UXO153" s="4"/>
      <c r="UXP153" s="4"/>
      <c r="UXQ153" s="4"/>
      <c r="UXR153" s="4"/>
      <c r="UXS153" s="4"/>
      <c r="UXT153" s="4"/>
      <c r="UXU153" s="4"/>
      <c r="UXV153" s="4"/>
      <c r="UXW153" s="4"/>
      <c r="UXX153" s="4"/>
      <c r="UXY153" s="4"/>
      <c r="UXZ153" s="4"/>
      <c r="UYA153" s="4"/>
      <c r="UYB153" s="4"/>
      <c r="UYC153" s="4"/>
      <c r="UYD153" s="4"/>
      <c r="UYE153" s="4"/>
      <c r="UYF153" s="4"/>
      <c r="UYG153" s="4"/>
      <c r="UYH153" s="4"/>
      <c r="UYI153" s="4"/>
      <c r="UYJ153" s="4"/>
      <c r="UYK153" s="4"/>
      <c r="UYL153" s="4"/>
      <c r="UYM153" s="4"/>
      <c r="UYN153" s="4"/>
      <c r="UYO153" s="4"/>
      <c r="UYP153" s="4"/>
      <c r="UYQ153" s="4"/>
      <c r="UYR153" s="4"/>
      <c r="UYS153" s="4"/>
      <c r="UYT153" s="4"/>
      <c r="UYU153" s="4"/>
      <c r="UYV153" s="4"/>
      <c r="UYW153" s="4"/>
      <c r="UYX153" s="4"/>
      <c r="UYY153" s="4"/>
      <c r="UYZ153" s="4"/>
      <c r="UZA153" s="4"/>
      <c r="UZB153" s="4"/>
      <c r="UZC153" s="4"/>
      <c r="UZD153" s="4"/>
      <c r="UZE153" s="4"/>
      <c r="UZF153" s="4"/>
      <c r="UZG153" s="4"/>
      <c r="UZH153" s="4"/>
      <c r="UZI153" s="4"/>
      <c r="UZJ153" s="4"/>
      <c r="UZK153" s="4"/>
      <c r="UZL153" s="4"/>
      <c r="UZM153" s="4"/>
      <c r="UZN153" s="4"/>
      <c r="UZO153" s="4"/>
      <c r="UZP153" s="4"/>
      <c r="UZQ153" s="4"/>
      <c r="UZR153" s="4"/>
      <c r="UZS153" s="4"/>
      <c r="UZT153" s="4"/>
      <c r="UZU153" s="4"/>
      <c r="UZV153" s="4"/>
      <c r="UZW153" s="4"/>
      <c r="UZX153" s="4"/>
      <c r="UZY153" s="4"/>
      <c r="UZZ153" s="4"/>
      <c r="VAA153" s="4"/>
      <c r="VAB153" s="4"/>
      <c r="VAC153" s="4"/>
      <c r="VAD153" s="4"/>
      <c r="VAE153" s="4"/>
      <c r="VAF153" s="4"/>
      <c r="VAG153" s="4"/>
      <c r="VAH153" s="4"/>
      <c r="VAI153" s="4"/>
      <c r="VAJ153" s="4"/>
      <c r="VAK153" s="4"/>
      <c r="VAL153" s="4"/>
      <c r="VAM153" s="4"/>
      <c r="VAN153" s="4"/>
      <c r="VAO153" s="4"/>
      <c r="VAP153" s="4"/>
      <c r="VAQ153" s="4"/>
      <c r="VAR153" s="4"/>
      <c r="VAS153" s="4"/>
      <c r="VAT153" s="4"/>
      <c r="VAU153" s="4"/>
      <c r="VAV153" s="4"/>
      <c r="VAW153" s="4"/>
      <c r="VAX153" s="4"/>
      <c r="VAY153" s="4"/>
      <c r="VAZ153" s="4"/>
      <c r="VBA153" s="4"/>
      <c r="VBB153" s="4"/>
      <c r="VBC153" s="4"/>
      <c r="VBD153" s="4"/>
      <c r="VBE153" s="4"/>
      <c r="VBF153" s="4"/>
      <c r="VBG153" s="4"/>
      <c r="VBH153" s="4"/>
      <c r="VBI153" s="4"/>
      <c r="VBJ153" s="4"/>
      <c r="VBK153" s="4"/>
      <c r="VBL153" s="4"/>
      <c r="VBM153" s="4"/>
      <c r="VBN153" s="4"/>
      <c r="VBO153" s="4"/>
      <c r="VBP153" s="4"/>
      <c r="VBQ153" s="4"/>
      <c r="VBR153" s="4"/>
      <c r="VBS153" s="4"/>
      <c r="VBT153" s="4"/>
      <c r="VBU153" s="4"/>
      <c r="VBV153" s="4"/>
      <c r="VBW153" s="4"/>
      <c r="VBX153" s="4"/>
      <c r="VBY153" s="4"/>
      <c r="VBZ153" s="4"/>
      <c r="VCA153" s="4"/>
      <c r="VCB153" s="4"/>
      <c r="VCC153" s="4"/>
      <c r="VCD153" s="4"/>
      <c r="VCE153" s="4"/>
      <c r="VCF153" s="4"/>
      <c r="VCG153" s="4"/>
      <c r="VCH153" s="4"/>
      <c r="VCI153" s="4"/>
      <c r="VCJ153" s="4"/>
      <c r="VCK153" s="4"/>
      <c r="VCL153" s="4"/>
      <c r="VCM153" s="4"/>
      <c r="VCN153" s="4"/>
      <c r="VCO153" s="4"/>
      <c r="VCP153" s="4"/>
      <c r="VCQ153" s="4"/>
      <c r="VCR153" s="4"/>
      <c r="VCS153" s="4"/>
      <c r="VCT153" s="4"/>
      <c r="VCU153" s="4"/>
      <c r="VCV153" s="4"/>
      <c r="VCW153" s="4"/>
      <c r="VCX153" s="4"/>
      <c r="VCY153" s="4"/>
      <c r="VCZ153" s="4"/>
      <c r="VDA153" s="4"/>
      <c r="VDB153" s="4"/>
      <c r="VDC153" s="4"/>
      <c r="VDD153" s="4"/>
      <c r="VDE153" s="4"/>
      <c r="VDF153" s="4"/>
      <c r="VDG153" s="4"/>
      <c r="VDH153" s="4"/>
      <c r="VDI153" s="4"/>
      <c r="VDJ153" s="4"/>
      <c r="VDK153" s="4"/>
      <c r="VDL153" s="4"/>
      <c r="VDM153" s="4"/>
      <c r="VDN153" s="4"/>
      <c r="VDO153" s="4"/>
      <c r="VDP153" s="4"/>
      <c r="VDQ153" s="4"/>
      <c r="VDR153" s="4"/>
      <c r="VDS153" s="4"/>
      <c r="VDT153" s="4"/>
      <c r="VDU153" s="4"/>
      <c r="VDV153" s="4"/>
      <c r="VDW153" s="4"/>
      <c r="VDX153" s="4"/>
      <c r="VDY153" s="4"/>
      <c r="VDZ153" s="4"/>
      <c r="VEA153" s="4"/>
      <c r="VEB153" s="4"/>
      <c r="VEC153" s="4"/>
      <c r="VED153" s="4"/>
      <c r="VEE153" s="4"/>
      <c r="VEF153" s="4"/>
      <c r="VEG153" s="4"/>
      <c r="VEH153" s="4"/>
      <c r="VEI153" s="4"/>
      <c r="VEJ153" s="4"/>
      <c r="VEK153" s="4"/>
      <c r="VEL153" s="4"/>
      <c r="VEM153" s="4"/>
      <c r="VEN153" s="4"/>
      <c r="VEO153" s="4"/>
      <c r="VEP153" s="4"/>
      <c r="VEQ153" s="4"/>
      <c r="VER153" s="4"/>
      <c r="VES153" s="4"/>
      <c r="VET153" s="4"/>
      <c r="VEU153" s="4"/>
      <c r="VEV153" s="4"/>
      <c r="VEW153" s="4"/>
      <c r="VEX153" s="4"/>
      <c r="VEY153" s="4"/>
      <c r="VEZ153" s="4"/>
      <c r="VFA153" s="4"/>
      <c r="VFB153" s="4"/>
      <c r="VFC153" s="4"/>
      <c r="VFD153" s="4"/>
      <c r="VFE153" s="4"/>
      <c r="VFF153" s="4"/>
      <c r="VFG153" s="4"/>
      <c r="VFH153" s="4"/>
      <c r="VFI153" s="4"/>
      <c r="VFJ153" s="4"/>
      <c r="VFK153" s="4"/>
      <c r="VFL153" s="4"/>
      <c r="VFM153" s="4"/>
      <c r="VFN153" s="4"/>
      <c r="VFO153" s="4"/>
      <c r="VFP153" s="4"/>
      <c r="VFQ153" s="4"/>
      <c r="VFR153" s="4"/>
      <c r="VFS153" s="4"/>
      <c r="VFT153" s="4"/>
      <c r="VFU153" s="4"/>
      <c r="VFV153" s="4"/>
      <c r="VFW153" s="4"/>
      <c r="VFX153" s="4"/>
      <c r="VFY153" s="4"/>
      <c r="VFZ153" s="4"/>
      <c r="VGA153" s="4"/>
      <c r="VGB153" s="4"/>
      <c r="VGC153" s="4"/>
      <c r="VGD153" s="4"/>
      <c r="VGE153" s="74"/>
      <c r="VGF153" s="74"/>
      <c r="VGG153" s="74"/>
      <c r="VGH153" s="74"/>
      <c r="VGI153" s="74"/>
      <c r="VGJ153" s="74"/>
      <c r="VGK153" s="4"/>
      <c r="VGL153" s="4"/>
      <c r="VGM153" s="4"/>
      <c r="VGN153" s="4"/>
      <c r="VGO153" s="4"/>
      <c r="VGP153" s="4"/>
      <c r="VGQ153" s="4"/>
      <c r="VGR153" s="4"/>
      <c r="VGS153" s="4"/>
      <c r="VGT153" s="4"/>
      <c r="VGU153" s="4"/>
      <c r="VGV153" s="4"/>
      <c r="VGW153" s="4"/>
      <c r="VGX153" s="4"/>
      <c r="VGY153" s="4"/>
      <c r="VGZ153" s="4"/>
      <c r="VHA153" s="4"/>
      <c r="VHB153" s="4"/>
      <c r="VHC153" s="4"/>
      <c r="VHD153" s="4"/>
      <c r="VHE153" s="4"/>
      <c r="VHF153" s="4"/>
      <c r="VHG153" s="4"/>
      <c r="VHH153" s="4"/>
      <c r="VHI153" s="4"/>
      <c r="VHJ153" s="4"/>
      <c r="VHK153" s="4"/>
      <c r="VHL153" s="4"/>
      <c r="VHM153" s="4"/>
      <c r="VHN153" s="4"/>
      <c r="VHO153" s="4"/>
      <c r="VHP153" s="4"/>
      <c r="VHQ153" s="4"/>
      <c r="VHR153" s="4"/>
      <c r="VHS153" s="4"/>
      <c r="VHT153" s="4"/>
      <c r="VHU153" s="4"/>
      <c r="VHV153" s="4"/>
      <c r="VHW153" s="4"/>
      <c r="VHX153" s="4"/>
      <c r="VHY153" s="4"/>
      <c r="VHZ153" s="4"/>
      <c r="VIA153" s="4"/>
      <c r="VIB153" s="4"/>
      <c r="VIC153" s="4"/>
      <c r="VID153" s="4"/>
      <c r="VIE153" s="4"/>
      <c r="VIF153" s="4"/>
      <c r="VIG153" s="4"/>
      <c r="VIH153" s="4"/>
      <c r="VII153" s="4"/>
      <c r="VIJ153" s="4"/>
      <c r="VIK153" s="4"/>
      <c r="VIL153" s="4"/>
      <c r="VIM153" s="4"/>
      <c r="VIN153" s="4"/>
      <c r="VIO153" s="4"/>
      <c r="VIP153" s="4"/>
      <c r="VIQ153" s="4"/>
      <c r="VIR153" s="4"/>
      <c r="VIS153" s="4"/>
      <c r="VIT153" s="4"/>
      <c r="VIU153" s="4"/>
      <c r="VIV153" s="4"/>
      <c r="VIW153" s="4"/>
      <c r="VIX153" s="4"/>
      <c r="VIY153" s="4"/>
      <c r="VIZ153" s="4"/>
      <c r="VJA153" s="4"/>
      <c r="VJB153" s="4"/>
      <c r="VJC153" s="4"/>
      <c r="VJD153" s="4"/>
      <c r="VJE153" s="4"/>
      <c r="VJF153" s="4"/>
      <c r="VJG153" s="4"/>
      <c r="VJH153" s="4"/>
      <c r="VJI153" s="4"/>
      <c r="VJJ153" s="4"/>
      <c r="VJK153" s="4"/>
      <c r="VJL153" s="4"/>
      <c r="VJM153" s="4"/>
      <c r="VJN153" s="4"/>
      <c r="VJO153" s="4"/>
      <c r="VJP153" s="4"/>
      <c r="VJQ153" s="4"/>
      <c r="VJR153" s="4"/>
      <c r="VJS153" s="4"/>
      <c r="VJT153" s="4"/>
      <c r="VJU153" s="4"/>
      <c r="VJV153" s="4"/>
      <c r="VJW153" s="4"/>
      <c r="VJX153" s="4"/>
      <c r="VJY153" s="4"/>
      <c r="VJZ153" s="4"/>
      <c r="VKA153" s="4"/>
      <c r="VKB153" s="4"/>
      <c r="VKC153" s="4"/>
      <c r="VKD153" s="4"/>
      <c r="VKE153" s="4"/>
      <c r="VKF153" s="4"/>
      <c r="VKG153" s="4"/>
      <c r="VKH153" s="4"/>
      <c r="VKI153" s="4"/>
      <c r="VKJ153" s="4"/>
      <c r="VKK153" s="4"/>
      <c r="VKL153" s="4"/>
      <c r="VKM153" s="4"/>
      <c r="VKN153" s="4"/>
      <c r="VKO153" s="4"/>
      <c r="VKP153" s="4"/>
      <c r="VKQ153" s="4"/>
      <c r="VKR153" s="4"/>
      <c r="VKS153" s="4"/>
      <c r="VKT153" s="4"/>
      <c r="VKU153" s="4"/>
      <c r="VKV153" s="4"/>
      <c r="VKW153" s="4"/>
      <c r="VKX153" s="4"/>
      <c r="VKY153" s="4"/>
      <c r="VKZ153" s="4"/>
      <c r="VLA153" s="4"/>
      <c r="VLB153" s="4"/>
      <c r="VLC153" s="4"/>
      <c r="VLD153" s="4"/>
      <c r="VLE153" s="4"/>
      <c r="VLF153" s="4"/>
      <c r="VLG153" s="4"/>
      <c r="VLH153" s="4"/>
      <c r="VLI153" s="4"/>
      <c r="VLJ153" s="4"/>
      <c r="VLK153" s="4"/>
      <c r="VLL153" s="4"/>
      <c r="VLM153" s="4"/>
      <c r="VLN153" s="4"/>
      <c r="VLO153" s="4"/>
      <c r="VLP153" s="4"/>
      <c r="VLQ153" s="4"/>
      <c r="VLR153" s="4"/>
      <c r="VLS153" s="4"/>
      <c r="VLT153" s="4"/>
      <c r="VLU153" s="4"/>
      <c r="VLV153" s="4"/>
      <c r="VLW153" s="4"/>
      <c r="VLX153" s="4"/>
      <c r="VLY153" s="4"/>
      <c r="VLZ153" s="4"/>
      <c r="VMA153" s="4"/>
      <c r="VMB153" s="4"/>
      <c r="VMC153" s="4"/>
      <c r="VMD153" s="4"/>
      <c r="VME153" s="4"/>
      <c r="VMF153" s="4"/>
      <c r="VMG153" s="4"/>
      <c r="VMH153" s="4"/>
      <c r="VMI153" s="4"/>
      <c r="VMJ153" s="4"/>
      <c r="VMK153" s="4"/>
      <c r="VML153" s="4"/>
      <c r="VMM153" s="4"/>
      <c r="VMN153" s="4"/>
      <c r="VMO153" s="4"/>
      <c r="VMP153" s="4"/>
      <c r="VMQ153" s="4"/>
      <c r="VMR153" s="4"/>
      <c r="VMS153" s="4"/>
      <c r="VMT153" s="4"/>
      <c r="VMU153" s="4"/>
      <c r="VMV153" s="4"/>
      <c r="VMW153" s="4"/>
      <c r="VMX153" s="4"/>
      <c r="VMY153" s="4"/>
      <c r="VMZ153" s="4"/>
      <c r="VNA153" s="4"/>
      <c r="VNB153" s="4"/>
      <c r="VNC153" s="4"/>
      <c r="VND153" s="4"/>
      <c r="VNE153" s="4"/>
      <c r="VNF153" s="4"/>
      <c r="VNG153" s="4"/>
      <c r="VNH153" s="4"/>
      <c r="VNI153" s="4"/>
      <c r="VNJ153" s="4"/>
      <c r="VNK153" s="4"/>
      <c r="VNL153" s="4"/>
      <c r="VNM153" s="4"/>
      <c r="VNN153" s="4"/>
      <c r="VNO153" s="4"/>
      <c r="VNP153" s="4"/>
      <c r="VNQ153" s="4"/>
      <c r="VNR153" s="4"/>
      <c r="VNS153" s="4"/>
      <c r="VNT153" s="4"/>
      <c r="VNU153" s="4"/>
      <c r="VNV153" s="4"/>
      <c r="VNW153" s="4"/>
      <c r="VNX153" s="4"/>
      <c r="VNY153" s="4"/>
      <c r="VNZ153" s="4"/>
      <c r="VOA153" s="4"/>
      <c r="VOB153" s="4"/>
      <c r="VOC153" s="4"/>
      <c r="VOD153" s="4"/>
      <c r="VOE153" s="4"/>
      <c r="VOF153" s="4"/>
      <c r="VOG153" s="4"/>
      <c r="VOH153" s="4"/>
      <c r="VOI153" s="4"/>
      <c r="VOJ153" s="4"/>
      <c r="VOK153" s="4"/>
      <c r="VOL153" s="4"/>
      <c r="VOM153" s="4"/>
      <c r="VON153" s="4"/>
      <c r="VOO153" s="4"/>
      <c r="VOP153" s="4"/>
      <c r="VOQ153" s="4"/>
      <c r="VOR153" s="4"/>
      <c r="VOS153" s="4"/>
      <c r="VOT153" s="4"/>
      <c r="VOU153" s="4"/>
      <c r="VOV153" s="4"/>
      <c r="VOW153" s="4"/>
      <c r="VOX153" s="4"/>
      <c r="VOY153" s="4"/>
      <c r="VOZ153" s="4"/>
      <c r="VPA153" s="4"/>
      <c r="VPB153" s="4"/>
      <c r="VPC153" s="4"/>
      <c r="VPD153" s="4"/>
      <c r="VPE153" s="4"/>
      <c r="VPF153" s="4"/>
      <c r="VPG153" s="4"/>
      <c r="VPH153" s="4"/>
      <c r="VPI153" s="4"/>
      <c r="VPJ153" s="4"/>
      <c r="VPK153" s="4"/>
      <c r="VPL153" s="4"/>
      <c r="VPM153" s="4"/>
      <c r="VPN153" s="4"/>
      <c r="VPO153" s="4"/>
      <c r="VPP153" s="4"/>
      <c r="VPQ153" s="4"/>
      <c r="VPR153" s="4"/>
      <c r="VPS153" s="4"/>
      <c r="VPT153" s="4"/>
      <c r="VPU153" s="4"/>
      <c r="VPV153" s="4"/>
      <c r="VPW153" s="4"/>
      <c r="VPX153" s="4"/>
      <c r="VPY153" s="4"/>
      <c r="VPZ153" s="4"/>
      <c r="VQA153" s="74"/>
      <c r="VQB153" s="74"/>
      <c r="VQC153" s="74"/>
      <c r="VQD153" s="74"/>
      <c r="VQE153" s="74"/>
      <c r="VQF153" s="74"/>
      <c r="VQG153" s="4"/>
      <c r="VQH153" s="4"/>
      <c r="VQI153" s="4"/>
      <c r="VQJ153" s="4"/>
      <c r="VQK153" s="4"/>
      <c r="VQL153" s="4"/>
      <c r="VQM153" s="4"/>
      <c r="VQN153" s="4"/>
      <c r="VQO153" s="4"/>
      <c r="VQP153" s="4"/>
      <c r="VQQ153" s="4"/>
      <c r="VQR153" s="4"/>
      <c r="VQS153" s="4"/>
      <c r="VQT153" s="4"/>
      <c r="VQU153" s="4"/>
      <c r="VQV153" s="4"/>
      <c r="VQW153" s="4"/>
      <c r="VQX153" s="4"/>
      <c r="VQY153" s="4"/>
      <c r="VQZ153" s="4"/>
      <c r="VRA153" s="4"/>
      <c r="VRB153" s="4"/>
      <c r="VRC153" s="4"/>
      <c r="VRD153" s="4"/>
      <c r="VRE153" s="4"/>
      <c r="VRF153" s="4"/>
      <c r="VRG153" s="4"/>
      <c r="VRH153" s="4"/>
      <c r="VRI153" s="4"/>
      <c r="VRJ153" s="4"/>
      <c r="VRK153" s="4"/>
      <c r="VRL153" s="4"/>
      <c r="VRM153" s="4"/>
      <c r="VRN153" s="4"/>
      <c r="VRO153" s="4"/>
      <c r="VRP153" s="4"/>
      <c r="VRQ153" s="4"/>
      <c r="VRR153" s="4"/>
      <c r="VRS153" s="4"/>
      <c r="VRT153" s="4"/>
      <c r="VRU153" s="4"/>
      <c r="VRV153" s="4"/>
      <c r="VRW153" s="4"/>
      <c r="VRX153" s="4"/>
      <c r="VRY153" s="4"/>
      <c r="VRZ153" s="4"/>
      <c r="VSA153" s="4"/>
      <c r="VSB153" s="4"/>
      <c r="VSC153" s="4"/>
      <c r="VSD153" s="4"/>
      <c r="VSE153" s="4"/>
      <c r="VSF153" s="4"/>
      <c r="VSG153" s="4"/>
      <c r="VSH153" s="4"/>
      <c r="VSI153" s="4"/>
      <c r="VSJ153" s="4"/>
      <c r="VSK153" s="4"/>
      <c r="VSL153" s="4"/>
      <c r="VSM153" s="4"/>
      <c r="VSN153" s="4"/>
      <c r="VSO153" s="4"/>
      <c r="VSP153" s="4"/>
      <c r="VSQ153" s="4"/>
      <c r="VSR153" s="4"/>
      <c r="VSS153" s="4"/>
      <c r="VST153" s="4"/>
      <c r="VSU153" s="4"/>
      <c r="VSV153" s="4"/>
      <c r="VSW153" s="4"/>
      <c r="VSX153" s="4"/>
      <c r="VSY153" s="4"/>
      <c r="VSZ153" s="4"/>
      <c r="VTA153" s="4"/>
      <c r="VTB153" s="4"/>
      <c r="VTC153" s="4"/>
      <c r="VTD153" s="4"/>
      <c r="VTE153" s="4"/>
      <c r="VTF153" s="4"/>
      <c r="VTG153" s="4"/>
      <c r="VTH153" s="4"/>
      <c r="VTI153" s="4"/>
      <c r="VTJ153" s="4"/>
      <c r="VTK153" s="4"/>
      <c r="VTL153" s="4"/>
      <c r="VTM153" s="4"/>
      <c r="VTN153" s="4"/>
      <c r="VTO153" s="4"/>
      <c r="VTP153" s="4"/>
      <c r="VTQ153" s="4"/>
      <c r="VTR153" s="4"/>
      <c r="VTS153" s="4"/>
      <c r="VTT153" s="4"/>
      <c r="VTU153" s="4"/>
      <c r="VTV153" s="4"/>
      <c r="VTW153" s="4"/>
      <c r="VTX153" s="4"/>
      <c r="VTY153" s="4"/>
      <c r="VTZ153" s="4"/>
      <c r="VUA153" s="4"/>
      <c r="VUB153" s="4"/>
      <c r="VUC153" s="4"/>
      <c r="VUD153" s="4"/>
      <c r="VUE153" s="4"/>
      <c r="VUF153" s="4"/>
      <c r="VUG153" s="4"/>
      <c r="VUH153" s="4"/>
      <c r="VUI153" s="4"/>
      <c r="VUJ153" s="4"/>
      <c r="VUK153" s="4"/>
      <c r="VUL153" s="4"/>
      <c r="VUM153" s="4"/>
      <c r="VUN153" s="4"/>
      <c r="VUO153" s="4"/>
      <c r="VUP153" s="4"/>
      <c r="VUQ153" s="4"/>
      <c r="VUR153" s="4"/>
      <c r="VUS153" s="4"/>
      <c r="VUT153" s="4"/>
      <c r="VUU153" s="4"/>
      <c r="VUV153" s="4"/>
      <c r="VUW153" s="4"/>
      <c r="VUX153" s="4"/>
      <c r="VUY153" s="4"/>
      <c r="VUZ153" s="4"/>
      <c r="VVA153" s="4"/>
      <c r="VVB153" s="4"/>
      <c r="VVC153" s="4"/>
      <c r="VVD153" s="4"/>
      <c r="VVE153" s="4"/>
      <c r="VVF153" s="4"/>
      <c r="VVG153" s="4"/>
      <c r="VVH153" s="4"/>
      <c r="VVI153" s="4"/>
      <c r="VVJ153" s="4"/>
      <c r="VVK153" s="4"/>
      <c r="VVL153" s="4"/>
      <c r="VVM153" s="4"/>
      <c r="VVN153" s="4"/>
      <c r="VVO153" s="4"/>
      <c r="VVP153" s="4"/>
      <c r="VVQ153" s="4"/>
      <c r="VVR153" s="4"/>
      <c r="VVS153" s="4"/>
      <c r="VVT153" s="4"/>
      <c r="VVU153" s="4"/>
      <c r="VVV153" s="4"/>
      <c r="VVW153" s="4"/>
      <c r="VVX153" s="4"/>
      <c r="VVY153" s="4"/>
      <c r="VVZ153" s="4"/>
      <c r="VWA153" s="4"/>
      <c r="VWB153" s="4"/>
      <c r="VWC153" s="4"/>
      <c r="VWD153" s="4"/>
      <c r="VWE153" s="4"/>
      <c r="VWF153" s="4"/>
      <c r="VWG153" s="4"/>
      <c r="VWH153" s="4"/>
      <c r="VWI153" s="4"/>
      <c r="VWJ153" s="4"/>
      <c r="VWK153" s="4"/>
      <c r="VWL153" s="4"/>
      <c r="VWM153" s="4"/>
      <c r="VWN153" s="4"/>
      <c r="VWO153" s="4"/>
      <c r="VWP153" s="4"/>
      <c r="VWQ153" s="4"/>
      <c r="VWR153" s="4"/>
      <c r="VWS153" s="4"/>
      <c r="VWT153" s="4"/>
      <c r="VWU153" s="4"/>
      <c r="VWV153" s="4"/>
      <c r="VWW153" s="4"/>
      <c r="VWX153" s="4"/>
      <c r="VWY153" s="4"/>
      <c r="VWZ153" s="4"/>
      <c r="VXA153" s="4"/>
      <c r="VXB153" s="4"/>
      <c r="VXC153" s="4"/>
      <c r="VXD153" s="4"/>
      <c r="VXE153" s="4"/>
      <c r="VXF153" s="4"/>
      <c r="VXG153" s="4"/>
      <c r="VXH153" s="4"/>
      <c r="VXI153" s="4"/>
      <c r="VXJ153" s="4"/>
      <c r="VXK153" s="4"/>
      <c r="VXL153" s="4"/>
      <c r="VXM153" s="4"/>
      <c r="VXN153" s="4"/>
      <c r="VXO153" s="4"/>
      <c r="VXP153" s="4"/>
      <c r="VXQ153" s="4"/>
      <c r="VXR153" s="4"/>
      <c r="VXS153" s="4"/>
      <c r="VXT153" s="4"/>
      <c r="VXU153" s="4"/>
      <c r="VXV153" s="4"/>
      <c r="VXW153" s="4"/>
      <c r="VXX153" s="4"/>
      <c r="VXY153" s="4"/>
      <c r="VXZ153" s="4"/>
      <c r="VYA153" s="4"/>
      <c r="VYB153" s="4"/>
      <c r="VYC153" s="4"/>
      <c r="VYD153" s="4"/>
      <c r="VYE153" s="4"/>
      <c r="VYF153" s="4"/>
      <c r="VYG153" s="4"/>
      <c r="VYH153" s="4"/>
      <c r="VYI153" s="4"/>
      <c r="VYJ153" s="4"/>
      <c r="VYK153" s="4"/>
      <c r="VYL153" s="4"/>
      <c r="VYM153" s="4"/>
      <c r="VYN153" s="4"/>
      <c r="VYO153" s="4"/>
      <c r="VYP153" s="4"/>
      <c r="VYQ153" s="4"/>
      <c r="VYR153" s="4"/>
      <c r="VYS153" s="4"/>
      <c r="VYT153" s="4"/>
      <c r="VYU153" s="4"/>
      <c r="VYV153" s="4"/>
      <c r="VYW153" s="4"/>
      <c r="VYX153" s="4"/>
      <c r="VYY153" s="4"/>
      <c r="VYZ153" s="4"/>
      <c r="VZA153" s="4"/>
      <c r="VZB153" s="4"/>
      <c r="VZC153" s="4"/>
      <c r="VZD153" s="4"/>
      <c r="VZE153" s="4"/>
      <c r="VZF153" s="4"/>
      <c r="VZG153" s="4"/>
      <c r="VZH153" s="4"/>
      <c r="VZI153" s="4"/>
      <c r="VZJ153" s="4"/>
      <c r="VZK153" s="4"/>
      <c r="VZL153" s="4"/>
      <c r="VZM153" s="4"/>
      <c r="VZN153" s="4"/>
      <c r="VZO153" s="4"/>
      <c r="VZP153" s="4"/>
      <c r="VZQ153" s="4"/>
      <c r="VZR153" s="4"/>
      <c r="VZS153" s="4"/>
      <c r="VZT153" s="4"/>
      <c r="VZU153" s="4"/>
      <c r="VZV153" s="4"/>
      <c r="VZW153" s="74"/>
      <c r="VZX153" s="74"/>
      <c r="VZY153" s="74"/>
      <c r="VZZ153" s="74"/>
      <c r="WAA153" s="74"/>
      <c r="WAB153" s="74"/>
      <c r="WAC153" s="4"/>
      <c r="WAD153" s="4"/>
      <c r="WAE153" s="4"/>
      <c r="WAF153" s="4"/>
      <c r="WAG153" s="4"/>
      <c r="WAH153" s="4"/>
      <c r="WAI153" s="4"/>
      <c r="WAJ153" s="4"/>
      <c r="WAK153" s="4"/>
      <c r="WAL153" s="4"/>
      <c r="WAM153" s="4"/>
      <c r="WAN153" s="4"/>
      <c r="WAO153" s="4"/>
      <c r="WAP153" s="4"/>
      <c r="WAQ153" s="4"/>
      <c r="WAR153" s="4"/>
      <c r="WAS153" s="4"/>
      <c r="WAT153" s="4"/>
      <c r="WAU153" s="4"/>
      <c r="WAV153" s="4"/>
      <c r="WAW153" s="4"/>
      <c r="WAX153" s="4"/>
      <c r="WAY153" s="4"/>
      <c r="WAZ153" s="4"/>
      <c r="WBA153" s="4"/>
      <c r="WBB153" s="4"/>
      <c r="WBC153" s="4"/>
      <c r="WBD153" s="4"/>
      <c r="WBE153" s="4"/>
      <c r="WBF153" s="4"/>
      <c r="WBG153" s="4"/>
      <c r="WBH153" s="4"/>
      <c r="WBI153" s="4"/>
      <c r="WBJ153" s="4"/>
      <c r="WBK153" s="4"/>
      <c r="WBL153" s="4"/>
      <c r="WBM153" s="4"/>
      <c r="WBN153" s="4"/>
      <c r="WBO153" s="4"/>
      <c r="WBP153" s="4"/>
      <c r="WBQ153" s="4"/>
      <c r="WBR153" s="4"/>
      <c r="WBS153" s="4"/>
      <c r="WBT153" s="4"/>
      <c r="WBU153" s="4"/>
      <c r="WBV153" s="4"/>
      <c r="WBW153" s="4"/>
      <c r="WBX153" s="4"/>
      <c r="WBY153" s="4"/>
      <c r="WBZ153" s="4"/>
      <c r="WCA153" s="4"/>
      <c r="WCB153" s="4"/>
      <c r="WCC153" s="4"/>
      <c r="WCD153" s="4"/>
      <c r="WCE153" s="4"/>
      <c r="WCF153" s="4"/>
      <c r="WCG153" s="4"/>
      <c r="WCH153" s="4"/>
      <c r="WCI153" s="4"/>
      <c r="WCJ153" s="4"/>
      <c r="WCK153" s="4"/>
      <c r="WCL153" s="4"/>
      <c r="WCM153" s="4"/>
      <c r="WCN153" s="4"/>
      <c r="WCO153" s="4"/>
      <c r="WCP153" s="4"/>
      <c r="WCQ153" s="4"/>
      <c r="WCR153" s="4"/>
      <c r="WCS153" s="4"/>
      <c r="WCT153" s="4"/>
      <c r="WCU153" s="4"/>
      <c r="WCV153" s="4"/>
      <c r="WCW153" s="4"/>
      <c r="WCX153" s="4"/>
      <c r="WCY153" s="4"/>
      <c r="WCZ153" s="4"/>
      <c r="WDA153" s="4"/>
      <c r="WDB153" s="4"/>
      <c r="WDC153" s="4"/>
      <c r="WDD153" s="4"/>
      <c r="WDE153" s="4"/>
      <c r="WDF153" s="4"/>
      <c r="WDG153" s="4"/>
      <c r="WDH153" s="4"/>
      <c r="WDI153" s="4"/>
      <c r="WDJ153" s="4"/>
      <c r="WDK153" s="4"/>
      <c r="WDL153" s="4"/>
      <c r="WDM153" s="4"/>
      <c r="WDN153" s="4"/>
      <c r="WDO153" s="4"/>
      <c r="WDP153" s="4"/>
      <c r="WDQ153" s="4"/>
      <c r="WDR153" s="4"/>
      <c r="WDS153" s="4"/>
      <c r="WDT153" s="4"/>
      <c r="WDU153" s="4"/>
      <c r="WDV153" s="4"/>
      <c r="WDW153" s="4"/>
      <c r="WDX153" s="4"/>
      <c r="WDY153" s="4"/>
      <c r="WDZ153" s="4"/>
      <c r="WEA153" s="4"/>
      <c r="WEB153" s="4"/>
      <c r="WEC153" s="4"/>
      <c r="WED153" s="4"/>
      <c r="WEE153" s="4"/>
      <c r="WEF153" s="4"/>
      <c r="WEG153" s="4"/>
      <c r="WEH153" s="4"/>
      <c r="WEI153" s="4"/>
      <c r="WEJ153" s="4"/>
      <c r="WEK153" s="4"/>
      <c r="WEL153" s="4"/>
      <c r="WEM153" s="4"/>
      <c r="WEN153" s="4"/>
      <c r="WEO153" s="4"/>
      <c r="WEP153" s="4"/>
      <c r="WEQ153" s="4"/>
      <c r="WER153" s="4"/>
      <c r="WES153" s="4"/>
      <c r="WET153" s="4"/>
      <c r="WEU153" s="4"/>
      <c r="WEV153" s="4"/>
      <c r="WEW153" s="4"/>
      <c r="WEX153" s="4"/>
      <c r="WEY153" s="4"/>
      <c r="WEZ153" s="4"/>
      <c r="WFA153" s="4"/>
      <c r="WFB153" s="4"/>
      <c r="WFC153" s="4"/>
      <c r="WFD153" s="4"/>
      <c r="WFE153" s="4"/>
      <c r="WFF153" s="4"/>
      <c r="WFG153" s="4"/>
      <c r="WFH153" s="4"/>
      <c r="WFI153" s="4"/>
      <c r="WFJ153" s="4"/>
      <c r="WFK153" s="4"/>
      <c r="WFL153" s="4"/>
      <c r="WFM153" s="4"/>
      <c r="WFN153" s="4"/>
      <c r="WFO153" s="4"/>
      <c r="WFP153" s="4"/>
      <c r="WFQ153" s="4"/>
      <c r="WFR153" s="4"/>
      <c r="WFS153" s="4"/>
      <c r="WFT153" s="4"/>
      <c r="WFU153" s="4"/>
      <c r="WFV153" s="4"/>
      <c r="WFW153" s="4"/>
      <c r="WFX153" s="4"/>
      <c r="WFY153" s="4"/>
      <c r="WFZ153" s="4"/>
      <c r="WGA153" s="4"/>
      <c r="WGB153" s="4"/>
      <c r="WGC153" s="4"/>
      <c r="WGD153" s="4"/>
      <c r="WGE153" s="4"/>
      <c r="WGF153" s="4"/>
      <c r="WGG153" s="4"/>
      <c r="WGH153" s="4"/>
      <c r="WGI153" s="4"/>
      <c r="WGJ153" s="4"/>
      <c r="WGK153" s="4"/>
      <c r="WGL153" s="4"/>
      <c r="WGM153" s="4"/>
      <c r="WGN153" s="4"/>
      <c r="WGO153" s="4"/>
      <c r="WGP153" s="4"/>
      <c r="WGQ153" s="4"/>
      <c r="WGR153" s="4"/>
      <c r="WGS153" s="4"/>
      <c r="WGT153" s="4"/>
      <c r="WGU153" s="4"/>
      <c r="WGV153" s="4"/>
      <c r="WGW153" s="4"/>
      <c r="WGX153" s="4"/>
      <c r="WGY153" s="4"/>
      <c r="WGZ153" s="4"/>
      <c r="WHA153" s="4"/>
      <c r="WHB153" s="4"/>
      <c r="WHC153" s="4"/>
      <c r="WHD153" s="4"/>
      <c r="WHE153" s="4"/>
      <c r="WHF153" s="4"/>
      <c r="WHG153" s="4"/>
      <c r="WHH153" s="4"/>
      <c r="WHI153" s="4"/>
      <c r="WHJ153" s="4"/>
      <c r="WHK153" s="4"/>
      <c r="WHL153" s="4"/>
      <c r="WHM153" s="4"/>
      <c r="WHN153" s="4"/>
      <c r="WHO153" s="4"/>
      <c r="WHP153" s="4"/>
      <c r="WHQ153" s="4"/>
      <c r="WHR153" s="4"/>
      <c r="WHS153" s="4"/>
      <c r="WHT153" s="4"/>
      <c r="WHU153" s="4"/>
      <c r="WHV153" s="4"/>
      <c r="WHW153" s="4"/>
      <c r="WHX153" s="4"/>
      <c r="WHY153" s="4"/>
      <c r="WHZ153" s="4"/>
      <c r="WIA153" s="4"/>
      <c r="WIB153" s="4"/>
      <c r="WIC153" s="4"/>
      <c r="WID153" s="4"/>
      <c r="WIE153" s="4"/>
      <c r="WIF153" s="4"/>
      <c r="WIG153" s="4"/>
      <c r="WIH153" s="4"/>
      <c r="WII153" s="4"/>
      <c r="WIJ153" s="4"/>
      <c r="WIK153" s="4"/>
      <c r="WIL153" s="4"/>
      <c r="WIM153" s="4"/>
      <c r="WIN153" s="4"/>
      <c r="WIO153" s="4"/>
      <c r="WIP153" s="4"/>
      <c r="WIQ153" s="4"/>
      <c r="WIR153" s="4"/>
      <c r="WIS153" s="4"/>
      <c r="WIT153" s="4"/>
      <c r="WIU153" s="4"/>
      <c r="WIV153" s="4"/>
      <c r="WIW153" s="4"/>
      <c r="WIX153" s="4"/>
      <c r="WIY153" s="4"/>
      <c r="WIZ153" s="4"/>
      <c r="WJA153" s="4"/>
      <c r="WJB153" s="4"/>
      <c r="WJC153" s="4"/>
      <c r="WJD153" s="4"/>
      <c r="WJE153" s="4"/>
      <c r="WJF153" s="4"/>
      <c r="WJG153" s="4"/>
      <c r="WJH153" s="4"/>
      <c r="WJI153" s="4"/>
      <c r="WJJ153" s="4"/>
      <c r="WJK153" s="4"/>
      <c r="WJL153" s="4"/>
      <c r="WJM153" s="4"/>
      <c r="WJN153" s="4"/>
      <c r="WJO153" s="4"/>
      <c r="WJP153" s="4"/>
      <c r="WJQ153" s="4"/>
      <c r="WJR153" s="4"/>
      <c r="WJS153" s="74"/>
      <c r="WJT153" s="74"/>
      <c r="WJU153" s="74"/>
      <c r="WJV153" s="74"/>
      <c r="WJW153" s="74"/>
      <c r="WJX153" s="74"/>
      <c r="WJY153" s="4"/>
      <c r="WJZ153" s="4"/>
      <c r="WKA153" s="4"/>
      <c r="WKB153" s="4"/>
      <c r="WKC153" s="4"/>
      <c r="WKD153" s="4"/>
      <c r="WKE153" s="4"/>
      <c r="WKF153" s="4"/>
      <c r="WKG153" s="4"/>
      <c r="WKH153" s="4"/>
      <c r="WKI153" s="4"/>
      <c r="WKJ153" s="4"/>
      <c r="WKK153" s="4"/>
      <c r="WKL153" s="4"/>
      <c r="WKM153" s="4"/>
      <c r="WKN153" s="4"/>
      <c r="WKO153" s="4"/>
      <c r="WKP153" s="4"/>
      <c r="WKQ153" s="4"/>
      <c r="WKR153" s="4"/>
      <c r="WKS153" s="4"/>
      <c r="WKT153" s="4"/>
      <c r="WKU153" s="4"/>
      <c r="WKV153" s="4"/>
      <c r="WKW153" s="4"/>
      <c r="WKX153" s="4"/>
      <c r="WKY153" s="4"/>
      <c r="WKZ153" s="4"/>
      <c r="WLA153" s="4"/>
      <c r="WLB153" s="4"/>
      <c r="WLC153" s="4"/>
      <c r="WLD153" s="4"/>
      <c r="WLE153" s="4"/>
      <c r="WLF153" s="4"/>
      <c r="WLG153" s="4"/>
      <c r="WLH153" s="4"/>
      <c r="WLI153" s="4"/>
      <c r="WLJ153" s="4"/>
      <c r="WLK153" s="4"/>
      <c r="WLL153" s="4"/>
      <c r="WLM153" s="4"/>
      <c r="WLN153" s="4"/>
      <c r="WLO153" s="4"/>
      <c r="WLP153" s="4"/>
      <c r="WLQ153" s="4"/>
      <c r="WLR153" s="4"/>
      <c r="WLS153" s="4"/>
      <c r="WLT153" s="4"/>
      <c r="WLU153" s="4"/>
      <c r="WLV153" s="4"/>
      <c r="WLW153" s="4"/>
      <c r="WLX153" s="4"/>
      <c r="WLY153" s="4"/>
      <c r="WLZ153" s="4"/>
      <c r="WMA153" s="4"/>
      <c r="WMB153" s="4"/>
      <c r="WMC153" s="4"/>
      <c r="WMD153" s="4"/>
      <c r="WME153" s="4"/>
      <c r="WMF153" s="4"/>
      <c r="WMG153" s="4"/>
      <c r="WMH153" s="4"/>
      <c r="WMI153" s="4"/>
      <c r="WMJ153" s="4"/>
      <c r="WMK153" s="4"/>
      <c r="WML153" s="4"/>
      <c r="WMM153" s="4"/>
      <c r="WMN153" s="4"/>
      <c r="WMO153" s="4"/>
      <c r="WMP153" s="4"/>
      <c r="WMQ153" s="4"/>
      <c r="WMR153" s="4"/>
      <c r="WMS153" s="4"/>
      <c r="WMT153" s="4"/>
      <c r="WMU153" s="4"/>
      <c r="WMV153" s="4"/>
      <c r="WMW153" s="4"/>
      <c r="WMX153" s="4"/>
      <c r="WMY153" s="4"/>
      <c r="WMZ153" s="4"/>
      <c r="WNA153" s="4"/>
      <c r="WNB153" s="4"/>
      <c r="WNC153" s="4"/>
      <c r="WND153" s="4"/>
      <c r="WNE153" s="4"/>
      <c r="WNF153" s="4"/>
      <c r="WNG153" s="4"/>
      <c r="WNH153" s="4"/>
      <c r="WNI153" s="4"/>
      <c r="WNJ153" s="4"/>
      <c r="WNK153" s="4"/>
      <c r="WNL153" s="4"/>
      <c r="WNM153" s="4"/>
      <c r="WNN153" s="4"/>
      <c r="WNO153" s="4"/>
      <c r="WNP153" s="4"/>
      <c r="WNQ153" s="4"/>
      <c r="WNR153" s="4"/>
      <c r="WNS153" s="4"/>
      <c r="WNT153" s="4"/>
      <c r="WNU153" s="4"/>
      <c r="WNV153" s="4"/>
      <c r="WNW153" s="4"/>
      <c r="WNX153" s="4"/>
      <c r="WNY153" s="4"/>
      <c r="WNZ153" s="4"/>
      <c r="WOA153" s="4"/>
      <c r="WOB153" s="4"/>
      <c r="WOC153" s="4"/>
      <c r="WOD153" s="4"/>
      <c r="WOE153" s="4"/>
      <c r="WOF153" s="4"/>
      <c r="WOG153" s="4"/>
      <c r="WOH153" s="4"/>
      <c r="WOI153" s="4"/>
      <c r="WOJ153" s="4"/>
      <c r="WOK153" s="4"/>
      <c r="WOL153" s="4"/>
      <c r="WOM153" s="4"/>
      <c r="WON153" s="4"/>
      <c r="WOO153" s="4"/>
      <c r="WOP153" s="4"/>
      <c r="WOQ153" s="4"/>
      <c r="WOR153" s="4"/>
      <c r="WOS153" s="4"/>
      <c r="WOT153" s="4"/>
      <c r="WOU153" s="4"/>
      <c r="WOV153" s="4"/>
      <c r="WOW153" s="4"/>
      <c r="WOX153" s="4"/>
      <c r="WOY153" s="4"/>
      <c r="WOZ153" s="4"/>
      <c r="WPA153" s="4"/>
      <c r="WPB153" s="4"/>
      <c r="WPC153" s="4"/>
      <c r="WPD153" s="4"/>
      <c r="WPE153" s="4"/>
      <c r="WPF153" s="4"/>
      <c r="WPG153" s="4"/>
      <c r="WPH153" s="4"/>
      <c r="WPI153" s="4"/>
      <c r="WPJ153" s="4"/>
      <c r="WPK153" s="4"/>
      <c r="WPL153" s="4"/>
      <c r="WPM153" s="4"/>
      <c r="WPN153" s="4"/>
      <c r="WPO153" s="4"/>
      <c r="WPP153" s="4"/>
      <c r="WPQ153" s="4"/>
      <c r="WPR153" s="4"/>
      <c r="WPS153" s="4"/>
      <c r="WPT153" s="4"/>
      <c r="WPU153" s="4"/>
      <c r="WPV153" s="4"/>
      <c r="WPW153" s="4"/>
      <c r="WPX153" s="4"/>
      <c r="WPY153" s="4"/>
      <c r="WPZ153" s="4"/>
      <c r="WQA153" s="4"/>
      <c r="WQB153" s="4"/>
      <c r="WQC153" s="4"/>
      <c r="WQD153" s="4"/>
      <c r="WQE153" s="4"/>
      <c r="WQF153" s="4"/>
      <c r="WQG153" s="4"/>
      <c r="WQH153" s="4"/>
      <c r="WQI153" s="4"/>
      <c r="WQJ153" s="4"/>
      <c r="WQK153" s="4"/>
      <c r="WQL153" s="4"/>
      <c r="WQM153" s="4"/>
      <c r="WQN153" s="4"/>
      <c r="WQO153" s="4"/>
      <c r="WQP153" s="4"/>
      <c r="WQQ153" s="4"/>
      <c r="WQR153" s="4"/>
      <c r="WQS153" s="4"/>
      <c r="WQT153" s="4"/>
      <c r="WQU153" s="4"/>
      <c r="WQV153" s="4"/>
      <c r="WQW153" s="4"/>
      <c r="WQX153" s="4"/>
      <c r="WQY153" s="4"/>
      <c r="WQZ153" s="4"/>
      <c r="WRA153" s="4"/>
      <c r="WRB153" s="4"/>
      <c r="WRC153" s="4"/>
      <c r="WRD153" s="4"/>
      <c r="WRE153" s="4"/>
      <c r="WRF153" s="4"/>
      <c r="WRG153" s="4"/>
      <c r="WRH153" s="4"/>
      <c r="WRI153" s="4"/>
      <c r="WRJ153" s="4"/>
      <c r="WRK153" s="4"/>
      <c r="WRL153" s="4"/>
      <c r="WRM153" s="4"/>
      <c r="WRN153" s="4"/>
      <c r="WRO153" s="4"/>
      <c r="WRP153" s="4"/>
      <c r="WRQ153" s="4"/>
      <c r="WRR153" s="4"/>
      <c r="WRS153" s="4"/>
      <c r="WRT153" s="4"/>
      <c r="WRU153" s="4"/>
      <c r="WRV153" s="4"/>
      <c r="WRW153" s="4"/>
      <c r="WRX153" s="4"/>
      <c r="WRY153" s="4"/>
      <c r="WRZ153" s="4"/>
      <c r="WSA153" s="4"/>
      <c r="WSB153" s="4"/>
      <c r="WSC153" s="4"/>
      <c r="WSD153" s="4"/>
      <c r="WSE153" s="4"/>
      <c r="WSF153" s="4"/>
      <c r="WSG153" s="4"/>
      <c r="WSH153" s="4"/>
      <c r="WSI153" s="4"/>
      <c r="WSJ153" s="4"/>
      <c r="WSK153" s="4"/>
      <c r="WSL153" s="4"/>
      <c r="WSM153" s="4"/>
      <c r="WSN153" s="4"/>
      <c r="WSO153" s="4"/>
      <c r="WSP153" s="4"/>
      <c r="WSQ153" s="4"/>
      <c r="WSR153" s="4"/>
      <c r="WSS153" s="4"/>
      <c r="WST153" s="4"/>
      <c r="WSU153" s="4"/>
      <c r="WSV153" s="4"/>
      <c r="WSW153" s="4"/>
      <c r="WSX153" s="4"/>
      <c r="WSY153" s="4"/>
      <c r="WSZ153" s="4"/>
      <c r="WTA153" s="4"/>
      <c r="WTB153" s="4"/>
      <c r="WTC153" s="4"/>
      <c r="WTD153" s="4"/>
      <c r="WTE153" s="4"/>
      <c r="WTF153" s="4"/>
      <c r="WTG153" s="4"/>
      <c r="WTH153" s="4"/>
      <c r="WTI153" s="4"/>
      <c r="WTJ153" s="4"/>
      <c r="WTK153" s="4"/>
      <c r="WTL153" s="4"/>
      <c r="WTM153" s="4"/>
      <c r="WTN153" s="4"/>
      <c r="WTO153" s="74"/>
      <c r="WTP153" s="74"/>
      <c r="WTQ153" s="74"/>
      <c r="WTR153" s="74"/>
      <c r="WTS153" s="74"/>
      <c r="WTT153" s="74"/>
      <c r="WTU153" s="4"/>
      <c r="WTV153" s="4"/>
      <c r="WTW153" s="4"/>
      <c r="WTX153" s="4"/>
      <c r="WTY153" s="4"/>
      <c r="WTZ153" s="4"/>
      <c r="WUA153" s="4"/>
      <c r="WUB153" s="4"/>
      <c r="WUC153" s="4"/>
      <c r="WUD153" s="4"/>
      <c r="WUE153" s="4"/>
      <c r="WUF153" s="4"/>
      <c r="WUG153" s="4"/>
      <c r="WUH153" s="4"/>
      <c r="WUI153" s="4"/>
      <c r="WUJ153" s="4"/>
      <c r="WUK153" s="4"/>
      <c r="WUL153" s="4"/>
      <c r="WUM153" s="4"/>
      <c r="WUN153" s="4"/>
      <c r="WUO153" s="4"/>
      <c r="WUP153" s="4"/>
      <c r="WUQ153" s="4"/>
      <c r="WUR153" s="4"/>
      <c r="WUS153" s="4"/>
      <c r="WUT153" s="4"/>
      <c r="WUU153" s="4"/>
      <c r="WUV153" s="4"/>
      <c r="WUW153" s="4"/>
      <c r="WUX153" s="4"/>
      <c r="WUY153" s="4"/>
      <c r="WUZ153" s="4"/>
      <c r="WVA153" s="4"/>
      <c r="WVB153" s="4"/>
      <c r="WVC153" s="4"/>
      <c r="WVD153" s="4"/>
      <c r="WVE153" s="4"/>
      <c r="WVF153" s="4"/>
      <c r="WVG153" s="4"/>
      <c r="WVH153" s="4"/>
      <c r="WVI153" s="4"/>
      <c r="WVJ153" s="4"/>
      <c r="WVK153" s="4"/>
      <c r="WVL153" s="4"/>
      <c r="WVM153" s="4"/>
      <c r="WVN153" s="4"/>
      <c r="WVO153" s="4"/>
      <c r="WVP153" s="4"/>
      <c r="WVQ153" s="4"/>
      <c r="WVR153" s="4"/>
      <c r="WVS153" s="4"/>
      <c r="WVT153" s="4"/>
      <c r="WVU153" s="4"/>
      <c r="WVV153" s="4"/>
      <c r="WVW153" s="4"/>
      <c r="WVX153" s="4"/>
      <c r="WVY153" s="4"/>
      <c r="WVZ153" s="4"/>
      <c r="WWA153" s="4"/>
      <c r="WWB153" s="4"/>
      <c r="WWC153" s="4"/>
      <c r="WWD153" s="4"/>
      <c r="WWE153" s="4"/>
      <c r="WWF153" s="4"/>
      <c r="WWG153" s="4"/>
      <c r="WWH153" s="4"/>
      <c r="WWI153" s="4"/>
      <c r="WWJ153" s="4"/>
      <c r="WWK153" s="4"/>
      <c r="WWL153" s="4"/>
      <c r="WWM153" s="4"/>
      <c r="WWN153" s="4"/>
      <c r="WWO153" s="4"/>
      <c r="WWP153" s="4"/>
      <c r="WWQ153" s="4"/>
      <c r="WWR153" s="4"/>
      <c r="WWS153" s="4"/>
      <c r="WWT153" s="4"/>
      <c r="WWU153" s="4"/>
      <c r="WWV153" s="4"/>
      <c r="WWW153" s="4"/>
      <c r="WWX153" s="4"/>
      <c r="WWY153" s="4"/>
      <c r="WWZ153" s="4"/>
      <c r="WXA153" s="4"/>
      <c r="WXB153" s="4"/>
      <c r="WXC153" s="4"/>
      <c r="WXD153" s="4"/>
      <c r="WXE153" s="4"/>
      <c r="WXF153" s="4"/>
      <c r="WXG153" s="4"/>
      <c r="WXH153" s="4"/>
      <c r="WXI153" s="4"/>
      <c r="WXJ153" s="4"/>
      <c r="WXK153" s="4"/>
      <c r="WXL153" s="4"/>
      <c r="WXM153" s="4"/>
      <c r="WXN153" s="4"/>
      <c r="WXO153" s="4"/>
      <c r="WXP153" s="4"/>
      <c r="WXQ153" s="4"/>
      <c r="WXR153" s="4"/>
      <c r="WXS153" s="4"/>
      <c r="WXT153" s="4"/>
      <c r="WXU153" s="4"/>
      <c r="WXV153" s="4"/>
      <c r="WXW153" s="4"/>
      <c r="WXX153" s="4"/>
      <c r="WXY153" s="4"/>
      <c r="WXZ153" s="4"/>
      <c r="WYA153" s="4"/>
      <c r="WYB153" s="4"/>
      <c r="WYC153" s="4"/>
      <c r="WYD153" s="4"/>
      <c r="WYE153" s="4"/>
      <c r="WYF153" s="4"/>
      <c r="WYG153" s="4"/>
      <c r="WYH153" s="4"/>
      <c r="WYI153" s="4"/>
      <c r="WYJ153" s="4"/>
      <c r="WYK153" s="4"/>
      <c r="WYL153" s="4"/>
      <c r="WYM153" s="4"/>
      <c r="WYN153" s="4"/>
      <c r="WYO153" s="4"/>
      <c r="WYP153" s="4"/>
      <c r="WYQ153" s="4"/>
      <c r="WYR153" s="4"/>
      <c r="WYS153" s="4"/>
      <c r="WYT153" s="4"/>
      <c r="WYU153" s="4"/>
      <c r="WYV153" s="4"/>
      <c r="WYW153" s="4"/>
      <c r="WYX153" s="4"/>
      <c r="WYY153" s="4"/>
      <c r="WYZ153" s="4"/>
      <c r="WZA153" s="4"/>
      <c r="WZB153" s="4"/>
      <c r="WZC153" s="4"/>
      <c r="WZD153" s="4"/>
      <c r="WZE153" s="4"/>
      <c r="WZF153" s="4"/>
      <c r="WZG153" s="4"/>
      <c r="WZH153" s="4"/>
      <c r="WZI153" s="4"/>
      <c r="WZJ153" s="4"/>
      <c r="WZK153" s="4"/>
      <c r="WZL153" s="4"/>
      <c r="WZM153" s="4"/>
      <c r="WZN153" s="4"/>
      <c r="WZO153" s="4"/>
      <c r="WZP153" s="4"/>
      <c r="WZQ153" s="4"/>
      <c r="WZR153" s="4"/>
      <c r="WZS153" s="4"/>
      <c r="WZT153" s="4"/>
      <c r="WZU153" s="4"/>
      <c r="WZV153" s="4"/>
      <c r="WZW153" s="4"/>
      <c r="WZX153" s="4"/>
      <c r="WZY153" s="4"/>
      <c r="WZZ153" s="4"/>
      <c r="XAA153" s="4"/>
      <c r="XAB153" s="4"/>
      <c r="XAC153" s="4"/>
      <c r="XAD153" s="4"/>
      <c r="XAE153" s="4"/>
      <c r="XAF153" s="4"/>
      <c r="XAG153" s="4"/>
      <c r="XAH153" s="4"/>
      <c r="XAI153" s="4"/>
      <c r="XAJ153" s="4"/>
      <c r="XAK153" s="4"/>
      <c r="XAL153" s="4"/>
      <c r="XAM153" s="4"/>
      <c r="XAN153" s="4"/>
      <c r="XAO153" s="4"/>
      <c r="XAP153" s="4"/>
      <c r="XAQ153" s="4"/>
      <c r="XAR153" s="4"/>
      <c r="XAS153" s="4"/>
      <c r="XAT153" s="4"/>
      <c r="XAU153" s="4"/>
      <c r="XAV153" s="4"/>
      <c r="XAW153" s="4"/>
      <c r="XAX153" s="4"/>
      <c r="XAY153" s="4"/>
      <c r="XAZ153" s="4"/>
      <c r="XBA153" s="4"/>
      <c r="XBB153" s="4"/>
      <c r="XBC153" s="4"/>
      <c r="XBD153" s="4"/>
      <c r="XBE153" s="4"/>
      <c r="XBF153" s="4"/>
      <c r="XBG153" s="4"/>
      <c r="XBH153" s="4"/>
      <c r="XBI153" s="4"/>
      <c r="XBJ153" s="4"/>
      <c r="XBK153" s="4"/>
      <c r="XBL153" s="4"/>
      <c r="XBM153" s="4"/>
      <c r="XBN153" s="4"/>
      <c r="XBO153" s="4"/>
      <c r="XBP153" s="4"/>
      <c r="XBQ153" s="4"/>
      <c r="XBR153" s="4"/>
      <c r="XBS153" s="4"/>
      <c r="XBT153" s="4"/>
      <c r="XBU153" s="4"/>
      <c r="XBV153" s="4"/>
      <c r="XBW153" s="4"/>
      <c r="XBX153" s="4"/>
      <c r="XBY153" s="4"/>
      <c r="XBZ153" s="4"/>
      <c r="XCA153" s="4"/>
      <c r="XCB153" s="4"/>
      <c r="XCC153" s="4"/>
      <c r="XCD153" s="4"/>
      <c r="XCE153" s="4"/>
      <c r="XCF153" s="4"/>
      <c r="XCG153" s="4"/>
      <c r="XCH153" s="4"/>
      <c r="XCI153" s="4"/>
      <c r="XCJ153" s="4"/>
      <c r="XCK153" s="4"/>
      <c r="XCL153" s="4"/>
      <c r="XCM153" s="4"/>
      <c r="XCN153" s="4"/>
      <c r="XCO153" s="4"/>
      <c r="XCP153" s="4"/>
      <c r="XCQ153" s="4"/>
      <c r="XCR153" s="4"/>
      <c r="XCS153" s="4"/>
      <c r="XCT153" s="4"/>
      <c r="XCU153" s="4"/>
      <c r="XCV153" s="4"/>
      <c r="XCW153" s="4"/>
      <c r="XCX153" s="4"/>
      <c r="XCY153" s="4"/>
      <c r="XCZ153" s="4"/>
      <c r="XDA153" s="4"/>
      <c r="XDB153" s="4"/>
      <c r="XDC153" s="4"/>
      <c r="XDD153" s="4"/>
      <c r="XDE153" s="4"/>
    </row>
    <row r="154" spans="1:16333" s="73" customFormat="1" ht="15.75" x14ac:dyDescent="0.25">
      <c r="A154" s="90"/>
      <c r="B154" s="91"/>
      <c r="C154" s="91"/>
      <c r="D154" s="71"/>
      <c r="E154" s="71"/>
      <c r="F154" s="71"/>
      <c r="H154" s="92"/>
      <c r="I154" s="92"/>
      <c r="J154" s="92"/>
      <c r="K154" s="92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74"/>
      <c r="HD154" s="74"/>
      <c r="HE154" s="74"/>
      <c r="HF154" s="74"/>
      <c r="HG154" s="74"/>
      <c r="HH154" s="7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74"/>
      <c r="QZ154" s="74"/>
      <c r="RA154" s="74"/>
      <c r="RB154" s="74"/>
      <c r="RC154" s="74"/>
      <c r="RD154" s="7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  <c r="ZI154" s="4"/>
      <c r="ZJ154" s="4"/>
      <c r="ZK154" s="4"/>
      <c r="ZL154" s="4"/>
      <c r="ZM154" s="4"/>
      <c r="ZN154" s="4"/>
      <c r="ZO154" s="4"/>
      <c r="ZP154" s="4"/>
      <c r="ZQ154" s="4"/>
      <c r="ZR154" s="4"/>
      <c r="ZS154" s="4"/>
      <c r="ZT154" s="4"/>
      <c r="ZU154" s="4"/>
      <c r="ZV154" s="4"/>
      <c r="ZW154" s="4"/>
      <c r="ZX154" s="4"/>
      <c r="ZY154" s="4"/>
      <c r="ZZ154" s="4"/>
      <c r="AAA154" s="4"/>
      <c r="AAB154" s="4"/>
      <c r="AAC154" s="4"/>
      <c r="AAD154" s="4"/>
      <c r="AAE154" s="4"/>
      <c r="AAF154" s="4"/>
      <c r="AAG154" s="4"/>
      <c r="AAH154" s="4"/>
      <c r="AAI154" s="4"/>
      <c r="AAJ154" s="4"/>
      <c r="AAK154" s="4"/>
      <c r="AAL154" s="4"/>
      <c r="AAM154" s="4"/>
      <c r="AAN154" s="4"/>
      <c r="AAO154" s="4"/>
      <c r="AAP154" s="4"/>
      <c r="AAQ154" s="4"/>
      <c r="AAR154" s="4"/>
      <c r="AAS154" s="4"/>
      <c r="AAT154" s="4"/>
      <c r="AAU154" s="74"/>
      <c r="AAV154" s="74"/>
      <c r="AAW154" s="74"/>
      <c r="AAX154" s="74"/>
      <c r="AAY154" s="74"/>
      <c r="AAZ154" s="74"/>
      <c r="ABA154" s="4"/>
      <c r="ABB154" s="4"/>
      <c r="ABC154" s="4"/>
      <c r="ABD154" s="4"/>
      <c r="ABE154" s="4"/>
      <c r="ABF154" s="4"/>
      <c r="ABG154" s="4"/>
      <c r="ABH154" s="4"/>
      <c r="ABI154" s="4"/>
      <c r="ABJ154" s="4"/>
      <c r="ABK154" s="4"/>
      <c r="ABL154" s="4"/>
      <c r="ABM154" s="4"/>
      <c r="ABN154" s="4"/>
      <c r="ABO154" s="4"/>
      <c r="ABP154" s="4"/>
      <c r="ABQ154" s="4"/>
      <c r="ABR154" s="4"/>
      <c r="ABS154" s="4"/>
      <c r="ABT154" s="4"/>
      <c r="ABU154" s="4"/>
      <c r="ABV154" s="4"/>
      <c r="ABW154" s="4"/>
      <c r="ABX154" s="4"/>
      <c r="ABY154" s="4"/>
      <c r="ABZ154" s="4"/>
      <c r="ACA154" s="4"/>
      <c r="ACB154" s="4"/>
      <c r="ACC154" s="4"/>
      <c r="ACD154" s="4"/>
      <c r="ACE154" s="4"/>
      <c r="ACF154" s="4"/>
      <c r="ACG154" s="4"/>
      <c r="ACH154" s="4"/>
      <c r="ACI154" s="4"/>
      <c r="ACJ154" s="4"/>
      <c r="ACK154" s="4"/>
      <c r="ACL154" s="4"/>
      <c r="ACM154" s="4"/>
      <c r="ACN154" s="4"/>
      <c r="ACO154" s="4"/>
      <c r="ACP154" s="4"/>
      <c r="ACQ154" s="4"/>
      <c r="ACR154" s="4"/>
      <c r="ACS154" s="4"/>
      <c r="ACT154" s="4"/>
      <c r="ACU154" s="4"/>
      <c r="ACV154" s="4"/>
      <c r="ACW154" s="4"/>
      <c r="ACX154" s="4"/>
      <c r="ACY154" s="4"/>
      <c r="ACZ154" s="4"/>
      <c r="ADA154" s="4"/>
      <c r="ADB154" s="4"/>
      <c r="ADC154" s="4"/>
      <c r="ADD154" s="4"/>
      <c r="ADE154" s="4"/>
      <c r="ADF154" s="4"/>
      <c r="ADG154" s="4"/>
      <c r="ADH154" s="4"/>
      <c r="ADI154" s="4"/>
      <c r="ADJ154" s="4"/>
      <c r="ADK154" s="4"/>
      <c r="ADL154" s="4"/>
      <c r="ADM154" s="4"/>
      <c r="ADN154" s="4"/>
      <c r="ADO154" s="4"/>
      <c r="ADP154" s="4"/>
      <c r="ADQ154" s="4"/>
      <c r="ADR154" s="4"/>
      <c r="ADS154" s="4"/>
      <c r="ADT154" s="4"/>
      <c r="ADU154" s="4"/>
      <c r="ADV154" s="4"/>
      <c r="ADW154" s="4"/>
      <c r="ADX154" s="4"/>
      <c r="ADY154" s="4"/>
      <c r="ADZ154" s="4"/>
      <c r="AEA154" s="4"/>
      <c r="AEB154" s="4"/>
      <c r="AEC154" s="4"/>
      <c r="AED154" s="4"/>
      <c r="AEE154" s="4"/>
      <c r="AEF154" s="4"/>
      <c r="AEG154" s="4"/>
      <c r="AEH154" s="4"/>
      <c r="AEI154" s="4"/>
      <c r="AEJ154" s="4"/>
      <c r="AEK154" s="4"/>
      <c r="AEL154" s="4"/>
      <c r="AEM154" s="4"/>
      <c r="AEN154" s="4"/>
      <c r="AEO154" s="4"/>
      <c r="AEP154" s="4"/>
      <c r="AEQ154" s="4"/>
      <c r="AER154" s="4"/>
      <c r="AES154" s="4"/>
      <c r="AET154" s="4"/>
      <c r="AEU154" s="4"/>
      <c r="AEV154" s="4"/>
      <c r="AEW154" s="4"/>
      <c r="AEX154" s="4"/>
      <c r="AEY154" s="4"/>
      <c r="AEZ154" s="4"/>
      <c r="AFA154" s="4"/>
      <c r="AFB154" s="4"/>
      <c r="AFC154" s="4"/>
      <c r="AFD154" s="4"/>
      <c r="AFE154" s="4"/>
      <c r="AFF154" s="4"/>
      <c r="AFG154" s="4"/>
      <c r="AFH154" s="4"/>
      <c r="AFI154" s="4"/>
      <c r="AFJ154" s="4"/>
      <c r="AFK154" s="4"/>
      <c r="AFL154" s="4"/>
      <c r="AFM154" s="4"/>
      <c r="AFN154" s="4"/>
      <c r="AFO154" s="4"/>
      <c r="AFP154" s="4"/>
      <c r="AFQ154" s="4"/>
      <c r="AFR154" s="4"/>
      <c r="AFS154" s="4"/>
      <c r="AFT154" s="4"/>
      <c r="AFU154" s="4"/>
      <c r="AFV154" s="4"/>
      <c r="AFW154" s="4"/>
      <c r="AFX154" s="4"/>
      <c r="AFY154" s="4"/>
      <c r="AFZ154" s="4"/>
      <c r="AGA154" s="4"/>
      <c r="AGB154" s="4"/>
      <c r="AGC154" s="4"/>
      <c r="AGD154" s="4"/>
      <c r="AGE154" s="4"/>
      <c r="AGF154" s="4"/>
      <c r="AGG154" s="4"/>
      <c r="AGH154" s="4"/>
      <c r="AGI154" s="4"/>
      <c r="AGJ154" s="4"/>
      <c r="AGK154" s="4"/>
      <c r="AGL154" s="4"/>
      <c r="AGM154" s="4"/>
      <c r="AGN154" s="4"/>
      <c r="AGO154" s="4"/>
      <c r="AGP154" s="4"/>
      <c r="AGQ154" s="4"/>
      <c r="AGR154" s="4"/>
      <c r="AGS154" s="4"/>
      <c r="AGT154" s="4"/>
      <c r="AGU154" s="4"/>
      <c r="AGV154" s="4"/>
      <c r="AGW154" s="4"/>
      <c r="AGX154" s="4"/>
      <c r="AGY154" s="4"/>
      <c r="AGZ154" s="4"/>
      <c r="AHA154" s="4"/>
      <c r="AHB154" s="4"/>
      <c r="AHC154" s="4"/>
      <c r="AHD154" s="4"/>
      <c r="AHE154" s="4"/>
      <c r="AHF154" s="4"/>
      <c r="AHG154" s="4"/>
      <c r="AHH154" s="4"/>
      <c r="AHI154" s="4"/>
      <c r="AHJ154" s="4"/>
      <c r="AHK154" s="4"/>
      <c r="AHL154" s="4"/>
      <c r="AHM154" s="4"/>
      <c r="AHN154" s="4"/>
      <c r="AHO154" s="4"/>
      <c r="AHP154" s="4"/>
      <c r="AHQ154" s="4"/>
      <c r="AHR154" s="4"/>
      <c r="AHS154" s="4"/>
      <c r="AHT154" s="4"/>
      <c r="AHU154" s="4"/>
      <c r="AHV154" s="4"/>
      <c r="AHW154" s="4"/>
      <c r="AHX154" s="4"/>
      <c r="AHY154" s="4"/>
      <c r="AHZ154" s="4"/>
      <c r="AIA154" s="4"/>
      <c r="AIB154" s="4"/>
      <c r="AIC154" s="4"/>
      <c r="AID154" s="4"/>
      <c r="AIE154" s="4"/>
      <c r="AIF154" s="4"/>
      <c r="AIG154" s="4"/>
      <c r="AIH154" s="4"/>
      <c r="AII154" s="4"/>
      <c r="AIJ154" s="4"/>
      <c r="AIK154" s="4"/>
      <c r="AIL154" s="4"/>
      <c r="AIM154" s="4"/>
      <c r="AIN154" s="4"/>
      <c r="AIO154" s="4"/>
      <c r="AIP154" s="4"/>
      <c r="AIQ154" s="4"/>
      <c r="AIR154" s="4"/>
      <c r="AIS154" s="4"/>
      <c r="AIT154" s="4"/>
      <c r="AIU154" s="4"/>
      <c r="AIV154" s="4"/>
      <c r="AIW154" s="4"/>
      <c r="AIX154" s="4"/>
      <c r="AIY154" s="4"/>
      <c r="AIZ154" s="4"/>
      <c r="AJA154" s="4"/>
      <c r="AJB154" s="4"/>
      <c r="AJC154" s="4"/>
      <c r="AJD154" s="4"/>
      <c r="AJE154" s="4"/>
      <c r="AJF154" s="4"/>
      <c r="AJG154" s="4"/>
      <c r="AJH154" s="4"/>
      <c r="AJI154" s="4"/>
      <c r="AJJ154" s="4"/>
      <c r="AJK154" s="4"/>
      <c r="AJL154" s="4"/>
      <c r="AJM154" s="4"/>
      <c r="AJN154" s="4"/>
      <c r="AJO154" s="4"/>
      <c r="AJP154" s="4"/>
      <c r="AJQ154" s="4"/>
      <c r="AJR154" s="4"/>
      <c r="AJS154" s="4"/>
      <c r="AJT154" s="4"/>
      <c r="AJU154" s="4"/>
      <c r="AJV154" s="4"/>
      <c r="AJW154" s="4"/>
      <c r="AJX154" s="4"/>
      <c r="AJY154" s="4"/>
      <c r="AJZ154" s="4"/>
      <c r="AKA154" s="4"/>
      <c r="AKB154" s="4"/>
      <c r="AKC154" s="4"/>
      <c r="AKD154" s="4"/>
      <c r="AKE154" s="4"/>
      <c r="AKF154" s="4"/>
      <c r="AKG154" s="4"/>
      <c r="AKH154" s="4"/>
      <c r="AKI154" s="4"/>
      <c r="AKJ154" s="4"/>
      <c r="AKK154" s="4"/>
      <c r="AKL154" s="4"/>
      <c r="AKM154" s="4"/>
      <c r="AKN154" s="4"/>
      <c r="AKO154" s="4"/>
      <c r="AKP154" s="4"/>
      <c r="AKQ154" s="74"/>
      <c r="AKR154" s="74"/>
      <c r="AKS154" s="74"/>
      <c r="AKT154" s="74"/>
      <c r="AKU154" s="74"/>
      <c r="AKV154" s="74"/>
      <c r="AKW154" s="4"/>
      <c r="AKX154" s="4"/>
      <c r="AKY154" s="4"/>
      <c r="AKZ154" s="4"/>
      <c r="ALA154" s="4"/>
      <c r="ALB154" s="4"/>
      <c r="ALC154" s="4"/>
      <c r="ALD154" s="4"/>
      <c r="ALE154" s="4"/>
      <c r="ALF154" s="4"/>
      <c r="ALG154" s="4"/>
      <c r="ALH154" s="4"/>
      <c r="ALI154" s="4"/>
      <c r="ALJ154" s="4"/>
      <c r="ALK154" s="4"/>
      <c r="ALL154" s="4"/>
      <c r="ALM154" s="4"/>
      <c r="ALN154" s="4"/>
      <c r="ALO154" s="4"/>
      <c r="ALP154" s="4"/>
      <c r="ALQ154" s="4"/>
      <c r="ALR154" s="4"/>
      <c r="ALS154" s="4"/>
      <c r="ALT154" s="4"/>
      <c r="ALU154" s="4"/>
      <c r="ALV154" s="4"/>
      <c r="ALW154" s="4"/>
      <c r="ALX154" s="4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  <c r="AMK154" s="4"/>
      <c r="AML154" s="4"/>
      <c r="AMM154" s="4"/>
      <c r="AMN154" s="4"/>
      <c r="AMO154" s="4"/>
      <c r="AMP154" s="4"/>
      <c r="AMQ154" s="4"/>
      <c r="AMR154" s="4"/>
      <c r="AMS154" s="4"/>
      <c r="AMT154" s="4"/>
      <c r="AMU154" s="4"/>
      <c r="AMV154" s="4"/>
      <c r="AMW154" s="4"/>
      <c r="AMX154" s="4"/>
      <c r="AMY154" s="4"/>
      <c r="AMZ154" s="4"/>
      <c r="ANA154" s="4"/>
      <c r="ANB154" s="4"/>
      <c r="ANC154" s="4"/>
      <c r="AND154" s="4"/>
      <c r="ANE154" s="4"/>
      <c r="ANF154" s="4"/>
      <c r="ANG154" s="4"/>
      <c r="ANH154" s="4"/>
      <c r="ANI154" s="4"/>
      <c r="ANJ154" s="4"/>
      <c r="ANK154" s="4"/>
      <c r="ANL154" s="4"/>
      <c r="ANM154" s="4"/>
      <c r="ANN154" s="4"/>
      <c r="ANO154" s="4"/>
      <c r="ANP154" s="4"/>
      <c r="ANQ154" s="4"/>
      <c r="ANR154" s="4"/>
      <c r="ANS154" s="4"/>
      <c r="ANT154" s="4"/>
      <c r="ANU154" s="4"/>
      <c r="ANV154" s="4"/>
      <c r="ANW154" s="4"/>
      <c r="ANX154" s="4"/>
      <c r="ANY154" s="4"/>
      <c r="ANZ154" s="4"/>
      <c r="AOA154" s="4"/>
      <c r="AOB154" s="4"/>
      <c r="AOC154" s="4"/>
      <c r="AOD154" s="4"/>
      <c r="AOE154" s="4"/>
      <c r="AOF154" s="4"/>
      <c r="AOG154" s="4"/>
      <c r="AOH154" s="4"/>
      <c r="AOI154" s="4"/>
      <c r="AOJ154" s="4"/>
      <c r="AOK154" s="4"/>
      <c r="AOL154" s="4"/>
      <c r="AOM154" s="4"/>
      <c r="AON154" s="4"/>
      <c r="AOO154" s="4"/>
      <c r="AOP154" s="4"/>
      <c r="AOQ154" s="4"/>
      <c r="AOR154" s="4"/>
      <c r="AOS154" s="4"/>
      <c r="AOT154" s="4"/>
      <c r="AOU154" s="4"/>
      <c r="AOV154" s="4"/>
      <c r="AOW154" s="4"/>
      <c r="AOX154" s="4"/>
      <c r="AOY154" s="4"/>
      <c r="AOZ154" s="4"/>
      <c r="APA154" s="4"/>
      <c r="APB154" s="4"/>
      <c r="APC154" s="4"/>
      <c r="APD154" s="4"/>
      <c r="APE154" s="4"/>
      <c r="APF154" s="4"/>
      <c r="APG154" s="4"/>
      <c r="APH154" s="4"/>
      <c r="API154" s="4"/>
      <c r="APJ154" s="4"/>
      <c r="APK154" s="4"/>
      <c r="APL154" s="4"/>
      <c r="APM154" s="4"/>
      <c r="APN154" s="4"/>
      <c r="APO154" s="4"/>
      <c r="APP154" s="4"/>
      <c r="APQ154" s="4"/>
      <c r="APR154" s="4"/>
      <c r="APS154" s="4"/>
      <c r="APT154" s="4"/>
      <c r="APU154" s="4"/>
      <c r="APV154" s="4"/>
      <c r="APW154" s="4"/>
      <c r="APX154" s="4"/>
      <c r="APY154" s="4"/>
      <c r="APZ154" s="4"/>
      <c r="AQA154" s="4"/>
      <c r="AQB154" s="4"/>
      <c r="AQC154" s="4"/>
      <c r="AQD154" s="4"/>
      <c r="AQE154" s="4"/>
      <c r="AQF154" s="4"/>
      <c r="AQG154" s="4"/>
      <c r="AQH154" s="4"/>
      <c r="AQI154" s="4"/>
      <c r="AQJ154" s="4"/>
      <c r="AQK154" s="4"/>
      <c r="AQL154" s="4"/>
      <c r="AQM154" s="4"/>
      <c r="AQN154" s="4"/>
      <c r="AQO154" s="4"/>
      <c r="AQP154" s="4"/>
      <c r="AQQ154" s="4"/>
      <c r="AQR154" s="4"/>
      <c r="AQS154" s="4"/>
      <c r="AQT154" s="4"/>
      <c r="AQU154" s="4"/>
      <c r="AQV154" s="4"/>
      <c r="AQW154" s="4"/>
      <c r="AQX154" s="4"/>
      <c r="AQY154" s="4"/>
      <c r="AQZ154" s="4"/>
      <c r="ARA154" s="4"/>
      <c r="ARB154" s="4"/>
      <c r="ARC154" s="4"/>
      <c r="ARD154" s="4"/>
      <c r="ARE154" s="4"/>
      <c r="ARF154" s="4"/>
      <c r="ARG154" s="4"/>
      <c r="ARH154" s="4"/>
      <c r="ARI154" s="4"/>
      <c r="ARJ154" s="4"/>
      <c r="ARK154" s="4"/>
      <c r="ARL154" s="4"/>
      <c r="ARM154" s="4"/>
      <c r="ARN154" s="4"/>
      <c r="ARO154" s="4"/>
      <c r="ARP154" s="4"/>
      <c r="ARQ154" s="4"/>
      <c r="ARR154" s="4"/>
      <c r="ARS154" s="4"/>
      <c r="ART154" s="4"/>
      <c r="ARU154" s="4"/>
      <c r="ARV154" s="4"/>
      <c r="ARW154" s="4"/>
      <c r="ARX154" s="4"/>
      <c r="ARY154" s="4"/>
      <c r="ARZ154" s="4"/>
      <c r="ASA154" s="4"/>
      <c r="ASB154" s="4"/>
      <c r="ASC154" s="4"/>
      <c r="ASD154" s="4"/>
      <c r="ASE154" s="4"/>
      <c r="ASF154" s="4"/>
      <c r="ASG154" s="4"/>
      <c r="ASH154" s="4"/>
      <c r="ASI154" s="4"/>
      <c r="ASJ154" s="4"/>
      <c r="ASK154" s="4"/>
      <c r="ASL154" s="4"/>
      <c r="ASM154" s="4"/>
      <c r="ASN154" s="4"/>
      <c r="ASO154" s="4"/>
      <c r="ASP154" s="4"/>
      <c r="ASQ154" s="4"/>
      <c r="ASR154" s="4"/>
      <c r="ASS154" s="4"/>
      <c r="AST154" s="4"/>
      <c r="ASU154" s="4"/>
      <c r="ASV154" s="4"/>
      <c r="ASW154" s="4"/>
      <c r="ASX154" s="4"/>
      <c r="ASY154" s="4"/>
      <c r="ASZ154" s="4"/>
      <c r="ATA154" s="4"/>
      <c r="ATB154" s="4"/>
      <c r="ATC154" s="4"/>
      <c r="ATD154" s="4"/>
      <c r="ATE154" s="4"/>
      <c r="ATF154" s="4"/>
      <c r="ATG154" s="4"/>
      <c r="ATH154" s="4"/>
      <c r="ATI154" s="4"/>
      <c r="ATJ154" s="4"/>
      <c r="ATK154" s="4"/>
      <c r="ATL154" s="4"/>
      <c r="ATM154" s="4"/>
      <c r="ATN154" s="4"/>
      <c r="ATO154" s="4"/>
      <c r="ATP154" s="4"/>
      <c r="ATQ154" s="4"/>
      <c r="ATR154" s="4"/>
      <c r="ATS154" s="4"/>
      <c r="ATT154" s="4"/>
      <c r="ATU154" s="4"/>
      <c r="ATV154" s="4"/>
      <c r="ATW154" s="4"/>
      <c r="ATX154" s="4"/>
      <c r="ATY154" s="4"/>
      <c r="ATZ154" s="4"/>
      <c r="AUA154" s="4"/>
      <c r="AUB154" s="4"/>
      <c r="AUC154" s="4"/>
      <c r="AUD154" s="4"/>
      <c r="AUE154" s="4"/>
      <c r="AUF154" s="4"/>
      <c r="AUG154" s="4"/>
      <c r="AUH154" s="4"/>
      <c r="AUI154" s="4"/>
      <c r="AUJ154" s="4"/>
      <c r="AUK154" s="4"/>
      <c r="AUL154" s="4"/>
      <c r="AUM154" s="74"/>
      <c r="AUN154" s="74"/>
      <c r="AUO154" s="74"/>
      <c r="AUP154" s="74"/>
      <c r="AUQ154" s="74"/>
      <c r="AUR154" s="74"/>
      <c r="AUS154" s="4"/>
      <c r="AUT154" s="4"/>
      <c r="AUU154" s="4"/>
      <c r="AUV154" s="4"/>
      <c r="AUW154" s="4"/>
      <c r="AUX154" s="4"/>
      <c r="AUY154" s="4"/>
      <c r="AUZ154" s="4"/>
      <c r="AVA154" s="4"/>
      <c r="AVB154" s="4"/>
      <c r="AVC154" s="4"/>
      <c r="AVD154" s="4"/>
      <c r="AVE154" s="4"/>
      <c r="AVF154" s="4"/>
      <c r="AVG154" s="4"/>
      <c r="AVH154" s="4"/>
      <c r="AVI154" s="4"/>
      <c r="AVJ154" s="4"/>
      <c r="AVK154" s="4"/>
      <c r="AVL154" s="4"/>
      <c r="AVM154" s="4"/>
      <c r="AVN154" s="4"/>
      <c r="AVO154" s="4"/>
      <c r="AVP154" s="4"/>
      <c r="AVQ154" s="4"/>
      <c r="AVR154" s="4"/>
      <c r="AVS154" s="4"/>
      <c r="AVT154" s="4"/>
      <c r="AVU154" s="4"/>
      <c r="AVV154" s="4"/>
      <c r="AVW154" s="4"/>
      <c r="AVX154" s="4"/>
      <c r="AVY154" s="4"/>
      <c r="AVZ154" s="4"/>
      <c r="AWA154" s="4"/>
      <c r="AWB154" s="4"/>
      <c r="AWC154" s="4"/>
      <c r="AWD154" s="4"/>
      <c r="AWE154" s="4"/>
      <c r="AWF154" s="4"/>
      <c r="AWG154" s="4"/>
      <c r="AWH154" s="4"/>
      <c r="AWI154" s="4"/>
      <c r="AWJ154" s="4"/>
      <c r="AWK154" s="4"/>
      <c r="AWL154" s="4"/>
      <c r="AWM154" s="4"/>
      <c r="AWN154" s="4"/>
      <c r="AWO154" s="4"/>
      <c r="AWP154" s="4"/>
      <c r="AWQ154" s="4"/>
      <c r="AWR154" s="4"/>
      <c r="AWS154" s="4"/>
      <c r="AWT154" s="4"/>
      <c r="AWU154" s="4"/>
      <c r="AWV154" s="4"/>
      <c r="AWW154" s="4"/>
      <c r="AWX154" s="4"/>
      <c r="AWY154" s="4"/>
      <c r="AWZ154" s="4"/>
      <c r="AXA154" s="4"/>
      <c r="AXB154" s="4"/>
      <c r="AXC154" s="4"/>
      <c r="AXD154" s="4"/>
      <c r="AXE154" s="4"/>
      <c r="AXF154" s="4"/>
      <c r="AXG154" s="4"/>
      <c r="AXH154" s="4"/>
      <c r="AXI154" s="4"/>
      <c r="AXJ154" s="4"/>
      <c r="AXK154" s="4"/>
      <c r="AXL154" s="4"/>
      <c r="AXM154" s="4"/>
      <c r="AXN154" s="4"/>
      <c r="AXO154" s="4"/>
      <c r="AXP154" s="4"/>
      <c r="AXQ154" s="4"/>
      <c r="AXR154" s="4"/>
      <c r="AXS154" s="4"/>
      <c r="AXT154" s="4"/>
      <c r="AXU154" s="4"/>
      <c r="AXV154" s="4"/>
      <c r="AXW154" s="4"/>
      <c r="AXX154" s="4"/>
      <c r="AXY154" s="4"/>
      <c r="AXZ154" s="4"/>
      <c r="AYA154" s="4"/>
      <c r="AYB154" s="4"/>
      <c r="AYC154" s="4"/>
      <c r="AYD154" s="4"/>
      <c r="AYE154" s="4"/>
      <c r="AYF154" s="4"/>
      <c r="AYG154" s="4"/>
      <c r="AYH154" s="4"/>
      <c r="AYI154" s="4"/>
      <c r="AYJ154" s="4"/>
      <c r="AYK154" s="4"/>
      <c r="AYL154" s="4"/>
      <c r="AYM154" s="4"/>
      <c r="AYN154" s="4"/>
      <c r="AYO154" s="4"/>
      <c r="AYP154" s="4"/>
      <c r="AYQ154" s="4"/>
      <c r="AYR154" s="4"/>
      <c r="AYS154" s="4"/>
      <c r="AYT154" s="4"/>
      <c r="AYU154" s="4"/>
      <c r="AYV154" s="4"/>
      <c r="AYW154" s="4"/>
      <c r="AYX154" s="4"/>
      <c r="AYY154" s="4"/>
      <c r="AYZ154" s="4"/>
      <c r="AZA154" s="4"/>
      <c r="AZB154" s="4"/>
      <c r="AZC154" s="4"/>
      <c r="AZD154" s="4"/>
      <c r="AZE154" s="4"/>
      <c r="AZF154" s="4"/>
      <c r="AZG154" s="4"/>
      <c r="AZH154" s="4"/>
      <c r="AZI154" s="4"/>
      <c r="AZJ154" s="4"/>
      <c r="AZK154" s="4"/>
      <c r="AZL154" s="4"/>
      <c r="AZM154" s="4"/>
      <c r="AZN154" s="4"/>
      <c r="AZO154" s="4"/>
      <c r="AZP154" s="4"/>
      <c r="AZQ154" s="4"/>
      <c r="AZR154" s="4"/>
      <c r="AZS154" s="4"/>
      <c r="AZT154" s="4"/>
      <c r="AZU154" s="4"/>
      <c r="AZV154" s="4"/>
      <c r="AZW154" s="4"/>
      <c r="AZX154" s="4"/>
      <c r="AZY154" s="4"/>
      <c r="AZZ154" s="4"/>
      <c r="BAA154" s="4"/>
      <c r="BAB154" s="4"/>
      <c r="BAC154" s="4"/>
      <c r="BAD154" s="4"/>
      <c r="BAE154" s="4"/>
      <c r="BAF154" s="4"/>
      <c r="BAG154" s="4"/>
      <c r="BAH154" s="4"/>
      <c r="BAI154" s="4"/>
      <c r="BAJ154" s="4"/>
      <c r="BAK154" s="4"/>
      <c r="BAL154" s="4"/>
      <c r="BAM154" s="4"/>
      <c r="BAN154" s="4"/>
      <c r="BAO154" s="4"/>
      <c r="BAP154" s="4"/>
      <c r="BAQ154" s="4"/>
      <c r="BAR154" s="4"/>
      <c r="BAS154" s="4"/>
      <c r="BAT154" s="4"/>
      <c r="BAU154" s="4"/>
      <c r="BAV154" s="4"/>
      <c r="BAW154" s="4"/>
      <c r="BAX154" s="4"/>
      <c r="BAY154" s="4"/>
      <c r="BAZ154" s="4"/>
      <c r="BBA154" s="4"/>
      <c r="BBB154" s="4"/>
      <c r="BBC154" s="4"/>
      <c r="BBD154" s="4"/>
      <c r="BBE154" s="4"/>
      <c r="BBF154" s="4"/>
      <c r="BBG154" s="4"/>
      <c r="BBH154" s="4"/>
      <c r="BBI154" s="4"/>
      <c r="BBJ154" s="4"/>
      <c r="BBK154" s="4"/>
      <c r="BBL154" s="4"/>
      <c r="BBM154" s="4"/>
      <c r="BBN154" s="4"/>
      <c r="BBO154" s="4"/>
      <c r="BBP154" s="4"/>
      <c r="BBQ154" s="4"/>
      <c r="BBR154" s="4"/>
      <c r="BBS154" s="4"/>
      <c r="BBT154" s="4"/>
      <c r="BBU154" s="4"/>
      <c r="BBV154" s="4"/>
      <c r="BBW154" s="4"/>
      <c r="BBX154" s="4"/>
      <c r="BBY154" s="4"/>
      <c r="BBZ154" s="4"/>
      <c r="BCA154" s="4"/>
      <c r="BCB154" s="4"/>
      <c r="BCC154" s="4"/>
      <c r="BCD154" s="4"/>
      <c r="BCE154" s="4"/>
      <c r="BCF154" s="4"/>
      <c r="BCG154" s="4"/>
      <c r="BCH154" s="4"/>
      <c r="BCI154" s="4"/>
      <c r="BCJ154" s="4"/>
      <c r="BCK154" s="4"/>
      <c r="BCL154" s="4"/>
      <c r="BCM154" s="4"/>
      <c r="BCN154" s="4"/>
      <c r="BCO154" s="4"/>
      <c r="BCP154" s="4"/>
      <c r="BCQ154" s="4"/>
      <c r="BCR154" s="4"/>
      <c r="BCS154" s="4"/>
      <c r="BCT154" s="4"/>
      <c r="BCU154" s="4"/>
      <c r="BCV154" s="4"/>
      <c r="BCW154" s="4"/>
      <c r="BCX154" s="4"/>
      <c r="BCY154" s="4"/>
      <c r="BCZ154" s="4"/>
      <c r="BDA154" s="4"/>
      <c r="BDB154" s="4"/>
      <c r="BDC154" s="4"/>
      <c r="BDD154" s="4"/>
      <c r="BDE154" s="4"/>
      <c r="BDF154" s="4"/>
      <c r="BDG154" s="4"/>
      <c r="BDH154" s="4"/>
      <c r="BDI154" s="4"/>
      <c r="BDJ154" s="4"/>
      <c r="BDK154" s="4"/>
      <c r="BDL154" s="4"/>
      <c r="BDM154" s="4"/>
      <c r="BDN154" s="4"/>
      <c r="BDO154" s="4"/>
      <c r="BDP154" s="4"/>
      <c r="BDQ154" s="4"/>
      <c r="BDR154" s="4"/>
      <c r="BDS154" s="4"/>
      <c r="BDT154" s="4"/>
      <c r="BDU154" s="4"/>
      <c r="BDV154" s="4"/>
      <c r="BDW154" s="4"/>
      <c r="BDX154" s="4"/>
      <c r="BDY154" s="4"/>
      <c r="BDZ154" s="4"/>
      <c r="BEA154" s="4"/>
      <c r="BEB154" s="4"/>
      <c r="BEC154" s="4"/>
      <c r="BED154" s="4"/>
      <c r="BEE154" s="4"/>
      <c r="BEF154" s="4"/>
      <c r="BEG154" s="4"/>
      <c r="BEH154" s="4"/>
      <c r="BEI154" s="74"/>
      <c r="BEJ154" s="74"/>
      <c r="BEK154" s="74"/>
      <c r="BEL154" s="74"/>
      <c r="BEM154" s="74"/>
      <c r="BEN154" s="74"/>
      <c r="BEO154" s="4"/>
      <c r="BEP154" s="4"/>
      <c r="BEQ154" s="4"/>
      <c r="BER154" s="4"/>
      <c r="BES154" s="4"/>
      <c r="BET154" s="4"/>
      <c r="BEU154" s="4"/>
      <c r="BEV154" s="4"/>
      <c r="BEW154" s="4"/>
      <c r="BEX154" s="4"/>
      <c r="BEY154" s="4"/>
      <c r="BEZ154" s="4"/>
      <c r="BFA154" s="4"/>
      <c r="BFB154" s="4"/>
      <c r="BFC154" s="4"/>
      <c r="BFD154" s="4"/>
      <c r="BFE154" s="4"/>
      <c r="BFF154" s="4"/>
      <c r="BFG154" s="4"/>
      <c r="BFH154" s="4"/>
      <c r="BFI154" s="4"/>
      <c r="BFJ154" s="4"/>
      <c r="BFK154" s="4"/>
      <c r="BFL154" s="4"/>
      <c r="BFM154" s="4"/>
      <c r="BFN154" s="4"/>
      <c r="BFO154" s="4"/>
      <c r="BFP154" s="4"/>
      <c r="BFQ154" s="4"/>
      <c r="BFR154" s="4"/>
      <c r="BFS154" s="4"/>
      <c r="BFT154" s="4"/>
      <c r="BFU154" s="4"/>
      <c r="BFV154" s="4"/>
      <c r="BFW154" s="4"/>
      <c r="BFX154" s="4"/>
      <c r="BFY154" s="4"/>
      <c r="BFZ154" s="4"/>
      <c r="BGA154" s="4"/>
      <c r="BGB154" s="4"/>
      <c r="BGC154" s="4"/>
      <c r="BGD154" s="4"/>
      <c r="BGE154" s="4"/>
      <c r="BGF154" s="4"/>
      <c r="BGG154" s="4"/>
      <c r="BGH154" s="4"/>
      <c r="BGI154" s="4"/>
      <c r="BGJ154" s="4"/>
      <c r="BGK154" s="4"/>
      <c r="BGL154" s="4"/>
      <c r="BGM154" s="4"/>
      <c r="BGN154" s="4"/>
      <c r="BGO154" s="4"/>
      <c r="BGP154" s="4"/>
      <c r="BGQ154" s="4"/>
      <c r="BGR154" s="4"/>
      <c r="BGS154" s="4"/>
      <c r="BGT154" s="4"/>
      <c r="BGU154" s="4"/>
      <c r="BGV154" s="4"/>
      <c r="BGW154" s="4"/>
      <c r="BGX154" s="4"/>
      <c r="BGY154" s="4"/>
      <c r="BGZ154" s="4"/>
      <c r="BHA154" s="4"/>
      <c r="BHB154" s="4"/>
      <c r="BHC154" s="4"/>
      <c r="BHD154" s="4"/>
      <c r="BHE154" s="4"/>
      <c r="BHF154" s="4"/>
      <c r="BHG154" s="4"/>
      <c r="BHH154" s="4"/>
      <c r="BHI154" s="4"/>
      <c r="BHJ154" s="4"/>
      <c r="BHK154" s="4"/>
      <c r="BHL154" s="4"/>
      <c r="BHM154" s="4"/>
      <c r="BHN154" s="4"/>
      <c r="BHO154" s="4"/>
      <c r="BHP154" s="4"/>
      <c r="BHQ154" s="4"/>
      <c r="BHR154" s="4"/>
      <c r="BHS154" s="4"/>
      <c r="BHT154" s="4"/>
      <c r="BHU154" s="4"/>
      <c r="BHV154" s="4"/>
      <c r="BHW154" s="4"/>
      <c r="BHX154" s="4"/>
      <c r="BHY154" s="4"/>
      <c r="BHZ154" s="4"/>
      <c r="BIA154" s="4"/>
      <c r="BIB154" s="4"/>
      <c r="BIC154" s="4"/>
      <c r="BID154" s="4"/>
      <c r="BIE154" s="4"/>
      <c r="BIF154" s="4"/>
      <c r="BIG154" s="4"/>
      <c r="BIH154" s="4"/>
      <c r="BII154" s="4"/>
      <c r="BIJ154" s="4"/>
      <c r="BIK154" s="4"/>
      <c r="BIL154" s="4"/>
      <c r="BIM154" s="4"/>
      <c r="BIN154" s="4"/>
      <c r="BIO154" s="4"/>
      <c r="BIP154" s="4"/>
      <c r="BIQ154" s="4"/>
      <c r="BIR154" s="4"/>
      <c r="BIS154" s="4"/>
      <c r="BIT154" s="4"/>
      <c r="BIU154" s="4"/>
      <c r="BIV154" s="4"/>
      <c r="BIW154" s="4"/>
      <c r="BIX154" s="4"/>
      <c r="BIY154" s="4"/>
      <c r="BIZ154" s="4"/>
      <c r="BJA154" s="4"/>
      <c r="BJB154" s="4"/>
      <c r="BJC154" s="4"/>
      <c r="BJD154" s="4"/>
      <c r="BJE154" s="4"/>
      <c r="BJF154" s="4"/>
      <c r="BJG154" s="4"/>
      <c r="BJH154" s="4"/>
      <c r="BJI154" s="4"/>
      <c r="BJJ154" s="4"/>
      <c r="BJK154" s="4"/>
      <c r="BJL154" s="4"/>
      <c r="BJM154" s="4"/>
      <c r="BJN154" s="4"/>
      <c r="BJO154" s="4"/>
      <c r="BJP154" s="4"/>
      <c r="BJQ154" s="4"/>
      <c r="BJR154" s="4"/>
      <c r="BJS154" s="4"/>
      <c r="BJT154" s="4"/>
      <c r="BJU154" s="4"/>
      <c r="BJV154" s="4"/>
      <c r="BJW154" s="4"/>
      <c r="BJX154" s="4"/>
      <c r="BJY154" s="4"/>
      <c r="BJZ154" s="4"/>
      <c r="BKA154" s="4"/>
      <c r="BKB154" s="4"/>
      <c r="BKC154" s="4"/>
      <c r="BKD154" s="4"/>
      <c r="BKE154" s="4"/>
      <c r="BKF154" s="4"/>
      <c r="BKG154" s="4"/>
      <c r="BKH154" s="4"/>
      <c r="BKI154" s="4"/>
      <c r="BKJ154" s="4"/>
      <c r="BKK154" s="4"/>
      <c r="BKL154" s="4"/>
      <c r="BKM154" s="4"/>
      <c r="BKN154" s="4"/>
      <c r="BKO154" s="4"/>
      <c r="BKP154" s="4"/>
      <c r="BKQ154" s="4"/>
      <c r="BKR154" s="4"/>
      <c r="BKS154" s="4"/>
      <c r="BKT154" s="4"/>
      <c r="BKU154" s="4"/>
      <c r="BKV154" s="4"/>
      <c r="BKW154" s="4"/>
      <c r="BKX154" s="4"/>
      <c r="BKY154" s="4"/>
      <c r="BKZ154" s="4"/>
      <c r="BLA154" s="4"/>
      <c r="BLB154" s="4"/>
      <c r="BLC154" s="4"/>
      <c r="BLD154" s="4"/>
      <c r="BLE154" s="4"/>
      <c r="BLF154" s="4"/>
      <c r="BLG154" s="4"/>
      <c r="BLH154" s="4"/>
      <c r="BLI154" s="4"/>
      <c r="BLJ154" s="4"/>
      <c r="BLK154" s="4"/>
      <c r="BLL154" s="4"/>
      <c r="BLM154" s="4"/>
      <c r="BLN154" s="4"/>
      <c r="BLO154" s="4"/>
      <c r="BLP154" s="4"/>
      <c r="BLQ154" s="4"/>
      <c r="BLR154" s="4"/>
      <c r="BLS154" s="4"/>
      <c r="BLT154" s="4"/>
      <c r="BLU154" s="4"/>
      <c r="BLV154" s="4"/>
      <c r="BLW154" s="4"/>
      <c r="BLX154" s="4"/>
      <c r="BLY154" s="4"/>
      <c r="BLZ154" s="4"/>
      <c r="BMA154" s="4"/>
      <c r="BMB154" s="4"/>
      <c r="BMC154" s="4"/>
      <c r="BMD154" s="4"/>
      <c r="BME154" s="4"/>
      <c r="BMF154" s="4"/>
      <c r="BMG154" s="4"/>
      <c r="BMH154" s="4"/>
      <c r="BMI154" s="4"/>
      <c r="BMJ154" s="4"/>
      <c r="BMK154" s="4"/>
      <c r="BML154" s="4"/>
      <c r="BMM154" s="4"/>
      <c r="BMN154" s="4"/>
      <c r="BMO154" s="4"/>
      <c r="BMP154" s="4"/>
      <c r="BMQ154" s="4"/>
      <c r="BMR154" s="4"/>
      <c r="BMS154" s="4"/>
      <c r="BMT154" s="4"/>
      <c r="BMU154" s="4"/>
      <c r="BMV154" s="4"/>
      <c r="BMW154" s="4"/>
      <c r="BMX154" s="4"/>
      <c r="BMY154" s="4"/>
      <c r="BMZ154" s="4"/>
      <c r="BNA154" s="4"/>
      <c r="BNB154" s="4"/>
      <c r="BNC154" s="4"/>
      <c r="BND154" s="4"/>
      <c r="BNE154" s="4"/>
      <c r="BNF154" s="4"/>
      <c r="BNG154" s="4"/>
      <c r="BNH154" s="4"/>
      <c r="BNI154" s="4"/>
      <c r="BNJ154" s="4"/>
      <c r="BNK154" s="4"/>
      <c r="BNL154" s="4"/>
      <c r="BNM154" s="4"/>
      <c r="BNN154" s="4"/>
      <c r="BNO154" s="4"/>
      <c r="BNP154" s="4"/>
      <c r="BNQ154" s="4"/>
      <c r="BNR154" s="4"/>
      <c r="BNS154" s="4"/>
      <c r="BNT154" s="4"/>
      <c r="BNU154" s="4"/>
      <c r="BNV154" s="4"/>
      <c r="BNW154" s="4"/>
      <c r="BNX154" s="4"/>
      <c r="BNY154" s="4"/>
      <c r="BNZ154" s="4"/>
      <c r="BOA154" s="4"/>
      <c r="BOB154" s="4"/>
      <c r="BOC154" s="4"/>
      <c r="BOD154" s="4"/>
      <c r="BOE154" s="74"/>
      <c r="BOF154" s="74"/>
      <c r="BOG154" s="74"/>
      <c r="BOH154" s="74"/>
      <c r="BOI154" s="74"/>
      <c r="BOJ154" s="74"/>
      <c r="BOK154" s="4"/>
      <c r="BOL154" s="4"/>
      <c r="BOM154" s="4"/>
      <c r="BON154" s="4"/>
      <c r="BOO154" s="4"/>
      <c r="BOP154" s="4"/>
      <c r="BOQ154" s="4"/>
      <c r="BOR154" s="4"/>
      <c r="BOS154" s="4"/>
      <c r="BOT154" s="4"/>
      <c r="BOU154" s="4"/>
      <c r="BOV154" s="4"/>
      <c r="BOW154" s="4"/>
      <c r="BOX154" s="4"/>
      <c r="BOY154" s="4"/>
      <c r="BOZ154" s="4"/>
      <c r="BPA154" s="4"/>
      <c r="BPB154" s="4"/>
      <c r="BPC154" s="4"/>
      <c r="BPD154" s="4"/>
      <c r="BPE154" s="4"/>
      <c r="BPF154" s="4"/>
      <c r="BPG154" s="4"/>
      <c r="BPH154" s="4"/>
      <c r="BPI154" s="4"/>
      <c r="BPJ154" s="4"/>
      <c r="BPK154" s="4"/>
      <c r="BPL154" s="4"/>
      <c r="BPM154" s="4"/>
      <c r="BPN154" s="4"/>
      <c r="BPO154" s="4"/>
      <c r="BPP154" s="4"/>
      <c r="BPQ154" s="4"/>
      <c r="BPR154" s="4"/>
      <c r="BPS154" s="4"/>
      <c r="BPT154" s="4"/>
      <c r="BPU154" s="4"/>
      <c r="BPV154" s="4"/>
      <c r="BPW154" s="4"/>
      <c r="BPX154" s="4"/>
      <c r="BPY154" s="4"/>
      <c r="BPZ154" s="4"/>
      <c r="BQA154" s="4"/>
      <c r="BQB154" s="4"/>
      <c r="BQC154" s="4"/>
      <c r="BQD154" s="4"/>
      <c r="BQE154" s="4"/>
      <c r="BQF154" s="4"/>
      <c r="BQG154" s="4"/>
      <c r="BQH154" s="4"/>
      <c r="BQI154" s="4"/>
      <c r="BQJ154" s="4"/>
      <c r="BQK154" s="4"/>
      <c r="BQL154" s="4"/>
      <c r="BQM154" s="4"/>
      <c r="BQN154" s="4"/>
      <c r="BQO154" s="4"/>
      <c r="BQP154" s="4"/>
      <c r="BQQ154" s="4"/>
      <c r="BQR154" s="4"/>
      <c r="BQS154" s="4"/>
      <c r="BQT154" s="4"/>
      <c r="BQU154" s="4"/>
      <c r="BQV154" s="4"/>
      <c r="BQW154" s="4"/>
      <c r="BQX154" s="4"/>
      <c r="BQY154" s="4"/>
      <c r="BQZ154" s="4"/>
      <c r="BRA154" s="4"/>
      <c r="BRB154" s="4"/>
      <c r="BRC154" s="4"/>
      <c r="BRD154" s="4"/>
      <c r="BRE154" s="4"/>
      <c r="BRF154" s="4"/>
      <c r="BRG154" s="4"/>
      <c r="BRH154" s="4"/>
      <c r="BRI154" s="4"/>
      <c r="BRJ154" s="4"/>
      <c r="BRK154" s="4"/>
      <c r="BRL154" s="4"/>
      <c r="BRM154" s="4"/>
      <c r="BRN154" s="4"/>
      <c r="BRO154" s="4"/>
      <c r="BRP154" s="4"/>
      <c r="BRQ154" s="4"/>
      <c r="BRR154" s="4"/>
      <c r="BRS154" s="4"/>
      <c r="BRT154" s="4"/>
      <c r="BRU154" s="4"/>
      <c r="BRV154" s="4"/>
      <c r="BRW154" s="4"/>
      <c r="BRX154" s="4"/>
      <c r="BRY154" s="4"/>
      <c r="BRZ154" s="4"/>
      <c r="BSA154" s="4"/>
      <c r="BSB154" s="4"/>
      <c r="BSC154" s="4"/>
      <c r="BSD154" s="4"/>
      <c r="BSE154" s="4"/>
      <c r="BSF154" s="4"/>
      <c r="BSG154" s="4"/>
      <c r="BSH154" s="4"/>
      <c r="BSI154" s="4"/>
      <c r="BSJ154" s="4"/>
      <c r="BSK154" s="4"/>
      <c r="BSL154" s="4"/>
      <c r="BSM154" s="4"/>
      <c r="BSN154" s="4"/>
      <c r="BSO154" s="4"/>
      <c r="BSP154" s="4"/>
      <c r="BSQ154" s="4"/>
      <c r="BSR154" s="4"/>
      <c r="BSS154" s="4"/>
      <c r="BST154" s="4"/>
      <c r="BSU154" s="4"/>
      <c r="BSV154" s="4"/>
      <c r="BSW154" s="4"/>
      <c r="BSX154" s="4"/>
      <c r="BSY154" s="4"/>
      <c r="BSZ154" s="4"/>
      <c r="BTA154" s="4"/>
      <c r="BTB154" s="4"/>
      <c r="BTC154" s="4"/>
      <c r="BTD154" s="4"/>
      <c r="BTE154" s="4"/>
      <c r="BTF154" s="4"/>
      <c r="BTG154" s="4"/>
      <c r="BTH154" s="4"/>
      <c r="BTI154" s="4"/>
      <c r="BTJ154" s="4"/>
      <c r="BTK154" s="4"/>
      <c r="BTL154" s="4"/>
      <c r="BTM154" s="4"/>
      <c r="BTN154" s="4"/>
      <c r="BTO154" s="4"/>
      <c r="BTP154" s="4"/>
      <c r="BTQ154" s="4"/>
      <c r="BTR154" s="4"/>
      <c r="BTS154" s="4"/>
      <c r="BTT154" s="4"/>
      <c r="BTU154" s="4"/>
      <c r="BTV154" s="4"/>
      <c r="BTW154" s="4"/>
      <c r="BTX154" s="4"/>
      <c r="BTY154" s="4"/>
      <c r="BTZ154" s="4"/>
      <c r="BUA154" s="4"/>
      <c r="BUB154" s="4"/>
      <c r="BUC154" s="4"/>
      <c r="BUD154" s="4"/>
      <c r="BUE154" s="4"/>
      <c r="BUF154" s="4"/>
      <c r="BUG154" s="4"/>
      <c r="BUH154" s="4"/>
      <c r="BUI154" s="4"/>
      <c r="BUJ154" s="4"/>
      <c r="BUK154" s="4"/>
      <c r="BUL154" s="4"/>
      <c r="BUM154" s="4"/>
      <c r="BUN154" s="4"/>
      <c r="BUO154" s="4"/>
      <c r="BUP154" s="4"/>
      <c r="BUQ154" s="4"/>
      <c r="BUR154" s="4"/>
      <c r="BUS154" s="4"/>
      <c r="BUT154" s="4"/>
      <c r="BUU154" s="4"/>
      <c r="BUV154" s="4"/>
      <c r="BUW154" s="4"/>
      <c r="BUX154" s="4"/>
      <c r="BUY154" s="4"/>
      <c r="BUZ154" s="4"/>
      <c r="BVA154" s="4"/>
      <c r="BVB154" s="4"/>
      <c r="BVC154" s="4"/>
      <c r="BVD154" s="4"/>
      <c r="BVE154" s="4"/>
      <c r="BVF154" s="4"/>
      <c r="BVG154" s="4"/>
      <c r="BVH154" s="4"/>
      <c r="BVI154" s="4"/>
      <c r="BVJ154" s="4"/>
      <c r="BVK154" s="4"/>
      <c r="BVL154" s="4"/>
      <c r="BVM154" s="4"/>
      <c r="BVN154" s="4"/>
      <c r="BVO154" s="4"/>
      <c r="BVP154" s="4"/>
      <c r="BVQ154" s="4"/>
      <c r="BVR154" s="4"/>
      <c r="BVS154" s="4"/>
      <c r="BVT154" s="4"/>
      <c r="BVU154" s="4"/>
      <c r="BVV154" s="4"/>
      <c r="BVW154" s="4"/>
      <c r="BVX154" s="4"/>
      <c r="BVY154" s="4"/>
      <c r="BVZ154" s="4"/>
      <c r="BWA154" s="4"/>
      <c r="BWB154" s="4"/>
      <c r="BWC154" s="4"/>
      <c r="BWD154" s="4"/>
      <c r="BWE154" s="4"/>
      <c r="BWF154" s="4"/>
      <c r="BWG154" s="4"/>
      <c r="BWH154" s="4"/>
      <c r="BWI154" s="4"/>
      <c r="BWJ154" s="4"/>
      <c r="BWK154" s="4"/>
      <c r="BWL154" s="4"/>
      <c r="BWM154" s="4"/>
      <c r="BWN154" s="4"/>
      <c r="BWO154" s="4"/>
      <c r="BWP154" s="4"/>
      <c r="BWQ154" s="4"/>
      <c r="BWR154" s="4"/>
      <c r="BWS154" s="4"/>
      <c r="BWT154" s="4"/>
      <c r="BWU154" s="4"/>
      <c r="BWV154" s="4"/>
      <c r="BWW154" s="4"/>
      <c r="BWX154" s="4"/>
      <c r="BWY154" s="4"/>
      <c r="BWZ154" s="4"/>
      <c r="BXA154" s="4"/>
      <c r="BXB154" s="4"/>
      <c r="BXC154" s="4"/>
      <c r="BXD154" s="4"/>
      <c r="BXE154" s="4"/>
      <c r="BXF154" s="4"/>
      <c r="BXG154" s="4"/>
      <c r="BXH154" s="4"/>
      <c r="BXI154" s="4"/>
      <c r="BXJ154" s="4"/>
      <c r="BXK154" s="4"/>
      <c r="BXL154" s="4"/>
      <c r="BXM154" s="4"/>
      <c r="BXN154" s="4"/>
      <c r="BXO154" s="4"/>
      <c r="BXP154" s="4"/>
      <c r="BXQ154" s="4"/>
      <c r="BXR154" s="4"/>
      <c r="BXS154" s="4"/>
      <c r="BXT154" s="4"/>
      <c r="BXU154" s="4"/>
      <c r="BXV154" s="4"/>
      <c r="BXW154" s="4"/>
      <c r="BXX154" s="4"/>
      <c r="BXY154" s="4"/>
      <c r="BXZ154" s="4"/>
      <c r="BYA154" s="74"/>
      <c r="BYB154" s="74"/>
      <c r="BYC154" s="74"/>
      <c r="BYD154" s="74"/>
      <c r="BYE154" s="74"/>
      <c r="BYF154" s="74"/>
      <c r="BYG154" s="4"/>
      <c r="BYH154" s="4"/>
      <c r="BYI154" s="4"/>
      <c r="BYJ154" s="4"/>
      <c r="BYK154" s="4"/>
      <c r="BYL154" s="4"/>
      <c r="BYM154" s="4"/>
      <c r="BYN154" s="4"/>
      <c r="BYO154" s="4"/>
      <c r="BYP154" s="4"/>
      <c r="BYQ154" s="4"/>
      <c r="BYR154" s="4"/>
      <c r="BYS154" s="4"/>
      <c r="BYT154" s="4"/>
      <c r="BYU154" s="4"/>
      <c r="BYV154" s="4"/>
      <c r="BYW154" s="4"/>
      <c r="BYX154" s="4"/>
      <c r="BYY154" s="4"/>
      <c r="BYZ154" s="4"/>
      <c r="BZA154" s="4"/>
      <c r="BZB154" s="4"/>
      <c r="BZC154" s="4"/>
      <c r="BZD154" s="4"/>
      <c r="BZE154" s="4"/>
      <c r="BZF154" s="4"/>
      <c r="BZG154" s="4"/>
      <c r="BZH154" s="4"/>
      <c r="BZI154" s="4"/>
      <c r="BZJ154" s="4"/>
      <c r="BZK154" s="4"/>
      <c r="BZL154" s="4"/>
      <c r="BZM154" s="4"/>
      <c r="BZN154" s="4"/>
      <c r="BZO154" s="4"/>
      <c r="BZP154" s="4"/>
      <c r="BZQ154" s="4"/>
      <c r="BZR154" s="4"/>
      <c r="BZS154" s="4"/>
      <c r="BZT154" s="4"/>
      <c r="BZU154" s="4"/>
      <c r="BZV154" s="4"/>
      <c r="BZW154" s="4"/>
      <c r="BZX154" s="4"/>
      <c r="BZY154" s="4"/>
      <c r="BZZ154" s="4"/>
      <c r="CAA154" s="4"/>
      <c r="CAB154" s="4"/>
      <c r="CAC154" s="4"/>
      <c r="CAD154" s="4"/>
      <c r="CAE154" s="4"/>
      <c r="CAF154" s="4"/>
      <c r="CAG154" s="4"/>
      <c r="CAH154" s="4"/>
      <c r="CAI154" s="4"/>
      <c r="CAJ154" s="4"/>
      <c r="CAK154" s="4"/>
      <c r="CAL154" s="4"/>
      <c r="CAM154" s="4"/>
      <c r="CAN154" s="4"/>
      <c r="CAO154" s="4"/>
      <c r="CAP154" s="4"/>
      <c r="CAQ154" s="4"/>
      <c r="CAR154" s="4"/>
      <c r="CAS154" s="4"/>
      <c r="CAT154" s="4"/>
      <c r="CAU154" s="4"/>
      <c r="CAV154" s="4"/>
      <c r="CAW154" s="4"/>
      <c r="CAX154" s="4"/>
      <c r="CAY154" s="4"/>
      <c r="CAZ154" s="4"/>
      <c r="CBA154" s="4"/>
      <c r="CBB154" s="4"/>
      <c r="CBC154" s="4"/>
      <c r="CBD154" s="4"/>
      <c r="CBE154" s="4"/>
      <c r="CBF154" s="4"/>
      <c r="CBG154" s="4"/>
      <c r="CBH154" s="4"/>
      <c r="CBI154" s="4"/>
      <c r="CBJ154" s="4"/>
      <c r="CBK154" s="4"/>
      <c r="CBL154" s="4"/>
      <c r="CBM154" s="4"/>
      <c r="CBN154" s="4"/>
      <c r="CBO154" s="4"/>
      <c r="CBP154" s="4"/>
      <c r="CBQ154" s="4"/>
      <c r="CBR154" s="4"/>
      <c r="CBS154" s="4"/>
      <c r="CBT154" s="4"/>
      <c r="CBU154" s="4"/>
      <c r="CBV154" s="4"/>
      <c r="CBW154" s="4"/>
      <c r="CBX154" s="4"/>
      <c r="CBY154" s="4"/>
      <c r="CBZ154" s="4"/>
      <c r="CCA154" s="4"/>
      <c r="CCB154" s="4"/>
      <c r="CCC154" s="4"/>
      <c r="CCD154" s="4"/>
      <c r="CCE154" s="4"/>
      <c r="CCF154" s="4"/>
      <c r="CCG154" s="4"/>
      <c r="CCH154" s="4"/>
      <c r="CCI154" s="4"/>
      <c r="CCJ154" s="4"/>
      <c r="CCK154" s="4"/>
      <c r="CCL154" s="4"/>
      <c r="CCM154" s="4"/>
      <c r="CCN154" s="4"/>
      <c r="CCO154" s="4"/>
      <c r="CCP154" s="4"/>
      <c r="CCQ154" s="4"/>
      <c r="CCR154" s="4"/>
      <c r="CCS154" s="4"/>
      <c r="CCT154" s="4"/>
      <c r="CCU154" s="4"/>
      <c r="CCV154" s="4"/>
      <c r="CCW154" s="4"/>
      <c r="CCX154" s="4"/>
      <c r="CCY154" s="4"/>
      <c r="CCZ154" s="4"/>
      <c r="CDA154" s="4"/>
      <c r="CDB154" s="4"/>
      <c r="CDC154" s="4"/>
      <c r="CDD154" s="4"/>
      <c r="CDE154" s="4"/>
      <c r="CDF154" s="4"/>
      <c r="CDG154" s="4"/>
      <c r="CDH154" s="4"/>
      <c r="CDI154" s="4"/>
      <c r="CDJ154" s="4"/>
      <c r="CDK154" s="4"/>
      <c r="CDL154" s="4"/>
      <c r="CDM154" s="4"/>
      <c r="CDN154" s="4"/>
      <c r="CDO154" s="4"/>
      <c r="CDP154" s="4"/>
      <c r="CDQ154" s="4"/>
      <c r="CDR154" s="4"/>
      <c r="CDS154" s="4"/>
      <c r="CDT154" s="4"/>
      <c r="CDU154" s="4"/>
      <c r="CDV154" s="4"/>
      <c r="CDW154" s="4"/>
      <c r="CDX154" s="4"/>
      <c r="CDY154" s="4"/>
      <c r="CDZ154" s="4"/>
      <c r="CEA154" s="4"/>
      <c r="CEB154" s="4"/>
      <c r="CEC154" s="4"/>
      <c r="CED154" s="4"/>
      <c r="CEE154" s="4"/>
      <c r="CEF154" s="4"/>
      <c r="CEG154" s="4"/>
      <c r="CEH154" s="4"/>
      <c r="CEI154" s="4"/>
      <c r="CEJ154" s="4"/>
      <c r="CEK154" s="4"/>
      <c r="CEL154" s="4"/>
      <c r="CEM154" s="4"/>
      <c r="CEN154" s="4"/>
      <c r="CEO154" s="4"/>
      <c r="CEP154" s="4"/>
      <c r="CEQ154" s="4"/>
      <c r="CER154" s="4"/>
      <c r="CES154" s="4"/>
      <c r="CET154" s="4"/>
      <c r="CEU154" s="4"/>
      <c r="CEV154" s="4"/>
      <c r="CEW154" s="4"/>
      <c r="CEX154" s="4"/>
      <c r="CEY154" s="4"/>
      <c r="CEZ154" s="4"/>
      <c r="CFA154" s="4"/>
      <c r="CFB154" s="4"/>
      <c r="CFC154" s="4"/>
      <c r="CFD154" s="4"/>
      <c r="CFE154" s="4"/>
      <c r="CFF154" s="4"/>
      <c r="CFG154" s="4"/>
      <c r="CFH154" s="4"/>
      <c r="CFI154" s="4"/>
      <c r="CFJ154" s="4"/>
      <c r="CFK154" s="4"/>
      <c r="CFL154" s="4"/>
      <c r="CFM154" s="4"/>
      <c r="CFN154" s="4"/>
      <c r="CFO154" s="4"/>
      <c r="CFP154" s="4"/>
      <c r="CFQ154" s="4"/>
      <c r="CFR154" s="4"/>
      <c r="CFS154" s="4"/>
      <c r="CFT154" s="4"/>
      <c r="CFU154" s="4"/>
      <c r="CFV154" s="4"/>
      <c r="CFW154" s="4"/>
      <c r="CFX154" s="4"/>
      <c r="CFY154" s="4"/>
      <c r="CFZ154" s="4"/>
      <c r="CGA154" s="4"/>
      <c r="CGB154" s="4"/>
      <c r="CGC154" s="4"/>
      <c r="CGD154" s="4"/>
      <c r="CGE154" s="4"/>
      <c r="CGF154" s="4"/>
      <c r="CGG154" s="4"/>
      <c r="CGH154" s="4"/>
      <c r="CGI154" s="4"/>
      <c r="CGJ154" s="4"/>
      <c r="CGK154" s="4"/>
      <c r="CGL154" s="4"/>
      <c r="CGM154" s="4"/>
      <c r="CGN154" s="4"/>
      <c r="CGO154" s="4"/>
      <c r="CGP154" s="4"/>
      <c r="CGQ154" s="4"/>
      <c r="CGR154" s="4"/>
      <c r="CGS154" s="4"/>
      <c r="CGT154" s="4"/>
      <c r="CGU154" s="4"/>
      <c r="CGV154" s="4"/>
      <c r="CGW154" s="4"/>
      <c r="CGX154" s="4"/>
      <c r="CGY154" s="4"/>
      <c r="CGZ154" s="4"/>
      <c r="CHA154" s="4"/>
      <c r="CHB154" s="4"/>
      <c r="CHC154" s="4"/>
      <c r="CHD154" s="4"/>
      <c r="CHE154" s="4"/>
      <c r="CHF154" s="4"/>
      <c r="CHG154" s="4"/>
      <c r="CHH154" s="4"/>
      <c r="CHI154" s="4"/>
      <c r="CHJ154" s="4"/>
      <c r="CHK154" s="4"/>
      <c r="CHL154" s="4"/>
      <c r="CHM154" s="4"/>
      <c r="CHN154" s="4"/>
      <c r="CHO154" s="4"/>
      <c r="CHP154" s="4"/>
      <c r="CHQ154" s="4"/>
      <c r="CHR154" s="4"/>
      <c r="CHS154" s="4"/>
      <c r="CHT154" s="4"/>
      <c r="CHU154" s="4"/>
      <c r="CHV154" s="4"/>
      <c r="CHW154" s="74"/>
      <c r="CHX154" s="74"/>
      <c r="CHY154" s="74"/>
      <c r="CHZ154" s="74"/>
      <c r="CIA154" s="74"/>
      <c r="CIB154" s="74"/>
      <c r="CIC154" s="4"/>
      <c r="CID154" s="4"/>
      <c r="CIE154" s="4"/>
      <c r="CIF154" s="4"/>
      <c r="CIG154" s="4"/>
      <c r="CIH154" s="4"/>
      <c r="CII154" s="4"/>
      <c r="CIJ154" s="4"/>
      <c r="CIK154" s="4"/>
      <c r="CIL154" s="4"/>
      <c r="CIM154" s="4"/>
      <c r="CIN154" s="4"/>
      <c r="CIO154" s="4"/>
      <c r="CIP154" s="4"/>
      <c r="CIQ154" s="4"/>
      <c r="CIR154" s="4"/>
      <c r="CIS154" s="4"/>
      <c r="CIT154" s="4"/>
      <c r="CIU154" s="4"/>
      <c r="CIV154" s="4"/>
      <c r="CIW154" s="4"/>
      <c r="CIX154" s="4"/>
      <c r="CIY154" s="4"/>
      <c r="CIZ154" s="4"/>
      <c r="CJA154" s="4"/>
      <c r="CJB154" s="4"/>
      <c r="CJC154" s="4"/>
      <c r="CJD154" s="4"/>
      <c r="CJE154" s="4"/>
      <c r="CJF154" s="4"/>
      <c r="CJG154" s="4"/>
      <c r="CJH154" s="4"/>
      <c r="CJI154" s="4"/>
      <c r="CJJ154" s="4"/>
      <c r="CJK154" s="4"/>
      <c r="CJL154" s="4"/>
      <c r="CJM154" s="4"/>
      <c r="CJN154" s="4"/>
      <c r="CJO154" s="4"/>
      <c r="CJP154" s="4"/>
      <c r="CJQ154" s="4"/>
      <c r="CJR154" s="4"/>
      <c r="CJS154" s="4"/>
      <c r="CJT154" s="4"/>
      <c r="CJU154" s="4"/>
      <c r="CJV154" s="4"/>
      <c r="CJW154" s="4"/>
      <c r="CJX154" s="4"/>
      <c r="CJY154" s="4"/>
      <c r="CJZ154" s="4"/>
      <c r="CKA154" s="4"/>
      <c r="CKB154" s="4"/>
      <c r="CKC154" s="4"/>
      <c r="CKD154" s="4"/>
      <c r="CKE154" s="4"/>
      <c r="CKF154" s="4"/>
      <c r="CKG154" s="4"/>
      <c r="CKH154" s="4"/>
      <c r="CKI154" s="4"/>
      <c r="CKJ154" s="4"/>
      <c r="CKK154" s="4"/>
      <c r="CKL154" s="4"/>
      <c r="CKM154" s="4"/>
      <c r="CKN154" s="4"/>
      <c r="CKO154" s="4"/>
      <c r="CKP154" s="4"/>
      <c r="CKQ154" s="4"/>
      <c r="CKR154" s="4"/>
      <c r="CKS154" s="4"/>
      <c r="CKT154" s="4"/>
      <c r="CKU154" s="4"/>
      <c r="CKV154" s="4"/>
      <c r="CKW154" s="4"/>
      <c r="CKX154" s="4"/>
      <c r="CKY154" s="4"/>
      <c r="CKZ154" s="4"/>
      <c r="CLA154" s="4"/>
      <c r="CLB154" s="4"/>
      <c r="CLC154" s="4"/>
      <c r="CLD154" s="4"/>
      <c r="CLE154" s="4"/>
      <c r="CLF154" s="4"/>
      <c r="CLG154" s="4"/>
      <c r="CLH154" s="4"/>
      <c r="CLI154" s="4"/>
      <c r="CLJ154" s="4"/>
      <c r="CLK154" s="4"/>
      <c r="CLL154" s="4"/>
      <c r="CLM154" s="4"/>
      <c r="CLN154" s="4"/>
      <c r="CLO154" s="4"/>
      <c r="CLP154" s="4"/>
      <c r="CLQ154" s="4"/>
      <c r="CLR154" s="4"/>
      <c r="CLS154" s="4"/>
      <c r="CLT154" s="4"/>
      <c r="CLU154" s="4"/>
      <c r="CLV154" s="4"/>
      <c r="CLW154" s="4"/>
      <c r="CLX154" s="4"/>
      <c r="CLY154" s="4"/>
      <c r="CLZ154" s="4"/>
      <c r="CMA154" s="4"/>
      <c r="CMB154" s="4"/>
      <c r="CMC154" s="4"/>
      <c r="CMD154" s="4"/>
      <c r="CME154" s="4"/>
      <c r="CMF154" s="4"/>
      <c r="CMG154" s="4"/>
      <c r="CMH154" s="4"/>
      <c r="CMI154" s="4"/>
      <c r="CMJ154" s="4"/>
      <c r="CMK154" s="4"/>
      <c r="CML154" s="4"/>
      <c r="CMM154" s="4"/>
      <c r="CMN154" s="4"/>
      <c r="CMO154" s="4"/>
      <c r="CMP154" s="4"/>
      <c r="CMQ154" s="4"/>
      <c r="CMR154" s="4"/>
      <c r="CMS154" s="4"/>
      <c r="CMT154" s="4"/>
      <c r="CMU154" s="4"/>
      <c r="CMV154" s="4"/>
      <c r="CMW154" s="4"/>
      <c r="CMX154" s="4"/>
      <c r="CMY154" s="4"/>
      <c r="CMZ154" s="4"/>
      <c r="CNA154" s="4"/>
      <c r="CNB154" s="4"/>
      <c r="CNC154" s="4"/>
      <c r="CND154" s="4"/>
      <c r="CNE154" s="4"/>
      <c r="CNF154" s="4"/>
      <c r="CNG154" s="4"/>
      <c r="CNH154" s="4"/>
      <c r="CNI154" s="4"/>
      <c r="CNJ154" s="4"/>
      <c r="CNK154" s="4"/>
      <c r="CNL154" s="4"/>
      <c r="CNM154" s="4"/>
      <c r="CNN154" s="4"/>
      <c r="CNO154" s="4"/>
      <c r="CNP154" s="4"/>
      <c r="CNQ154" s="4"/>
      <c r="CNR154" s="4"/>
      <c r="CNS154" s="4"/>
      <c r="CNT154" s="4"/>
      <c r="CNU154" s="4"/>
      <c r="CNV154" s="4"/>
      <c r="CNW154" s="4"/>
      <c r="CNX154" s="4"/>
      <c r="CNY154" s="4"/>
      <c r="CNZ154" s="4"/>
      <c r="COA154" s="4"/>
      <c r="COB154" s="4"/>
      <c r="COC154" s="4"/>
      <c r="COD154" s="4"/>
      <c r="COE154" s="4"/>
      <c r="COF154" s="4"/>
      <c r="COG154" s="4"/>
      <c r="COH154" s="4"/>
      <c r="COI154" s="4"/>
      <c r="COJ154" s="4"/>
      <c r="COK154" s="4"/>
      <c r="COL154" s="4"/>
      <c r="COM154" s="4"/>
      <c r="CON154" s="4"/>
      <c r="COO154" s="4"/>
      <c r="COP154" s="4"/>
      <c r="COQ154" s="4"/>
      <c r="COR154" s="4"/>
      <c r="COS154" s="4"/>
      <c r="COT154" s="4"/>
      <c r="COU154" s="4"/>
      <c r="COV154" s="4"/>
      <c r="COW154" s="4"/>
      <c r="COX154" s="4"/>
      <c r="COY154" s="4"/>
      <c r="COZ154" s="4"/>
      <c r="CPA154" s="4"/>
      <c r="CPB154" s="4"/>
      <c r="CPC154" s="4"/>
      <c r="CPD154" s="4"/>
      <c r="CPE154" s="4"/>
      <c r="CPF154" s="4"/>
      <c r="CPG154" s="4"/>
      <c r="CPH154" s="4"/>
      <c r="CPI154" s="4"/>
      <c r="CPJ154" s="4"/>
      <c r="CPK154" s="4"/>
      <c r="CPL154" s="4"/>
      <c r="CPM154" s="4"/>
      <c r="CPN154" s="4"/>
      <c r="CPO154" s="4"/>
      <c r="CPP154" s="4"/>
      <c r="CPQ154" s="4"/>
      <c r="CPR154" s="4"/>
      <c r="CPS154" s="4"/>
      <c r="CPT154" s="4"/>
      <c r="CPU154" s="4"/>
      <c r="CPV154" s="4"/>
      <c r="CPW154" s="4"/>
      <c r="CPX154" s="4"/>
      <c r="CPY154" s="4"/>
      <c r="CPZ154" s="4"/>
      <c r="CQA154" s="4"/>
      <c r="CQB154" s="4"/>
      <c r="CQC154" s="4"/>
      <c r="CQD154" s="4"/>
      <c r="CQE154" s="4"/>
      <c r="CQF154" s="4"/>
      <c r="CQG154" s="4"/>
      <c r="CQH154" s="4"/>
      <c r="CQI154" s="4"/>
      <c r="CQJ154" s="4"/>
      <c r="CQK154" s="4"/>
      <c r="CQL154" s="4"/>
      <c r="CQM154" s="4"/>
      <c r="CQN154" s="4"/>
      <c r="CQO154" s="4"/>
      <c r="CQP154" s="4"/>
      <c r="CQQ154" s="4"/>
      <c r="CQR154" s="4"/>
      <c r="CQS154" s="4"/>
      <c r="CQT154" s="4"/>
      <c r="CQU154" s="4"/>
      <c r="CQV154" s="4"/>
      <c r="CQW154" s="4"/>
      <c r="CQX154" s="4"/>
      <c r="CQY154" s="4"/>
      <c r="CQZ154" s="4"/>
      <c r="CRA154" s="4"/>
      <c r="CRB154" s="4"/>
      <c r="CRC154" s="4"/>
      <c r="CRD154" s="4"/>
      <c r="CRE154" s="4"/>
      <c r="CRF154" s="4"/>
      <c r="CRG154" s="4"/>
      <c r="CRH154" s="4"/>
      <c r="CRI154" s="4"/>
      <c r="CRJ154" s="4"/>
      <c r="CRK154" s="4"/>
      <c r="CRL154" s="4"/>
      <c r="CRM154" s="4"/>
      <c r="CRN154" s="4"/>
      <c r="CRO154" s="4"/>
      <c r="CRP154" s="4"/>
      <c r="CRQ154" s="4"/>
      <c r="CRR154" s="4"/>
      <c r="CRS154" s="74"/>
      <c r="CRT154" s="74"/>
      <c r="CRU154" s="74"/>
      <c r="CRV154" s="74"/>
      <c r="CRW154" s="74"/>
      <c r="CRX154" s="74"/>
      <c r="CRY154" s="4"/>
      <c r="CRZ154" s="4"/>
      <c r="CSA154" s="4"/>
      <c r="CSB154" s="4"/>
      <c r="CSC154" s="4"/>
      <c r="CSD154" s="4"/>
      <c r="CSE154" s="4"/>
      <c r="CSF154" s="4"/>
      <c r="CSG154" s="4"/>
      <c r="CSH154" s="4"/>
      <c r="CSI154" s="4"/>
      <c r="CSJ154" s="4"/>
      <c r="CSK154" s="4"/>
      <c r="CSL154" s="4"/>
      <c r="CSM154" s="4"/>
      <c r="CSN154" s="4"/>
      <c r="CSO154" s="4"/>
      <c r="CSP154" s="4"/>
      <c r="CSQ154" s="4"/>
      <c r="CSR154" s="4"/>
      <c r="CSS154" s="4"/>
      <c r="CST154" s="4"/>
      <c r="CSU154" s="4"/>
      <c r="CSV154" s="4"/>
      <c r="CSW154" s="4"/>
      <c r="CSX154" s="4"/>
      <c r="CSY154" s="4"/>
      <c r="CSZ154" s="4"/>
      <c r="CTA154" s="4"/>
      <c r="CTB154" s="4"/>
      <c r="CTC154" s="4"/>
      <c r="CTD154" s="4"/>
      <c r="CTE154" s="4"/>
      <c r="CTF154" s="4"/>
      <c r="CTG154" s="4"/>
      <c r="CTH154" s="4"/>
      <c r="CTI154" s="4"/>
      <c r="CTJ154" s="4"/>
      <c r="CTK154" s="4"/>
      <c r="CTL154" s="4"/>
      <c r="CTM154" s="4"/>
      <c r="CTN154" s="4"/>
      <c r="CTO154" s="4"/>
      <c r="CTP154" s="4"/>
      <c r="CTQ154" s="4"/>
      <c r="CTR154" s="4"/>
      <c r="CTS154" s="4"/>
      <c r="CTT154" s="4"/>
      <c r="CTU154" s="4"/>
      <c r="CTV154" s="4"/>
      <c r="CTW154" s="4"/>
      <c r="CTX154" s="4"/>
      <c r="CTY154" s="4"/>
      <c r="CTZ154" s="4"/>
      <c r="CUA154" s="4"/>
      <c r="CUB154" s="4"/>
      <c r="CUC154" s="4"/>
      <c r="CUD154" s="4"/>
      <c r="CUE154" s="4"/>
      <c r="CUF154" s="4"/>
      <c r="CUG154" s="4"/>
      <c r="CUH154" s="4"/>
      <c r="CUI154" s="4"/>
      <c r="CUJ154" s="4"/>
      <c r="CUK154" s="4"/>
      <c r="CUL154" s="4"/>
      <c r="CUM154" s="4"/>
      <c r="CUN154" s="4"/>
      <c r="CUO154" s="4"/>
      <c r="CUP154" s="4"/>
      <c r="CUQ154" s="4"/>
      <c r="CUR154" s="4"/>
      <c r="CUS154" s="4"/>
      <c r="CUT154" s="4"/>
      <c r="CUU154" s="4"/>
      <c r="CUV154" s="4"/>
      <c r="CUW154" s="4"/>
      <c r="CUX154" s="4"/>
      <c r="CUY154" s="4"/>
      <c r="CUZ154" s="4"/>
      <c r="CVA154" s="4"/>
      <c r="CVB154" s="4"/>
      <c r="CVC154" s="4"/>
      <c r="CVD154" s="4"/>
      <c r="CVE154" s="4"/>
      <c r="CVF154" s="4"/>
      <c r="CVG154" s="4"/>
      <c r="CVH154" s="4"/>
      <c r="CVI154" s="4"/>
      <c r="CVJ154" s="4"/>
      <c r="CVK154" s="4"/>
      <c r="CVL154" s="4"/>
      <c r="CVM154" s="4"/>
      <c r="CVN154" s="4"/>
      <c r="CVO154" s="4"/>
      <c r="CVP154" s="4"/>
      <c r="CVQ154" s="4"/>
      <c r="CVR154" s="4"/>
      <c r="CVS154" s="4"/>
      <c r="CVT154" s="4"/>
      <c r="CVU154" s="4"/>
      <c r="CVV154" s="4"/>
      <c r="CVW154" s="4"/>
      <c r="CVX154" s="4"/>
      <c r="CVY154" s="4"/>
      <c r="CVZ154" s="4"/>
      <c r="CWA154" s="4"/>
      <c r="CWB154" s="4"/>
      <c r="CWC154" s="4"/>
      <c r="CWD154" s="4"/>
      <c r="CWE154" s="4"/>
      <c r="CWF154" s="4"/>
      <c r="CWG154" s="4"/>
      <c r="CWH154" s="4"/>
      <c r="CWI154" s="4"/>
      <c r="CWJ154" s="4"/>
      <c r="CWK154" s="4"/>
      <c r="CWL154" s="4"/>
      <c r="CWM154" s="4"/>
      <c r="CWN154" s="4"/>
      <c r="CWO154" s="4"/>
      <c r="CWP154" s="4"/>
      <c r="CWQ154" s="4"/>
      <c r="CWR154" s="4"/>
      <c r="CWS154" s="4"/>
      <c r="CWT154" s="4"/>
      <c r="CWU154" s="4"/>
      <c r="CWV154" s="4"/>
      <c r="CWW154" s="4"/>
      <c r="CWX154" s="4"/>
      <c r="CWY154" s="4"/>
      <c r="CWZ154" s="4"/>
      <c r="CXA154" s="4"/>
      <c r="CXB154" s="4"/>
      <c r="CXC154" s="4"/>
      <c r="CXD154" s="4"/>
      <c r="CXE154" s="4"/>
      <c r="CXF154" s="4"/>
      <c r="CXG154" s="4"/>
      <c r="CXH154" s="4"/>
      <c r="CXI154" s="4"/>
      <c r="CXJ154" s="4"/>
      <c r="CXK154" s="4"/>
      <c r="CXL154" s="4"/>
      <c r="CXM154" s="4"/>
      <c r="CXN154" s="4"/>
      <c r="CXO154" s="4"/>
      <c r="CXP154" s="4"/>
      <c r="CXQ154" s="4"/>
      <c r="CXR154" s="4"/>
      <c r="CXS154" s="4"/>
      <c r="CXT154" s="4"/>
      <c r="CXU154" s="4"/>
      <c r="CXV154" s="4"/>
      <c r="CXW154" s="4"/>
      <c r="CXX154" s="4"/>
      <c r="CXY154" s="4"/>
      <c r="CXZ154" s="4"/>
      <c r="CYA154" s="4"/>
      <c r="CYB154" s="4"/>
      <c r="CYC154" s="4"/>
      <c r="CYD154" s="4"/>
      <c r="CYE154" s="4"/>
      <c r="CYF154" s="4"/>
      <c r="CYG154" s="4"/>
      <c r="CYH154" s="4"/>
      <c r="CYI154" s="4"/>
      <c r="CYJ154" s="4"/>
      <c r="CYK154" s="4"/>
      <c r="CYL154" s="4"/>
      <c r="CYM154" s="4"/>
      <c r="CYN154" s="4"/>
      <c r="CYO154" s="4"/>
      <c r="CYP154" s="4"/>
      <c r="CYQ154" s="4"/>
      <c r="CYR154" s="4"/>
      <c r="CYS154" s="4"/>
      <c r="CYT154" s="4"/>
      <c r="CYU154" s="4"/>
      <c r="CYV154" s="4"/>
      <c r="CYW154" s="4"/>
      <c r="CYX154" s="4"/>
      <c r="CYY154" s="4"/>
      <c r="CYZ154" s="4"/>
      <c r="CZA154" s="4"/>
      <c r="CZB154" s="4"/>
      <c r="CZC154" s="4"/>
      <c r="CZD154" s="4"/>
      <c r="CZE154" s="4"/>
      <c r="CZF154" s="4"/>
      <c r="CZG154" s="4"/>
      <c r="CZH154" s="4"/>
      <c r="CZI154" s="4"/>
      <c r="CZJ154" s="4"/>
      <c r="CZK154" s="4"/>
      <c r="CZL154" s="4"/>
      <c r="CZM154" s="4"/>
      <c r="CZN154" s="4"/>
      <c r="CZO154" s="4"/>
      <c r="CZP154" s="4"/>
      <c r="CZQ154" s="4"/>
      <c r="CZR154" s="4"/>
      <c r="CZS154" s="4"/>
      <c r="CZT154" s="4"/>
      <c r="CZU154" s="4"/>
      <c r="CZV154" s="4"/>
      <c r="CZW154" s="4"/>
      <c r="CZX154" s="4"/>
      <c r="CZY154" s="4"/>
      <c r="CZZ154" s="4"/>
      <c r="DAA154" s="4"/>
      <c r="DAB154" s="4"/>
      <c r="DAC154" s="4"/>
      <c r="DAD154" s="4"/>
      <c r="DAE154" s="4"/>
      <c r="DAF154" s="4"/>
      <c r="DAG154" s="4"/>
      <c r="DAH154" s="4"/>
      <c r="DAI154" s="4"/>
      <c r="DAJ154" s="4"/>
      <c r="DAK154" s="4"/>
      <c r="DAL154" s="4"/>
      <c r="DAM154" s="4"/>
      <c r="DAN154" s="4"/>
      <c r="DAO154" s="4"/>
      <c r="DAP154" s="4"/>
      <c r="DAQ154" s="4"/>
      <c r="DAR154" s="4"/>
      <c r="DAS154" s="4"/>
      <c r="DAT154" s="4"/>
      <c r="DAU154" s="4"/>
      <c r="DAV154" s="4"/>
      <c r="DAW154" s="4"/>
      <c r="DAX154" s="4"/>
      <c r="DAY154" s="4"/>
      <c r="DAZ154" s="4"/>
      <c r="DBA154" s="4"/>
      <c r="DBB154" s="4"/>
      <c r="DBC154" s="4"/>
      <c r="DBD154" s="4"/>
      <c r="DBE154" s="4"/>
      <c r="DBF154" s="4"/>
      <c r="DBG154" s="4"/>
      <c r="DBH154" s="4"/>
      <c r="DBI154" s="4"/>
      <c r="DBJ154" s="4"/>
      <c r="DBK154" s="4"/>
      <c r="DBL154" s="4"/>
      <c r="DBM154" s="4"/>
      <c r="DBN154" s="4"/>
      <c r="DBO154" s="74"/>
      <c r="DBP154" s="74"/>
      <c r="DBQ154" s="74"/>
      <c r="DBR154" s="74"/>
      <c r="DBS154" s="74"/>
      <c r="DBT154" s="74"/>
      <c r="DBU154" s="4"/>
      <c r="DBV154" s="4"/>
      <c r="DBW154" s="4"/>
      <c r="DBX154" s="4"/>
      <c r="DBY154" s="4"/>
      <c r="DBZ154" s="4"/>
      <c r="DCA154" s="4"/>
      <c r="DCB154" s="4"/>
      <c r="DCC154" s="4"/>
      <c r="DCD154" s="4"/>
      <c r="DCE154" s="4"/>
      <c r="DCF154" s="4"/>
      <c r="DCG154" s="4"/>
      <c r="DCH154" s="4"/>
      <c r="DCI154" s="4"/>
      <c r="DCJ154" s="4"/>
      <c r="DCK154" s="4"/>
      <c r="DCL154" s="4"/>
      <c r="DCM154" s="4"/>
      <c r="DCN154" s="4"/>
      <c r="DCO154" s="4"/>
      <c r="DCP154" s="4"/>
      <c r="DCQ154" s="4"/>
      <c r="DCR154" s="4"/>
      <c r="DCS154" s="4"/>
      <c r="DCT154" s="4"/>
      <c r="DCU154" s="4"/>
      <c r="DCV154" s="4"/>
      <c r="DCW154" s="4"/>
      <c r="DCX154" s="4"/>
      <c r="DCY154" s="4"/>
      <c r="DCZ154" s="4"/>
      <c r="DDA154" s="4"/>
      <c r="DDB154" s="4"/>
      <c r="DDC154" s="4"/>
      <c r="DDD154" s="4"/>
      <c r="DDE154" s="4"/>
      <c r="DDF154" s="4"/>
      <c r="DDG154" s="4"/>
      <c r="DDH154" s="4"/>
      <c r="DDI154" s="4"/>
      <c r="DDJ154" s="4"/>
      <c r="DDK154" s="4"/>
      <c r="DDL154" s="4"/>
      <c r="DDM154" s="4"/>
      <c r="DDN154" s="4"/>
      <c r="DDO154" s="4"/>
      <c r="DDP154" s="4"/>
      <c r="DDQ154" s="4"/>
      <c r="DDR154" s="4"/>
      <c r="DDS154" s="4"/>
      <c r="DDT154" s="4"/>
      <c r="DDU154" s="4"/>
      <c r="DDV154" s="4"/>
      <c r="DDW154" s="4"/>
      <c r="DDX154" s="4"/>
      <c r="DDY154" s="4"/>
      <c r="DDZ154" s="4"/>
      <c r="DEA154" s="4"/>
      <c r="DEB154" s="4"/>
      <c r="DEC154" s="4"/>
      <c r="DED154" s="4"/>
      <c r="DEE154" s="4"/>
      <c r="DEF154" s="4"/>
      <c r="DEG154" s="4"/>
      <c r="DEH154" s="4"/>
      <c r="DEI154" s="4"/>
      <c r="DEJ154" s="4"/>
      <c r="DEK154" s="4"/>
      <c r="DEL154" s="4"/>
      <c r="DEM154" s="4"/>
      <c r="DEN154" s="4"/>
      <c r="DEO154" s="4"/>
      <c r="DEP154" s="4"/>
      <c r="DEQ154" s="4"/>
      <c r="DER154" s="4"/>
      <c r="DES154" s="4"/>
      <c r="DET154" s="4"/>
      <c r="DEU154" s="4"/>
      <c r="DEV154" s="4"/>
      <c r="DEW154" s="4"/>
      <c r="DEX154" s="4"/>
      <c r="DEY154" s="4"/>
      <c r="DEZ154" s="4"/>
      <c r="DFA154" s="4"/>
      <c r="DFB154" s="4"/>
      <c r="DFC154" s="4"/>
      <c r="DFD154" s="4"/>
      <c r="DFE154" s="4"/>
      <c r="DFF154" s="4"/>
      <c r="DFG154" s="4"/>
      <c r="DFH154" s="4"/>
      <c r="DFI154" s="4"/>
      <c r="DFJ154" s="4"/>
      <c r="DFK154" s="4"/>
      <c r="DFL154" s="4"/>
      <c r="DFM154" s="4"/>
      <c r="DFN154" s="4"/>
      <c r="DFO154" s="4"/>
      <c r="DFP154" s="4"/>
      <c r="DFQ154" s="4"/>
      <c r="DFR154" s="4"/>
      <c r="DFS154" s="4"/>
      <c r="DFT154" s="4"/>
      <c r="DFU154" s="4"/>
      <c r="DFV154" s="4"/>
      <c r="DFW154" s="4"/>
      <c r="DFX154" s="4"/>
      <c r="DFY154" s="4"/>
      <c r="DFZ154" s="4"/>
      <c r="DGA154" s="4"/>
      <c r="DGB154" s="4"/>
      <c r="DGC154" s="4"/>
      <c r="DGD154" s="4"/>
      <c r="DGE154" s="4"/>
      <c r="DGF154" s="4"/>
      <c r="DGG154" s="4"/>
      <c r="DGH154" s="4"/>
      <c r="DGI154" s="4"/>
      <c r="DGJ154" s="4"/>
      <c r="DGK154" s="4"/>
      <c r="DGL154" s="4"/>
      <c r="DGM154" s="4"/>
      <c r="DGN154" s="4"/>
      <c r="DGO154" s="4"/>
      <c r="DGP154" s="4"/>
      <c r="DGQ154" s="4"/>
      <c r="DGR154" s="4"/>
      <c r="DGS154" s="4"/>
      <c r="DGT154" s="4"/>
      <c r="DGU154" s="4"/>
      <c r="DGV154" s="4"/>
      <c r="DGW154" s="4"/>
      <c r="DGX154" s="4"/>
      <c r="DGY154" s="4"/>
      <c r="DGZ154" s="4"/>
      <c r="DHA154" s="4"/>
      <c r="DHB154" s="4"/>
      <c r="DHC154" s="4"/>
      <c r="DHD154" s="4"/>
      <c r="DHE154" s="4"/>
      <c r="DHF154" s="4"/>
      <c r="DHG154" s="4"/>
      <c r="DHH154" s="4"/>
      <c r="DHI154" s="4"/>
      <c r="DHJ154" s="4"/>
      <c r="DHK154" s="4"/>
      <c r="DHL154" s="4"/>
      <c r="DHM154" s="4"/>
      <c r="DHN154" s="4"/>
      <c r="DHO154" s="4"/>
      <c r="DHP154" s="4"/>
      <c r="DHQ154" s="4"/>
      <c r="DHR154" s="4"/>
      <c r="DHS154" s="4"/>
      <c r="DHT154" s="4"/>
      <c r="DHU154" s="4"/>
      <c r="DHV154" s="4"/>
      <c r="DHW154" s="4"/>
      <c r="DHX154" s="4"/>
      <c r="DHY154" s="4"/>
      <c r="DHZ154" s="4"/>
      <c r="DIA154" s="4"/>
      <c r="DIB154" s="4"/>
      <c r="DIC154" s="4"/>
      <c r="DID154" s="4"/>
      <c r="DIE154" s="4"/>
      <c r="DIF154" s="4"/>
      <c r="DIG154" s="4"/>
      <c r="DIH154" s="4"/>
      <c r="DII154" s="4"/>
      <c r="DIJ154" s="4"/>
      <c r="DIK154" s="4"/>
      <c r="DIL154" s="4"/>
      <c r="DIM154" s="4"/>
      <c r="DIN154" s="4"/>
      <c r="DIO154" s="4"/>
      <c r="DIP154" s="4"/>
      <c r="DIQ154" s="4"/>
      <c r="DIR154" s="4"/>
      <c r="DIS154" s="4"/>
      <c r="DIT154" s="4"/>
      <c r="DIU154" s="4"/>
      <c r="DIV154" s="4"/>
      <c r="DIW154" s="4"/>
      <c r="DIX154" s="4"/>
      <c r="DIY154" s="4"/>
      <c r="DIZ154" s="4"/>
      <c r="DJA154" s="4"/>
      <c r="DJB154" s="4"/>
      <c r="DJC154" s="4"/>
      <c r="DJD154" s="4"/>
      <c r="DJE154" s="4"/>
      <c r="DJF154" s="4"/>
      <c r="DJG154" s="4"/>
      <c r="DJH154" s="4"/>
      <c r="DJI154" s="4"/>
      <c r="DJJ154" s="4"/>
      <c r="DJK154" s="4"/>
      <c r="DJL154" s="4"/>
      <c r="DJM154" s="4"/>
      <c r="DJN154" s="4"/>
      <c r="DJO154" s="4"/>
      <c r="DJP154" s="4"/>
      <c r="DJQ154" s="4"/>
      <c r="DJR154" s="4"/>
      <c r="DJS154" s="4"/>
      <c r="DJT154" s="4"/>
      <c r="DJU154" s="4"/>
      <c r="DJV154" s="4"/>
      <c r="DJW154" s="4"/>
      <c r="DJX154" s="4"/>
      <c r="DJY154" s="4"/>
      <c r="DJZ154" s="4"/>
      <c r="DKA154" s="4"/>
      <c r="DKB154" s="4"/>
      <c r="DKC154" s="4"/>
      <c r="DKD154" s="4"/>
      <c r="DKE154" s="4"/>
      <c r="DKF154" s="4"/>
      <c r="DKG154" s="4"/>
      <c r="DKH154" s="4"/>
      <c r="DKI154" s="4"/>
      <c r="DKJ154" s="4"/>
      <c r="DKK154" s="4"/>
      <c r="DKL154" s="4"/>
      <c r="DKM154" s="4"/>
      <c r="DKN154" s="4"/>
      <c r="DKO154" s="4"/>
      <c r="DKP154" s="4"/>
      <c r="DKQ154" s="4"/>
      <c r="DKR154" s="4"/>
      <c r="DKS154" s="4"/>
      <c r="DKT154" s="4"/>
      <c r="DKU154" s="4"/>
      <c r="DKV154" s="4"/>
      <c r="DKW154" s="4"/>
      <c r="DKX154" s="4"/>
      <c r="DKY154" s="4"/>
      <c r="DKZ154" s="4"/>
      <c r="DLA154" s="4"/>
      <c r="DLB154" s="4"/>
      <c r="DLC154" s="4"/>
      <c r="DLD154" s="4"/>
      <c r="DLE154" s="4"/>
      <c r="DLF154" s="4"/>
      <c r="DLG154" s="4"/>
      <c r="DLH154" s="4"/>
      <c r="DLI154" s="4"/>
      <c r="DLJ154" s="4"/>
      <c r="DLK154" s="74"/>
      <c r="DLL154" s="74"/>
      <c r="DLM154" s="74"/>
      <c r="DLN154" s="74"/>
      <c r="DLO154" s="74"/>
      <c r="DLP154" s="74"/>
      <c r="DLQ154" s="4"/>
      <c r="DLR154" s="4"/>
      <c r="DLS154" s="4"/>
      <c r="DLT154" s="4"/>
      <c r="DLU154" s="4"/>
      <c r="DLV154" s="4"/>
      <c r="DLW154" s="4"/>
      <c r="DLX154" s="4"/>
      <c r="DLY154" s="4"/>
      <c r="DLZ154" s="4"/>
      <c r="DMA154" s="4"/>
      <c r="DMB154" s="4"/>
      <c r="DMC154" s="4"/>
      <c r="DMD154" s="4"/>
      <c r="DME154" s="4"/>
      <c r="DMF154" s="4"/>
      <c r="DMG154" s="4"/>
      <c r="DMH154" s="4"/>
      <c r="DMI154" s="4"/>
      <c r="DMJ154" s="4"/>
      <c r="DMK154" s="4"/>
      <c r="DML154" s="4"/>
      <c r="DMM154" s="4"/>
      <c r="DMN154" s="4"/>
      <c r="DMO154" s="4"/>
      <c r="DMP154" s="4"/>
      <c r="DMQ154" s="4"/>
      <c r="DMR154" s="4"/>
      <c r="DMS154" s="4"/>
      <c r="DMT154" s="4"/>
      <c r="DMU154" s="4"/>
      <c r="DMV154" s="4"/>
      <c r="DMW154" s="4"/>
      <c r="DMX154" s="4"/>
      <c r="DMY154" s="4"/>
      <c r="DMZ154" s="4"/>
      <c r="DNA154" s="4"/>
      <c r="DNB154" s="4"/>
      <c r="DNC154" s="4"/>
      <c r="DND154" s="4"/>
      <c r="DNE154" s="4"/>
      <c r="DNF154" s="4"/>
      <c r="DNG154" s="4"/>
      <c r="DNH154" s="4"/>
      <c r="DNI154" s="4"/>
      <c r="DNJ154" s="4"/>
      <c r="DNK154" s="4"/>
      <c r="DNL154" s="4"/>
      <c r="DNM154" s="4"/>
      <c r="DNN154" s="4"/>
      <c r="DNO154" s="4"/>
      <c r="DNP154" s="4"/>
      <c r="DNQ154" s="4"/>
      <c r="DNR154" s="4"/>
      <c r="DNS154" s="4"/>
      <c r="DNT154" s="4"/>
      <c r="DNU154" s="4"/>
      <c r="DNV154" s="4"/>
      <c r="DNW154" s="4"/>
      <c r="DNX154" s="4"/>
      <c r="DNY154" s="4"/>
      <c r="DNZ154" s="4"/>
      <c r="DOA154" s="4"/>
      <c r="DOB154" s="4"/>
      <c r="DOC154" s="4"/>
      <c r="DOD154" s="4"/>
      <c r="DOE154" s="4"/>
      <c r="DOF154" s="4"/>
      <c r="DOG154" s="4"/>
      <c r="DOH154" s="4"/>
      <c r="DOI154" s="4"/>
      <c r="DOJ154" s="4"/>
      <c r="DOK154" s="4"/>
      <c r="DOL154" s="4"/>
      <c r="DOM154" s="4"/>
      <c r="DON154" s="4"/>
      <c r="DOO154" s="4"/>
      <c r="DOP154" s="4"/>
      <c r="DOQ154" s="4"/>
      <c r="DOR154" s="4"/>
      <c r="DOS154" s="4"/>
      <c r="DOT154" s="4"/>
      <c r="DOU154" s="4"/>
      <c r="DOV154" s="4"/>
      <c r="DOW154" s="4"/>
      <c r="DOX154" s="4"/>
      <c r="DOY154" s="4"/>
      <c r="DOZ154" s="4"/>
      <c r="DPA154" s="4"/>
      <c r="DPB154" s="4"/>
      <c r="DPC154" s="4"/>
      <c r="DPD154" s="4"/>
      <c r="DPE154" s="4"/>
      <c r="DPF154" s="4"/>
      <c r="DPG154" s="4"/>
      <c r="DPH154" s="4"/>
      <c r="DPI154" s="4"/>
      <c r="DPJ154" s="4"/>
      <c r="DPK154" s="4"/>
      <c r="DPL154" s="4"/>
      <c r="DPM154" s="4"/>
      <c r="DPN154" s="4"/>
      <c r="DPO154" s="4"/>
      <c r="DPP154" s="4"/>
      <c r="DPQ154" s="4"/>
      <c r="DPR154" s="4"/>
      <c r="DPS154" s="4"/>
      <c r="DPT154" s="4"/>
      <c r="DPU154" s="4"/>
      <c r="DPV154" s="4"/>
      <c r="DPW154" s="4"/>
      <c r="DPX154" s="4"/>
      <c r="DPY154" s="4"/>
      <c r="DPZ154" s="4"/>
      <c r="DQA154" s="4"/>
      <c r="DQB154" s="4"/>
      <c r="DQC154" s="4"/>
      <c r="DQD154" s="4"/>
      <c r="DQE154" s="4"/>
      <c r="DQF154" s="4"/>
      <c r="DQG154" s="4"/>
      <c r="DQH154" s="4"/>
      <c r="DQI154" s="4"/>
      <c r="DQJ154" s="4"/>
      <c r="DQK154" s="4"/>
      <c r="DQL154" s="4"/>
      <c r="DQM154" s="4"/>
      <c r="DQN154" s="4"/>
      <c r="DQO154" s="4"/>
      <c r="DQP154" s="4"/>
      <c r="DQQ154" s="4"/>
      <c r="DQR154" s="4"/>
      <c r="DQS154" s="4"/>
      <c r="DQT154" s="4"/>
      <c r="DQU154" s="4"/>
      <c r="DQV154" s="4"/>
      <c r="DQW154" s="4"/>
      <c r="DQX154" s="4"/>
      <c r="DQY154" s="4"/>
      <c r="DQZ154" s="4"/>
      <c r="DRA154" s="4"/>
      <c r="DRB154" s="4"/>
      <c r="DRC154" s="4"/>
      <c r="DRD154" s="4"/>
      <c r="DRE154" s="4"/>
      <c r="DRF154" s="4"/>
      <c r="DRG154" s="4"/>
      <c r="DRH154" s="4"/>
      <c r="DRI154" s="4"/>
      <c r="DRJ154" s="4"/>
      <c r="DRK154" s="4"/>
      <c r="DRL154" s="4"/>
      <c r="DRM154" s="4"/>
      <c r="DRN154" s="4"/>
      <c r="DRO154" s="4"/>
      <c r="DRP154" s="4"/>
      <c r="DRQ154" s="4"/>
      <c r="DRR154" s="4"/>
      <c r="DRS154" s="4"/>
      <c r="DRT154" s="4"/>
      <c r="DRU154" s="4"/>
      <c r="DRV154" s="4"/>
      <c r="DRW154" s="4"/>
      <c r="DRX154" s="4"/>
      <c r="DRY154" s="4"/>
      <c r="DRZ154" s="4"/>
      <c r="DSA154" s="4"/>
      <c r="DSB154" s="4"/>
      <c r="DSC154" s="4"/>
      <c r="DSD154" s="4"/>
      <c r="DSE154" s="4"/>
      <c r="DSF154" s="4"/>
      <c r="DSG154" s="4"/>
      <c r="DSH154" s="4"/>
      <c r="DSI154" s="4"/>
      <c r="DSJ154" s="4"/>
      <c r="DSK154" s="4"/>
      <c r="DSL154" s="4"/>
      <c r="DSM154" s="4"/>
      <c r="DSN154" s="4"/>
      <c r="DSO154" s="4"/>
      <c r="DSP154" s="4"/>
      <c r="DSQ154" s="4"/>
      <c r="DSR154" s="4"/>
      <c r="DSS154" s="4"/>
      <c r="DST154" s="4"/>
      <c r="DSU154" s="4"/>
      <c r="DSV154" s="4"/>
      <c r="DSW154" s="4"/>
      <c r="DSX154" s="4"/>
      <c r="DSY154" s="4"/>
      <c r="DSZ154" s="4"/>
      <c r="DTA154" s="4"/>
      <c r="DTB154" s="4"/>
      <c r="DTC154" s="4"/>
      <c r="DTD154" s="4"/>
      <c r="DTE154" s="4"/>
      <c r="DTF154" s="4"/>
      <c r="DTG154" s="4"/>
      <c r="DTH154" s="4"/>
      <c r="DTI154" s="4"/>
      <c r="DTJ154" s="4"/>
      <c r="DTK154" s="4"/>
      <c r="DTL154" s="4"/>
      <c r="DTM154" s="4"/>
      <c r="DTN154" s="4"/>
      <c r="DTO154" s="4"/>
      <c r="DTP154" s="4"/>
      <c r="DTQ154" s="4"/>
      <c r="DTR154" s="4"/>
      <c r="DTS154" s="4"/>
      <c r="DTT154" s="4"/>
      <c r="DTU154" s="4"/>
      <c r="DTV154" s="4"/>
      <c r="DTW154" s="4"/>
      <c r="DTX154" s="4"/>
      <c r="DTY154" s="4"/>
      <c r="DTZ154" s="4"/>
      <c r="DUA154" s="4"/>
      <c r="DUB154" s="4"/>
      <c r="DUC154" s="4"/>
      <c r="DUD154" s="4"/>
      <c r="DUE154" s="4"/>
      <c r="DUF154" s="4"/>
      <c r="DUG154" s="4"/>
      <c r="DUH154" s="4"/>
      <c r="DUI154" s="4"/>
      <c r="DUJ154" s="4"/>
      <c r="DUK154" s="4"/>
      <c r="DUL154" s="4"/>
      <c r="DUM154" s="4"/>
      <c r="DUN154" s="4"/>
      <c r="DUO154" s="4"/>
      <c r="DUP154" s="4"/>
      <c r="DUQ154" s="4"/>
      <c r="DUR154" s="4"/>
      <c r="DUS154" s="4"/>
      <c r="DUT154" s="4"/>
      <c r="DUU154" s="4"/>
      <c r="DUV154" s="4"/>
      <c r="DUW154" s="4"/>
      <c r="DUX154" s="4"/>
      <c r="DUY154" s="4"/>
      <c r="DUZ154" s="4"/>
      <c r="DVA154" s="4"/>
      <c r="DVB154" s="4"/>
      <c r="DVC154" s="4"/>
      <c r="DVD154" s="4"/>
      <c r="DVE154" s="4"/>
      <c r="DVF154" s="4"/>
      <c r="DVG154" s="74"/>
      <c r="DVH154" s="74"/>
      <c r="DVI154" s="74"/>
      <c r="DVJ154" s="74"/>
      <c r="DVK154" s="74"/>
      <c r="DVL154" s="74"/>
      <c r="DVM154" s="4"/>
      <c r="DVN154" s="4"/>
      <c r="DVO154" s="4"/>
      <c r="DVP154" s="4"/>
      <c r="DVQ154" s="4"/>
      <c r="DVR154" s="4"/>
      <c r="DVS154" s="4"/>
      <c r="DVT154" s="4"/>
      <c r="DVU154" s="4"/>
      <c r="DVV154" s="4"/>
      <c r="DVW154" s="4"/>
      <c r="DVX154" s="4"/>
      <c r="DVY154" s="4"/>
      <c r="DVZ154" s="4"/>
      <c r="DWA154" s="4"/>
      <c r="DWB154" s="4"/>
      <c r="DWC154" s="4"/>
      <c r="DWD154" s="4"/>
      <c r="DWE154" s="4"/>
      <c r="DWF154" s="4"/>
      <c r="DWG154" s="4"/>
      <c r="DWH154" s="4"/>
      <c r="DWI154" s="4"/>
      <c r="DWJ154" s="4"/>
      <c r="DWK154" s="4"/>
      <c r="DWL154" s="4"/>
      <c r="DWM154" s="4"/>
      <c r="DWN154" s="4"/>
      <c r="DWO154" s="4"/>
      <c r="DWP154" s="4"/>
      <c r="DWQ154" s="4"/>
      <c r="DWR154" s="4"/>
      <c r="DWS154" s="4"/>
      <c r="DWT154" s="4"/>
      <c r="DWU154" s="4"/>
      <c r="DWV154" s="4"/>
      <c r="DWW154" s="4"/>
      <c r="DWX154" s="4"/>
      <c r="DWY154" s="4"/>
      <c r="DWZ154" s="4"/>
      <c r="DXA154" s="4"/>
      <c r="DXB154" s="4"/>
      <c r="DXC154" s="4"/>
      <c r="DXD154" s="4"/>
      <c r="DXE154" s="4"/>
      <c r="DXF154" s="4"/>
      <c r="DXG154" s="4"/>
      <c r="DXH154" s="4"/>
      <c r="DXI154" s="4"/>
      <c r="DXJ154" s="4"/>
      <c r="DXK154" s="4"/>
      <c r="DXL154" s="4"/>
      <c r="DXM154" s="4"/>
      <c r="DXN154" s="4"/>
      <c r="DXO154" s="4"/>
      <c r="DXP154" s="4"/>
      <c r="DXQ154" s="4"/>
      <c r="DXR154" s="4"/>
      <c r="DXS154" s="4"/>
      <c r="DXT154" s="4"/>
      <c r="DXU154" s="4"/>
      <c r="DXV154" s="4"/>
      <c r="DXW154" s="4"/>
      <c r="DXX154" s="4"/>
      <c r="DXY154" s="4"/>
      <c r="DXZ154" s="4"/>
      <c r="DYA154" s="4"/>
      <c r="DYB154" s="4"/>
      <c r="DYC154" s="4"/>
      <c r="DYD154" s="4"/>
      <c r="DYE154" s="4"/>
      <c r="DYF154" s="4"/>
      <c r="DYG154" s="4"/>
      <c r="DYH154" s="4"/>
      <c r="DYI154" s="4"/>
      <c r="DYJ154" s="4"/>
      <c r="DYK154" s="4"/>
      <c r="DYL154" s="4"/>
      <c r="DYM154" s="4"/>
      <c r="DYN154" s="4"/>
      <c r="DYO154" s="4"/>
      <c r="DYP154" s="4"/>
      <c r="DYQ154" s="4"/>
      <c r="DYR154" s="4"/>
      <c r="DYS154" s="4"/>
      <c r="DYT154" s="4"/>
      <c r="DYU154" s="4"/>
      <c r="DYV154" s="4"/>
      <c r="DYW154" s="4"/>
      <c r="DYX154" s="4"/>
      <c r="DYY154" s="4"/>
      <c r="DYZ154" s="4"/>
      <c r="DZA154" s="4"/>
      <c r="DZB154" s="4"/>
      <c r="DZC154" s="4"/>
      <c r="DZD154" s="4"/>
      <c r="DZE154" s="4"/>
      <c r="DZF154" s="4"/>
      <c r="DZG154" s="4"/>
      <c r="DZH154" s="4"/>
      <c r="DZI154" s="4"/>
      <c r="DZJ154" s="4"/>
      <c r="DZK154" s="4"/>
      <c r="DZL154" s="4"/>
      <c r="DZM154" s="4"/>
      <c r="DZN154" s="4"/>
      <c r="DZO154" s="4"/>
      <c r="DZP154" s="4"/>
      <c r="DZQ154" s="4"/>
      <c r="DZR154" s="4"/>
      <c r="DZS154" s="4"/>
      <c r="DZT154" s="4"/>
      <c r="DZU154" s="4"/>
      <c r="DZV154" s="4"/>
      <c r="DZW154" s="4"/>
      <c r="DZX154" s="4"/>
      <c r="DZY154" s="4"/>
      <c r="DZZ154" s="4"/>
      <c r="EAA154" s="4"/>
      <c r="EAB154" s="4"/>
      <c r="EAC154" s="4"/>
      <c r="EAD154" s="4"/>
      <c r="EAE154" s="4"/>
      <c r="EAF154" s="4"/>
      <c r="EAG154" s="4"/>
      <c r="EAH154" s="4"/>
      <c r="EAI154" s="4"/>
      <c r="EAJ154" s="4"/>
      <c r="EAK154" s="4"/>
      <c r="EAL154" s="4"/>
      <c r="EAM154" s="4"/>
      <c r="EAN154" s="4"/>
      <c r="EAO154" s="4"/>
      <c r="EAP154" s="4"/>
      <c r="EAQ154" s="4"/>
      <c r="EAR154" s="4"/>
      <c r="EAS154" s="4"/>
      <c r="EAT154" s="4"/>
      <c r="EAU154" s="4"/>
      <c r="EAV154" s="4"/>
      <c r="EAW154" s="4"/>
      <c r="EAX154" s="4"/>
      <c r="EAY154" s="4"/>
      <c r="EAZ154" s="4"/>
      <c r="EBA154" s="4"/>
      <c r="EBB154" s="4"/>
      <c r="EBC154" s="4"/>
      <c r="EBD154" s="4"/>
      <c r="EBE154" s="4"/>
      <c r="EBF154" s="4"/>
      <c r="EBG154" s="4"/>
      <c r="EBH154" s="4"/>
      <c r="EBI154" s="4"/>
      <c r="EBJ154" s="4"/>
      <c r="EBK154" s="4"/>
      <c r="EBL154" s="4"/>
      <c r="EBM154" s="4"/>
      <c r="EBN154" s="4"/>
      <c r="EBO154" s="4"/>
      <c r="EBP154" s="4"/>
      <c r="EBQ154" s="4"/>
      <c r="EBR154" s="4"/>
      <c r="EBS154" s="4"/>
      <c r="EBT154" s="4"/>
      <c r="EBU154" s="4"/>
      <c r="EBV154" s="4"/>
      <c r="EBW154" s="4"/>
      <c r="EBX154" s="4"/>
      <c r="EBY154" s="4"/>
      <c r="EBZ154" s="4"/>
      <c r="ECA154" s="4"/>
      <c r="ECB154" s="4"/>
      <c r="ECC154" s="4"/>
      <c r="ECD154" s="4"/>
      <c r="ECE154" s="4"/>
      <c r="ECF154" s="4"/>
      <c r="ECG154" s="4"/>
      <c r="ECH154" s="4"/>
      <c r="ECI154" s="4"/>
      <c r="ECJ154" s="4"/>
      <c r="ECK154" s="4"/>
      <c r="ECL154" s="4"/>
      <c r="ECM154" s="4"/>
      <c r="ECN154" s="4"/>
      <c r="ECO154" s="4"/>
      <c r="ECP154" s="4"/>
      <c r="ECQ154" s="4"/>
      <c r="ECR154" s="4"/>
      <c r="ECS154" s="4"/>
      <c r="ECT154" s="4"/>
      <c r="ECU154" s="4"/>
      <c r="ECV154" s="4"/>
      <c r="ECW154" s="4"/>
      <c r="ECX154" s="4"/>
      <c r="ECY154" s="4"/>
      <c r="ECZ154" s="4"/>
      <c r="EDA154" s="4"/>
      <c r="EDB154" s="4"/>
      <c r="EDC154" s="4"/>
      <c r="EDD154" s="4"/>
      <c r="EDE154" s="4"/>
      <c r="EDF154" s="4"/>
      <c r="EDG154" s="4"/>
      <c r="EDH154" s="4"/>
      <c r="EDI154" s="4"/>
      <c r="EDJ154" s="4"/>
      <c r="EDK154" s="4"/>
      <c r="EDL154" s="4"/>
      <c r="EDM154" s="4"/>
      <c r="EDN154" s="4"/>
      <c r="EDO154" s="4"/>
      <c r="EDP154" s="4"/>
      <c r="EDQ154" s="4"/>
      <c r="EDR154" s="4"/>
      <c r="EDS154" s="4"/>
      <c r="EDT154" s="4"/>
      <c r="EDU154" s="4"/>
      <c r="EDV154" s="4"/>
      <c r="EDW154" s="4"/>
      <c r="EDX154" s="4"/>
      <c r="EDY154" s="4"/>
      <c r="EDZ154" s="4"/>
      <c r="EEA154" s="4"/>
      <c r="EEB154" s="4"/>
      <c r="EEC154" s="4"/>
      <c r="EED154" s="4"/>
      <c r="EEE154" s="4"/>
      <c r="EEF154" s="4"/>
      <c r="EEG154" s="4"/>
      <c r="EEH154" s="4"/>
      <c r="EEI154" s="4"/>
      <c r="EEJ154" s="4"/>
      <c r="EEK154" s="4"/>
      <c r="EEL154" s="4"/>
      <c r="EEM154" s="4"/>
      <c r="EEN154" s="4"/>
      <c r="EEO154" s="4"/>
      <c r="EEP154" s="4"/>
      <c r="EEQ154" s="4"/>
      <c r="EER154" s="4"/>
      <c r="EES154" s="4"/>
      <c r="EET154" s="4"/>
      <c r="EEU154" s="4"/>
      <c r="EEV154" s="4"/>
      <c r="EEW154" s="4"/>
      <c r="EEX154" s="4"/>
      <c r="EEY154" s="4"/>
      <c r="EEZ154" s="4"/>
      <c r="EFA154" s="4"/>
      <c r="EFB154" s="4"/>
      <c r="EFC154" s="74"/>
      <c r="EFD154" s="74"/>
      <c r="EFE154" s="74"/>
      <c r="EFF154" s="74"/>
      <c r="EFG154" s="74"/>
      <c r="EFH154" s="74"/>
      <c r="EFI154" s="4"/>
      <c r="EFJ154" s="4"/>
      <c r="EFK154" s="4"/>
      <c r="EFL154" s="4"/>
      <c r="EFM154" s="4"/>
      <c r="EFN154" s="4"/>
      <c r="EFO154" s="4"/>
      <c r="EFP154" s="4"/>
      <c r="EFQ154" s="4"/>
      <c r="EFR154" s="4"/>
      <c r="EFS154" s="4"/>
      <c r="EFT154" s="4"/>
      <c r="EFU154" s="4"/>
      <c r="EFV154" s="4"/>
      <c r="EFW154" s="4"/>
      <c r="EFX154" s="4"/>
      <c r="EFY154" s="4"/>
      <c r="EFZ154" s="4"/>
      <c r="EGA154" s="4"/>
      <c r="EGB154" s="4"/>
      <c r="EGC154" s="4"/>
      <c r="EGD154" s="4"/>
      <c r="EGE154" s="4"/>
      <c r="EGF154" s="4"/>
      <c r="EGG154" s="4"/>
      <c r="EGH154" s="4"/>
      <c r="EGI154" s="4"/>
      <c r="EGJ154" s="4"/>
      <c r="EGK154" s="4"/>
      <c r="EGL154" s="4"/>
      <c r="EGM154" s="4"/>
      <c r="EGN154" s="4"/>
      <c r="EGO154" s="4"/>
      <c r="EGP154" s="4"/>
      <c r="EGQ154" s="4"/>
      <c r="EGR154" s="4"/>
      <c r="EGS154" s="4"/>
      <c r="EGT154" s="4"/>
      <c r="EGU154" s="4"/>
      <c r="EGV154" s="4"/>
      <c r="EGW154" s="4"/>
      <c r="EGX154" s="4"/>
      <c r="EGY154" s="4"/>
      <c r="EGZ154" s="4"/>
      <c r="EHA154" s="4"/>
      <c r="EHB154" s="4"/>
      <c r="EHC154" s="4"/>
      <c r="EHD154" s="4"/>
      <c r="EHE154" s="4"/>
      <c r="EHF154" s="4"/>
      <c r="EHG154" s="4"/>
      <c r="EHH154" s="4"/>
      <c r="EHI154" s="4"/>
      <c r="EHJ154" s="4"/>
      <c r="EHK154" s="4"/>
      <c r="EHL154" s="4"/>
      <c r="EHM154" s="4"/>
      <c r="EHN154" s="4"/>
      <c r="EHO154" s="4"/>
      <c r="EHP154" s="4"/>
      <c r="EHQ154" s="4"/>
      <c r="EHR154" s="4"/>
      <c r="EHS154" s="4"/>
      <c r="EHT154" s="4"/>
      <c r="EHU154" s="4"/>
      <c r="EHV154" s="4"/>
      <c r="EHW154" s="4"/>
      <c r="EHX154" s="4"/>
      <c r="EHY154" s="4"/>
      <c r="EHZ154" s="4"/>
      <c r="EIA154" s="4"/>
      <c r="EIB154" s="4"/>
      <c r="EIC154" s="4"/>
      <c r="EID154" s="4"/>
      <c r="EIE154" s="4"/>
      <c r="EIF154" s="4"/>
      <c r="EIG154" s="4"/>
      <c r="EIH154" s="4"/>
      <c r="EII154" s="4"/>
      <c r="EIJ154" s="4"/>
      <c r="EIK154" s="4"/>
      <c r="EIL154" s="4"/>
      <c r="EIM154" s="4"/>
      <c r="EIN154" s="4"/>
      <c r="EIO154" s="4"/>
      <c r="EIP154" s="4"/>
      <c r="EIQ154" s="4"/>
      <c r="EIR154" s="4"/>
      <c r="EIS154" s="4"/>
      <c r="EIT154" s="4"/>
      <c r="EIU154" s="4"/>
      <c r="EIV154" s="4"/>
      <c r="EIW154" s="4"/>
      <c r="EIX154" s="4"/>
      <c r="EIY154" s="4"/>
      <c r="EIZ154" s="4"/>
      <c r="EJA154" s="4"/>
      <c r="EJB154" s="4"/>
      <c r="EJC154" s="4"/>
      <c r="EJD154" s="4"/>
      <c r="EJE154" s="4"/>
      <c r="EJF154" s="4"/>
      <c r="EJG154" s="4"/>
      <c r="EJH154" s="4"/>
      <c r="EJI154" s="4"/>
      <c r="EJJ154" s="4"/>
      <c r="EJK154" s="4"/>
      <c r="EJL154" s="4"/>
      <c r="EJM154" s="4"/>
      <c r="EJN154" s="4"/>
      <c r="EJO154" s="4"/>
      <c r="EJP154" s="4"/>
      <c r="EJQ154" s="4"/>
      <c r="EJR154" s="4"/>
      <c r="EJS154" s="4"/>
      <c r="EJT154" s="4"/>
      <c r="EJU154" s="4"/>
      <c r="EJV154" s="4"/>
      <c r="EJW154" s="4"/>
      <c r="EJX154" s="4"/>
      <c r="EJY154" s="4"/>
      <c r="EJZ154" s="4"/>
      <c r="EKA154" s="4"/>
      <c r="EKB154" s="4"/>
      <c r="EKC154" s="4"/>
      <c r="EKD154" s="4"/>
      <c r="EKE154" s="4"/>
      <c r="EKF154" s="4"/>
      <c r="EKG154" s="4"/>
      <c r="EKH154" s="4"/>
      <c r="EKI154" s="4"/>
      <c r="EKJ154" s="4"/>
      <c r="EKK154" s="4"/>
      <c r="EKL154" s="4"/>
      <c r="EKM154" s="4"/>
      <c r="EKN154" s="4"/>
      <c r="EKO154" s="4"/>
      <c r="EKP154" s="4"/>
      <c r="EKQ154" s="4"/>
      <c r="EKR154" s="4"/>
      <c r="EKS154" s="4"/>
      <c r="EKT154" s="4"/>
      <c r="EKU154" s="4"/>
      <c r="EKV154" s="4"/>
      <c r="EKW154" s="4"/>
      <c r="EKX154" s="4"/>
      <c r="EKY154" s="4"/>
      <c r="EKZ154" s="4"/>
      <c r="ELA154" s="4"/>
      <c r="ELB154" s="4"/>
      <c r="ELC154" s="4"/>
      <c r="ELD154" s="4"/>
      <c r="ELE154" s="4"/>
      <c r="ELF154" s="4"/>
      <c r="ELG154" s="4"/>
      <c r="ELH154" s="4"/>
      <c r="ELI154" s="4"/>
      <c r="ELJ154" s="4"/>
      <c r="ELK154" s="4"/>
      <c r="ELL154" s="4"/>
      <c r="ELM154" s="4"/>
      <c r="ELN154" s="4"/>
      <c r="ELO154" s="4"/>
      <c r="ELP154" s="4"/>
      <c r="ELQ154" s="4"/>
      <c r="ELR154" s="4"/>
      <c r="ELS154" s="4"/>
      <c r="ELT154" s="4"/>
      <c r="ELU154" s="4"/>
      <c r="ELV154" s="4"/>
      <c r="ELW154" s="4"/>
      <c r="ELX154" s="4"/>
      <c r="ELY154" s="4"/>
      <c r="ELZ154" s="4"/>
      <c r="EMA154" s="4"/>
      <c r="EMB154" s="4"/>
      <c r="EMC154" s="4"/>
      <c r="EMD154" s="4"/>
      <c r="EME154" s="4"/>
      <c r="EMF154" s="4"/>
      <c r="EMG154" s="4"/>
      <c r="EMH154" s="4"/>
      <c r="EMI154" s="4"/>
      <c r="EMJ154" s="4"/>
      <c r="EMK154" s="4"/>
      <c r="EML154" s="4"/>
      <c r="EMM154" s="4"/>
      <c r="EMN154" s="4"/>
      <c r="EMO154" s="4"/>
      <c r="EMP154" s="4"/>
      <c r="EMQ154" s="4"/>
      <c r="EMR154" s="4"/>
      <c r="EMS154" s="4"/>
      <c r="EMT154" s="4"/>
      <c r="EMU154" s="4"/>
      <c r="EMV154" s="4"/>
      <c r="EMW154" s="4"/>
      <c r="EMX154" s="4"/>
      <c r="EMY154" s="4"/>
      <c r="EMZ154" s="4"/>
      <c r="ENA154" s="4"/>
      <c r="ENB154" s="4"/>
      <c r="ENC154" s="4"/>
      <c r="END154" s="4"/>
      <c r="ENE154" s="4"/>
      <c r="ENF154" s="4"/>
      <c r="ENG154" s="4"/>
      <c r="ENH154" s="4"/>
      <c r="ENI154" s="4"/>
      <c r="ENJ154" s="4"/>
      <c r="ENK154" s="4"/>
      <c r="ENL154" s="4"/>
      <c r="ENM154" s="4"/>
      <c r="ENN154" s="4"/>
      <c r="ENO154" s="4"/>
      <c r="ENP154" s="4"/>
      <c r="ENQ154" s="4"/>
      <c r="ENR154" s="4"/>
      <c r="ENS154" s="4"/>
      <c r="ENT154" s="4"/>
      <c r="ENU154" s="4"/>
      <c r="ENV154" s="4"/>
      <c r="ENW154" s="4"/>
      <c r="ENX154" s="4"/>
      <c r="ENY154" s="4"/>
      <c r="ENZ154" s="4"/>
      <c r="EOA154" s="4"/>
      <c r="EOB154" s="4"/>
      <c r="EOC154" s="4"/>
      <c r="EOD154" s="4"/>
      <c r="EOE154" s="4"/>
      <c r="EOF154" s="4"/>
      <c r="EOG154" s="4"/>
      <c r="EOH154" s="4"/>
      <c r="EOI154" s="4"/>
      <c r="EOJ154" s="4"/>
      <c r="EOK154" s="4"/>
      <c r="EOL154" s="4"/>
      <c r="EOM154" s="4"/>
      <c r="EON154" s="4"/>
      <c r="EOO154" s="4"/>
      <c r="EOP154" s="4"/>
      <c r="EOQ154" s="4"/>
      <c r="EOR154" s="4"/>
      <c r="EOS154" s="4"/>
      <c r="EOT154" s="4"/>
      <c r="EOU154" s="4"/>
      <c r="EOV154" s="4"/>
      <c r="EOW154" s="4"/>
      <c r="EOX154" s="4"/>
      <c r="EOY154" s="74"/>
      <c r="EOZ154" s="74"/>
      <c r="EPA154" s="74"/>
      <c r="EPB154" s="74"/>
      <c r="EPC154" s="74"/>
      <c r="EPD154" s="74"/>
      <c r="EPE154" s="4"/>
      <c r="EPF154" s="4"/>
      <c r="EPG154" s="4"/>
      <c r="EPH154" s="4"/>
      <c r="EPI154" s="4"/>
      <c r="EPJ154" s="4"/>
      <c r="EPK154" s="4"/>
      <c r="EPL154" s="4"/>
      <c r="EPM154" s="4"/>
      <c r="EPN154" s="4"/>
      <c r="EPO154" s="4"/>
      <c r="EPP154" s="4"/>
      <c r="EPQ154" s="4"/>
      <c r="EPR154" s="4"/>
      <c r="EPS154" s="4"/>
      <c r="EPT154" s="4"/>
      <c r="EPU154" s="4"/>
      <c r="EPV154" s="4"/>
      <c r="EPW154" s="4"/>
      <c r="EPX154" s="4"/>
      <c r="EPY154" s="4"/>
      <c r="EPZ154" s="4"/>
      <c r="EQA154" s="4"/>
      <c r="EQB154" s="4"/>
      <c r="EQC154" s="4"/>
      <c r="EQD154" s="4"/>
      <c r="EQE154" s="4"/>
      <c r="EQF154" s="4"/>
      <c r="EQG154" s="4"/>
      <c r="EQH154" s="4"/>
      <c r="EQI154" s="4"/>
      <c r="EQJ154" s="4"/>
      <c r="EQK154" s="4"/>
      <c r="EQL154" s="4"/>
      <c r="EQM154" s="4"/>
      <c r="EQN154" s="4"/>
      <c r="EQO154" s="4"/>
      <c r="EQP154" s="4"/>
      <c r="EQQ154" s="4"/>
      <c r="EQR154" s="4"/>
      <c r="EQS154" s="4"/>
      <c r="EQT154" s="4"/>
      <c r="EQU154" s="4"/>
      <c r="EQV154" s="4"/>
      <c r="EQW154" s="4"/>
      <c r="EQX154" s="4"/>
      <c r="EQY154" s="4"/>
      <c r="EQZ154" s="4"/>
      <c r="ERA154" s="4"/>
      <c r="ERB154" s="4"/>
      <c r="ERC154" s="4"/>
      <c r="ERD154" s="4"/>
      <c r="ERE154" s="4"/>
      <c r="ERF154" s="4"/>
      <c r="ERG154" s="4"/>
      <c r="ERH154" s="4"/>
      <c r="ERI154" s="4"/>
      <c r="ERJ154" s="4"/>
      <c r="ERK154" s="4"/>
      <c r="ERL154" s="4"/>
      <c r="ERM154" s="4"/>
      <c r="ERN154" s="4"/>
      <c r="ERO154" s="4"/>
      <c r="ERP154" s="4"/>
      <c r="ERQ154" s="4"/>
      <c r="ERR154" s="4"/>
      <c r="ERS154" s="4"/>
      <c r="ERT154" s="4"/>
      <c r="ERU154" s="4"/>
      <c r="ERV154" s="4"/>
      <c r="ERW154" s="4"/>
      <c r="ERX154" s="4"/>
      <c r="ERY154" s="4"/>
      <c r="ERZ154" s="4"/>
      <c r="ESA154" s="4"/>
      <c r="ESB154" s="4"/>
      <c r="ESC154" s="4"/>
      <c r="ESD154" s="4"/>
      <c r="ESE154" s="4"/>
      <c r="ESF154" s="4"/>
      <c r="ESG154" s="4"/>
      <c r="ESH154" s="4"/>
      <c r="ESI154" s="4"/>
      <c r="ESJ154" s="4"/>
      <c r="ESK154" s="4"/>
      <c r="ESL154" s="4"/>
      <c r="ESM154" s="4"/>
      <c r="ESN154" s="4"/>
      <c r="ESO154" s="4"/>
      <c r="ESP154" s="4"/>
      <c r="ESQ154" s="4"/>
      <c r="ESR154" s="4"/>
      <c r="ESS154" s="4"/>
      <c r="EST154" s="4"/>
      <c r="ESU154" s="4"/>
      <c r="ESV154" s="4"/>
      <c r="ESW154" s="4"/>
      <c r="ESX154" s="4"/>
      <c r="ESY154" s="4"/>
      <c r="ESZ154" s="4"/>
      <c r="ETA154" s="4"/>
      <c r="ETB154" s="4"/>
      <c r="ETC154" s="4"/>
      <c r="ETD154" s="4"/>
      <c r="ETE154" s="4"/>
      <c r="ETF154" s="4"/>
      <c r="ETG154" s="4"/>
      <c r="ETH154" s="4"/>
      <c r="ETI154" s="4"/>
      <c r="ETJ154" s="4"/>
      <c r="ETK154" s="4"/>
      <c r="ETL154" s="4"/>
      <c r="ETM154" s="4"/>
      <c r="ETN154" s="4"/>
      <c r="ETO154" s="4"/>
      <c r="ETP154" s="4"/>
      <c r="ETQ154" s="4"/>
      <c r="ETR154" s="4"/>
      <c r="ETS154" s="4"/>
      <c r="ETT154" s="4"/>
      <c r="ETU154" s="4"/>
      <c r="ETV154" s="4"/>
      <c r="ETW154" s="4"/>
      <c r="ETX154" s="4"/>
      <c r="ETY154" s="4"/>
      <c r="ETZ154" s="4"/>
      <c r="EUA154" s="4"/>
      <c r="EUB154" s="4"/>
      <c r="EUC154" s="4"/>
      <c r="EUD154" s="4"/>
      <c r="EUE154" s="4"/>
      <c r="EUF154" s="4"/>
      <c r="EUG154" s="4"/>
      <c r="EUH154" s="4"/>
      <c r="EUI154" s="4"/>
      <c r="EUJ154" s="4"/>
      <c r="EUK154" s="4"/>
      <c r="EUL154" s="4"/>
      <c r="EUM154" s="4"/>
      <c r="EUN154" s="4"/>
      <c r="EUO154" s="4"/>
      <c r="EUP154" s="4"/>
      <c r="EUQ154" s="4"/>
      <c r="EUR154" s="4"/>
      <c r="EUS154" s="4"/>
      <c r="EUT154" s="4"/>
      <c r="EUU154" s="4"/>
      <c r="EUV154" s="4"/>
      <c r="EUW154" s="4"/>
      <c r="EUX154" s="4"/>
      <c r="EUY154" s="4"/>
      <c r="EUZ154" s="4"/>
      <c r="EVA154" s="4"/>
      <c r="EVB154" s="4"/>
      <c r="EVC154" s="4"/>
      <c r="EVD154" s="4"/>
      <c r="EVE154" s="4"/>
      <c r="EVF154" s="4"/>
      <c r="EVG154" s="4"/>
      <c r="EVH154" s="4"/>
      <c r="EVI154" s="4"/>
      <c r="EVJ154" s="4"/>
      <c r="EVK154" s="4"/>
      <c r="EVL154" s="4"/>
      <c r="EVM154" s="4"/>
      <c r="EVN154" s="4"/>
      <c r="EVO154" s="4"/>
      <c r="EVP154" s="4"/>
      <c r="EVQ154" s="4"/>
      <c r="EVR154" s="4"/>
      <c r="EVS154" s="4"/>
      <c r="EVT154" s="4"/>
      <c r="EVU154" s="4"/>
      <c r="EVV154" s="4"/>
      <c r="EVW154" s="4"/>
      <c r="EVX154" s="4"/>
      <c r="EVY154" s="4"/>
      <c r="EVZ154" s="4"/>
      <c r="EWA154" s="4"/>
      <c r="EWB154" s="4"/>
      <c r="EWC154" s="4"/>
      <c r="EWD154" s="4"/>
      <c r="EWE154" s="4"/>
      <c r="EWF154" s="4"/>
      <c r="EWG154" s="4"/>
      <c r="EWH154" s="4"/>
      <c r="EWI154" s="4"/>
      <c r="EWJ154" s="4"/>
      <c r="EWK154" s="4"/>
      <c r="EWL154" s="4"/>
      <c r="EWM154" s="4"/>
      <c r="EWN154" s="4"/>
      <c r="EWO154" s="4"/>
      <c r="EWP154" s="4"/>
      <c r="EWQ154" s="4"/>
      <c r="EWR154" s="4"/>
      <c r="EWS154" s="4"/>
      <c r="EWT154" s="4"/>
      <c r="EWU154" s="4"/>
      <c r="EWV154" s="4"/>
      <c r="EWW154" s="4"/>
      <c r="EWX154" s="4"/>
      <c r="EWY154" s="4"/>
      <c r="EWZ154" s="4"/>
      <c r="EXA154" s="4"/>
      <c r="EXB154" s="4"/>
      <c r="EXC154" s="4"/>
      <c r="EXD154" s="4"/>
      <c r="EXE154" s="4"/>
      <c r="EXF154" s="4"/>
      <c r="EXG154" s="4"/>
      <c r="EXH154" s="4"/>
      <c r="EXI154" s="4"/>
      <c r="EXJ154" s="4"/>
      <c r="EXK154" s="4"/>
      <c r="EXL154" s="4"/>
      <c r="EXM154" s="4"/>
      <c r="EXN154" s="4"/>
      <c r="EXO154" s="4"/>
      <c r="EXP154" s="4"/>
      <c r="EXQ154" s="4"/>
      <c r="EXR154" s="4"/>
      <c r="EXS154" s="4"/>
      <c r="EXT154" s="4"/>
      <c r="EXU154" s="4"/>
      <c r="EXV154" s="4"/>
      <c r="EXW154" s="4"/>
      <c r="EXX154" s="4"/>
      <c r="EXY154" s="4"/>
      <c r="EXZ154" s="4"/>
      <c r="EYA154" s="4"/>
      <c r="EYB154" s="4"/>
      <c r="EYC154" s="4"/>
      <c r="EYD154" s="4"/>
      <c r="EYE154" s="4"/>
      <c r="EYF154" s="4"/>
      <c r="EYG154" s="4"/>
      <c r="EYH154" s="4"/>
      <c r="EYI154" s="4"/>
      <c r="EYJ154" s="4"/>
      <c r="EYK154" s="4"/>
      <c r="EYL154" s="4"/>
      <c r="EYM154" s="4"/>
      <c r="EYN154" s="4"/>
      <c r="EYO154" s="4"/>
      <c r="EYP154" s="4"/>
      <c r="EYQ154" s="4"/>
      <c r="EYR154" s="4"/>
      <c r="EYS154" s="4"/>
      <c r="EYT154" s="4"/>
      <c r="EYU154" s="74"/>
      <c r="EYV154" s="74"/>
      <c r="EYW154" s="74"/>
      <c r="EYX154" s="74"/>
      <c r="EYY154" s="74"/>
      <c r="EYZ154" s="74"/>
      <c r="EZA154" s="4"/>
      <c r="EZB154" s="4"/>
      <c r="EZC154" s="4"/>
      <c r="EZD154" s="4"/>
      <c r="EZE154" s="4"/>
      <c r="EZF154" s="4"/>
      <c r="EZG154" s="4"/>
      <c r="EZH154" s="4"/>
      <c r="EZI154" s="4"/>
      <c r="EZJ154" s="4"/>
      <c r="EZK154" s="4"/>
      <c r="EZL154" s="4"/>
      <c r="EZM154" s="4"/>
      <c r="EZN154" s="4"/>
      <c r="EZO154" s="4"/>
      <c r="EZP154" s="4"/>
      <c r="EZQ154" s="4"/>
      <c r="EZR154" s="4"/>
      <c r="EZS154" s="4"/>
      <c r="EZT154" s="4"/>
      <c r="EZU154" s="4"/>
      <c r="EZV154" s="4"/>
      <c r="EZW154" s="4"/>
      <c r="EZX154" s="4"/>
      <c r="EZY154" s="4"/>
      <c r="EZZ154" s="4"/>
      <c r="FAA154" s="4"/>
      <c r="FAB154" s="4"/>
      <c r="FAC154" s="4"/>
      <c r="FAD154" s="4"/>
      <c r="FAE154" s="4"/>
      <c r="FAF154" s="4"/>
      <c r="FAG154" s="4"/>
      <c r="FAH154" s="4"/>
      <c r="FAI154" s="4"/>
      <c r="FAJ154" s="4"/>
      <c r="FAK154" s="4"/>
      <c r="FAL154" s="4"/>
      <c r="FAM154" s="4"/>
      <c r="FAN154" s="4"/>
      <c r="FAO154" s="4"/>
      <c r="FAP154" s="4"/>
      <c r="FAQ154" s="4"/>
      <c r="FAR154" s="4"/>
      <c r="FAS154" s="4"/>
      <c r="FAT154" s="4"/>
      <c r="FAU154" s="4"/>
      <c r="FAV154" s="4"/>
      <c r="FAW154" s="4"/>
      <c r="FAX154" s="4"/>
      <c r="FAY154" s="4"/>
      <c r="FAZ154" s="4"/>
      <c r="FBA154" s="4"/>
      <c r="FBB154" s="4"/>
      <c r="FBC154" s="4"/>
      <c r="FBD154" s="4"/>
      <c r="FBE154" s="4"/>
      <c r="FBF154" s="4"/>
      <c r="FBG154" s="4"/>
      <c r="FBH154" s="4"/>
      <c r="FBI154" s="4"/>
      <c r="FBJ154" s="4"/>
      <c r="FBK154" s="4"/>
      <c r="FBL154" s="4"/>
      <c r="FBM154" s="4"/>
      <c r="FBN154" s="4"/>
      <c r="FBO154" s="4"/>
      <c r="FBP154" s="4"/>
      <c r="FBQ154" s="4"/>
      <c r="FBR154" s="4"/>
      <c r="FBS154" s="4"/>
      <c r="FBT154" s="4"/>
      <c r="FBU154" s="4"/>
      <c r="FBV154" s="4"/>
      <c r="FBW154" s="4"/>
      <c r="FBX154" s="4"/>
      <c r="FBY154" s="4"/>
      <c r="FBZ154" s="4"/>
      <c r="FCA154" s="4"/>
      <c r="FCB154" s="4"/>
      <c r="FCC154" s="4"/>
      <c r="FCD154" s="4"/>
      <c r="FCE154" s="4"/>
      <c r="FCF154" s="4"/>
      <c r="FCG154" s="4"/>
      <c r="FCH154" s="4"/>
      <c r="FCI154" s="4"/>
      <c r="FCJ154" s="4"/>
      <c r="FCK154" s="4"/>
      <c r="FCL154" s="4"/>
      <c r="FCM154" s="4"/>
      <c r="FCN154" s="4"/>
      <c r="FCO154" s="4"/>
      <c r="FCP154" s="4"/>
      <c r="FCQ154" s="4"/>
      <c r="FCR154" s="4"/>
      <c r="FCS154" s="4"/>
      <c r="FCT154" s="4"/>
      <c r="FCU154" s="4"/>
      <c r="FCV154" s="4"/>
      <c r="FCW154" s="4"/>
      <c r="FCX154" s="4"/>
      <c r="FCY154" s="4"/>
      <c r="FCZ154" s="4"/>
      <c r="FDA154" s="4"/>
      <c r="FDB154" s="4"/>
      <c r="FDC154" s="4"/>
      <c r="FDD154" s="4"/>
      <c r="FDE154" s="4"/>
      <c r="FDF154" s="4"/>
      <c r="FDG154" s="4"/>
      <c r="FDH154" s="4"/>
      <c r="FDI154" s="4"/>
      <c r="FDJ154" s="4"/>
      <c r="FDK154" s="4"/>
      <c r="FDL154" s="4"/>
      <c r="FDM154" s="4"/>
      <c r="FDN154" s="4"/>
      <c r="FDO154" s="4"/>
      <c r="FDP154" s="4"/>
      <c r="FDQ154" s="4"/>
      <c r="FDR154" s="4"/>
      <c r="FDS154" s="4"/>
      <c r="FDT154" s="4"/>
      <c r="FDU154" s="4"/>
      <c r="FDV154" s="4"/>
      <c r="FDW154" s="4"/>
      <c r="FDX154" s="4"/>
      <c r="FDY154" s="4"/>
      <c r="FDZ154" s="4"/>
      <c r="FEA154" s="4"/>
      <c r="FEB154" s="4"/>
      <c r="FEC154" s="4"/>
      <c r="FED154" s="4"/>
      <c r="FEE154" s="4"/>
      <c r="FEF154" s="4"/>
      <c r="FEG154" s="4"/>
      <c r="FEH154" s="4"/>
      <c r="FEI154" s="4"/>
      <c r="FEJ154" s="4"/>
      <c r="FEK154" s="4"/>
      <c r="FEL154" s="4"/>
      <c r="FEM154" s="4"/>
      <c r="FEN154" s="4"/>
      <c r="FEO154" s="4"/>
      <c r="FEP154" s="4"/>
      <c r="FEQ154" s="4"/>
      <c r="FER154" s="4"/>
      <c r="FES154" s="4"/>
      <c r="FET154" s="4"/>
      <c r="FEU154" s="4"/>
      <c r="FEV154" s="4"/>
      <c r="FEW154" s="4"/>
      <c r="FEX154" s="4"/>
      <c r="FEY154" s="4"/>
      <c r="FEZ154" s="4"/>
      <c r="FFA154" s="4"/>
      <c r="FFB154" s="4"/>
      <c r="FFC154" s="4"/>
      <c r="FFD154" s="4"/>
      <c r="FFE154" s="4"/>
      <c r="FFF154" s="4"/>
      <c r="FFG154" s="4"/>
      <c r="FFH154" s="4"/>
      <c r="FFI154" s="4"/>
      <c r="FFJ154" s="4"/>
      <c r="FFK154" s="4"/>
      <c r="FFL154" s="4"/>
      <c r="FFM154" s="4"/>
      <c r="FFN154" s="4"/>
      <c r="FFO154" s="4"/>
      <c r="FFP154" s="4"/>
      <c r="FFQ154" s="4"/>
      <c r="FFR154" s="4"/>
      <c r="FFS154" s="4"/>
      <c r="FFT154" s="4"/>
      <c r="FFU154" s="4"/>
      <c r="FFV154" s="4"/>
      <c r="FFW154" s="4"/>
      <c r="FFX154" s="4"/>
      <c r="FFY154" s="4"/>
      <c r="FFZ154" s="4"/>
      <c r="FGA154" s="4"/>
      <c r="FGB154" s="4"/>
      <c r="FGC154" s="4"/>
      <c r="FGD154" s="4"/>
      <c r="FGE154" s="4"/>
      <c r="FGF154" s="4"/>
      <c r="FGG154" s="4"/>
      <c r="FGH154" s="4"/>
      <c r="FGI154" s="4"/>
      <c r="FGJ154" s="4"/>
      <c r="FGK154" s="4"/>
      <c r="FGL154" s="4"/>
      <c r="FGM154" s="4"/>
      <c r="FGN154" s="4"/>
      <c r="FGO154" s="4"/>
      <c r="FGP154" s="4"/>
      <c r="FGQ154" s="4"/>
      <c r="FGR154" s="4"/>
      <c r="FGS154" s="4"/>
      <c r="FGT154" s="4"/>
      <c r="FGU154" s="4"/>
      <c r="FGV154" s="4"/>
      <c r="FGW154" s="4"/>
      <c r="FGX154" s="4"/>
      <c r="FGY154" s="4"/>
      <c r="FGZ154" s="4"/>
      <c r="FHA154" s="4"/>
      <c r="FHB154" s="4"/>
      <c r="FHC154" s="4"/>
      <c r="FHD154" s="4"/>
      <c r="FHE154" s="4"/>
      <c r="FHF154" s="4"/>
      <c r="FHG154" s="4"/>
      <c r="FHH154" s="4"/>
      <c r="FHI154" s="4"/>
      <c r="FHJ154" s="4"/>
      <c r="FHK154" s="4"/>
      <c r="FHL154" s="4"/>
      <c r="FHM154" s="4"/>
      <c r="FHN154" s="4"/>
      <c r="FHO154" s="4"/>
      <c r="FHP154" s="4"/>
      <c r="FHQ154" s="4"/>
      <c r="FHR154" s="4"/>
      <c r="FHS154" s="4"/>
      <c r="FHT154" s="4"/>
      <c r="FHU154" s="4"/>
      <c r="FHV154" s="4"/>
      <c r="FHW154" s="4"/>
      <c r="FHX154" s="4"/>
      <c r="FHY154" s="4"/>
      <c r="FHZ154" s="4"/>
      <c r="FIA154" s="4"/>
      <c r="FIB154" s="4"/>
      <c r="FIC154" s="4"/>
      <c r="FID154" s="4"/>
      <c r="FIE154" s="4"/>
      <c r="FIF154" s="4"/>
      <c r="FIG154" s="4"/>
      <c r="FIH154" s="4"/>
      <c r="FII154" s="4"/>
      <c r="FIJ154" s="4"/>
      <c r="FIK154" s="4"/>
      <c r="FIL154" s="4"/>
      <c r="FIM154" s="4"/>
      <c r="FIN154" s="4"/>
      <c r="FIO154" s="4"/>
      <c r="FIP154" s="4"/>
      <c r="FIQ154" s="74"/>
      <c r="FIR154" s="74"/>
      <c r="FIS154" s="74"/>
      <c r="FIT154" s="74"/>
      <c r="FIU154" s="74"/>
      <c r="FIV154" s="74"/>
      <c r="FIW154" s="4"/>
      <c r="FIX154" s="4"/>
      <c r="FIY154" s="4"/>
      <c r="FIZ154" s="4"/>
      <c r="FJA154" s="4"/>
      <c r="FJB154" s="4"/>
      <c r="FJC154" s="4"/>
      <c r="FJD154" s="4"/>
      <c r="FJE154" s="4"/>
      <c r="FJF154" s="4"/>
      <c r="FJG154" s="4"/>
      <c r="FJH154" s="4"/>
      <c r="FJI154" s="4"/>
      <c r="FJJ154" s="4"/>
      <c r="FJK154" s="4"/>
      <c r="FJL154" s="4"/>
      <c r="FJM154" s="4"/>
      <c r="FJN154" s="4"/>
      <c r="FJO154" s="4"/>
      <c r="FJP154" s="4"/>
      <c r="FJQ154" s="4"/>
      <c r="FJR154" s="4"/>
      <c r="FJS154" s="4"/>
      <c r="FJT154" s="4"/>
      <c r="FJU154" s="4"/>
      <c r="FJV154" s="4"/>
      <c r="FJW154" s="4"/>
      <c r="FJX154" s="4"/>
      <c r="FJY154" s="4"/>
      <c r="FJZ154" s="4"/>
      <c r="FKA154" s="4"/>
      <c r="FKB154" s="4"/>
      <c r="FKC154" s="4"/>
      <c r="FKD154" s="4"/>
      <c r="FKE154" s="4"/>
      <c r="FKF154" s="4"/>
      <c r="FKG154" s="4"/>
      <c r="FKH154" s="4"/>
      <c r="FKI154" s="4"/>
      <c r="FKJ154" s="4"/>
      <c r="FKK154" s="4"/>
      <c r="FKL154" s="4"/>
      <c r="FKM154" s="4"/>
      <c r="FKN154" s="4"/>
      <c r="FKO154" s="4"/>
      <c r="FKP154" s="4"/>
      <c r="FKQ154" s="4"/>
      <c r="FKR154" s="4"/>
      <c r="FKS154" s="4"/>
      <c r="FKT154" s="4"/>
      <c r="FKU154" s="4"/>
      <c r="FKV154" s="4"/>
      <c r="FKW154" s="4"/>
      <c r="FKX154" s="4"/>
      <c r="FKY154" s="4"/>
      <c r="FKZ154" s="4"/>
      <c r="FLA154" s="4"/>
      <c r="FLB154" s="4"/>
      <c r="FLC154" s="4"/>
      <c r="FLD154" s="4"/>
      <c r="FLE154" s="4"/>
      <c r="FLF154" s="4"/>
      <c r="FLG154" s="4"/>
      <c r="FLH154" s="4"/>
      <c r="FLI154" s="4"/>
      <c r="FLJ154" s="4"/>
      <c r="FLK154" s="4"/>
      <c r="FLL154" s="4"/>
      <c r="FLM154" s="4"/>
      <c r="FLN154" s="4"/>
      <c r="FLO154" s="4"/>
      <c r="FLP154" s="4"/>
      <c r="FLQ154" s="4"/>
      <c r="FLR154" s="4"/>
      <c r="FLS154" s="4"/>
      <c r="FLT154" s="4"/>
      <c r="FLU154" s="4"/>
      <c r="FLV154" s="4"/>
      <c r="FLW154" s="4"/>
      <c r="FLX154" s="4"/>
      <c r="FLY154" s="4"/>
      <c r="FLZ154" s="4"/>
      <c r="FMA154" s="4"/>
      <c r="FMB154" s="4"/>
      <c r="FMC154" s="4"/>
      <c r="FMD154" s="4"/>
      <c r="FME154" s="4"/>
      <c r="FMF154" s="4"/>
      <c r="FMG154" s="4"/>
      <c r="FMH154" s="4"/>
      <c r="FMI154" s="4"/>
      <c r="FMJ154" s="4"/>
      <c r="FMK154" s="4"/>
      <c r="FML154" s="4"/>
      <c r="FMM154" s="4"/>
      <c r="FMN154" s="4"/>
      <c r="FMO154" s="4"/>
      <c r="FMP154" s="4"/>
      <c r="FMQ154" s="4"/>
      <c r="FMR154" s="4"/>
      <c r="FMS154" s="4"/>
      <c r="FMT154" s="4"/>
      <c r="FMU154" s="4"/>
      <c r="FMV154" s="4"/>
      <c r="FMW154" s="4"/>
      <c r="FMX154" s="4"/>
      <c r="FMY154" s="4"/>
      <c r="FMZ154" s="4"/>
      <c r="FNA154" s="4"/>
      <c r="FNB154" s="4"/>
      <c r="FNC154" s="4"/>
      <c r="FND154" s="4"/>
      <c r="FNE154" s="4"/>
      <c r="FNF154" s="4"/>
      <c r="FNG154" s="4"/>
      <c r="FNH154" s="4"/>
      <c r="FNI154" s="4"/>
      <c r="FNJ154" s="4"/>
      <c r="FNK154" s="4"/>
      <c r="FNL154" s="4"/>
      <c r="FNM154" s="4"/>
      <c r="FNN154" s="4"/>
      <c r="FNO154" s="4"/>
      <c r="FNP154" s="4"/>
      <c r="FNQ154" s="4"/>
      <c r="FNR154" s="4"/>
      <c r="FNS154" s="4"/>
      <c r="FNT154" s="4"/>
      <c r="FNU154" s="4"/>
      <c r="FNV154" s="4"/>
      <c r="FNW154" s="4"/>
      <c r="FNX154" s="4"/>
      <c r="FNY154" s="4"/>
      <c r="FNZ154" s="4"/>
      <c r="FOA154" s="4"/>
      <c r="FOB154" s="4"/>
      <c r="FOC154" s="4"/>
      <c r="FOD154" s="4"/>
      <c r="FOE154" s="4"/>
      <c r="FOF154" s="4"/>
      <c r="FOG154" s="4"/>
      <c r="FOH154" s="4"/>
      <c r="FOI154" s="4"/>
      <c r="FOJ154" s="4"/>
      <c r="FOK154" s="4"/>
      <c r="FOL154" s="4"/>
      <c r="FOM154" s="4"/>
      <c r="FON154" s="4"/>
      <c r="FOO154" s="4"/>
      <c r="FOP154" s="4"/>
      <c r="FOQ154" s="4"/>
      <c r="FOR154" s="4"/>
      <c r="FOS154" s="4"/>
      <c r="FOT154" s="4"/>
      <c r="FOU154" s="4"/>
      <c r="FOV154" s="4"/>
      <c r="FOW154" s="4"/>
      <c r="FOX154" s="4"/>
      <c r="FOY154" s="4"/>
      <c r="FOZ154" s="4"/>
      <c r="FPA154" s="4"/>
      <c r="FPB154" s="4"/>
      <c r="FPC154" s="4"/>
      <c r="FPD154" s="4"/>
      <c r="FPE154" s="4"/>
      <c r="FPF154" s="4"/>
      <c r="FPG154" s="4"/>
      <c r="FPH154" s="4"/>
      <c r="FPI154" s="4"/>
      <c r="FPJ154" s="4"/>
      <c r="FPK154" s="4"/>
      <c r="FPL154" s="4"/>
      <c r="FPM154" s="4"/>
      <c r="FPN154" s="4"/>
      <c r="FPO154" s="4"/>
      <c r="FPP154" s="4"/>
      <c r="FPQ154" s="4"/>
      <c r="FPR154" s="4"/>
      <c r="FPS154" s="4"/>
      <c r="FPT154" s="4"/>
      <c r="FPU154" s="4"/>
      <c r="FPV154" s="4"/>
      <c r="FPW154" s="4"/>
      <c r="FPX154" s="4"/>
      <c r="FPY154" s="4"/>
      <c r="FPZ154" s="4"/>
      <c r="FQA154" s="4"/>
      <c r="FQB154" s="4"/>
      <c r="FQC154" s="4"/>
      <c r="FQD154" s="4"/>
      <c r="FQE154" s="4"/>
      <c r="FQF154" s="4"/>
      <c r="FQG154" s="4"/>
      <c r="FQH154" s="4"/>
      <c r="FQI154" s="4"/>
      <c r="FQJ154" s="4"/>
      <c r="FQK154" s="4"/>
      <c r="FQL154" s="4"/>
      <c r="FQM154" s="4"/>
      <c r="FQN154" s="4"/>
      <c r="FQO154" s="4"/>
      <c r="FQP154" s="4"/>
      <c r="FQQ154" s="4"/>
      <c r="FQR154" s="4"/>
      <c r="FQS154" s="4"/>
      <c r="FQT154" s="4"/>
      <c r="FQU154" s="4"/>
      <c r="FQV154" s="4"/>
      <c r="FQW154" s="4"/>
      <c r="FQX154" s="4"/>
      <c r="FQY154" s="4"/>
      <c r="FQZ154" s="4"/>
      <c r="FRA154" s="4"/>
      <c r="FRB154" s="4"/>
      <c r="FRC154" s="4"/>
      <c r="FRD154" s="4"/>
      <c r="FRE154" s="4"/>
      <c r="FRF154" s="4"/>
      <c r="FRG154" s="4"/>
      <c r="FRH154" s="4"/>
      <c r="FRI154" s="4"/>
      <c r="FRJ154" s="4"/>
      <c r="FRK154" s="4"/>
      <c r="FRL154" s="4"/>
      <c r="FRM154" s="4"/>
      <c r="FRN154" s="4"/>
      <c r="FRO154" s="4"/>
      <c r="FRP154" s="4"/>
      <c r="FRQ154" s="4"/>
      <c r="FRR154" s="4"/>
      <c r="FRS154" s="4"/>
      <c r="FRT154" s="4"/>
      <c r="FRU154" s="4"/>
      <c r="FRV154" s="4"/>
      <c r="FRW154" s="4"/>
      <c r="FRX154" s="4"/>
      <c r="FRY154" s="4"/>
      <c r="FRZ154" s="4"/>
      <c r="FSA154" s="4"/>
      <c r="FSB154" s="4"/>
      <c r="FSC154" s="4"/>
      <c r="FSD154" s="4"/>
      <c r="FSE154" s="4"/>
      <c r="FSF154" s="4"/>
      <c r="FSG154" s="4"/>
      <c r="FSH154" s="4"/>
      <c r="FSI154" s="4"/>
      <c r="FSJ154" s="4"/>
      <c r="FSK154" s="4"/>
      <c r="FSL154" s="4"/>
      <c r="FSM154" s="74"/>
      <c r="FSN154" s="74"/>
      <c r="FSO154" s="74"/>
      <c r="FSP154" s="74"/>
      <c r="FSQ154" s="74"/>
      <c r="FSR154" s="74"/>
      <c r="FSS154" s="4"/>
      <c r="FST154" s="4"/>
      <c r="FSU154" s="4"/>
      <c r="FSV154" s="4"/>
      <c r="FSW154" s="4"/>
      <c r="FSX154" s="4"/>
      <c r="FSY154" s="4"/>
      <c r="FSZ154" s="4"/>
      <c r="FTA154" s="4"/>
      <c r="FTB154" s="4"/>
      <c r="FTC154" s="4"/>
      <c r="FTD154" s="4"/>
      <c r="FTE154" s="4"/>
      <c r="FTF154" s="4"/>
      <c r="FTG154" s="4"/>
      <c r="FTH154" s="4"/>
      <c r="FTI154" s="4"/>
      <c r="FTJ154" s="4"/>
      <c r="FTK154" s="4"/>
      <c r="FTL154" s="4"/>
      <c r="FTM154" s="4"/>
      <c r="FTN154" s="4"/>
      <c r="FTO154" s="4"/>
      <c r="FTP154" s="4"/>
      <c r="FTQ154" s="4"/>
      <c r="FTR154" s="4"/>
      <c r="FTS154" s="4"/>
      <c r="FTT154" s="4"/>
      <c r="FTU154" s="4"/>
      <c r="FTV154" s="4"/>
      <c r="FTW154" s="4"/>
      <c r="FTX154" s="4"/>
      <c r="FTY154" s="4"/>
      <c r="FTZ154" s="4"/>
      <c r="FUA154" s="4"/>
      <c r="FUB154" s="4"/>
      <c r="FUC154" s="4"/>
      <c r="FUD154" s="4"/>
      <c r="FUE154" s="4"/>
      <c r="FUF154" s="4"/>
      <c r="FUG154" s="4"/>
      <c r="FUH154" s="4"/>
      <c r="FUI154" s="4"/>
      <c r="FUJ154" s="4"/>
      <c r="FUK154" s="4"/>
      <c r="FUL154" s="4"/>
      <c r="FUM154" s="4"/>
      <c r="FUN154" s="4"/>
      <c r="FUO154" s="4"/>
      <c r="FUP154" s="4"/>
      <c r="FUQ154" s="4"/>
      <c r="FUR154" s="4"/>
      <c r="FUS154" s="4"/>
      <c r="FUT154" s="4"/>
      <c r="FUU154" s="4"/>
      <c r="FUV154" s="4"/>
      <c r="FUW154" s="4"/>
      <c r="FUX154" s="4"/>
      <c r="FUY154" s="4"/>
      <c r="FUZ154" s="4"/>
      <c r="FVA154" s="4"/>
      <c r="FVB154" s="4"/>
      <c r="FVC154" s="4"/>
      <c r="FVD154" s="4"/>
      <c r="FVE154" s="4"/>
      <c r="FVF154" s="4"/>
      <c r="FVG154" s="4"/>
      <c r="FVH154" s="4"/>
      <c r="FVI154" s="4"/>
      <c r="FVJ154" s="4"/>
      <c r="FVK154" s="4"/>
      <c r="FVL154" s="4"/>
      <c r="FVM154" s="4"/>
      <c r="FVN154" s="4"/>
      <c r="FVO154" s="4"/>
      <c r="FVP154" s="4"/>
      <c r="FVQ154" s="4"/>
      <c r="FVR154" s="4"/>
      <c r="FVS154" s="4"/>
      <c r="FVT154" s="4"/>
      <c r="FVU154" s="4"/>
      <c r="FVV154" s="4"/>
      <c r="FVW154" s="4"/>
      <c r="FVX154" s="4"/>
      <c r="FVY154" s="4"/>
      <c r="FVZ154" s="4"/>
      <c r="FWA154" s="4"/>
      <c r="FWB154" s="4"/>
      <c r="FWC154" s="4"/>
      <c r="FWD154" s="4"/>
      <c r="FWE154" s="4"/>
      <c r="FWF154" s="4"/>
      <c r="FWG154" s="4"/>
      <c r="FWH154" s="4"/>
      <c r="FWI154" s="4"/>
      <c r="FWJ154" s="4"/>
      <c r="FWK154" s="4"/>
      <c r="FWL154" s="4"/>
      <c r="FWM154" s="4"/>
      <c r="FWN154" s="4"/>
      <c r="FWO154" s="4"/>
      <c r="FWP154" s="4"/>
      <c r="FWQ154" s="4"/>
      <c r="FWR154" s="4"/>
      <c r="FWS154" s="4"/>
      <c r="FWT154" s="4"/>
      <c r="FWU154" s="4"/>
      <c r="FWV154" s="4"/>
      <c r="FWW154" s="4"/>
      <c r="FWX154" s="4"/>
      <c r="FWY154" s="4"/>
      <c r="FWZ154" s="4"/>
      <c r="FXA154" s="4"/>
      <c r="FXB154" s="4"/>
      <c r="FXC154" s="4"/>
      <c r="FXD154" s="4"/>
      <c r="FXE154" s="4"/>
      <c r="FXF154" s="4"/>
      <c r="FXG154" s="4"/>
      <c r="FXH154" s="4"/>
      <c r="FXI154" s="4"/>
      <c r="FXJ154" s="4"/>
      <c r="FXK154" s="4"/>
      <c r="FXL154" s="4"/>
      <c r="FXM154" s="4"/>
      <c r="FXN154" s="4"/>
      <c r="FXO154" s="4"/>
      <c r="FXP154" s="4"/>
      <c r="FXQ154" s="4"/>
      <c r="FXR154" s="4"/>
      <c r="FXS154" s="4"/>
      <c r="FXT154" s="4"/>
      <c r="FXU154" s="4"/>
      <c r="FXV154" s="4"/>
      <c r="FXW154" s="4"/>
      <c r="FXX154" s="4"/>
      <c r="FXY154" s="4"/>
      <c r="FXZ154" s="4"/>
      <c r="FYA154" s="4"/>
      <c r="FYB154" s="4"/>
      <c r="FYC154" s="4"/>
      <c r="FYD154" s="4"/>
      <c r="FYE154" s="4"/>
      <c r="FYF154" s="4"/>
      <c r="FYG154" s="4"/>
      <c r="FYH154" s="4"/>
      <c r="FYI154" s="4"/>
      <c r="FYJ154" s="4"/>
      <c r="FYK154" s="4"/>
      <c r="FYL154" s="4"/>
      <c r="FYM154" s="4"/>
      <c r="FYN154" s="4"/>
      <c r="FYO154" s="4"/>
      <c r="FYP154" s="4"/>
      <c r="FYQ154" s="4"/>
      <c r="FYR154" s="4"/>
      <c r="FYS154" s="4"/>
      <c r="FYT154" s="4"/>
      <c r="FYU154" s="4"/>
      <c r="FYV154" s="4"/>
      <c r="FYW154" s="4"/>
      <c r="FYX154" s="4"/>
      <c r="FYY154" s="4"/>
      <c r="FYZ154" s="4"/>
      <c r="FZA154" s="4"/>
      <c r="FZB154" s="4"/>
      <c r="FZC154" s="4"/>
      <c r="FZD154" s="4"/>
      <c r="FZE154" s="4"/>
      <c r="FZF154" s="4"/>
      <c r="FZG154" s="4"/>
      <c r="FZH154" s="4"/>
      <c r="FZI154" s="4"/>
      <c r="FZJ154" s="4"/>
      <c r="FZK154" s="4"/>
      <c r="FZL154" s="4"/>
      <c r="FZM154" s="4"/>
      <c r="FZN154" s="4"/>
      <c r="FZO154" s="4"/>
      <c r="FZP154" s="4"/>
      <c r="FZQ154" s="4"/>
      <c r="FZR154" s="4"/>
      <c r="FZS154" s="4"/>
      <c r="FZT154" s="4"/>
      <c r="FZU154" s="4"/>
      <c r="FZV154" s="4"/>
      <c r="FZW154" s="4"/>
      <c r="FZX154" s="4"/>
      <c r="FZY154" s="4"/>
      <c r="FZZ154" s="4"/>
      <c r="GAA154" s="4"/>
      <c r="GAB154" s="4"/>
      <c r="GAC154" s="4"/>
      <c r="GAD154" s="4"/>
      <c r="GAE154" s="4"/>
      <c r="GAF154" s="4"/>
      <c r="GAG154" s="4"/>
      <c r="GAH154" s="4"/>
      <c r="GAI154" s="4"/>
      <c r="GAJ154" s="4"/>
      <c r="GAK154" s="4"/>
      <c r="GAL154" s="4"/>
      <c r="GAM154" s="4"/>
      <c r="GAN154" s="4"/>
      <c r="GAO154" s="4"/>
      <c r="GAP154" s="4"/>
      <c r="GAQ154" s="4"/>
      <c r="GAR154" s="4"/>
      <c r="GAS154" s="4"/>
      <c r="GAT154" s="4"/>
      <c r="GAU154" s="4"/>
      <c r="GAV154" s="4"/>
      <c r="GAW154" s="4"/>
      <c r="GAX154" s="4"/>
      <c r="GAY154" s="4"/>
      <c r="GAZ154" s="4"/>
      <c r="GBA154" s="4"/>
      <c r="GBB154" s="4"/>
      <c r="GBC154" s="4"/>
      <c r="GBD154" s="4"/>
      <c r="GBE154" s="4"/>
      <c r="GBF154" s="4"/>
      <c r="GBG154" s="4"/>
      <c r="GBH154" s="4"/>
      <c r="GBI154" s="4"/>
      <c r="GBJ154" s="4"/>
      <c r="GBK154" s="4"/>
      <c r="GBL154" s="4"/>
      <c r="GBM154" s="4"/>
      <c r="GBN154" s="4"/>
      <c r="GBO154" s="4"/>
      <c r="GBP154" s="4"/>
      <c r="GBQ154" s="4"/>
      <c r="GBR154" s="4"/>
      <c r="GBS154" s="4"/>
      <c r="GBT154" s="4"/>
      <c r="GBU154" s="4"/>
      <c r="GBV154" s="4"/>
      <c r="GBW154" s="4"/>
      <c r="GBX154" s="4"/>
      <c r="GBY154" s="4"/>
      <c r="GBZ154" s="4"/>
      <c r="GCA154" s="4"/>
      <c r="GCB154" s="4"/>
      <c r="GCC154" s="4"/>
      <c r="GCD154" s="4"/>
      <c r="GCE154" s="4"/>
      <c r="GCF154" s="4"/>
      <c r="GCG154" s="4"/>
      <c r="GCH154" s="4"/>
      <c r="GCI154" s="74"/>
      <c r="GCJ154" s="74"/>
      <c r="GCK154" s="74"/>
      <c r="GCL154" s="74"/>
      <c r="GCM154" s="74"/>
      <c r="GCN154" s="74"/>
      <c r="GCO154" s="4"/>
      <c r="GCP154" s="4"/>
      <c r="GCQ154" s="4"/>
      <c r="GCR154" s="4"/>
      <c r="GCS154" s="4"/>
      <c r="GCT154" s="4"/>
      <c r="GCU154" s="4"/>
      <c r="GCV154" s="4"/>
      <c r="GCW154" s="4"/>
      <c r="GCX154" s="4"/>
      <c r="GCY154" s="4"/>
      <c r="GCZ154" s="4"/>
      <c r="GDA154" s="4"/>
      <c r="GDB154" s="4"/>
      <c r="GDC154" s="4"/>
      <c r="GDD154" s="4"/>
      <c r="GDE154" s="4"/>
      <c r="GDF154" s="4"/>
      <c r="GDG154" s="4"/>
      <c r="GDH154" s="4"/>
      <c r="GDI154" s="4"/>
      <c r="GDJ154" s="4"/>
      <c r="GDK154" s="4"/>
      <c r="GDL154" s="4"/>
      <c r="GDM154" s="4"/>
      <c r="GDN154" s="4"/>
      <c r="GDO154" s="4"/>
      <c r="GDP154" s="4"/>
      <c r="GDQ154" s="4"/>
      <c r="GDR154" s="4"/>
      <c r="GDS154" s="4"/>
      <c r="GDT154" s="4"/>
      <c r="GDU154" s="4"/>
      <c r="GDV154" s="4"/>
      <c r="GDW154" s="4"/>
      <c r="GDX154" s="4"/>
      <c r="GDY154" s="4"/>
      <c r="GDZ154" s="4"/>
      <c r="GEA154" s="4"/>
      <c r="GEB154" s="4"/>
      <c r="GEC154" s="4"/>
      <c r="GED154" s="4"/>
      <c r="GEE154" s="4"/>
      <c r="GEF154" s="4"/>
      <c r="GEG154" s="4"/>
      <c r="GEH154" s="4"/>
      <c r="GEI154" s="4"/>
      <c r="GEJ154" s="4"/>
      <c r="GEK154" s="4"/>
      <c r="GEL154" s="4"/>
      <c r="GEM154" s="4"/>
      <c r="GEN154" s="4"/>
      <c r="GEO154" s="4"/>
      <c r="GEP154" s="4"/>
      <c r="GEQ154" s="4"/>
      <c r="GER154" s="4"/>
      <c r="GES154" s="4"/>
      <c r="GET154" s="4"/>
      <c r="GEU154" s="4"/>
      <c r="GEV154" s="4"/>
      <c r="GEW154" s="4"/>
      <c r="GEX154" s="4"/>
      <c r="GEY154" s="4"/>
      <c r="GEZ154" s="4"/>
      <c r="GFA154" s="4"/>
      <c r="GFB154" s="4"/>
      <c r="GFC154" s="4"/>
      <c r="GFD154" s="4"/>
      <c r="GFE154" s="4"/>
      <c r="GFF154" s="4"/>
      <c r="GFG154" s="4"/>
      <c r="GFH154" s="4"/>
      <c r="GFI154" s="4"/>
      <c r="GFJ154" s="4"/>
      <c r="GFK154" s="4"/>
      <c r="GFL154" s="4"/>
      <c r="GFM154" s="4"/>
      <c r="GFN154" s="4"/>
      <c r="GFO154" s="4"/>
      <c r="GFP154" s="4"/>
      <c r="GFQ154" s="4"/>
      <c r="GFR154" s="4"/>
      <c r="GFS154" s="4"/>
      <c r="GFT154" s="4"/>
      <c r="GFU154" s="4"/>
      <c r="GFV154" s="4"/>
      <c r="GFW154" s="4"/>
      <c r="GFX154" s="4"/>
      <c r="GFY154" s="4"/>
      <c r="GFZ154" s="4"/>
      <c r="GGA154" s="4"/>
      <c r="GGB154" s="4"/>
      <c r="GGC154" s="4"/>
      <c r="GGD154" s="4"/>
      <c r="GGE154" s="4"/>
      <c r="GGF154" s="4"/>
      <c r="GGG154" s="4"/>
      <c r="GGH154" s="4"/>
      <c r="GGI154" s="4"/>
      <c r="GGJ154" s="4"/>
      <c r="GGK154" s="4"/>
      <c r="GGL154" s="4"/>
      <c r="GGM154" s="4"/>
      <c r="GGN154" s="4"/>
      <c r="GGO154" s="4"/>
      <c r="GGP154" s="4"/>
      <c r="GGQ154" s="4"/>
      <c r="GGR154" s="4"/>
      <c r="GGS154" s="4"/>
      <c r="GGT154" s="4"/>
      <c r="GGU154" s="4"/>
      <c r="GGV154" s="4"/>
      <c r="GGW154" s="4"/>
      <c r="GGX154" s="4"/>
      <c r="GGY154" s="4"/>
      <c r="GGZ154" s="4"/>
      <c r="GHA154" s="4"/>
      <c r="GHB154" s="4"/>
      <c r="GHC154" s="4"/>
      <c r="GHD154" s="4"/>
      <c r="GHE154" s="4"/>
      <c r="GHF154" s="4"/>
      <c r="GHG154" s="4"/>
      <c r="GHH154" s="4"/>
      <c r="GHI154" s="4"/>
      <c r="GHJ154" s="4"/>
      <c r="GHK154" s="4"/>
      <c r="GHL154" s="4"/>
      <c r="GHM154" s="4"/>
      <c r="GHN154" s="4"/>
      <c r="GHO154" s="4"/>
      <c r="GHP154" s="4"/>
      <c r="GHQ154" s="4"/>
      <c r="GHR154" s="4"/>
      <c r="GHS154" s="4"/>
      <c r="GHT154" s="4"/>
      <c r="GHU154" s="4"/>
      <c r="GHV154" s="4"/>
      <c r="GHW154" s="4"/>
      <c r="GHX154" s="4"/>
      <c r="GHY154" s="4"/>
      <c r="GHZ154" s="4"/>
      <c r="GIA154" s="4"/>
      <c r="GIB154" s="4"/>
      <c r="GIC154" s="4"/>
      <c r="GID154" s="4"/>
      <c r="GIE154" s="4"/>
      <c r="GIF154" s="4"/>
      <c r="GIG154" s="4"/>
      <c r="GIH154" s="4"/>
      <c r="GII154" s="4"/>
      <c r="GIJ154" s="4"/>
      <c r="GIK154" s="4"/>
      <c r="GIL154" s="4"/>
      <c r="GIM154" s="4"/>
      <c r="GIN154" s="4"/>
      <c r="GIO154" s="4"/>
      <c r="GIP154" s="4"/>
      <c r="GIQ154" s="4"/>
      <c r="GIR154" s="4"/>
      <c r="GIS154" s="4"/>
      <c r="GIT154" s="4"/>
      <c r="GIU154" s="4"/>
      <c r="GIV154" s="4"/>
      <c r="GIW154" s="4"/>
      <c r="GIX154" s="4"/>
      <c r="GIY154" s="4"/>
      <c r="GIZ154" s="4"/>
      <c r="GJA154" s="4"/>
      <c r="GJB154" s="4"/>
      <c r="GJC154" s="4"/>
      <c r="GJD154" s="4"/>
      <c r="GJE154" s="4"/>
      <c r="GJF154" s="4"/>
      <c r="GJG154" s="4"/>
      <c r="GJH154" s="4"/>
      <c r="GJI154" s="4"/>
      <c r="GJJ154" s="4"/>
      <c r="GJK154" s="4"/>
      <c r="GJL154" s="4"/>
      <c r="GJM154" s="4"/>
      <c r="GJN154" s="4"/>
      <c r="GJO154" s="4"/>
      <c r="GJP154" s="4"/>
      <c r="GJQ154" s="4"/>
      <c r="GJR154" s="4"/>
      <c r="GJS154" s="4"/>
      <c r="GJT154" s="4"/>
      <c r="GJU154" s="4"/>
      <c r="GJV154" s="4"/>
      <c r="GJW154" s="4"/>
      <c r="GJX154" s="4"/>
      <c r="GJY154" s="4"/>
      <c r="GJZ154" s="4"/>
      <c r="GKA154" s="4"/>
      <c r="GKB154" s="4"/>
      <c r="GKC154" s="4"/>
      <c r="GKD154" s="4"/>
      <c r="GKE154" s="4"/>
      <c r="GKF154" s="4"/>
      <c r="GKG154" s="4"/>
      <c r="GKH154" s="4"/>
      <c r="GKI154" s="4"/>
      <c r="GKJ154" s="4"/>
      <c r="GKK154" s="4"/>
      <c r="GKL154" s="4"/>
      <c r="GKM154" s="4"/>
      <c r="GKN154" s="4"/>
      <c r="GKO154" s="4"/>
      <c r="GKP154" s="4"/>
      <c r="GKQ154" s="4"/>
      <c r="GKR154" s="4"/>
      <c r="GKS154" s="4"/>
      <c r="GKT154" s="4"/>
      <c r="GKU154" s="4"/>
      <c r="GKV154" s="4"/>
      <c r="GKW154" s="4"/>
      <c r="GKX154" s="4"/>
      <c r="GKY154" s="4"/>
      <c r="GKZ154" s="4"/>
      <c r="GLA154" s="4"/>
      <c r="GLB154" s="4"/>
      <c r="GLC154" s="4"/>
      <c r="GLD154" s="4"/>
      <c r="GLE154" s="4"/>
      <c r="GLF154" s="4"/>
      <c r="GLG154" s="4"/>
      <c r="GLH154" s="4"/>
      <c r="GLI154" s="4"/>
      <c r="GLJ154" s="4"/>
      <c r="GLK154" s="4"/>
      <c r="GLL154" s="4"/>
      <c r="GLM154" s="4"/>
      <c r="GLN154" s="4"/>
      <c r="GLO154" s="4"/>
      <c r="GLP154" s="4"/>
      <c r="GLQ154" s="4"/>
      <c r="GLR154" s="4"/>
      <c r="GLS154" s="4"/>
      <c r="GLT154" s="4"/>
      <c r="GLU154" s="4"/>
      <c r="GLV154" s="4"/>
      <c r="GLW154" s="4"/>
      <c r="GLX154" s="4"/>
      <c r="GLY154" s="4"/>
      <c r="GLZ154" s="4"/>
      <c r="GMA154" s="4"/>
      <c r="GMB154" s="4"/>
      <c r="GMC154" s="4"/>
      <c r="GMD154" s="4"/>
      <c r="GME154" s="74"/>
      <c r="GMF154" s="74"/>
      <c r="GMG154" s="74"/>
      <c r="GMH154" s="74"/>
      <c r="GMI154" s="74"/>
      <c r="GMJ154" s="74"/>
      <c r="GMK154" s="4"/>
      <c r="GML154" s="4"/>
      <c r="GMM154" s="4"/>
      <c r="GMN154" s="4"/>
      <c r="GMO154" s="4"/>
      <c r="GMP154" s="4"/>
      <c r="GMQ154" s="4"/>
      <c r="GMR154" s="4"/>
      <c r="GMS154" s="4"/>
      <c r="GMT154" s="4"/>
      <c r="GMU154" s="4"/>
      <c r="GMV154" s="4"/>
      <c r="GMW154" s="4"/>
      <c r="GMX154" s="4"/>
      <c r="GMY154" s="4"/>
      <c r="GMZ154" s="4"/>
      <c r="GNA154" s="4"/>
      <c r="GNB154" s="4"/>
      <c r="GNC154" s="4"/>
      <c r="GND154" s="4"/>
      <c r="GNE154" s="4"/>
      <c r="GNF154" s="4"/>
      <c r="GNG154" s="4"/>
      <c r="GNH154" s="4"/>
      <c r="GNI154" s="4"/>
      <c r="GNJ154" s="4"/>
      <c r="GNK154" s="4"/>
      <c r="GNL154" s="4"/>
      <c r="GNM154" s="4"/>
      <c r="GNN154" s="4"/>
      <c r="GNO154" s="4"/>
      <c r="GNP154" s="4"/>
      <c r="GNQ154" s="4"/>
      <c r="GNR154" s="4"/>
      <c r="GNS154" s="4"/>
      <c r="GNT154" s="4"/>
      <c r="GNU154" s="4"/>
      <c r="GNV154" s="4"/>
      <c r="GNW154" s="4"/>
      <c r="GNX154" s="4"/>
      <c r="GNY154" s="4"/>
      <c r="GNZ154" s="4"/>
      <c r="GOA154" s="4"/>
      <c r="GOB154" s="4"/>
      <c r="GOC154" s="4"/>
      <c r="GOD154" s="4"/>
      <c r="GOE154" s="4"/>
      <c r="GOF154" s="4"/>
      <c r="GOG154" s="4"/>
      <c r="GOH154" s="4"/>
      <c r="GOI154" s="4"/>
      <c r="GOJ154" s="4"/>
      <c r="GOK154" s="4"/>
      <c r="GOL154" s="4"/>
      <c r="GOM154" s="4"/>
      <c r="GON154" s="4"/>
      <c r="GOO154" s="4"/>
      <c r="GOP154" s="4"/>
      <c r="GOQ154" s="4"/>
      <c r="GOR154" s="4"/>
      <c r="GOS154" s="4"/>
      <c r="GOT154" s="4"/>
      <c r="GOU154" s="4"/>
      <c r="GOV154" s="4"/>
      <c r="GOW154" s="4"/>
      <c r="GOX154" s="4"/>
      <c r="GOY154" s="4"/>
      <c r="GOZ154" s="4"/>
      <c r="GPA154" s="4"/>
      <c r="GPB154" s="4"/>
      <c r="GPC154" s="4"/>
      <c r="GPD154" s="4"/>
      <c r="GPE154" s="4"/>
      <c r="GPF154" s="4"/>
      <c r="GPG154" s="4"/>
      <c r="GPH154" s="4"/>
      <c r="GPI154" s="4"/>
      <c r="GPJ154" s="4"/>
      <c r="GPK154" s="4"/>
      <c r="GPL154" s="4"/>
      <c r="GPM154" s="4"/>
      <c r="GPN154" s="4"/>
      <c r="GPO154" s="4"/>
      <c r="GPP154" s="4"/>
      <c r="GPQ154" s="4"/>
      <c r="GPR154" s="4"/>
      <c r="GPS154" s="4"/>
      <c r="GPT154" s="4"/>
      <c r="GPU154" s="4"/>
      <c r="GPV154" s="4"/>
      <c r="GPW154" s="4"/>
      <c r="GPX154" s="4"/>
      <c r="GPY154" s="4"/>
      <c r="GPZ154" s="4"/>
      <c r="GQA154" s="4"/>
      <c r="GQB154" s="4"/>
      <c r="GQC154" s="4"/>
      <c r="GQD154" s="4"/>
      <c r="GQE154" s="4"/>
      <c r="GQF154" s="4"/>
      <c r="GQG154" s="4"/>
      <c r="GQH154" s="4"/>
      <c r="GQI154" s="4"/>
      <c r="GQJ154" s="4"/>
      <c r="GQK154" s="4"/>
      <c r="GQL154" s="4"/>
      <c r="GQM154" s="4"/>
      <c r="GQN154" s="4"/>
      <c r="GQO154" s="4"/>
      <c r="GQP154" s="4"/>
      <c r="GQQ154" s="4"/>
      <c r="GQR154" s="4"/>
      <c r="GQS154" s="4"/>
      <c r="GQT154" s="4"/>
      <c r="GQU154" s="4"/>
      <c r="GQV154" s="4"/>
      <c r="GQW154" s="4"/>
      <c r="GQX154" s="4"/>
      <c r="GQY154" s="4"/>
      <c r="GQZ154" s="4"/>
      <c r="GRA154" s="4"/>
      <c r="GRB154" s="4"/>
      <c r="GRC154" s="4"/>
      <c r="GRD154" s="4"/>
      <c r="GRE154" s="4"/>
      <c r="GRF154" s="4"/>
      <c r="GRG154" s="4"/>
      <c r="GRH154" s="4"/>
      <c r="GRI154" s="4"/>
      <c r="GRJ154" s="4"/>
      <c r="GRK154" s="4"/>
      <c r="GRL154" s="4"/>
      <c r="GRM154" s="4"/>
      <c r="GRN154" s="4"/>
      <c r="GRO154" s="4"/>
      <c r="GRP154" s="4"/>
      <c r="GRQ154" s="4"/>
      <c r="GRR154" s="4"/>
      <c r="GRS154" s="4"/>
      <c r="GRT154" s="4"/>
      <c r="GRU154" s="4"/>
      <c r="GRV154" s="4"/>
      <c r="GRW154" s="4"/>
      <c r="GRX154" s="4"/>
      <c r="GRY154" s="4"/>
      <c r="GRZ154" s="4"/>
      <c r="GSA154" s="4"/>
      <c r="GSB154" s="4"/>
      <c r="GSC154" s="4"/>
      <c r="GSD154" s="4"/>
      <c r="GSE154" s="4"/>
      <c r="GSF154" s="4"/>
      <c r="GSG154" s="4"/>
      <c r="GSH154" s="4"/>
      <c r="GSI154" s="4"/>
      <c r="GSJ154" s="4"/>
      <c r="GSK154" s="4"/>
      <c r="GSL154" s="4"/>
      <c r="GSM154" s="4"/>
      <c r="GSN154" s="4"/>
      <c r="GSO154" s="4"/>
      <c r="GSP154" s="4"/>
      <c r="GSQ154" s="4"/>
      <c r="GSR154" s="4"/>
      <c r="GSS154" s="4"/>
      <c r="GST154" s="4"/>
      <c r="GSU154" s="4"/>
      <c r="GSV154" s="4"/>
      <c r="GSW154" s="4"/>
      <c r="GSX154" s="4"/>
      <c r="GSY154" s="4"/>
      <c r="GSZ154" s="4"/>
      <c r="GTA154" s="4"/>
      <c r="GTB154" s="4"/>
      <c r="GTC154" s="4"/>
      <c r="GTD154" s="4"/>
      <c r="GTE154" s="4"/>
      <c r="GTF154" s="4"/>
      <c r="GTG154" s="4"/>
      <c r="GTH154" s="4"/>
      <c r="GTI154" s="4"/>
      <c r="GTJ154" s="4"/>
      <c r="GTK154" s="4"/>
      <c r="GTL154" s="4"/>
      <c r="GTM154" s="4"/>
      <c r="GTN154" s="4"/>
      <c r="GTO154" s="4"/>
      <c r="GTP154" s="4"/>
      <c r="GTQ154" s="4"/>
      <c r="GTR154" s="4"/>
      <c r="GTS154" s="4"/>
      <c r="GTT154" s="4"/>
      <c r="GTU154" s="4"/>
      <c r="GTV154" s="4"/>
      <c r="GTW154" s="4"/>
      <c r="GTX154" s="4"/>
      <c r="GTY154" s="4"/>
      <c r="GTZ154" s="4"/>
      <c r="GUA154" s="4"/>
      <c r="GUB154" s="4"/>
      <c r="GUC154" s="4"/>
      <c r="GUD154" s="4"/>
      <c r="GUE154" s="4"/>
      <c r="GUF154" s="4"/>
      <c r="GUG154" s="4"/>
      <c r="GUH154" s="4"/>
      <c r="GUI154" s="4"/>
      <c r="GUJ154" s="4"/>
      <c r="GUK154" s="4"/>
      <c r="GUL154" s="4"/>
      <c r="GUM154" s="4"/>
      <c r="GUN154" s="4"/>
      <c r="GUO154" s="4"/>
      <c r="GUP154" s="4"/>
      <c r="GUQ154" s="4"/>
      <c r="GUR154" s="4"/>
      <c r="GUS154" s="4"/>
      <c r="GUT154" s="4"/>
      <c r="GUU154" s="4"/>
      <c r="GUV154" s="4"/>
      <c r="GUW154" s="4"/>
      <c r="GUX154" s="4"/>
      <c r="GUY154" s="4"/>
      <c r="GUZ154" s="4"/>
      <c r="GVA154" s="4"/>
      <c r="GVB154" s="4"/>
      <c r="GVC154" s="4"/>
      <c r="GVD154" s="4"/>
      <c r="GVE154" s="4"/>
      <c r="GVF154" s="4"/>
      <c r="GVG154" s="4"/>
      <c r="GVH154" s="4"/>
      <c r="GVI154" s="4"/>
      <c r="GVJ154" s="4"/>
      <c r="GVK154" s="4"/>
      <c r="GVL154" s="4"/>
      <c r="GVM154" s="4"/>
      <c r="GVN154" s="4"/>
      <c r="GVO154" s="4"/>
      <c r="GVP154" s="4"/>
      <c r="GVQ154" s="4"/>
      <c r="GVR154" s="4"/>
      <c r="GVS154" s="4"/>
      <c r="GVT154" s="4"/>
      <c r="GVU154" s="4"/>
      <c r="GVV154" s="4"/>
      <c r="GVW154" s="4"/>
      <c r="GVX154" s="4"/>
      <c r="GVY154" s="4"/>
      <c r="GVZ154" s="4"/>
      <c r="GWA154" s="74"/>
      <c r="GWB154" s="74"/>
      <c r="GWC154" s="74"/>
      <c r="GWD154" s="74"/>
      <c r="GWE154" s="74"/>
      <c r="GWF154" s="74"/>
      <c r="GWG154" s="4"/>
      <c r="GWH154" s="4"/>
      <c r="GWI154" s="4"/>
      <c r="GWJ154" s="4"/>
      <c r="GWK154" s="4"/>
      <c r="GWL154" s="4"/>
      <c r="GWM154" s="4"/>
      <c r="GWN154" s="4"/>
      <c r="GWO154" s="4"/>
      <c r="GWP154" s="4"/>
      <c r="GWQ154" s="4"/>
      <c r="GWR154" s="4"/>
      <c r="GWS154" s="4"/>
      <c r="GWT154" s="4"/>
      <c r="GWU154" s="4"/>
      <c r="GWV154" s="4"/>
      <c r="GWW154" s="4"/>
      <c r="GWX154" s="4"/>
      <c r="GWY154" s="4"/>
      <c r="GWZ154" s="4"/>
      <c r="GXA154" s="4"/>
      <c r="GXB154" s="4"/>
      <c r="GXC154" s="4"/>
      <c r="GXD154" s="4"/>
      <c r="GXE154" s="4"/>
      <c r="GXF154" s="4"/>
      <c r="GXG154" s="4"/>
      <c r="GXH154" s="4"/>
      <c r="GXI154" s="4"/>
      <c r="GXJ154" s="4"/>
      <c r="GXK154" s="4"/>
      <c r="GXL154" s="4"/>
      <c r="GXM154" s="4"/>
      <c r="GXN154" s="4"/>
      <c r="GXO154" s="4"/>
      <c r="GXP154" s="4"/>
      <c r="GXQ154" s="4"/>
      <c r="GXR154" s="4"/>
      <c r="GXS154" s="4"/>
      <c r="GXT154" s="4"/>
      <c r="GXU154" s="4"/>
      <c r="GXV154" s="4"/>
      <c r="GXW154" s="4"/>
      <c r="GXX154" s="4"/>
      <c r="GXY154" s="4"/>
      <c r="GXZ154" s="4"/>
      <c r="GYA154" s="4"/>
      <c r="GYB154" s="4"/>
      <c r="GYC154" s="4"/>
      <c r="GYD154" s="4"/>
      <c r="GYE154" s="4"/>
      <c r="GYF154" s="4"/>
      <c r="GYG154" s="4"/>
      <c r="GYH154" s="4"/>
      <c r="GYI154" s="4"/>
      <c r="GYJ154" s="4"/>
      <c r="GYK154" s="4"/>
      <c r="GYL154" s="4"/>
      <c r="GYM154" s="4"/>
      <c r="GYN154" s="4"/>
      <c r="GYO154" s="4"/>
      <c r="GYP154" s="4"/>
      <c r="GYQ154" s="4"/>
      <c r="GYR154" s="4"/>
      <c r="GYS154" s="4"/>
      <c r="GYT154" s="4"/>
      <c r="GYU154" s="4"/>
      <c r="GYV154" s="4"/>
      <c r="GYW154" s="4"/>
      <c r="GYX154" s="4"/>
      <c r="GYY154" s="4"/>
      <c r="GYZ154" s="4"/>
      <c r="GZA154" s="4"/>
      <c r="GZB154" s="4"/>
      <c r="GZC154" s="4"/>
      <c r="GZD154" s="4"/>
      <c r="GZE154" s="4"/>
      <c r="GZF154" s="4"/>
      <c r="GZG154" s="4"/>
      <c r="GZH154" s="4"/>
      <c r="GZI154" s="4"/>
      <c r="GZJ154" s="4"/>
      <c r="GZK154" s="4"/>
      <c r="GZL154" s="4"/>
      <c r="GZM154" s="4"/>
      <c r="GZN154" s="4"/>
      <c r="GZO154" s="4"/>
      <c r="GZP154" s="4"/>
      <c r="GZQ154" s="4"/>
      <c r="GZR154" s="4"/>
      <c r="GZS154" s="4"/>
      <c r="GZT154" s="4"/>
      <c r="GZU154" s="4"/>
      <c r="GZV154" s="4"/>
      <c r="GZW154" s="4"/>
      <c r="GZX154" s="4"/>
      <c r="GZY154" s="4"/>
      <c r="GZZ154" s="4"/>
      <c r="HAA154" s="4"/>
      <c r="HAB154" s="4"/>
      <c r="HAC154" s="4"/>
      <c r="HAD154" s="4"/>
      <c r="HAE154" s="4"/>
      <c r="HAF154" s="4"/>
      <c r="HAG154" s="4"/>
      <c r="HAH154" s="4"/>
      <c r="HAI154" s="4"/>
      <c r="HAJ154" s="4"/>
      <c r="HAK154" s="4"/>
      <c r="HAL154" s="4"/>
      <c r="HAM154" s="4"/>
      <c r="HAN154" s="4"/>
      <c r="HAO154" s="4"/>
      <c r="HAP154" s="4"/>
      <c r="HAQ154" s="4"/>
      <c r="HAR154" s="4"/>
      <c r="HAS154" s="4"/>
      <c r="HAT154" s="4"/>
      <c r="HAU154" s="4"/>
      <c r="HAV154" s="4"/>
      <c r="HAW154" s="4"/>
      <c r="HAX154" s="4"/>
      <c r="HAY154" s="4"/>
      <c r="HAZ154" s="4"/>
      <c r="HBA154" s="4"/>
      <c r="HBB154" s="4"/>
      <c r="HBC154" s="4"/>
      <c r="HBD154" s="4"/>
      <c r="HBE154" s="4"/>
      <c r="HBF154" s="4"/>
      <c r="HBG154" s="4"/>
      <c r="HBH154" s="4"/>
      <c r="HBI154" s="4"/>
      <c r="HBJ154" s="4"/>
      <c r="HBK154" s="4"/>
      <c r="HBL154" s="4"/>
      <c r="HBM154" s="4"/>
      <c r="HBN154" s="4"/>
      <c r="HBO154" s="4"/>
      <c r="HBP154" s="4"/>
      <c r="HBQ154" s="4"/>
      <c r="HBR154" s="4"/>
      <c r="HBS154" s="4"/>
      <c r="HBT154" s="4"/>
      <c r="HBU154" s="4"/>
      <c r="HBV154" s="4"/>
      <c r="HBW154" s="4"/>
      <c r="HBX154" s="4"/>
      <c r="HBY154" s="4"/>
      <c r="HBZ154" s="4"/>
      <c r="HCA154" s="4"/>
      <c r="HCB154" s="4"/>
      <c r="HCC154" s="4"/>
      <c r="HCD154" s="4"/>
      <c r="HCE154" s="4"/>
      <c r="HCF154" s="4"/>
      <c r="HCG154" s="4"/>
      <c r="HCH154" s="4"/>
      <c r="HCI154" s="4"/>
      <c r="HCJ154" s="4"/>
      <c r="HCK154" s="4"/>
      <c r="HCL154" s="4"/>
      <c r="HCM154" s="4"/>
      <c r="HCN154" s="4"/>
      <c r="HCO154" s="4"/>
      <c r="HCP154" s="4"/>
      <c r="HCQ154" s="4"/>
      <c r="HCR154" s="4"/>
      <c r="HCS154" s="4"/>
      <c r="HCT154" s="4"/>
      <c r="HCU154" s="4"/>
      <c r="HCV154" s="4"/>
      <c r="HCW154" s="4"/>
      <c r="HCX154" s="4"/>
      <c r="HCY154" s="4"/>
      <c r="HCZ154" s="4"/>
      <c r="HDA154" s="4"/>
      <c r="HDB154" s="4"/>
      <c r="HDC154" s="4"/>
      <c r="HDD154" s="4"/>
      <c r="HDE154" s="4"/>
      <c r="HDF154" s="4"/>
      <c r="HDG154" s="4"/>
      <c r="HDH154" s="4"/>
      <c r="HDI154" s="4"/>
      <c r="HDJ154" s="4"/>
      <c r="HDK154" s="4"/>
      <c r="HDL154" s="4"/>
      <c r="HDM154" s="4"/>
      <c r="HDN154" s="4"/>
      <c r="HDO154" s="4"/>
      <c r="HDP154" s="4"/>
      <c r="HDQ154" s="4"/>
      <c r="HDR154" s="4"/>
      <c r="HDS154" s="4"/>
      <c r="HDT154" s="4"/>
      <c r="HDU154" s="4"/>
      <c r="HDV154" s="4"/>
      <c r="HDW154" s="4"/>
      <c r="HDX154" s="4"/>
      <c r="HDY154" s="4"/>
      <c r="HDZ154" s="4"/>
      <c r="HEA154" s="4"/>
      <c r="HEB154" s="4"/>
      <c r="HEC154" s="4"/>
      <c r="HED154" s="4"/>
      <c r="HEE154" s="4"/>
      <c r="HEF154" s="4"/>
      <c r="HEG154" s="4"/>
      <c r="HEH154" s="4"/>
      <c r="HEI154" s="4"/>
      <c r="HEJ154" s="4"/>
      <c r="HEK154" s="4"/>
      <c r="HEL154" s="4"/>
      <c r="HEM154" s="4"/>
      <c r="HEN154" s="4"/>
      <c r="HEO154" s="4"/>
      <c r="HEP154" s="4"/>
      <c r="HEQ154" s="4"/>
      <c r="HER154" s="4"/>
      <c r="HES154" s="4"/>
      <c r="HET154" s="4"/>
      <c r="HEU154" s="4"/>
      <c r="HEV154" s="4"/>
      <c r="HEW154" s="4"/>
      <c r="HEX154" s="4"/>
      <c r="HEY154" s="4"/>
      <c r="HEZ154" s="4"/>
      <c r="HFA154" s="4"/>
      <c r="HFB154" s="4"/>
      <c r="HFC154" s="4"/>
      <c r="HFD154" s="4"/>
      <c r="HFE154" s="4"/>
      <c r="HFF154" s="4"/>
      <c r="HFG154" s="4"/>
      <c r="HFH154" s="4"/>
      <c r="HFI154" s="4"/>
      <c r="HFJ154" s="4"/>
      <c r="HFK154" s="4"/>
      <c r="HFL154" s="4"/>
      <c r="HFM154" s="4"/>
      <c r="HFN154" s="4"/>
      <c r="HFO154" s="4"/>
      <c r="HFP154" s="4"/>
      <c r="HFQ154" s="4"/>
      <c r="HFR154" s="4"/>
      <c r="HFS154" s="4"/>
      <c r="HFT154" s="4"/>
      <c r="HFU154" s="4"/>
      <c r="HFV154" s="4"/>
      <c r="HFW154" s="74"/>
      <c r="HFX154" s="74"/>
      <c r="HFY154" s="74"/>
      <c r="HFZ154" s="74"/>
      <c r="HGA154" s="74"/>
      <c r="HGB154" s="74"/>
      <c r="HGC154" s="4"/>
      <c r="HGD154" s="4"/>
      <c r="HGE154" s="4"/>
      <c r="HGF154" s="4"/>
      <c r="HGG154" s="4"/>
      <c r="HGH154" s="4"/>
      <c r="HGI154" s="4"/>
      <c r="HGJ154" s="4"/>
      <c r="HGK154" s="4"/>
      <c r="HGL154" s="4"/>
      <c r="HGM154" s="4"/>
      <c r="HGN154" s="4"/>
      <c r="HGO154" s="4"/>
      <c r="HGP154" s="4"/>
      <c r="HGQ154" s="4"/>
      <c r="HGR154" s="4"/>
      <c r="HGS154" s="4"/>
      <c r="HGT154" s="4"/>
      <c r="HGU154" s="4"/>
      <c r="HGV154" s="4"/>
      <c r="HGW154" s="4"/>
      <c r="HGX154" s="4"/>
      <c r="HGY154" s="4"/>
      <c r="HGZ154" s="4"/>
      <c r="HHA154" s="4"/>
      <c r="HHB154" s="4"/>
      <c r="HHC154" s="4"/>
      <c r="HHD154" s="4"/>
      <c r="HHE154" s="4"/>
      <c r="HHF154" s="4"/>
      <c r="HHG154" s="4"/>
      <c r="HHH154" s="4"/>
      <c r="HHI154" s="4"/>
      <c r="HHJ154" s="4"/>
      <c r="HHK154" s="4"/>
      <c r="HHL154" s="4"/>
      <c r="HHM154" s="4"/>
      <c r="HHN154" s="4"/>
      <c r="HHO154" s="4"/>
      <c r="HHP154" s="4"/>
      <c r="HHQ154" s="4"/>
      <c r="HHR154" s="4"/>
      <c r="HHS154" s="4"/>
      <c r="HHT154" s="4"/>
      <c r="HHU154" s="4"/>
      <c r="HHV154" s="4"/>
      <c r="HHW154" s="4"/>
      <c r="HHX154" s="4"/>
      <c r="HHY154" s="4"/>
      <c r="HHZ154" s="4"/>
      <c r="HIA154" s="4"/>
      <c r="HIB154" s="4"/>
      <c r="HIC154" s="4"/>
      <c r="HID154" s="4"/>
      <c r="HIE154" s="4"/>
      <c r="HIF154" s="4"/>
      <c r="HIG154" s="4"/>
      <c r="HIH154" s="4"/>
      <c r="HII154" s="4"/>
      <c r="HIJ154" s="4"/>
      <c r="HIK154" s="4"/>
      <c r="HIL154" s="4"/>
      <c r="HIM154" s="4"/>
      <c r="HIN154" s="4"/>
      <c r="HIO154" s="4"/>
      <c r="HIP154" s="4"/>
      <c r="HIQ154" s="4"/>
      <c r="HIR154" s="4"/>
      <c r="HIS154" s="4"/>
      <c r="HIT154" s="4"/>
      <c r="HIU154" s="4"/>
      <c r="HIV154" s="4"/>
      <c r="HIW154" s="4"/>
      <c r="HIX154" s="4"/>
      <c r="HIY154" s="4"/>
      <c r="HIZ154" s="4"/>
      <c r="HJA154" s="4"/>
      <c r="HJB154" s="4"/>
      <c r="HJC154" s="4"/>
      <c r="HJD154" s="4"/>
      <c r="HJE154" s="4"/>
      <c r="HJF154" s="4"/>
      <c r="HJG154" s="4"/>
      <c r="HJH154" s="4"/>
      <c r="HJI154" s="4"/>
      <c r="HJJ154" s="4"/>
      <c r="HJK154" s="4"/>
      <c r="HJL154" s="4"/>
      <c r="HJM154" s="4"/>
      <c r="HJN154" s="4"/>
      <c r="HJO154" s="4"/>
      <c r="HJP154" s="4"/>
      <c r="HJQ154" s="4"/>
      <c r="HJR154" s="4"/>
      <c r="HJS154" s="4"/>
      <c r="HJT154" s="4"/>
      <c r="HJU154" s="4"/>
      <c r="HJV154" s="4"/>
      <c r="HJW154" s="4"/>
      <c r="HJX154" s="4"/>
      <c r="HJY154" s="4"/>
      <c r="HJZ154" s="4"/>
      <c r="HKA154" s="4"/>
      <c r="HKB154" s="4"/>
      <c r="HKC154" s="4"/>
      <c r="HKD154" s="4"/>
      <c r="HKE154" s="4"/>
      <c r="HKF154" s="4"/>
      <c r="HKG154" s="4"/>
      <c r="HKH154" s="4"/>
      <c r="HKI154" s="4"/>
      <c r="HKJ154" s="4"/>
      <c r="HKK154" s="4"/>
      <c r="HKL154" s="4"/>
      <c r="HKM154" s="4"/>
      <c r="HKN154" s="4"/>
      <c r="HKO154" s="4"/>
      <c r="HKP154" s="4"/>
      <c r="HKQ154" s="4"/>
      <c r="HKR154" s="4"/>
      <c r="HKS154" s="4"/>
      <c r="HKT154" s="4"/>
      <c r="HKU154" s="4"/>
      <c r="HKV154" s="4"/>
      <c r="HKW154" s="4"/>
      <c r="HKX154" s="4"/>
      <c r="HKY154" s="4"/>
      <c r="HKZ154" s="4"/>
      <c r="HLA154" s="4"/>
      <c r="HLB154" s="4"/>
      <c r="HLC154" s="4"/>
      <c r="HLD154" s="4"/>
      <c r="HLE154" s="4"/>
      <c r="HLF154" s="4"/>
      <c r="HLG154" s="4"/>
      <c r="HLH154" s="4"/>
      <c r="HLI154" s="4"/>
      <c r="HLJ154" s="4"/>
      <c r="HLK154" s="4"/>
      <c r="HLL154" s="4"/>
      <c r="HLM154" s="4"/>
      <c r="HLN154" s="4"/>
      <c r="HLO154" s="4"/>
      <c r="HLP154" s="4"/>
      <c r="HLQ154" s="4"/>
      <c r="HLR154" s="4"/>
      <c r="HLS154" s="4"/>
      <c r="HLT154" s="4"/>
      <c r="HLU154" s="4"/>
      <c r="HLV154" s="4"/>
      <c r="HLW154" s="4"/>
      <c r="HLX154" s="4"/>
      <c r="HLY154" s="4"/>
      <c r="HLZ154" s="4"/>
      <c r="HMA154" s="4"/>
      <c r="HMB154" s="4"/>
      <c r="HMC154" s="4"/>
      <c r="HMD154" s="4"/>
      <c r="HME154" s="4"/>
      <c r="HMF154" s="4"/>
      <c r="HMG154" s="4"/>
      <c r="HMH154" s="4"/>
      <c r="HMI154" s="4"/>
      <c r="HMJ154" s="4"/>
      <c r="HMK154" s="4"/>
      <c r="HML154" s="4"/>
      <c r="HMM154" s="4"/>
      <c r="HMN154" s="4"/>
      <c r="HMO154" s="4"/>
      <c r="HMP154" s="4"/>
      <c r="HMQ154" s="4"/>
      <c r="HMR154" s="4"/>
      <c r="HMS154" s="4"/>
      <c r="HMT154" s="4"/>
      <c r="HMU154" s="4"/>
      <c r="HMV154" s="4"/>
      <c r="HMW154" s="4"/>
      <c r="HMX154" s="4"/>
      <c r="HMY154" s="4"/>
      <c r="HMZ154" s="4"/>
      <c r="HNA154" s="4"/>
      <c r="HNB154" s="4"/>
      <c r="HNC154" s="4"/>
      <c r="HND154" s="4"/>
      <c r="HNE154" s="4"/>
      <c r="HNF154" s="4"/>
      <c r="HNG154" s="4"/>
      <c r="HNH154" s="4"/>
      <c r="HNI154" s="4"/>
      <c r="HNJ154" s="4"/>
      <c r="HNK154" s="4"/>
      <c r="HNL154" s="4"/>
      <c r="HNM154" s="4"/>
      <c r="HNN154" s="4"/>
      <c r="HNO154" s="4"/>
      <c r="HNP154" s="4"/>
      <c r="HNQ154" s="4"/>
      <c r="HNR154" s="4"/>
      <c r="HNS154" s="4"/>
      <c r="HNT154" s="4"/>
      <c r="HNU154" s="4"/>
      <c r="HNV154" s="4"/>
      <c r="HNW154" s="4"/>
      <c r="HNX154" s="4"/>
      <c r="HNY154" s="4"/>
      <c r="HNZ154" s="4"/>
      <c r="HOA154" s="4"/>
      <c r="HOB154" s="4"/>
      <c r="HOC154" s="4"/>
      <c r="HOD154" s="4"/>
      <c r="HOE154" s="4"/>
      <c r="HOF154" s="4"/>
      <c r="HOG154" s="4"/>
      <c r="HOH154" s="4"/>
      <c r="HOI154" s="4"/>
      <c r="HOJ154" s="4"/>
      <c r="HOK154" s="4"/>
      <c r="HOL154" s="4"/>
      <c r="HOM154" s="4"/>
      <c r="HON154" s="4"/>
      <c r="HOO154" s="4"/>
      <c r="HOP154" s="4"/>
      <c r="HOQ154" s="4"/>
      <c r="HOR154" s="4"/>
      <c r="HOS154" s="4"/>
      <c r="HOT154" s="4"/>
      <c r="HOU154" s="4"/>
      <c r="HOV154" s="4"/>
      <c r="HOW154" s="4"/>
      <c r="HOX154" s="4"/>
      <c r="HOY154" s="4"/>
      <c r="HOZ154" s="4"/>
      <c r="HPA154" s="4"/>
      <c r="HPB154" s="4"/>
      <c r="HPC154" s="4"/>
      <c r="HPD154" s="4"/>
      <c r="HPE154" s="4"/>
      <c r="HPF154" s="4"/>
      <c r="HPG154" s="4"/>
      <c r="HPH154" s="4"/>
      <c r="HPI154" s="4"/>
      <c r="HPJ154" s="4"/>
      <c r="HPK154" s="4"/>
      <c r="HPL154" s="4"/>
      <c r="HPM154" s="4"/>
      <c r="HPN154" s="4"/>
      <c r="HPO154" s="4"/>
      <c r="HPP154" s="4"/>
      <c r="HPQ154" s="4"/>
      <c r="HPR154" s="4"/>
      <c r="HPS154" s="74"/>
      <c r="HPT154" s="74"/>
      <c r="HPU154" s="74"/>
      <c r="HPV154" s="74"/>
      <c r="HPW154" s="74"/>
      <c r="HPX154" s="74"/>
      <c r="HPY154" s="4"/>
      <c r="HPZ154" s="4"/>
      <c r="HQA154" s="4"/>
      <c r="HQB154" s="4"/>
      <c r="HQC154" s="4"/>
      <c r="HQD154" s="4"/>
      <c r="HQE154" s="4"/>
      <c r="HQF154" s="4"/>
      <c r="HQG154" s="4"/>
      <c r="HQH154" s="4"/>
      <c r="HQI154" s="4"/>
      <c r="HQJ154" s="4"/>
      <c r="HQK154" s="4"/>
      <c r="HQL154" s="4"/>
      <c r="HQM154" s="4"/>
      <c r="HQN154" s="4"/>
      <c r="HQO154" s="4"/>
      <c r="HQP154" s="4"/>
      <c r="HQQ154" s="4"/>
      <c r="HQR154" s="4"/>
      <c r="HQS154" s="4"/>
      <c r="HQT154" s="4"/>
      <c r="HQU154" s="4"/>
      <c r="HQV154" s="4"/>
      <c r="HQW154" s="4"/>
      <c r="HQX154" s="4"/>
      <c r="HQY154" s="4"/>
      <c r="HQZ154" s="4"/>
      <c r="HRA154" s="4"/>
      <c r="HRB154" s="4"/>
      <c r="HRC154" s="4"/>
      <c r="HRD154" s="4"/>
      <c r="HRE154" s="4"/>
      <c r="HRF154" s="4"/>
      <c r="HRG154" s="4"/>
      <c r="HRH154" s="4"/>
      <c r="HRI154" s="4"/>
      <c r="HRJ154" s="4"/>
      <c r="HRK154" s="4"/>
      <c r="HRL154" s="4"/>
      <c r="HRM154" s="4"/>
      <c r="HRN154" s="4"/>
      <c r="HRO154" s="4"/>
      <c r="HRP154" s="4"/>
      <c r="HRQ154" s="4"/>
      <c r="HRR154" s="4"/>
      <c r="HRS154" s="4"/>
      <c r="HRT154" s="4"/>
      <c r="HRU154" s="4"/>
      <c r="HRV154" s="4"/>
      <c r="HRW154" s="4"/>
      <c r="HRX154" s="4"/>
      <c r="HRY154" s="4"/>
      <c r="HRZ154" s="4"/>
      <c r="HSA154" s="4"/>
      <c r="HSB154" s="4"/>
      <c r="HSC154" s="4"/>
      <c r="HSD154" s="4"/>
      <c r="HSE154" s="4"/>
      <c r="HSF154" s="4"/>
      <c r="HSG154" s="4"/>
      <c r="HSH154" s="4"/>
      <c r="HSI154" s="4"/>
      <c r="HSJ154" s="4"/>
      <c r="HSK154" s="4"/>
      <c r="HSL154" s="4"/>
      <c r="HSM154" s="4"/>
      <c r="HSN154" s="4"/>
      <c r="HSO154" s="4"/>
      <c r="HSP154" s="4"/>
      <c r="HSQ154" s="4"/>
      <c r="HSR154" s="4"/>
      <c r="HSS154" s="4"/>
      <c r="HST154" s="4"/>
      <c r="HSU154" s="4"/>
      <c r="HSV154" s="4"/>
      <c r="HSW154" s="4"/>
      <c r="HSX154" s="4"/>
      <c r="HSY154" s="4"/>
      <c r="HSZ154" s="4"/>
      <c r="HTA154" s="4"/>
      <c r="HTB154" s="4"/>
      <c r="HTC154" s="4"/>
      <c r="HTD154" s="4"/>
      <c r="HTE154" s="4"/>
      <c r="HTF154" s="4"/>
      <c r="HTG154" s="4"/>
      <c r="HTH154" s="4"/>
      <c r="HTI154" s="4"/>
      <c r="HTJ154" s="4"/>
      <c r="HTK154" s="4"/>
      <c r="HTL154" s="4"/>
      <c r="HTM154" s="4"/>
      <c r="HTN154" s="4"/>
      <c r="HTO154" s="4"/>
      <c r="HTP154" s="4"/>
      <c r="HTQ154" s="4"/>
      <c r="HTR154" s="4"/>
      <c r="HTS154" s="4"/>
      <c r="HTT154" s="4"/>
      <c r="HTU154" s="4"/>
      <c r="HTV154" s="4"/>
      <c r="HTW154" s="4"/>
      <c r="HTX154" s="4"/>
      <c r="HTY154" s="4"/>
      <c r="HTZ154" s="4"/>
      <c r="HUA154" s="4"/>
      <c r="HUB154" s="4"/>
      <c r="HUC154" s="4"/>
      <c r="HUD154" s="4"/>
      <c r="HUE154" s="4"/>
      <c r="HUF154" s="4"/>
      <c r="HUG154" s="4"/>
      <c r="HUH154" s="4"/>
      <c r="HUI154" s="4"/>
      <c r="HUJ154" s="4"/>
      <c r="HUK154" s="4"/>
      <c r="HUL154" s="4"/>
      <c r="HUM154" s="4"/>
      <c r="HUN154" s="4"/>
      <c r="HUO154" s="4"/>
      <c r="HUP154" s="4"/>
      <c r="HUQ154" s="4"/>
      <c r="HUR154" s="4"/>
      <c r="HUS154" s="4"/>
      <c r="HUT154" s="4"/>
      <c r="HUU154" s="4"/>
      <c r="HUV154" s="4"/>
      <c r="HUW154" s="4"/>
      <c r="HUX154" s="4"/>
      <c r="HUY154" s="4"/>
      <c r="HUZ154" s="4"/>
      <c r="HVA154" s="4"/>
      <c r="HVB154" s="4"/>
      <c r="HVC154" s="4"/>
      <c r="HVD154" s="4"/>
      <c r="HVE154" s="4"/>
      <c r="HVF154" s="4"/>
      <c r="HVG154" s="4"/>
      <c r="HVH154" s="4"/>
      <c r="HVI154" s="4"/>
      <c r="HVJ154" s="4"/>
      <c r="HVK154" s="4"/>
      <c r="HVL154" s="4"/>
      <c r="HVM154" s="4"/>
      <c r="HVN154" s="4"/>
      <c r="HVO154" s="4"/>
      <c r="HVP154" s="4"/>
      <c r="HVQ154" s="4"/>
      <c r="HVR154" s="4"/>
      <c r="HVS154" s="4"/>
      <c r="HVT154" s="4"/>
      <c r="HVU154" s="4"/>
      <c r="HVV154" s="4"/>
      <c r="HVW154" s="4"/>
      <c r="HVX154" s="4"/>
      <c r="HVY154" s="4"/>
      <c r="HVZ154" s="4"/>
      <c r="HWA154" s="4"/>
      <c r="HWB154" s="4"/>
      <c r="HWC154" s="4"/>
      <c r="HWD154" s="4"/>
      <c r="HWE154" s="4"/>
      <c r="HWF154" s="4"/>
      <c r="HWG154" s="4"/>
      <c r="HWH154" s="4"/>
      <c r="HWI154" s="4"/>
      <c r="HWJ154" s="4"/>
      <c r="HWK154" s="4"/>
      <c r="HWL154" s="4"/>
      <c r="HWM154" s="4"/>
      <c r="HWN154" s="4"/>
      <c r="HWO154" s="4"/>
      <c r="HWP154" s="4"/>
      <c r="HWQ154" s="4"/>
      <c r="HWR154" s="4"/>
      <c r="HWS154" s="4"/>
      <c r="HWT154" s="4"/>
      <c r="HWU154" s="4"/>
      <c r="HWV154" s="4"/>
      <c r="HWW154" s="4"/>
      <c r="HWX154" s="4"/>
      <c r="HWY154" s="4"/>
      <c r="HWZ154" s="4"/>
      <c r="HXA154" s="4"/>
      <c r="HXB154" s="4"/>
      <c r="HXC154" s="4"/>
      <c r="HXD154" s="4"/>
      <c r="HXE154" s="4"/>
      <c r="HXF154" s="4"/>
      <c r="HXG154" s="4"/>
      <c r="HXH154" s="4"/>
      <c r="HXI154" s="4"/>
      <c r="HXJ154" s="4"/>
      <c r="HXK154" s="4"/>
      <c r="HXL154" s="4"/>
      <c r="HXM154" s="4"/>
      <c r="HXN154" s="4"/>
      <c r="HXO154" s="4"/>
      <c r="HXP154" s="4"/>
      <c r="HXQ154" s="4"/>
      <c r="HXR154" s="4"/>
      <c r="HXS154" s="4"/>
      <c r="HXT154" s="4"/>
      <c r="HXU154" s="4"/>
      <c r="HXV154" s="4"/>
      <c r="HXW154" s="4"/>
      <c r="HXX154" s="4"/>
      <c r="HXY154" s="4"/>
      <c r="HXZ154" s="4"/>
      <c r="HYA154" s="4"/>
      <c r="HYB154" s="4"/>
      <c r="HYC154" s="4"/>
      <c r="HYD154" s="4"/>
      <c r="HYE154" s="4"/>
      <c r="HYF154" s="4"/>
      <c r="HYG154" s="4"/>
      <c r="HYH154" s="4"/>
      <c r="HYI154" s="4"/>
      <c r="HYJ154" s="4"/>
      <c r="HYK154" s="4"/>
      <c r="HYL154" s="4"/>
      <c r="HYM154" s="4"/>
      <c r="HYN154" s="4"/>
      <c r="HYO154" s="4"/>
      <c r="HYP154" s="4"/>
      <c r="HYQ154" s="4"/>
      <c r="HYR154" s="4"/>
      <c r="HYS154" s="4"/>
      <c r="HYT154" s="4"/>
      <c r="HYU154" s="4"/>
      <c r="HYV154" s="4"/>
      <c r="HYW154" s="4"/>
      <c r="HYX154" s="4"/>
      <c r="HYY154" s="4"/>
      <c r="HYZ154" s="4"/>
      <c r="HZA154" s="4"/>
      <c r="HZB154" s="4"/>
      <c r="HZC154" s="4"/>
      <c r="HZD154" s="4"/>
      <c r="HZE154" s="4"/>
      <c r="HZF154" s="4"/>
      <c r="HZG154" s="4"/>
      <c r="HZH154" s="4"/>
      <c r="HZI154" s="4"/>
      <c r="HZJ154" s="4"/>
      <c r="HZK154" s="4"/>
      <c r="HZL154" s="4"/>
      <c r="HZM154" s="4"/>
      <c r="HZN154" s="4"/>
      <c r="HZO154" s="74"/>
      <c r="HZP154" s="74"/>
      <c r="HZQ154" s="74"/>
      <c r="HZR154" s="74"/>
      <c r="HZS154" s="74"/>
      <c r="HZT154" s="74"/>
      <c r="HZU154" s="4"/>
      <c r="HZV154" s="4"/>
      <c r="HZW154" s="4"/>
      <c r="HZX154" s="4"/>
      <c r="HZY154" s="4"/>
      <c r="HZZ154" s="4"/>
      <c r="IAA154" s="4"/>
      <c r="IAB154" s="4"/>
      <c r="IAC154" s="4"/>
      <c r="IAD154" s="4"/>
      <c r="IAE154" s="4"/>
      <c r="IAF154" s="4"/>
      <c r="IAG154" s="4"/>
      <c r="IAH154" s="4"/>
      <c r="IAI154" s="4"/>
      <c r="IAJ154" s="4"/>
      <c r="IAK154" s="4"/>
      <c r="IAL154" s="4"/>
      <c r="IAM154" s="4"/>
      <c r="IAN154" s="4"/>
      <c r="IAO154" s="4"/>
      <c r="IAP154" s="4"/>
      <c r="IAQ154" s="4"/>
      <c r="IAR154" s="4"/>
      <c r="IAS154" s="4"/>
      <c r="IAT154" s="4"/>
      <c r="IAU154" s="4"/>
      <c r="IAV154" s="4"/>
      <c r="IAW154" s="4"/>
      <c r="IAX154" s="4"/>
      <c r="IAY154" s="4"/>
      <c r="IAZ154" s="4"/>
      <c r="IBA154" s="4"/>
      <c r="IBB154" s="4"/>
      <c r="IBC154" s="4"/>
      <c r="IBD154" s="4"/>
      <c r="IBE154" s="4"/>
      <c r="IBF154" s="4"/>
      <c r="IBG154" s="4"/>
      <c r="IBH154" s="4"/>
      <c r="IBI154" s="4"/>
      <c r="IBJ154" s="4"/>
      <c r="IBK154" s="4"/>
      <c r="IBL154" s="4"/>
      <c r="IBM154" s="4"/>
      <c r="IBN154" s="4"/>
      <c r="IBO154" s="4"/>
      <c r="IBP154" s="4"/>
      <c r="IBQ154" s="4"/>
      <c r="IBR154" s="4"/>
      <c r="IBS154" s="4"/>
      <c r="IBT154" s="4"/>
      <c r="IBU154" s="4"/>
      <c r="IBV154" s="4"/>
      <c r="IBW154" s="4"/>
      <c r="IBX154" s="4"/>
      <c r="IBY154" s="4"/>
      <c r="IBZ154" s="4"/>
      <c r="ICA154" s="4"/>
      <c r="ICB154" s="4"/>
      <c r="ICC154" s="4"/>
      <c r="ICD154" s="4"/>
      <c r="ICE154" s="4"/>
      <c r="ICF154" s="4"/>
      <c r="ICG154" s="4"/>
      <c r="ICH154" s="4"/>
      <c r="ICI154" s="4"/>
      <c r="ICJ154" s="4"/>
      <c r="ICK154" s="4"/>
      <c r="ICL154" s="4"/>
      <c r="ICM154" s="4"/>
      <c r="ICN154" s="4"/>
      <c r="ICO154" s="4"/>
      <c r="ICP154" s="4"/>
      <c r="ICQ154" s="4"/>
      <c r="ICR154" s="4"/>
      <c r="ICS154" s="4"/>
      <c r="ICT154" s="4"/>
      <c r="ICU154" s="4"/>
      <c r="ICV154" s="4"/>
      <c r="ICW154" s="4"/>
      <c r="ICX154" s="4"/>
      <c r="ICY154" s="4"/>
      <c r="ICZ154" s="4"/>
      <c r="IDA154" s="4"/>
      <c r="IDB154" s="4"/>
      <c r="IDC154" s="4"/>
      <c r="IDD154" s="4"/>
      <c r="IDE154" s="4"/>
      <c r="IDF154" s="4"/>
      <c r="IDG154" s="4"/>
      <c r="IDH154" s="4"/>
      <c r="IDI154" s="4"/>
      <c r="IDJ154" s="4"/>
      <c r="IDK154" s="4"/>
      <c r="IDL154" s="4"/>
      <c r="IDM154" s="4"/>
      <c r="IDN154" s="4"/>
      <c r="IDO154" s="4"/>
      <c r="IDP154" s="4"/>
      <c r="IDQ154" s="4"/>
      <c r="IDR154" s="4"/>
      <c r="IDS154" s="4"/>
      <c r="IDT154" s="4"/>
      <c r="IDU154" s="4"/>
      <c r="IDV154" s="4"/>
      <c r="IDW154" s="4"/>
      <c r="IDX154" s="4"/>
      <c r="IDY154" s="4"/>
      <c r="IDZ154" s="4"/>
      <c r="IEA154" s="4"/>
      <c r="IEB154" s="4"/>
      <c r="IEC154" s="4"/>
      <c r="IED154" s="4"/>
      <c r="IEE154" s="4"/>
      <c r="IEF154" s="4"/>
      <c r="IEG154" s="4"/>
      <c r="IEH154" s="4"/>
      <c r="IEI154" s="4"/>
      <c r="IEJ154" s="4"/>
      <c r="IEK154" s="4"/>
      <c r="IEL154" s="4"/>
      <c r="IEM154" s="4"/>
      <c r="IEN154" s="4"/>
      <c r="IEO154" s="4"/>
      <c r="IEP154" s="4"/>
      <c r="IEQ154" s="4"/>
      <c r="IER154" s="4"/>
      <c r="IES154" s="4"/>
      <c r="IET154" s="4"/>
      <c r="IEU154" s="4"/>
      <c r="IEV154" s="4"/>
      <c r="IEW154" s="4"/>
      <c r="IEX154" s="4"/>
      <c r="IEY154" s="4"/>
      <c r="IEZ154" s="4"/>
      <c r="IFA154" s="4"/>
      <c r="IFB154" s="4"/>
      <c r="IFC154" s="4"/>
      <c r="IFD154" s="4"/>
      <c r="IFE154" s="4"/>
      <c r="IFF154" s="4"/>
      <c r="IFG154" s="4"/>
      <c r="IFH154" s="4"/>
      <c r="IFI154" s="4"/>
      <c r="IFJ154" s="4"/>
      <c r="IFK154" s="4"/>
      <c r="IFL154" s="4"/>
      <c r="IFM154" s="4"/>
      <c r="IFN154" s="4"/>
      <c r="IFO154" s="4"/>
      <c r="IFP154" s="4"/>
      <c r="IFQ154" s="4"/>
      <c r="IFR154" s="4"/>
      <c r="IFS154" s="4"/>
      <c r="IFT154" s="4"/>
      <c r="IFU154" s="4"/>
      <c r="IFV154" s="4"/>
      <c r="IFW154" s="4"/>
      <c r="IFX154" s="4"/>
      <c r="IFY154" s="4"/>
      <c r="IFZ154" s="4"/>
      <c r="IGA154" s="4"/>
      <c r="IGB154" s="4"/>
      <c r="IGC154" s="4"/>
      <c r="IGD154" s="4"/>
      <c r="IGE154" s="4"/>
      <c r="IGF154" s="4"/>
      <c r="IGG154" s="4"/>
      <c r="IGH154" s="4"/>
      <c r="IGI154" s="4"/>
      <c r="IGJ154" s="4"/>
      <c r="IGK154" s="4"/>
      <c r="IGL154" s="4"/>
      <c r="IGM154" s="4"/>
      <c r="IGN154" s="4"/>
      <c r="IGO154" s="4"/>
      <c r="IGP154" s="4"/>
      <c r="IGQ154" s="4"/>
      <c r="IGR154" s="4"/>
      <c r="IGS154" s="4"/>
      <c r="IGT154" s="4"/>
      <c r="IGU154" s="4"/>
      <c r="IGV154" s="4"/>
      <c r="IGW154" s="4"/>
      <c r="IGX154" s="4"/>
      <c r="IGY154" s="4"/>
      <c r="IGZ154" s="4"/>
      <c r="IHA154" s="4"/>
      <c r="IHB154" s="4"/>
      <c r="IHC154" s="4"/>
      <c r="IHD154" s="4"/>
      <c r="IHE154" s="4"/>
      <c r="IHF154" s="4"/>
      <c r="IHG154" s="4"/>
      <c r="IHH154" s="4"/>
      <c r="IHI154" s="4"/>
      <c r="IHJ154" s="4"/>
      <c r="IHK154" s="4"/>
      <c r="IHL154" s="4"/>
      <c r="IHM154" s="4"/>
      <c r="IHN154" s="4"/>
      <c r="IHO154" s="4"/>
      <c r="IHP154" s="4"/>
      <c r="IHQ154" s="4"/>
      <c r="IHR154" s="4"/>
      <c r="IHS154" s="4"/>
      <c r="IHT154" s="4"/>
      <c r="IHU154" s="4"/>
      <c r="IHV154" s="4"/>
      <c r="IHW154" s="4"/>
      <c r="IHX154" s="4"/>
      <c r="IHY154" s="4"/>
      <c r="IHZ154" s="4"/>
      <c r="IIA154" s="4"/>
      <c r="IIB154" s="4"/>
      <c r="IIC154" s="4"/>
      <c r="IID154" s="4"/>
      <c r="IIE154" s="4"/>
      <c r="IIF154" s="4"/>
      <c r="IIG154" s="4"/>
      <c r="IIH154" s="4"/>
      <c r="III154" s="4"/>
      <c r="IIJ154" s="4"/>
      <c r="IIK154" s="4"/>
      <c r="IIL154" s="4"/>
      <c r="IIM154" s="4"/>
      <c r="IIN154" s="4"/>
      <c r="IIO154" s="4"/>
      <c r="IIP154" s="4"/>
      <c r="IIQ154" s="4"/>
      <c r="IIR154" s="4"/>
      <c r="IIS154" s="4"/>
      <c r="IIT154" s="4"/>
      <c r="IIU154" s="4"/>
      <c r="IIV154" s="4"/>
      <c r="IIW154" s="4"/>
      <c r="IIX154" s="4"/>
      <c r="IIY154" s="4"/>
      <c r="IIZ154" s="4"/>
      <c r="IJA154" s="4"/>
      <c r="IJB154" s="4"/>
      <c r="IJC154" s="4"/>
      <c r="IJD154" s="4"/>
      <c r="IJE154" s="4"/>
      <c r="IJF154" s="4"/>
      <c r="IJG154" s="4"/>
      <c r="IJH154" s="4"/>
      <c r="IJI154" s="4"/>
      <c r="IJJ154" s="4"/>
      <c r="IJK154" s="74"/>
      <c r="IJL154" s="74"/>
      <c r="IJM154" s="74"/>
      <c r="IJN154" s="74"/>
      <c r="IJO154" s="74"/>
      <c r="IJP154" s="74"/>
      <c r="IJQ154" s="4"/>
      <c r="IJR154" s="4"/>
      <c r="IJS154" s="4"/>
      <c r="IJT154" s="4"/>
      <c r="IJU154" s="4"/>
      <c r="IJV154" s="4"/>
      <c r="IJW154" s="4"/>
      <c r="IJX154" s="4"/>
      <c r="IJY154" s="4"/>
      <c r="IJZ154" s="4"/>
      <c r="IKA154" s="4"/>
      <c r="IKB154" s="4"/>
      <c r="IKC154" s="4"/>
      <c r="IKD154" s="4"/>
      <c r="IKE154" s="4"/>
      <c r="IKF154" s="4"/>
      <c r="IKG154" s="4"/>
      <c r="IKH154" s="4"/>
      <c r="IKI154" s="4"/>
      <c r="IKJ154" s="4"/>
      <c r="IKK154" s="4"/>
      <c r="IKL154" s="4"/>
      <c r="IKM154" s="4"/>
      <c r="IKN154" s="4"/>
      <c r="IKO154" s="4"/>
      <c r="IKP154" s="4"/>
      <c r="IKQ154" s="4"/>
      <c r="IKR154" s="4"/>
      <c r="IKS154" s="4"/>
      <c r="IKT154" s="4"/>
      <c r="IKU154" s="4"/>
      <c r="IKV154" s="4"/>
      <c r="IKW154" s="4"/>
      <c r="IKX154" s="4"/>
      <c r="IKY154" s="4"/>
      <c r="IKZ154" s="4"/>
      <c r="ILA154" s="4"/>
      <c r="ILB154" s="4"/>
      <c r="ILC154" s="4"/>
      <c r="ILD154" s="4"/>
      <c r="ILE154" s="4"/>
      <c r="ILF154" s="4"/>
      <c r="ILG154" s="4"/>
      <c r="ILH154" s="4"/>
      <c r="ILI154" s="4"/>
      <c r="ILJ154" s="4"/>
      <c r="ILK154" s="4"/>
      <c r="ILL154" s="4"/>
      <c r="ILM154" s="4"/>
      <c r="ILN154" s="4"/>
      <c r="ILO154" s="4"/>
      <c r="ILP154" s="4"/>
      <c r="ILQ154" s="4"/>
      <c r="ILR154" s="4"/>
      <c r="ILS154" s="4"/>
      <c r="ILT154" s="4"/>
      <c r="ILU154" s="4"/>
      <c r="ILV154" s="4"/>
      <c r="ILW154" s="4"/>
      <c r="ILX154" s="4"/>
      <c r="ILY154" s="4"/>
      <c r="ILZ154" s="4"/>
      <c r="IMA154" s="4"/>
      <c r="IMB154" s="4"/>
      <c r="IMC154" s="4"/>
      <c r="IMD154" s="4"/>
      <c r="IME154" s="4"/>
      <c r="IMF154" s="4"/>
      <c r="IMG154" s="4"/>
      <c r="IMH154" s="4"/>
      <c r="IMI154" s="4"/>
      <c r="IMJ154" s="4"/>
      <c r="IMK154" s="4"/>
      <c r="IML154" s="4"/>
      <c r="IMM154" s="4"/>
      <c r="IMN154" s="4"/>
      <c r="IMO154" s="4"/>
      <c r="IMP154" s="4"/>
      <c r="IMQ154" s="4"/>
      <c r="IMR154" s="4"/>
      <c r="IMS154" s="4"/>
      <c r="IMT154" s="4"/>
      <c r="IMU154" s="4"/>
      <c r="IMV154" s="4"/>
      <c r="IMW154" s="4"/>
      <c r="IMX154" s="4"/>
      <c r="IMY154" s="4"/>
      <c r="IMZ154" s="4"/>
      <c r="INA154" s="4"/>
      <c r="INB154" s="4"/>
      <c r="INC154" s="4"/>
      <c r="IND154" s="4"/>
      <c r="INE154" s="4"/>
      <c r="INF154" s="4"/>
      <c r="ING154" s="4"/>
      <c r="INH154" s="4"/>
      <c r="INI154" s="4"/>
      <c r="INJ154" s="4"/>
      <c r="INK154" s="4"/>
      <c r="INL154" s="4"/>
      <c r="INM154" s="4"/>
      <c r="INN154" s="4"/>
      <c r="INO154" s="4"/>
      <c r="INP154" s="4"/>
      <c r="INQ154" s="4"/>
      <c r="INR154" s="4"/>
      <c r="INS154" s="4"/>
      <c r="INT154" s="4"/>
      <c r="INU154" s="4"/>
      <c r="INV154" s="4"/>
      <c r="INW154" s="4"/>
      <c r="INX154" s="4"/>
      <c r="INY154" s="4"/>
      <c r="INZ154" s="4"/>
      <c r="IOA154" s="4"/>
      <c r="IOB154" s="4"/>
      <c r="IOC154" s="4"/>
      <c r="IOD154" s="4"/>
      <c r="IOE154" s="4"/>
      <c r="IOF154" s="4"/>
      <c r="IOG154" s="4"/>
      <c r="IOH154" s="4"/>
      <c r="IOI154" s="4"/>
      <c r="IOJ154" s="4"/>
      <c r="IOK154" s="4"/>
      <c r="IOL154" s="4"/>
      <c r="IOM154" s="4"/>
      <c r="ION154" s="4"/>
      <c r="IOO154" s="4"/>
      <c r="IOP154" s="4"/>
      <c r="IOQ154" s="4"/>
      <c r="IOR154" s="4"/>
      <c r="IOS154" s="4"/>
      <c r="IOT154" s="4"/>
      <c r="IOU154" s="4"/>
      <c r="IOV154" s="4"/>
      <c r="IOW154" s="4"/>
      <c r="IOX154" s="4"/>
      <c r="IOY154" s="4"/>
      <c r="IOZ154" s="4"/>
      <c r="IPA154" s="4"/>
      <c r="IPB154" s="4"/>
      <c r="IPC154" s="4"/>
      <c r="IPD154" s="4"/>
      <c r="IPE154" s="4"/>
      <c r="IPF154" s="4"/>
      <c r="IPG154" s="4"/>
      <c r="IPH154" s="4"/>
      <c r="IPI154" s="4"/>
      <c r="IPJ154" s="4"/>
      <c r="IPK154" s="4"/>
      <c r="IPL154" s="4"/>
      <c r="IPM154" s="4"/>
      <c r="IPN154" s="4"/>
      <c r="IPO154" s="4"/>
      <c r="IPP154" s="4"/>
      <c r="IPQ154" s="4"/>
      <c r="IPR154" s="4"/>
      <c r="IPS154" s="4"/>
      <c r="IPT154" s="4"/>
      <c r="IPU154" s="4"/>
      <c r="IPV154" s="4"/>
      <c r="IPW154" s="4"/>
      <c r="IPX154" s="4"/>
      <c r="IPY154" s="4"/>
      <c r="IPZ154" s="4"/>
      <c r="IQA154" s="4"/>
      <c r="IQB154" s="4"/>
      <c r="IQC154" s="4"/>
      <c r="IQD154" s="4"/>
      <c r="IQE154" s="4"/>
      <c r="IQF154" s="4"/>
      <c r="IQG154" s="4"/>
      <c r="IQH154" s="4"/>
      <c r="IQI154" s="4"/>
      <c r="IQJ154" s="4"/>
      <c r="IQK154" s="4"/>
      <c r="IQL154" s="4"/>
      <c r="IQM154" s="4"/>
      <c r="IQN154" s="4"/>
      <c r="IQO154" s="4"/>
      <c r="IQP154" s="4"/>
      <c r="IQQ154" s="4"/>
      <c r="IQR154" s="4"/>
      <c r="IQS154" s="4"/>
      <c r="IQT154" s="4"/>
      <c r="IQU154" s="4"/>
      <c r="IQV154" s="4"/>
      <c r="IQW154" s="4"/>
      <c r="IQX154" s="4"/>
      <c r="IQY154" s="4"/>
      <c r="IQZ154" s="4"/>
      <c r="IRA154" s="4"/>
      <c r="IRB154" s="4"/>
      <c r="IRC154" s="4"/>
      <c r="IRD154" s="4"/>
      <c r="IRE154" s="4"/>
      <c r="IRF154" s="4"/>
      <c r="IRG154" s="4"/>
      <c r="IRH154" s="4"/>
      <c r="IRI154" s="4"/>
      <c r="IRJ154" s="4"/>
      <c r="IRK154" s="4"/>
      <c r="IRL154" s="4"/>
      <c r="IRM154" s="4"/>
      <c r="IRN154" s="4"/>
      <c r="IRO154" s="4"/>
      <c r="IRP154" s="4"/>
      <c r="IRQ154" s="4"/>
      <c r="IRR154" s="4"/>
      <c r="IRS154" s="4"/>
      <c r="IRT154" s="4"/>
      <c r="IRU154" s="4"/>
      <c r="IRV154" s="4"/>
      <c r="IRW154" s="4"/>
      <c r="IRX154" s="4"/>
      <c r="IRY154" s="4"/>
      <c r="IRZ154" s="4"/>
      <c r="ISA154" s="4"/>
      <c r="ISB154" s="4"/>
      <c r="ISC154" s="4"/>
      <c r="ISD154" s="4"/>
      <c r="ISE154" s="4"/>
      <c r="ISF154" s="4"/>
      <c r="ISG154" s="4"/>
      <c r="ISH154" s="4"/>
      <c r="ISI154" s="4"/>
      <c r="ISJ154" s="4"/>
      <c r="ISK154" s="4"/>
      <c r="ISL154" s="4"/>
      <c r="ISM154" s="4"/>
      <c r="ISN154" s="4"/>
      <c r="ISO154" s="4"/>
      <c r="ISP154" s="4"/>
      <c r="ISQ154" s="4"/>
      <c r="ISR154" s="4"/>
      <c r="ISS154" s="4"/>
      <c r="IST154" s="4"/>
      <c r="ISU154" s="4"/>
      <c r="ISV154" s="4"/>
      <c r="ISW154" s="4"/>
      <c r="ISX154" s="4"/>
      <c r="ISY154" s="4"/>
      <c r="ISZ154" s="4"/>
      <c r="ITA154" s="4"/>
      <c r="ITB154" s="4"/>
      <c r="ITC154" s="4"/>
      <c r="ITD154" s="4"/>
      <c r="ITE154" s="4"/>
      <c r="ITF154" s="4"/>
      <c r="ITG154" s="74"/>
      <c r="ITH154" s="74"/>
      <c r="ITI154" s="74"/>
      <c r="ITJ154" s="74"/>
      <c r="ITK154" s="74"/>
      <c r="ITL154" s="74"/>
      <c r="ITM154" s="4"/>
      <c r="ITN154" s="4"/>
      <c r="ITO154" s="4"/>
      <c r="ITP154" s="4"/>
      <c r="ITQ154" s="4"/>
      <c r="ITR154" s="4"/>
      <c r="ITS154" s="4"/>
      <c r="ITT154" s="4"/>
      <c r="ITU154" s="4"/>
      <c r="ITV154" s="4"/>
      <c r="ITW154" s="4"/>
      <c r="ITX154" s="4"/>
      <c r="ITY154" s="4"/>
      <c r="ITZ154" s="4"/>
      <c r="IUA154" s="4"/>
      <c r="IUB154" s="4"/>
      <c r="IUC154" s="4"/>
      <c r="IUD154" s="4"/>
      <c r="IUE154" s="4"/>
      <c r="IUF154" s="4"/>
      <c r="IUG154" s="4"/>
      <c r="IUH154" s="4"/>
      <c r="IUI154" s="4"/>
      <c r="IUJ154" s="4"/>
      <c r="IUK154" s="4"/>
      <c r="IUL154" s="4"/>
      <c r="IUM154" s="4"/>
      <c r="IUN154" s="4"/>
      <c r="IUO154" s="4"/>
      <c r="IUP154" s="4"/>
      <c r="IUQ154" s="4"/>
      <c r="IUR154" s="4"/>
      <c r="IUS154" s="4"/>
      <c r="IUT154" s="4"/>
      <c r="IUU154" s="4"/>
      <c r="IUV154" s="4"/>
      <c r="IUW154" s="4"/>
      <c r="IUX154" s="4"/>
      <c r="IUY154" s="4"/>
      <c r="IUZ154" s="4"/>
      <c r="IVA154" s="4"/>
      <c r="IVB154" s="4"/>
      <c r="IVC154" s="4"/>
      <c r="IVD154" s="4"/>
      <c r="IVE154" s="4"/>
      <c r="IVF154" s="4"/>
      <c r="IVG154" s="4"/>
      <c r="IVH154" s="4"/>
      <c r="IVI154" s="4"/>
      <c r="IVJ154" s="4"/>
      <c r="IVK154" s="4"/>
      <c r="IVL154" s="4"/>
      <c r="IVM154" s="4"/>
      <c r="IVN154" s="4"/>
      <c r="IVO154" s="4"/>
      <c r="IVP154" s="4"/>
      <c r="IVQ154" s="4"/>
      <c r="IVR154" s="4"/>
      <c r="IVS154" s="4"/>
      <c r="IVT154" s="4"/>
      <c r="IVU154" s="4"/>
      <c r="IVV154" s="4"/>
      <c r="IVW154" s="4"/>
      <c r="IVX154" s="4"/>
      <c r="IVY154" s="4"/>
      <c r="IVZ154" s="4"/>
      <c r="IWA154" s="4"/>
      <c r="IWB154" s="4"/>
      <c r="IWC154" s="4"/>
      <c r="IWD154" s="4"/>
      <c r="IWE154" s="4"/>
      <c r="IWF154" s="4"/>
      <c r="IWG154" s="4"/>
      <c r="IWH154" s="4"/>
      <c r="IWI154" s="4"/>
      <c r="IWJ154" s="4"/>
      <c r="IWK154" s="4"/>
      <c r="IWL154" s="4"/>
      <c r="IWM154" s="4"/>
      <c r="IWN154" s="4"/>
      <c r="IWO154" s="4"/>
      <c r="IWP154" s="4"/>
      <c r="IWQ154" s="4"/>
      <c r="IWR154" s="4"/>
      <c r="IWS154" s="4"/>
      <c r="IWT154" s="4"/>
      <c r="IWU154" s="4"/>
      <c r="IWV154" s="4"/>
      <c r="IWW154" s="4"/>
      <c r="IWX154" s="4"/>
      <c r="IWY154" s="4"/>
      <c r="IWZ154" s="4"/>
      <c r="IXA154" s="4"/>
      <c r="IXB154" s="4"/>
      <c r="IXC154" s="4"/>
      <c r="IXD154" s="4"/>
      <c r="IXE154" s="4"/>
      <c r="IXF154" s="4"/>
      <c r="IXG154" s="4"/>
      <c r="IXH154" s="4"/>
      <c r="IXI154" s="4"/>
      <c r="IXJ154" s="4"/>
      <c r="IXK154" s="4"/>
      <c r="IXL154" s="4"/>
      <c r="IXM154" s="4"/>
      <c r="IXN154" s="4"/>
      <c r="IXO154" s="4"/>
      <c r="IXP154" s="4"/>
      <c r="IXQ154" s="4"/>
      <c r="IXR154" s="4"/>
      <c r="IXS154" s="4"/>
      <c r="IXT154" s="4"/>
      <c r="IXU154" s="4"/>
      <c r="IXV154" s="4"/>
      <c r="IXW154" s="4"/>
      <c r="IXX154" s="4"/>
      <c r="IXY154" s="4"/>
      <c r="IXZ154" s="4"/>
      <c r="IYA154" s="4"/>
      <c r="IYB154" s="4"/>
      <c r="IYC154" s="4"/>
      <c r="IYD154" s="4"/>
      <c r="IYE154" s="4"/>
      <c r="IYF154" s="4"/>
      <c r="IYG154" s="4"/>
      <c r="IYH154" s="4"/>
      <c r="IYI154" s="4"/>
      <c r="IYJ154" s="4"/>
      <c r="IYK154" s="4"/>
      <c r="IYL154" s="4"/>
      <c r="IYM154" s="4"/>
      <c r="IYN154" s="4"/>
      <c r="IYO154" s="4"/>
      <c r="IYP154" s="4"/>
      <c r="IYQ154" s="4"/>
      <c r="IYR154" s="4"/>
      <c r="IYS154" s="4"/>
      <c r="IYT154" s="4"/>
      <c r="IYU154" s="4"/>
      <c r="IYV154" s="4"/>
      <c r="IYW154" s="4"/>
      <c r="IYX154" s="4"/>
      <c r="IYY154" s="4"/>
      <c r="IYZ154" s="4"/>
      <c r="IZA154" s="4"/>
      <c r="IZB154" s="4"/>
      <c r="IZC154" s="4"/>
      <c r="IZD154" s="4"/>
      <c r="IZE154" s="4"/>
      <c r="IZF154" s="4"/>
      <c r="IZG154" s="4"/>
      <c r="IZH154" s="4"/>
      <c r="IZI154" s="4"/>
      <c r="IZJ154" s="4"/>
      <c r="IZK154" s="4"/>
      <c r="IZL154" s="4"/>
      <c r="IZM154" s="4"/>
      <c r="IZN154" s="4"/>
      <c r="IZO154" s="4"/>
      <c r="IZP154" s="4"/>
      <c r="IZQ154" s="4"/>
      <c r="IZR154" s="4"/>
      <c r="IZS154" s="4"/>
      <c r="IZT154" s="4"/>
      <c r="IZU154" s="4"/>
      <c r="IZV154" s="4"/>
      <c r="IZW154" s="4"/>
      <c r="IZX154" s="4"/>
      <c r="IZY154" s="4"/>
      <c r="IZZ154" s="4"/>
      <c r="JAA154" s="4"/>
      <c r="JAB154" s="4"/>
      <c r="JAC154" s="4"/>
      <c r="JAD154" s="4"/>
      <c r="JAE154" s="4"/>
      <c r="JAF154" s="4"/>
      <c r="JAG154" s="4"/>
      <c r="JAH154" s="4"/>
      <c r="JAI154" s="4"/>
      <c r="JAJ154" s="4"/>
      <c r="JAK154" s="4"/>
      <c r="JAL154" s="4"/>
      <c r="JAM154" s="4"/>
      <c r="JAN154" s="4"/>
      <c r="JAO154" s="4"/>
      <c r="JAP154" s="4"/>
      <c r="JAQ154" s="4"/>
      <c r="JAR154" s="4"/>
      <c r="JAS154" s="4"/>
      <c r="JAT154" s="4"/>
      <c r="JAU154" s="4"/>
      <c r="JAV154" s="4"/>
      <c r="JAW154" s="4"/>
      <c r="JAX154" s="4"/>
      <c r="JAY154" s="4"/>
      <c r="JAZ154" s="4"/>
      <c r="JBA154" s="4"/>
      <c r="JBB154" s="4"/>
      <c r="JBC154" s="4"/>
      <c r="JBD154" s="4"/>
      <c r="JBE154" s="4"/>
      <c r="JBF154" s="4"/>
      <c r="JBG154" s="4"/>
      <c r="JBH154" s="4"/>
      <c r="JBI154" s="4"/>
      <c r="JBJ154" s="4"/>
      <c r="JBK154" s="4"/>
      <c r="JBL154" s="4"/>
      <c r="JBM154" s="4"/>
      <c r="JBN154" s="4"/>
      <c r="JBO154" s="4"/>
      <c r="JBP154" s="4"/>
      <c r="JBQ154" s="4"/>
      <c r="JBR154" s="4"/>
      <c r="JBS154" s="4"/>
      <c r="JBT154" s="4"/>
      <c r="JBU154" s="4"/>
      <c r="JBV154" s="4"/>
      <c r="JBW154" s="4"/>
      <c r="JBX154" s="4"/>
      <c r="JBY154" s="4"/>
      <c r="JBZ154" s="4"/>
      <c r="JCA154" s="4"/>
      <c r="JCB154" s="4"/>
      <c r="JCC154" s="4"/>
      <c r="JCD154" s="4"/>
      <c r="JCE154" s="4"/>
      <c r="JCF154" s="4"/>
      <c r="JCG154" s="4"/>
      <c r="JCH154" s="4"/>
      <c r="JCI154" s="4"/>
      <c r="JCJ154" s="4"/>
      <c r="JCK154" s="4"/>
      <c r="JCL154" s="4"/>
      <c r="JCM154" s="4"/>
      <c r="JCN154" s="4"/>
      <c r="JCO154" s="4"/>
      <c r="JCP154" s="4"/>
      <c r="JCQ154" s="4"/>
      <c r="JCR154" s="4"/>
      <c r="JCS154" s="4"/>
      <c r="JCT154" s="4"/>
      <c r="JCU154" s="4"/>
      <c r="JCV154" s="4"/>
      <c r="JCW154" s="4"/>
      <c r="JCX154" s="4"/>
      <c r="JCY154" s="4"/>
      <c r="JCZ154" s="4"/>
      <c r="JDA154" s="4"/>
      <c r="JDB154" s="4"/>
      <c r="JDC154" s="74"/>
      <c r="JDD154" s="74"/>
      <c r="JDE154" s="74"/>
      <c r="JDF154" s="74"/>
      <c r="JDG154" s="74"/>
      <c r="JDH154" s="74"/>
      <c r="JDI154" s="4"/>
      <c r="JDJ154" s="4"/>
      <c r="JDK154" s="4"/>
      <c r="JDL154" s="4"/>
      <c r="JDM154" s="4"/>
      <c r="JDN154" s="4"/>
      <c r="JDO154" s="4"/>
      <c r="JDP154" s="4"/>
      <c r="JDQ154" s="4"/>
      <c r="JDR154" s="4"/>
      <c r="JDS154" s="4"/>
      <c r="JDT154" s="4"/>
      <c r="JDU154" s="4"/>
      <c r="JDV154" s="4"/>
      <c r="JDW154" s="4"/>
      <c r="JDX154" s="4"/>
      <c r="JDY154" s="4"/>
      <c r="JDZ154" s="4"/>
      <c r="JEA154" s="4"/>
      <c r="JEB154" s="4"/>
      <c r="JEC154" s="4"/>
      <c r="JED154" s="4"/>
      <c r="JEE154" s="4"/>
      <c r="JEF154" s="4"/>
      <c r="JEG154" s="4"/>
      <c r="JEH154" s="4"/>
      <c r="JEI154" s="4"/>
      <c r="JEJ154" s="4"/>
      <c r="JEK154" s="4"/>
      <c r="JEL154" s="4"/>
      <c r="JEM154" s="4"/>
      <c r="JEN154" s="4"/>
      <c r="JEO154" s="4"/>
      <c r="JEP154" s="4"/>
      <c r="JEQ154" s="4"/>
      <c r="JER154" s="4"/>
      <c r="JES154" s="4"/>
      <c r="JET154" s="4"/>
      <c r="JEU154" s="4"/>
      <c r="JEV154" s="4"/>
      <c r="JEW154" s="4"/>
      <c r="JEX154" s="4"/>
      <c r="JEY154" s="4"/>
      <c r="JEZ154" s="4"/>
      <c r="JFA154" s="4"/>
      <c r="JFB154" s="4"/>
      <c r="JFC154" s="4"/>
      <c r="JFD154" s="4"/>
      <c r="JFE154" s="4"/>
      <c r="JFF154" s="4"/>
      <c r="JFG154" s="4"/>
      <c r="JFH154" s="4"/>
      <c r="JFI154" s="4"/>
      <c r="JFJ154" s="4"/>
      <c r="JFK154" s="4"/>
      <c r="JFL154" s="4"/>
      <c r="JFM154" s="4"/>
      <c r="JFN154" s="4"/>
      <c r="JFO154" s="4"/>
      <c r="JFP154" s="4"/>
      <c r="JFQ154" s="4"/>
      <c r="JFR154" s="4"/>
      <c r="JFS154" s="4"/>
      <c r="JFT154" s="4"/>
      <c r="JFU154" s="4"/>
      <c r="JFV154" s="4"/>
      <c r="JFW154" s="4"/>
      <c r="JFX154" s="4"/>
      <c r="JFY154" s="4"/>
      <c r="JFZ154" s="4"/>
      <c r="JGA154" s="4"/>
      <c r="JGB154" s="4"/>
      <c r="JGC154" s="4"/>
      <c r="JGD154" s="4"/>
      <c r="JGE154" s="4"/>
      <c r="JGF154" s="4"/>
      <c r="JGG154" s="4"/>
      <c r="JGH154" s="4"/>
      <c r="JGI154" s="4"/>
      <c r="JGJ154" s="4"/>
      <c r="JGK154" s="4"/>
      <c r="JGL154" s="4"/>
      <c r="JGM154" s="4"/>
      <c r="JGN154" s="4"/>
      <c r="JGO154" s="4"/>
      <c r="JGP154" s="4"/>
      <c r="JGQ154" s="4"/>
      <c r="JGR154" s="4"/>
      <c r="JGS154" s="4"/>
      <c r="JGT154" s="4"/>
      <c r="JGU154" s="4"/>
      <c r="JGV154" s="4"/>
      <c r="JGW154" s="4"/>
      <c r="JGX154" s="4"/>
      <c r="JGY154" s="4"/>
      <c r="JGZ154" s="4"/>
      <c r="JHA154" s="4"/>
      <c r="JHB154" s="4"/>
      <c r="JHC154" s="4"/>
      <c r="JHD154" s="4"/>
      <c r="JHE154" s="4"/>
      <c r="JHF154" s="4"/>
      <c r="JHG154" s="4"/>
      <c r="JHH154" s="4"/>
      <c r="JHI154" s="4"/>
      <c r="JHJ154" s="4"/>
      <c r="JHK154" s="4"/>
      <c r="JHL154" s="4"/>
      <c r="JHM154" s="4"/>
      <c r="JHN154" s="4"/>
      <c r="JHO154" s="4"/>
      <c r="JHP154" s="4"/>
      <c r="JHQ154" s="4"/>
      <c r="JHR154" s="4"/>
      <c r="JHS154" s="4"/>
      <c r="JHT154" s="4"/>
      <c r="JHU154" s="4"/>
      <c r="JHV154" s="4"/>
      <c r="JHW154" s="4"/>
      <c r="JHX154" s="4"/>
      <c r="JHY154" s="4"/>
      <c r="JHZ154" s="4"/>
      <c r="JIA154" s="4"/>
      <c r="JIB154" s="4"/>
      <c r="JIC154" s="4"/>
      <c r="JID154" s="4"/>
      <c r="JIE154" s="4"/>
      <c r="JIF154" s="4"/>
      <c r="JIG154" s="4"/>
      <c r="JIH154" s="4"/>
      <c r="JII154" s="4"/>
      <c r="JIJ154" s="4"/>
      <c r="JIK154" s="4"/>
      <c r="JIL154" s="4"/>
      <c r="JIM154" s="4"/>
      <c r="JIN154" s="4"/>
      <c r="JIO154" s="4"/>
      <c r="JIP154" s="4"/>
      <c r="JIQ154" s="4"/>
      <c r="JIR154" s="4"/>
      <c r="JIS154" s="4"/>
      <c r="JIT154" s="4"/>
      <c r="JIU154" s="4"/>
      <c r="JIV154" s="4"/>
      <c r="JIW154" s="4"/>
      <c r="JIX154" s="4"/>
      <c r="JIY154" s="4"/>
      <c r="JIZ154" s="4"/>
      <c r="JJA154" s="4"/>
      <c r="JJB154" s="4"/>
      <c r="JJC154" s="4"/>
      <c r="JJD154" s="4"/>
      <c r="JJE154" s="4"/>
      <c r="JJF154" s="4"/>
      <c r="JJG154" s="4"/>
      <c r="JJH154" s="4"/>
      <c r="JJI154" s="4"/>
      <c r="JJJ154" s="4"/>
      <c r="JJK154" s="4"/>
      <c r="JJL154" s="4"/>
      <c r="JJM154" s="4"/>
      <c r="JJN154" s="4"/>
      <c r="JJO154" s="4"/>
      <c r="JJP154" s="4"/>
      <c r="JJQ154" s="4"/>
      <c r="JJR154" s="4"/>
      <c r="JJS154" s="4"/>
      <c r="JJT154" s="4"/>
      <c r="JJU154" s="4"/>
      <c r="JJV154" s="4"/>
      <c r="JJW154" s="4"/>
      <c r="JJX154" s="4"/>
      <c r="JJY154" s="4"/>
      <c r="JJZ154" s="4"/>
      <c r="JKA154" s="4"/>
      <c r="JKB154" s="4"/>
      <c r="JKC154" s="4"/>
      <c r="JKD154" s="4"/>
      <c r="JKE154" s="4"/>
      <c r="JKF154" s="4"/>
      <c r="JKG154" s="4"/>
      <c r="JKH154" s="4"/>
      <c r="JKI154" s="4"/>
      <c r="JKJ154" s="4"/>
      <c r="JKK154" s="4"/>
      <c r="JKL154" s="4"/>
      <c r="JKM154" s="4"/>
      <c r="JKN154" s="4"/>
      <c r="JKO154" s="4"/>
      <c r="JKP154" s="4"/>
      <c r="JKQ154" s="4"/>
      <c r="JKR154" s="4"/>
      <c r="JKS154" s="4"/>
      <c r="JKT154" s="4"/>
      <c r="JKU154" s="4"/>
      <c r="JKV154" s="4"/>
      <c r="JKW154" s="4"/>
      <c r="JKX154" s="4"/>
      <c r="JKY154" s="4"/>
      <c r="JKZ154" s="4"/>
      <c r="JLA154" s="4"/>
      <c r="JLB154" s="4"/>
      <c r="JLC154" s="4"/>
      <c r="JLD154" s="4"/>
      <c r="JLE154" s="4"/>
      <c r="JLF154" s="4"/>
      <c r="JLG154" s="4"/>
      <c r="JLH154" s="4"/>
      <c r="JLI154" s="4"/>
      <c r="JLJ154" s="4"/>
      <c r="JLK154" s="4"/>
      <c r="JLL154" s="4"/>
      <c r="JLM154" s="4"/>
      <c r="JLN154" s="4"/>
      <c r="JLO154" s="4"/>
      <c r="JLP154" s="4"/>
      <c r="JLQ154" s="4"/>
      <c r="JLR154" s="4"/>
      <c r="JLS154" s="4"/>
      <c r="JLT154" s="4"/>
      <c r="JLU154" s="4"/>
      <c r="JLV154" s="4"/>
      <c r="JLW154" s="4"/>
      <c r="JLX154" s="4"/>
      <c r="JLY154" s="4"/>
      <c r="JLZ154" s="4"/>
      <c r="JMA154" s="4"/>
      <c r="JMB154" s="4"/>
      <c r="JMC154" s="4"/>
      <c r="JMD154" s="4"/>
      <c r="JME154" s="4"/>
      <c r="JMF154" s="4"/>
      <c r="JMG154" s="4"/>
      <c r="JMH154" s="4"/>
      <c r="JMI154" s="4"/>
      <c r="JMJ154" s="4"/>
      <c r="JMK154" s="4"/>
      <c r="JML154" s="4"/>
      <c r="JMM154" s="4"/>
      <c r="JMN154" s="4"/>
      <c r="JMO154" s="4"/>
      <c r="JMP154" s="4"/>
      <c r="JMQ154" s="4"/>
      <c r="JMR154" s="4"/>
      <c r="JMS154" s="4"/>
      <c r="JMT154" s="4"/>
      <c r="JMU154" s="4"/>
      <c r="JMV154" s="4"/>
      <c r="JMW154" s="4"/>
      <c r="JMX154" s="4"/>
      <c r="JMY154" s="74"/>
      <c r="JMZ154" s="74"/>
      <c r="JNA154" s="74"/>
      <c r="JNB154" s="74"/>
      <c r="JNC154" s="74"/>
      <c r="JND154" s="74"/>
      <c r="JNE154" s="4"/>
      <c r="JNF154" s="4"/>
      <c r="JNG154" s="4"/>
      <c r="JNH154" s="4"/>
      <c r="JNI154" s="4"/>
      <c r="JNJ154" s="4"/>
      <c r="JNK154" s="4"/>
      <c r="JNL154" s="4"/>
      <c r="JNM154" s="4"/>
      <c r="JNN154" s="4"/>
      <c r="JNO154" s="4"/>
      <c r="JNP154" s="4"/>
      <c r="JNQ154" s="4"/>
      <c r="JNR154" s="4"/>
      <c r="JNS154" s="4"/>
      <c r="JNT154" s="4"/>
      <c r="JNU154" s="4"/>
      <c r="JNV154" s="4"/>
      <c r="JNW154" s="4"/>
      <c r="JNX154" s="4"/>
      <c r="JNY154" s="4"/>
      <c r="JNZ154" s="4"/>
      <c r="JOA154" s="4"/>
      <c r="JOB154" s="4"/>
      <c r="JOC154" s="4"/>
      <c r="JOD154" s="4"/>
      <c r="JOE154" s="4"/>
      <c r="JOF154" s="4"/>
      <c r="JOG154" s="4"/>
      <c r="JOH154" s="4"/>
      <c r="JOI154" s="4"/>
      <c r="JOJ154" s="4"/>
      <c r="JOK154" s="4"/>
      <c r="JOL154" s="4"/>
      <c r="JOM154" s="4"/>
      <c r="JON154" s="4"/>
      <c r="JOO154" s="4"/>
      <c r="JOP154" s="4"/>
      <c r="JOQ154" s="4"/>
      <c r="JOR154" s="4"/>
      <c r="JOS154" s="4"/>
      <c r="JOT154" s="4"/>
      <c r="JOU154" s="4"/>
      <c r="JOV154" s="4"/>
      <c r="JOW154" s="4"/>
      <c r="JOX154" s="4"/>
      <c r="JOY154" s="4"/>
      <c r="JOZ154" s="4"/>
      <c r="JPA154" s="4"/>
      <c r="JPB154" s="4"/>
      <c r="JPC154" s="4"/>
      <c r="JPD154" s="4"/>
      <c r="JPE154" s="4"/>
      <c r="JPF154" s="4"/>
      <c r="JPG154" s="4"/>
      <c r="JPH154" s="4"/>
      <c r="JPI154" s="4"/>
      <c r="JPJ154" s="4"/>
      <c r="JPK154" s="4"/>
      <c r="JPL154" s="4"/>
      <c r="JPM154" s="4"/>
      <c r="JPN154" s="4"/>
      <c r="JPO154" s="4"/>
      <c r="JPP154" s="4"/>
      <c r="JPQ154" s="4"/>
      <c r="JPR154" s="4"/>
      <c r="JPS154" s="4"/>
      <c r="JPT154" s="4"/>
      <c r="JPU154" s="4"/>
      <c r="JPV154" s="4"/>
      <c r="JPW154" s="4"/>
      <c r="JPX154" s="4"/>
      <c r="JPY154" s="4"/>
      <c r="JPZ154" s="4"/>
      <c r="JQA154" s="4"/>
      <c r="JQB154" s="4"/>
      <c r="JQC154" s="4"/>
      <c r="JQD154" s="4"/>
      <c r="JQE154" s="4"/>
      <c r="JQF154" s="4"/>
      <c r="JQG154" s="4"/>
      <c r="JQH154" s="4"/>
      <c r="JQI154" s="4"/>
      <c r="JQJ154" s="4"/>
      <c r="JQK154" s="4"/>
      <c r="JQL154" s="4"/>
      <c r="JQM154" s="4"/>
      <c r="JQN154" s="4"/>
      <c r="JQO154" s="4"/>
      <c r="JQP154" s="4"/>
      <c r="JQQ154" s="4"/>
      <c r="JQR154" s="4"/>
      <c r="JQS154" s="4"/>
      <c r="JQT154" s="4"/>
      <c r="JQU154" s="4"/>
      <c r="JQV154" s="4"/>
      <c r="JQW154" s="4"/>
      <c r="JQX154" s="4"/>
      <c r="JQY154" s="4"/>
      <c r="JQZ154" s="4"/>
      <c r="JRA154" s="4"/>
      <c r="JRB154" s="4"/>
      <c r="JRC154" s="4"/>
      <c r="JRD154" s="4"/>
      <c r="JRE154" s="4"/>
      <c r="JRF154" s="4"/>
      <c r="JRG154" s="4"/>
      <c r="JRH154" s="4"/>
      <c r="JRI154" s="4"/>
      <c r="JRJ154" s="4"/>
      <c r="JRK154" s="4"/>
      <c r="JRL154" s="4"/>
      <c r="JRM154" s="4"/>
      <c r="JRN154" s="4"/>
      <c r="JRO154" s="4"/>
      <c r="JRP154" s="4"/>
      <c r="JRQ154" s="4"/>
      <c r="JRR154" s="4"/>
      <c r="JRS154" s="4"/>
      <c r="JRT154" s="4"/>
      <c r="JRU154" s="4"/>
      <c r="JRV154" s="4"/>
      <c r="JRW154" s="4"/>
      <c r="JRX154" s="4"/>
      <c r="JRY154" s="4"/>
      <c r="JRZ154" s="4"/>
      <c r="JSA154" s="4"/>
      <c r="JSB154" s="4"/>
      <c r="JSC154" s="4"/>
      <c r="JSD154" s="4"/>
      <c r="JSE154" s="4"/>
      <c r="JSF154" s="4"/>
      <c r="JSG154" s="4"/>
      <c r="JSH154" s="4"/>
      <c r="JSI154" s="4"/>
      <c r="JSJ154" s="4"/>
      <c r="JSK154" s="4"/>
      <c r="JSL154" s="4"/>
      <c r="JSM154" s="4"/>
      <c r="JSN154" s="4"/>
      <c r="JSO154" s="4"/>
      <c r="JSP154" s="4"/>
      <c r="JSQ154" s="4"/>
      <c r="JSR154" s="4"/>
      <c r="JSS154" s="4"/>
      <c r="JST154" s="4"/>
      <c r="JSU154" s="4"/>
      <c r="JSV154" s="4"/>
      <c r="JSW154" s="4"/>
      <c r="JSX154" s="4"/>
      <c r="JSY154" s="4"/>
      <c r="JSZ154" s="4"/>
      <c r="JTA154" s="4"/>
      <c r="JTB154" s="4"/>
      <c r="JTC154" s="4"/>
      <c r="JTD154" s="4"/>
      <c r="JTE154" s="4"/>
      <c r="JTF154" s="4"/>
      <c r="JTG154" s="4"/>
      <c r="JTH154" s="4"/>
      <c r="JTI154" s="4"/>
      <c r="JTJ154" s="4"/>
      <c r="JTK154" s="4"/>
      <c r="JTL154" s="4"/>
      <c r="JTM154" s="4"/>
      <c r="JTN154" s="4"/>
      <c r="JTO154" s="4"/>
      <c r="JTP154" s="4"/>
      <c r="JTQ154" s="4"/>
      <c r="JTR154" s="4"/>
      <c r="JTS154" s="4"/>
      <c r="JTT154" s="4"/>
      <c r="JTU154" s="4"/>
      <c r="JTV154" s="4"/>
      <c r="JTW154" s="4"/>
      <c r="JTX154" s="4"/>
      <c r="JTY154" s="4"/>
      <c r="JTZ154" s="4"/>
      <c r="JUA154" s="4"/>
      <c r="JUB154" s="4"/>
      <c r="JUC154" s="4"/>
      <c r="JUD154" s="4"/>
      <c r="JUE154" s="4"/>
      <c r="JUF154" s="4"/>
      <c r="JUG154" s="4"/>
      <c r="JUH154" s="4"/>
      <c r="JUI154" s="4"/>
      <c r="JUJ154" s="4"/>
      <c r="JUK154" s="4"/>
      <c r="JUL154" s="4"/>
      <c r="JUM154" s="4"/>
      <c r="JUN154" s="4"/>
      <c r="JUO154" s="4"/>
      <c r="JUP154" s="4"/>
      <c r="JUQ154" s="4"/>
      <c r="JUR154" s="4"/>
      <c r="JUS154" s="4"/>
      <c r="JUT154" s="4"/>
      <c r="JUU154" s="4"/>
      <c r="JUV154" s="4"/>
      <c r="JUW154" s="4"/>
      <c r="JUX154" s="4"/>
      <c r="JUY154" s="4"/>
      <c r="JUZ154" s="4"/>
      <c r="JVA154" s="4"/>
      <c r="JVB154" s="4"/>
      <c r="JVC154" s="4"/>
      <c r="JVD154" s="4"/>
      <c r="JVE154" s="4"/>
      <c r="JVF154" s="4"/>
      <c r="JVG154" s="4"/>
      <c r="JVH154" s="4"/>
      <c r="JVI154" s="4"/>
      <c r="JVJ154" s="4"/>
      <c r="JVK154" s="4"/>
      <c r="JVL154" s="4"/>
      <c r="JVM154" s="4"/>
      <c r="JVN154" s="4"/>
      <c r="JVO154" s="4"/>
      <c r="JVP154" s="4"/>
      <c r="JVQ154" s="4"/>
      <c r="JVR154" s="4"/>
      <c r="JVS154" s="4"/>
      <c r="JVT154" s="4"/>
      <c r="JVU154" s="4"/>
      <c r="JVV154" s="4"/>
      <c r="JVW154" s="4"/>
      <c r="JVX154" s="4"/>
      <c r="JVY154" s="4"/>
      <c r="JVZ154" s="4"/>
      <c r="JWA154" s="4"/>
      <c r="JWB154" s="4"/>
      <c r="JWC154" s="4"/>
      <c r="JWD154" s="4"/>
      <c r="JWE154" s="4"/>
      <c r="JWF154" s="4"/>
      <c r="JWG154" s="4"/>
      <c r="JWH154" s="4"/>
      <c r="JWI154" s="4"/>
      <c r="JWJ154" s="4"/>
      <c r="JWK154" s="4"/>
      <c r="JWL154" s="4"/>
      <c r="JWM154" s="4"/>
      <c r="JWN154" s="4"/>
      <c r="JWO154" s="4"/>
      <c r="JWP154" s="4"/>
      <c r="JWQ154" s="4"/>
      <c r="JWR154" s="4"/>
      <c r="JWS154" s="4"/>
      <c r="JWT154" s="4"/>
      <c r="JWU154" s="74"/>
      <c r="JWV154" s="74"/>
      <c r="JWW154" s="74"/>
      <c r="JWX154" s="74"/>
      <c r="JWY154" s="74"/>
      <c r="JWZ154" s="74"/>
      <c r="JXA154" s="4"/>
      <c r="JXB154" s="4"/>
      <c r="JXC154" s="4"/>
      <c r="JXD154" s="4"/>
      <c r="JXE154" s="4"/>
      <c r="JXF154" s="4"/>
      <c r="JXG154" s="4"/>
      <c r="JXH154" s="4"/>
      <c r="JXI154" s="4"/>
      <c r="JXJ154" s="4"/>
      <c r="JXK154" s="4"/>
      <c r="JXL154" s="4"/>
      <c r="JXM154" s="4"/>
      <c r="JXN154" s="4"/>
      <c r="JXO154" s="4"/>
      <c r="JXP154" s="4"/>
      <c r="JXQ154" s="4"/>
      <c r="JXR154" s="4"/>
      <c r="JXS154" s="4"/>
      <c r="JXT154" s="4"/>
      <c r="JXU154" s="4"/>
      <c r="JXV154" s="4"/>
      <c r="JXW154" s="4"/>
      <c r="JXX154" s="4"/>
      <c r="JXY154" s="4"/>
      <c r="JXZ154" s="4"/>
      <c r="JYA154" s="4"/>
      <c r="JYB154" s="4"/>
      <c r="JYC154" s="4"/>
      <c r="JYD154" s="4"/>
      <c r="JYE154" s="4"/>
      <c r="JYF154" s="4"/>
      <c r="JYG154" s="4"/>
      <c r="JYH154" s="4"/>
      <c r="JYI154" s="4"/>
      <c r="JYJ154" s="4"/>
      <c r="JYK154" s="4"/>
      <c r="JYL154" s="4"/>
      <c r="JYM154" s="4"/>
      <c r="JYN154" s="4"/>
      <c r="JYO154" s="4"/>
      <c r="JYP154" s="4"/>
      <c r="JYQ154" s="4"/>
      <c r="JYR154" s="4"/>
      <c r="JYS154" s="4"/>
      <c r="JYT154" s="4"/>
      <c r="JYU154" s="4"/>
      <c r="JYV154" s="4"/>
      <c r="JYW154" s="4"/>
      <c r="JYX154" s="4"/>
      <c r="JYY154" s="4"/>
      <c r="JYZ154" s="4"/>
      <c r="JZA154" s="4"/>
      <c r="JZB154" s="4"/>
      <c r="JZC154" s="4"/>
      <c r="JZD154" s="4"/>
      <c r="JZE154" s="4"/>
      <c r="JZF154" s="4"/>
      <c r="JZG154" s="4"/>
      <c r="JZH154" s="4"/>
      <c r="JZI154" s="4"/>
      <c r="JZJ154" s="4"/>
      <c r="JZK154" s="4"/>
      <c r="JZL154" s="4"/>
      <c r="JZM154" s="4"/>
      <c r="JZN154" s="4"/>
      <c r="JZO154" s="4"/>
      <c r="JZP154" s="4"/>
      <c r="JZQ154" s="4"/>
      <c r="JZR154" s="4"/>
      <c r="JZS154" s="4"/>
      <c r="JZT154" s="4"/>
      <c r="JZU154" s="4"/>
      <c r="JZV154" s="4"/>
      <c r="JZW154" s="4"/>
      <c r="JZX154" s="4"/>
      <c r="JZY154" s="4"/>
      <c r="JZZ154" s="4"/>
      <c r="KAA154" s="4"/>
      <c r="KAB154" s="4"/>
      <c r="KAC154" s="4"/>
      <c r="KAD154" s="4"/>
      <c r="KAE154" s="4"/>
      <c r="KAF154" s="4"/>
      <c r="KAG154" s="4"/>
      <c r="KAH154" s="4"/>
      <c r="KAI154" s="4"/>
      <c r="KAJ154" s="4"/>
      <c r="KAK154" s="4"/>
      <c r="KAL154" s="4"/>
      <c r="KAM154" s="4"/>
      <c r="KAN154" s="4"/>
      <c r="KAO154" s="4"/>
      <c r="KAP154" s="4"/>
      <c r="KAQ154" s="4"/>
      <c r="KAR154" s="4"/>
      <c r="KAS154" s="4"/>
      <c r="KAT154" s="4"/>
      <c r="KAU154" s="4"/>
      <c r="KAV154" s="4"/>
      <c r="KAW154" s="4"/>
      <c r="KAX154" s="4"/>
      <c r="KAY154" s="4"/>
      <c r="KAZ154" s="4"/>
      <c r="KBA154" s="4"/>
      <c r="KBB154" s="4"/>
      <c r="KBC154" s="4"/>
      <c r="KBD154" s="4"/>
      <c r="KBE154" s="4"/>
      <c r="KBF154" s="4"/>
      <c r="KBG154" s="4"/>
      <c r="KBH154" s="4"/>
      <c r="KBI154" s="4"/>
      <c r="KBJ154" s="4"/>
      <c r="KBK154" s="4"/>
      <c r="KBL154" s="4"/>
      <c r="KBM154" s="4"/>
      <c r="KBN154" s="4"/>
      <c r="KBO154" s="4"/>
      <c r="KBP154" s="4"/>
      <c r="KBQ154" s="4"/>
      <c r="KBR154" s="4"/>
      <c r="KBS154" s="4"/>
      <c r="KBT154" s="4"/>
      <c r="KBU154" s="4"/>
      <c r="KBV154" s="4"/>
      <c r="KBW154" s="4"/>
      <c r="KBX154" s="4"/>
      <c r="KBY154" s="4"/>
      <c r="KBZ154" s="4"/>
      <c r="KCA154" s="4"/>
      <c r="KCB154" s="4"/>
      <c r="KCC154" s="4"/>
      <c r="KCD154" s="4"/>
      <c r="KCE154" s="4"/>
      <c r="KCF154" s="4"/>
      <c r="KCG154" s="4"/>
      <c r="KCH154" s="4"/>
      <c r="KCI154" s="4"/>
      <c r="KCJ154" s="4"/>
      <c r="KCK154" s="4"/>
      <c r="KCL154" s="4"/>
      <c r="KCM154" s="4"/>
      <c r="KCN154" s="4"/>
      <c r="KCO154" s="4"/>
      <c r="KCP154" s="4"/>
      <c r="KCQ154" s="4"/>
      <c r="KCR154" s="4"/>
      <c r="KCS154" s="4"/>
      <c r="KCT154" s="4"/>
      <c r="KCU154" s="4"/>
      <c r="KCV154" s="4"/>
      <c r="KCW154" s="4"/>
      <c r="KCX154" s="4"/>
      <c r="KCY154" s="4"/>
      <c r="KCZ154" s="4"/>
      <c r="KDA154" s="4"/>
      <c r="KDB154" s="4"/>
      <c r="KDC154" s="4"/>
      <c r="KDD154" s="4"/>
      <c r="KDE154" s="4"/>
      <c r="KDF154" s="4"/>
      <c r="KDG154" s="4"/>
      <c r="KDH154" s="4"/>
      <c r="KDI154" s="4"/>
      <c r="KDJ154" s="4"/>
      <c r="KDK154" s="4"/>
      <c r="KDL154" s="4"/>
      <c r="KDM154" s="4"/>
      <c r="KDN154" s="4"/>
      <c r="KDO154" s="4"/>
      <c r="KDP154" s="4"/>
      <c r="KDQ154" s="4"/>
      <c r="KDR154" s="4"/>
      <c r="KDS154" s="4"/>
      <c r="KDT154" s="4"/>
      <c r="KDU154" s="4"/>
      <c r="KDV154" s="4"/>
      <c r="KDW154" s="4"/>
      <c r="KDX154" s="4"/>
      <c r="KDY154" s="4"/>
      <c r="KDZ154" s="4"/>
      <c r="KEA154" s="4"/>
      <c r="KEB154" s="4"/>
      <c r="KEC154" s="4"/>
      <c r="KED154" s="4"/>
      <c r="KEE154" s="4"/>
      <c r="KEF154" s="4"/>
      <c r="KEG154" s="4"/>
      <c r="KEH154" s="4"/>
      <c r="KEI154" s="4"/>
      <c r="KEJ154" s="4"/>
      <c r="KEK154" s="4"/>
      <c r="KEL154" s="4"/>
      <c r="KEM154" s="4"/>
      <c r="KEN154" s="4"/>
      <c r="KEO154" s="4"/>
      <c r="KEP154" s="4"/>
      <c r="KEQ154" s="4"/>
      <c r="KER154" s="4"/>
      <c r="KES154" s="4"/>
      <c r="KET154" s="4"/>
      <c r="KEU154" s="4"/>
      <c r="KEV154" s="4"/>
      <c r="KEW154" s="4"/>
      <c r="KEX154" s="4"/>
      <c r="KEY154" s="4"/>
      <c r="KEZ154" s="4"/>
      <c r="KFA154" s="4"/>
      <c r="KFB154" s="4"/>
      <c r="KFC154" s="4"/>
      <c r="KFD154" s="4"/>
      <c r="KFE154" s="4"/>
      <c r="KFF154" s="4"/>
      <c r="KFG154" s="4"/>
      <c r="KFH154" s="4"/>
      <c r="KFI154" s="4"/>
      <c r="KFJ154" s="4"/>
      <c r="KFK154" s="4"/>
      <c r="KFL154" s="4"/>
      <c r="KFM154" s="4"/>
      <c r="KFN154" s="4"/>
      <c r="KFO154" s="4"/>
      <c r="KFP154" s="4"/>
      <c r="KFQ154" s="4"/>
      <c r="KFR154" s="4"/>
      <c r="KFS154" s="4"/>
      <c r="KFT154" s="4"/>
      <c r="KFU154" s="4"/>
      <c r="KFV154" s="4"/>
      <c r="KFW154" s="4"/>
      <c r="KFX154" s="4"/>
      <c r="KFY154" s="4"/>
      <c r="KFZ154" s="4"/>
      <c r="KGA154" s="4"/>
      <c r="KGB154" s="4"/>
      <c r="KGC154" s="4"/>
      <c r="KGD154" s="4"/>
      <c r="KGE154" s="4"/>
      <c r="KGF154" s="4"/>
      <c r="KGG154" s="4"/>
      <c r="KGH154" s="4"/>
      <c r="KGI154" s="4"/>
      <c r="KGJ154" s="4"/>
      <c r="KGK154" s="4"/>
      <c r="KGL154" s="4"/>
      <c r="KGM154" s="4"/>
      <c r="KGN154" s="4"/>
      <c r="KGO154" s="4"/>
      <c r="KGP154" s="4"/>
      <c r="KGQ154" s="74"/>
      <c r="KGR154" s="74"/>
      <c r="KGS154" s="74"/>
      <c r="KGT154" s="74"/>
      <c r="KGU154" s="74"/>
      <c r="KGV154" s="74"/>
      <c r="KGW154" s="4"/>
      <c r="KGX154" s="4"/>
      <c r="KGY154" s="4"/>
      <c r="KGZ154" s="4"/>
      <c r="KHA154" s="4"/>
      <c r="KHB154" s="4"/>
      <c r="KHC154" s="4"/>
      <c r="KHD154" s="4"/>
      <c r="KHE154" s="4"/>
      <c r="KHF154" s="4"/>
      <c r="KHG154" s="4"/>
      <c r="KHH154" s="4"/>
      <c r="KHI154" s="4"/>
      <c r="KHJ154" s="4"/>
      <c r="KHK154" s="4"/>
      <c r="KHL154" s="4"/>
      <c r="KHM154" s="4"/>
      <c r="KHN154" s="4"/>
      <c r="KHO154" s="4"/>
      <c r="KHP154" s="4"/>
      <c r="KHQ154" s="4"/>
      <c r="KHR154" s="4"/>
      <c r="KHS154" s="4"/>
      <c r="KHT154" s="4"/>
      <c r="KHU154" s="4"/>
      <c r="KHV154" s="4"/>
      <c r="KHW154" s="4"/>
      <c r="KHX154" s="4"/>
      <c r="KHY154" s="4"/>
      <c r="KHZ154" s="4"/>
      <c r="KIA154" s="4"/>
      <c r="KIB154" s="4"/>
      <c r="KIC154" s="4"/>
      <c r="KID154" s="4"/>
      <c r="KIE154" s="4"/>
      <c r="KIF154" s="4"/>
      <c r="KIG154" s="4"/>
      <c r="KIH154" s="4"/>
      <c r="KII154" s="4"/>
      <c r="KIJ154" s="4"/>
      <c r="KIK154" s="4"/>
      <c r="KIL154" s="4"/>
      <c r="KIM154" s="4"/>
      <c r="KIN154" s="4"/>
      <c r="KIO154" s="4"/>
      <c r="KIP154" s="4"/>
      <c r="KIQ154" s="4"/>
      <c r="KIR154" s="4"/>
      <c r="KIS154" s="4"/>
      <c r="KIT154" s="4"/>
      <c r="KIU154" s="4"/>
      <c r="KIV154" s="4"/>
      <c r="KIW154" s="4"/>
      <c r="KIX154" s="4"/>
      <c r="KIY154" s="4"/>
      <c r="KIZ154" s="4"/>
      <c r="KJA154" s="4"/>
      <c r="KJB154" s="4"/>
      <c r="KJC154" s="4"/>
      <c r="KJD154" s="4"/>
      <c r="KJE154" s="4"/>
      <c r="KJF154" s="4"/>
      <c r="KJG154" s="4"/>
      <c r="KJH154" s="4"/>
      <c r="KJI154" s="4"/>
      <c r="KJJ154" s="4"/>
      <c r="KJK154" s="4"/>
      <c r="KJL154" s="4"/>
      <c r="KJM154" s="4"/>
      <c r="KJN154" s="4"/>
      <c r="KJO154" s="4"/>
      <c r="KJP154" s="4"/>
      <c r="KJQ154" s="4"/>
      <c r="KJR154" s="4"/>
      <c r="KJS154" s="4"/>
      <c r="KJT154" s="4"/>
      <c r="KJU154" s="4"/>
      <c r="KJV154" s="4"/>
      <c r="KJW154" s="4"/>
      <c r="KJX154" s="4"/>
      <c r="KJY154" s="4"/>
      <c r="KJZ154" s="4"/>
      <c r="KKA154" s="4"/>
      <c r="KKB154" s="4"/>
      <c r="KKC154" s="4"/>
      <c r="KKD154" s="4"/>
      <c r="KKE154" s="4"/>
      <c r="KKF154" s="4"/>
      <c r="KKG154" s="4"/>
      <c r="KKH154" s="4"/>
      <c r="KKI154" s="4"/>
      <c r="KKJ154" s="4"/>
      <c r="KKK154" s="4"/>
      <c r="KKL154" s="4"/>
      <c r="KKM154" s="4"/>
      <c r="KKN154" s="4"/>
      <c r="KKO154" s="4"/>
      <c r="KKP154" s="4"/>
      <c r="KKQ154" s="4"/>
      <c r="KKR154" s="4"/>
      <c r="KKS154" s="4"/>
      <c r="KKT154" s="4"/>
      <c r="KKU154" s="4"/>
      <c r="KKV154" s="4"/>
      <c r="KKW154" s="4"/>
      <c r="KKX154" s="4"/>
      <c r="KKY154" s="4"/>
      <c r="KKZ154" s="4"/>
      <c r="KLA154" s="4"/>
      <c r="KLB154" s="4"/>
      <c r="KLC154" s="4"/>
      <c r="KLD154" s="4"/>
      <c r="KLE154" s="4"/>
      <c r="KLF154" s="4"/>
      <c r="KLG154" s="4"/>
      <c r="KLH154" s="4"/>
      <c r="KLI154" s="4"/>
      <c r="KLJ154" s="4"/>
      <c r="KLK154" s="4"/>
      <c r="KLL154" s="4"/>
      <c r="KLM154" s="4"/>
      <c r="KLN154" s="4"/>
      <c r="KLO154" s="4"/>
      <c r="KLP154" s="4"/>
      <c r="KLQ154" s="4"/>
      <c r="KLR154" s="4"/>
      <c r="KLS154" s="4"/>
      <c r="KLT154" s="4"/>
      <c r="KLU154" s="4"/>
      <c r="KLV154" s="4"/>
      <c r="KLW154" s="4"/>
      <c r="KLX154" s="4"/>
      <c r="KLY154" s="4"/>
      <c r="KLZ154" s="4"/>
      <c r="KMA154" s="4"/>
      <c r="KMB154" s="4"/>
      <c r="KMC154" s="4"/>
      <c r="KMD154" s="4"/>
      <c r="KME154" s="4"/>
      <c r="KMF154" s="4"/>
      <c r="KMG154" s="4"/>
      <c r="KMH154" s="4"/>
      <c r="KMI154" s="4"/>
      <c r="KMJ154" s="4"/>
      <c r="KMK154" s="4"/>
      <c r="KML154" s="4"/>
      <c r="KMM154" s="4"/>
      <c r="KMN154" s="4"/>
      <c r="KMO154" s="4"/>
      <c r="KMP154" s="4"/>
      <c r="KMQ154" s="4"/>
      <c r="KMR154" s="4"/>
      <c r="KMS154" s="4"/>
      <c r="KMT154" s="4"/>
      <c r="KMU154" s="4"/>
      <c r="KMV154" s="4"/>
      <c r="KMW154" s="4"/>
      <c r="KMX154" s="4"/>
      <c r="KMY154" s="4"/>
      <c r="KMZ154" s="4"/>
      <c r="KNA154" s="4"/>
      <c r="KNB154" s="4"/>
      <c r="KNC154" s="4"/>
      <c r="KND154" s="4"/>
      <c r="KNE154" s="4"/>
      <c r="KNF154" s="4"/>
      <c r="KNG154" s="4"/>
      <c r="KNH154" s="4"/>
      <c r="KNI154" s="4"/>
      <c r="KNJ154" s="4"/>
      <c r="KNK154" s="4"/>
      <c r="KNL154" s="4"/>
      <c r="KNM154" s="4"/>
      <c r="KNN154" s="4"/>
      <c r="KNO154" s="4"/>
      <c r="KNP154" s="4"/>
      <c r="KNQ154" s="4"/>
      <c r="KNR154" s="4"/>
      <c r="KNS154" s="4"/>
      <c r="KNT154" s="4"/>
      <c r="KNU154" s="4"/>
      <c r="KNV154" s="4"/>
      <c r="KNW154" s="4"/>
      <c r="KNX154" s="4"/>
      <c r="KNY154" s="4"/>
      <c r="KNZ154" s="4"/>
      <c r="KOA154" s="4"/>
      <c r="KOB154" s="4"/>
      <c r="KOC154" s="4"/>
      <c r="KOD154" s="4"/>
      <c r="KOE154" s="4"/>
      <c r="KOF154" s="4"/>
      <c r="KOG154" s="4"/>
      <c r="KOH154" s="4"/>
      <c r="KOI154" s="4"/>
      <c r="KOJ154" s="4"/>
      <c r="KOK154" s="4"/>
      <c r="KOL154" s="4"/>
      <c r="KOM154" s="4"/>
      <c r="KON154" s="4"/>
      <c r="KOO154" s="4"/>
      <c r="KOP154" s="4"/>
      <c r="KOQ154" s="4"/>
      <c r="KOR154" s="4"/>
      <c r="KOS154" s="4"/>
      <c r="KOT154" s="4"/>
      <c r="KOU154" s="4"/>
      <c r="KOV154" s="4"/>
      <c r="KOW154" s="4"/>
      <c r="KOX154" s="4"/>
      <c r="KOY154" s="4"/>
      <c r="KOZ154" s="4"/>
      <c r="KPA154" s="4"/>
      <c r="KPB154" s="4"/>
      <c r="KPC154" s="4"/>
      <c r="KPD154" s="4"/>
      <c r="KPE154" s="4"/>
      <c r="KPF154" s="4"/>
      <c r="KPG154" s="4"/>
      <c r="KPH154" s="4"/>
      <c r="KPI154" s="4"/>
      <c r="KPJ154" s="4"/>
      <c r="KPK154" s="4"/>
      <c r="KPL154" s="4"/>
      <c r="KPM154" s="4"/>
      <c r="KPN154" s="4"/>
      <c r="KPO154" s="4"/>
      <c r="KPP154" s="4"/>
      <c r="KPQ154" s="4"/>
      <c r="KPR154" s="4"/>
      <c r="KPS154" s="4"/>
      <c r="KPT154" s="4"/>
      <c r="KPU154" s="4"/>
      <c r="KPV154" s="4"/>
      <c r="KPW154" s="4"/>
      <c r="KPX154" s="4"/>
      <c r="KPY154" s="4"/>
      <c r="KPZ154" s="4"/>
      <c r="KQA154" s="4"/>
      <c r="KQB154" s="4"/>
      <c r="KQC154" s="4"/>
      <c r="KQD154" s="4"/>
      <c r="KQE154" s="4"/>
      <c r="KQF154" s="4"/>
      <c r="KQG154" s="4"/>
      <c r="KQH154" s="4"/>
      <c r="KQI154" s="4"/>
      <c r="KQJ154" s="4"/>
      <c r="KQK154" s="4"/>
      <c r="KQL154" s="4"/>
      <c r="KQM154" s="74"/>
      <c r="KQN154" s="74"/>
      <c r="KQO154" s="74"/>
      <c r="KQP154" s="74"/>
      <c r="KQQ154" s="74"/>
      <c r="KQR154" s="74"/>
      <c r="KQS154" s="4"/>
      <c r="KQT154" s="4"/>
      <c r="KQU154" s="4"/>
      <c r="KQV154" s="4"/>
      <c r="KQW154" s="4"/>
      <c r="KQX154" s="4"/>
      <c r="KQY154" s="4"/>
      <c r="KQZ154" s="4"/>
      <c r="KRA154" s="4"/>
      <c r="KRB154" s="4"/>
      <c r="KRC154" s="4"/>
      <c r="KRD154" s="4"/>
      <c r="KRE154" s="4"/>
      <c r="KRF154" s="4"/>
      <c r="KRG154" s="4"/>
      <c r="KRH154" s="4"/>
      <c r="KRI154" s="4"/>
      <c r="KRJ154" s="4"/>
      <c r="KRK154" s="4"/>
      <c r="KRL154" s="4"/>
      <c r="KRM154" s="4"/>
      <c r="KRN154" s="4"/>
      <c r="KRO154" s="4"/>
      <c r="KRP154" s="4"/>
      <c r="KRQ154" s="4"/>
      <c r="KRR154" s="4"/>
      <c r="KRS154" s="4"/>
      <c r="KRT154" s="4"/>
      <c r="KRU154" s="4"/>
      <c r="KRV154" s="4"/>
      <c r="KRW154" s="4"/>
      <c r="KRX154" s="4"/>
      <c r="KRY154" s="4"/>
      <c r="KRZ154" s="4"/>
      <c r="KSA154" s="4"/>
      <c r="KSB154" s="4"/>
      <c r="KSC154" s="4"/>
      <c r="KSD154" s="4"/>
      <c r="KSE154" s="4"/>
      <c r="KSF154" s="4"/>
      <c r="KSG154" s="4"/>
      <c r="KSH154" s="4"/>
      <c r="KSI154" s="4"/>
      <c r="KSJ154" s="4"/>
      <c r="KSK154" s="4"/>
      <c r="KSL154" s="4"/>
      <c r="KSM154" s="4"/>
      <c r="KSN154" s="4"/>
      <c r="KSO154" s="4"/>
      <c r="KSP154" s="4"/>
      <c r="KSQ154" s="4"/>
      <c r="KSR154" s="4"/>
      <c r="KSS154" s="4"/>
      <c r="KST154" s="4"/>
      <c r="KSU154" s="4"/>
      <c r="KSV154" s="4"/>
      <c r="KSW154" s="4"/>
      <c r="KSX154" s="4"/>
      <c r="KSY154" s="4"/>
      <c r="KSZ154" s="4"/>
      <c r="KTA154" s="4"/>
      <c r="KTB154" s="4"/>
      <c r="KTC154" s="4"/>
      <c r="KTD154" s="4"/>
      <c r="KTE154" s="4"/>
      <c r="KTF154" s="4"/>
      <c r="KTG154" s="4"/>
      <c r="KTH154" s="4"/>
      <c r="KTI154" s="4"/>
      <c r="KTJ154" s="4"/>
      <c r="KTK154" s="4"/>
      <c r="KTL154" s="4"/>
      <c r="KTM154" s="4"/>
      <c r="KTN154" s="4"/>
      <c r="KTO154" s="4"/>
      <c r="KTP154" s="4"/>
      <c r="KTQ154" s="4"/>
      <c r="KTR154" s="4"/>
      <c r="KTS154" s="4"/>
      <c r="KTT154" s="4"/>
      <c r="KTU154" s="4"/>
      <c r="KTV154" s="4"/>
      <c r="KTW154" s="4"/>
      <c r="KTX154" s="4"/>
      <c r="KTY154" s="4"/>
      <c r="KTZ154" s="4"/>
      <c r="KUA154" s="4"/>
      <c r="KUB154" s="4"/>
      <c r="KUC154" s="4"/>
      <c r="KUD154" s="4"/>
      <c r="KUE154" s="4"/>
      <c r="KUF154" s="4"/>
      <c r="KUG154" s="4"/>
      <c r="KUH154" s="4"/>
      <c r="KUI154" s="4"/>
      <c r="KUJ154" s="4"/>
      <c r="KUK154" s="4"/>
      <c r="KUL154" s="4"/>
      <c r="KUM154" s="4"/>
      <c r="KUN154" s="4"/>
      <c r="KUO154" s="4"/>
      <c r="KUP154" s="4"/>
      <c r="KUQ154" s="4"/>
      <c r="KUR154" s="4"/>
      <c r="KUS154" s="4"/>
      <c r="KUT154" s="4"/>
      <c r="KUU154" s="4"/>
      <c r="KUV154" s="4"/>
      <c r="KUW154" s="4"/>
      <c r="KUX154" s="4"/>
      <c r="KUY154" s="4"/>
      <c r="KUZ154" s="4"/>
      <c r="KVA154" s="4"/>
      <c r="KVB154" s="4"/>
      <c r="KVC154" s="4"/>
      <c r="KVD154" s="4"/>
      <c r="KVE154" s="4"/>
      <c r="KVF154" s="4"/>
      <c r="KVG154" s="4"/>
      <c r="KVH154" s="4"/>
      <c r="KVI154" s="4"/>
      <c r="KVJ154" s="4"/>
      <c r="KVK154" s="4"/>
      <c r="KVL154" s="4"/>
      <c r="KVM154" s="4"/>
      <c r="KVN154" s="4"/>
      <c r="KVO154" s="4"/>
      <c r="KVP154" s="4"/>
      <c r="KVQ154" s="4"/>
      <c r="KVR154" s="4"/>
      <c r="KVS154" s="4"/>
      <c r="KVT154" s="4"/>
      <c r="KVU154" s="4"/>
      <c r="KVV154" s="4"/>
      <c r="KVW154" s="4"/>
      <c r="KVX154" s="4"/>
      <c r="KVY154" s="4"/>
      <c r="KVZ154" s="4"/>
      <c r="KWA154" s="4"/>
      <c r="KWB154" s="4"/>
      <c r="KWC154" s="4"/>
      <c r="KWD154" s="4"/>
      <c r="KWE154" s="4"/>
      <c r="KWF154" s="4"/>
      <c r="KWG154" s="4"/>
      <c r="KWH154" s="4"/>
      <c r="KWI154" s="4"/>
      <c r="KWJ154" s="4"/>
      <c r="KWK154" s="4"/>
      <c r="KWL154" s="4"/>
      <c r="KWM154" s="4"/>
      <c r="KWN154" s="4"/>
      <c r="KWO154" s="4"/>
      <c r="KWP154" s="4"/>
      <c r="KWQ154" s="4"/>
      <c r="KWR154" s="4"/>
      <c r="KWS154" s="4"/>
      <c r="KWT154" s="4"/>
      <c r="KWU154" s="4"/>
      <c r="KWV154" s="4"/>
      <c r="KWW154" s="4"/>
      <c r="KWX154" s="4"/>
      <c r="KWY154" s="4"/>
      <c r="KWZ154" s="4"/>
      <c r="KXA154" s="4"/>
      <c r="KXB154" s="4"/>
      <c r="KXC154" s="4"/>
      <c r="KXD154" s="4"/>
      <c r="KXE154" s="4"/>
      <c r="KXF154" s="4"/>
      <c r="KXG154" s="4"/>
      <c r="KXH154" s="4"/>
      <c r="KXI154" s="4"/>
      <c r="KXJ154" s="4"/>
      <c r="KXK154" s="4"/>
      <c r="KXL154" s="4"/>
      <c r="KXM154" s="4"/>
      <c r="KXN154" s="4"/>
      <c r="KXO154" s="4"/>
      <c r="KXP154" s="4"/>
      <c r="KXQ154" s="4"/>
      <c r="KXR154" s="4"/>
      <c r="KXS154" s="4"/>
      <c r="KXT154" s="4"/>
      <c r="KXU154" s="4"/>
      <c r="KXV154" s="4"/>
      <c r="KXW154" s="4"/>
      <c r="KXX154" s="4"/>
      <c r="KXY154" s="4"/>
      <c r="KXZ154" s="4"/>
      <c r="KYA154" s="4"/>
      <c r="KYB154" s="4"/>
      <c r="KYC154" s="4"/>
      <c r="KYD154" s="4"/>
      <c r="KYE154" s="4"/>
      <c r="KYF154" s="4"/>
      <c r="KYG154" s="4"/>
      <c r="KYH154" s="4"/>
      <c r="KYI154" s="4"/>
      <c r="KYJ154" s="4"/>
      <c r="KYK154" s="4"/>
      <c r="KYL154" s="4"/>
      <c r="KYM154" s="4"/>
      <c r="KYN154" s="4"/>
      <c r="KYO154" s="4"/>
      <c r="KYP154" s="4"/>
      <c r="KYQ154" s="4"/>
      <c r="KYR154" s="4"/>
      <c r="KYS154" s="4"/>
      <c r="KYT154" s="4"/>
      <c r="KYU154" s="4"/>
      <c r="KYV154" s="4"/>
      <c r="KYW154" s="4"/>
      <c r="KYX154" s="4"/>
      <c r="KYY154" s="4"/>
      <c r="KYZ154" s="4"/>
      <c r="KZA154" s="4"/>
      <c r="KZB154" s="4"/>
      <c r="KZC154" s="4"/>
      <c r="KZD154" s="4"/>
      <c r="KZE154" s="4"/>
      <c r="KZF154" s="4"/>
      <c r="KZG154" s="4"/>
      <c r="KZH154" s="4"/>
      <c r="KZI154" s="4"/>
      <c r="KZJ154" s="4"/>
      <c r="KZK154" s="4"/>
      <c r="KZL154" s="4"/>
      <c r="KZM154" s="4"/>
      <c r="KZN154" s="4"/>
      <c r="KZO154" s="4"/>
      <c r="KZP154" s="4"/>
      <c r="KZQ154" s="4"/>
      <c r="KZR154" s="4"/>
      <c r="KZS154" s="4"/>
      <c r="KZT154" s="4"/>
      <c r="KZU154" s="4"/>
      <c r="KZV154" s="4"/>
      <c r="KZW154" s="4"/>
      <c r="KZX154" s="4"/>
      <c r="KZY154" s="4"/>
      <c r="KZZ154" s="4"/>
      <c r="LAA154" s="4"/>
      <c r="LAB154" s="4"/>
      <c r="LAC154" s="4"/>
      <c r="LAD154" s="4"/>
      <c r="LAE154" s="4"/>
      <c r="LAF154" s="4"/>
      <c r="LAG154" s="4"/>
      <c r="LAH154" s="4"/>
      <c r="LAI154" s="74"/>
      <c r="LAJ154" s="74"/>
      <c r="LAK154" s="74"/>
      <c r="LAL154" s="74"/>
      <c r="LAM154" s="74"/>
      <c r="LAN154" s="74"/>
      <c r="LAO154" s="4"/>
      <c r="LAP154" s="4"/>
      <c r="LAQ154" s="4"/>
      <c r="LAR154" s="4"/>
      <c r="LAS154" s="4"/>
      <c r="LAT154" s="4"/>
      <c r="LAU154" s="4"/>
      <c r="LAV154" s="4"/>
      <c r="LAW154" s="4"/>
      <c r="LAX154" s="4"/>
      <c r="LAY154" s="4"/>
      <c r="LAZ154" s="4"/>
      <c r="LBA154" s="4"/>
      <c r="LBB154" s="4"/>
      <c r="LBC154" s="4"/>
      <c r="LBD154" s="4"/>
      <c r="LBE154" s="4"/>
      <c r="LBF154" s="4"/>
      <c r="LBG154" s="4"/>
      <c r="LBH154" s="4"/>
      <c r="LBI154" s="4"/>
      <c r="LBJ154" s="4"/>
      <c r="LBK154" s="4"/>
      <c r="LBL154" s="4"/>
      <c r="LBM154" s="4"/>
      <c r="LBN154" s="4"/>
      <c r="LBO154" s="4"/>
      <c r="LBP154" s="4"/>
      <c r="LBQ154" s="4"/>
      <c r="LBR154" s="4"/>
      <c r="LBS154" s="4"/>
      <c r="LBT154" s="4"/>
      <c r="LBU154" s="4"/>
      <c r="LBV154" s="4"/>
      <c r="LBW154" s="4"/>
      <c r="LBX154" s="4"/>
      <c r="LBY154" s="4"/>
      <c r="LBZ154" s="4"/>
      <c r="LCA154" s="4"/>
      <c r="LCB154" s="4"/>
      <c r="LCC154" s="4"/>
      <c r="LCD154" s="4"/>
      <c r="LCE154" s="4"/>
      <c r="LCF154" s="4"/>
      <c r="LCG154" s="4"/>
      <c r="LCH154" s="4"/>
      <c r="LCI154" s="4"/>
      <c r="LCJ154" s="4"/>
      <c r="LCK154" s="4"/>
      <c r="LCL154" s="4"/>
      <c r="LCM154" s="4"/>
      <c r="LCN154" s="4"/>
      <c r="LCO154" s="4"/>
      <c r="LCP154" s="4"/>
      <c r="LCQ154" s="4"/>
      <c r="LCR154" s="4"/>
      <c r="LCS154" s="4"/>
      <c r="LCT154" s="4"/>
      <c r="LCU154" s="4"/>
      <c r="LCV154" s="4"/>
      <c r="LCW154" s="4"/>
      <c r="LCX154" s="4"/>
      <c r="LCY154" s="4"/>
      <c r="LCZ154" s="4"/>
      <c r="LDA154" s="4"/>
      <c r="LDB154" s="4"/>
      <c r="LDC154" s="4"/>
      <c r="LDD154" s="4"/>
      <c r="LDE154" s="4"/>
      <c r="LDF154" s="4"/>
      <c r="LDG154" s="4"/>
      <c r="LDH154" s="4"/>
      <c r="LDI154" s="4"/>
      <c r="LDJ154" s="4"/>
      <c r="LDK154" s="4"/>
      <c r="LDL154" s="4"/>
      <c r="LDM154" s="4"/>
      <c r="LDN154" s="4"/>
      <c r="LDO154" s="4"/>
      <c r="LDP154" s="4"/>
      <c r="LDQ154" s="4"/>
      <c r="LDR154" s="4"/>
      <c r="LDS154" s="4"/>
      <c r="LDT154" s="4"/>
      <c r="LDU154" s="4"/>
      <c r="LDV154" s="4"/>
      <c r="LDW154" s="4"/>
      <c r="LDX154" s="4"/>
      <c r="LDY154" s="4"/>
      <c r="LDZ154" s="4"/>
      <c r="LEA154" s="4"/>
      <c r="LEB154" s="4"/>
      <c r="LEC154" s="4"/>
      <c r="LED154" s="4"/>
      <c r="LEE154" s="4"/>
      <c r="LEF154" s="4"/>
      <c r="LEG154" s="4"/>
      <c r="LEH154" s="4"/>
      <c r="LEI154" s="4"/>
      <c r="LEJ154" s="4"/>
      <c r="LEK154" s="4"/>
      <c r="LEL154" s="4"/>
      <c r="LEM154" s="4"/>
      <c r="LEN154" s="4"/>
      <c r="LEO154" s="4"/>
      <c r="LEP154" s="4"/>
      <c r="LEQ154" s="4"/>
      <c r="LER154" s="4"/>
      <c r="LES154" s="4"/>
      <c r="LET154" s="4"/>
      <c r="LEU154" s="4"/>
      <c r="LEV154" s="4"/>
      <c r="LEW154" s="4"/>
      <c r="LEX154" s="4"/>
      <c r="LEY154" s="4"/>
      <c r="LEZ154" s="4"/>
      <c r="LFA154" s="4"/>
      <c r="LFB154" s="4"/>
      <c r="LFC154" s="4"/>
      <c r="LFD154" s="4"/>
      <c r="LFE154" s="4"/>
      <c r="LFF154" s="4"/>
      <c r="LFG154" s="4"/>
      <c r="LFH154" s="4"/>
      <c r="LFI154" s="4"/>
      <c r="LFJ154" s="4"/>
      <c r="LFK154" s="4"/>
      <c r="LFL154" s="4"/>
      <c r="LFM154" s="4"/>
      <c r="LFN154" s="4"/>
      <c r="LFO154" s="4"/>
      <c r="LFP154" s="4"/>
      <c r="LFQ154" s="4"/>
      <c r="LFR154" s="4"/>
      <c r="LFS154" s="4"/>
      <c r="LFT154" s="4"/>
      <c r="LFU154" s="4"/>
      <c r="LFV154" s="4"/>
      <c r="LFW154" s="4"/>
      <c r="LFX154" s="4"/>
      <c r="LFY154" s="4"/>
      <c r="LFZ154" s="4"/>
      <c r="LGA154" s="4"/>
      <c r="LGB154" s="4"/>
      <c r="LGC154" s="4"/>
      <c r="LGD154" s="4"/>
      <c r="LGE154" s="4"/>
      <c r="LGF154" s="4"/>
      <c r="LGG154" s="4"/>
      <c r="LGH154" s="4"/>
      <c r="LGI154" s="4"/>
      <c r="LGJ154" s="4"/>
      <c r="LGK154" s="4"/>
      <c r="LGL154" s="4"/>
      <c r="LGM154" s="4"/>
      <c r="LGN154" s="4"/>
      <c r="LGO154" s="4"/>
      <c r="LGP154" s="4"/>
      <c r="LGQ154" s="4"/>
      <c r="LGR154" s="4"/>
      <c r="LGS154" s="4"/>
      <c r="LGT154" s="4"/>
      <c r="LGU154" s="4"/>
      <c r="LGV154" s="4"/>
      <c r="LGW154" s="4"/>
      <c r="LGX154" s="4"/>
      <c r="LGY154" s="4"/>
      <c r="LGZ154" s="4"/>
      <c r="LHA154" s="4"/>
      <c r="LHB154" s="4"/>
      <c r="LHC154" s="4"/>
      <c r="LHD154" s="4"/>
      <c r="LHE154" s="4"/>
      <c r="LHF154" s="4"/>
      <c r="LHG154" s="4"/>
      <c r="LHH154" s="4"/>
      <c r="LHI154" s="4"/>
      <c r="LHJ154" s="4"/>
      <c r="LHK154" s="4"/>
      <c r="LHL154" s="4"/>
      <c r="LHM154" s="4"/>
      <c r="LHN154" s="4"/>
      <c r="LHO154" s="4"/>
      <c r="LHP154" s="4"/>
      <c r="LHQ154" s="4"/>
      <c r="LHR154" s="4"/>
      <c r="LHS154" s="4"/>
      <c r="LHT154" s="4"/>
      <c r="LHU154" s="4"/>
      <c r="LHV154" s="4"/>
      <c r="LHW154" s="4"/>
      <c r="LHX154" s="4"/>
      <c r="LHY154" s="4"/>
      <c r="LHZ154" s="4"/>
      <c r="LIA154" s="4"/>
      <c r="LIB154" s="4"/>
      <c r="LIC154" s="4"/>
      <c r="LID154" s="4"/>
      <c r="LIE154" s="4"/>
      <c r="LIF154" s="4"/>
      <c r="LIG154" s="4"/>
      <c r="LIH154" s="4"/>
      <c r="LII154" s="4"/>
      <c r="LIJ154" s="4"/>
      <c r="LIK154" s="4"/>
      <c r="LIL154" s="4"/>
      <c r="LIM154" s="4"/>
      <c r="LIN154" s="4"/>
      <c r="LIO154" s="4"/>
      <c r="LIP154" s="4"/>
      <c r="LIQ154" s="4"/>
      <c r="LIR154" s="4"/>
      <c r="LIS154" s="4"/>
      <c r="LIT154" s="4"/>
      <c r="LIU154" s="4"/>
      <c r="LIV154" s="4"/>
      <c r="LIW154" s="4"/>
      <c r="LIX154" s="4"/>
      <c r="LIY154" s="4"/>
      <c r="LIZ154" s="4"/>
      <c r="LJA154" s="4"/>
      <c r="LJB154" s="4"/>
      <c r="LJC154" s="4"/>
      <c r="LJD154" s="4"/>
      <c r="LJE154" s="4"/>
      <c r="LJF154" s="4"/>
      <c r="LJG154" s="4"/>
      <c r="LJH154" s="4"/>
      <c r="LJI154" s="4"/>
      <c r="LJJ154" s="4"/>
      <c r="LJK154" s="4"/>
      <c r="LJL154" s="4"/>
      <c r="LJM154" s="4"/>
      <c r="LJN154" s="4"/>
      <c r="LJO154" s="4"/>
      <c r="LJP154" s="4"/>
      <c r="LJQ154" s="4"/>
      <c r="LJR154" s="4"/>
      <c r="LJS154" s="4"/>
      <c r="LJT154" s="4"/>
      <c r="LJU154" s="4"/>
      <c r="LJV154" s="4"/>
      <c r="LJW154" s="4"/>
      <c r="LJX154" s="4"/>
      <c r="LJY154" s="4"/>
      <c r="LJZ154" s="4"/>
      <c r="LKA154" s="4"/>
      <c r="LKB154" s="4"/>
      <c r="LKC154" s="4"/>
      <c r="LKD154" s="4"/>
      <c r="LKE154" s="74"/>
      <c r="LKF154" s="74"/>
      <c r="LKG154" s="74"/>
      <c r="LKH154" s="74"/>
      <c r="LKI154" s="74"/>
      <c r="LKJ154" s="74"/>
      <c r="LKK154" s="4"/>
      <c r="LKL154" s="4"/>
      <c r="LKM154" s="4"/>
      <c r="LKN154" s="4"/>
      <c r="LKO154" s="4"/>
      <c r="LKP154" s="4"/>
      <c r="LKQ154" s="4"/>
      <c r="LKR154" s="4"/>
      <c r="LKS154" s="4"/>
      <c r="LKT154" s="4"/>
      <c r="LKU154" s="4"/>
      <c r="LKV154" s="4"/>
      <c r="LKW154" s="4"/>
      <c r="LKX154" s="4"/>
      <c r="LKY154" s="4"/>
      <c r="LKZ154" s="4"/>
      <c r="LLA154" s="4"/>
      <c r="LLB154" s="4"/>
      <c r="LLC154" s="4"/>
      <c r="LLD154" s="4"/>
      <c r="LLE154" s="4"/>
      <c r="LLF154" s="4"/>
      <c r="LLG154" s="4"/>
      <c r="LLH154" s="4"/>
      <c r="LLI154" s="4"/>
      <c r="LLJ154" s="4"/>
      <c r="LLK154" s="4"/>
      <c r="LLL154" s="4"/>
      <c r="LLM154" s="4"/>
      <c r="LLN154" s="4"/>
      <c r="LLO154" s="4"/>
      <c r="LLP154" s="4"/>
      <c r="LLQ154" s="4"/>
      <c r="LLR154" s="4"/>
      <c r="LLS154" s="4"/>
      <c r="LLT154" s="4"/>
      <c r="LLU154" s="4"/>
      <c r="LLV154" s="4"/>
      <c r="LLW154" s="4"/>
      <c r="LLX154" s="4"/>
      <c r="LLY154" s="4"/>
      <c r="LLZ154" s="4"/>
      <c r="LMA154" s="4"/>
      <c r="LMB154" s="4"/>
      <c r="LMC154" s="4"/>
      <c r="LMD154" s="4"/>
      <c r="LME154" s="4"/>
      <c r="LMF154" s="4"/>
      <c r="LMG154" s="4"/>
      <c r="LMH154" s="4"/>
      <c r="LMI154" s="4"/>
      <c r="LMJ154" s="4"/>
      <c r="LMK154" s="4"/>
      <c r="LML154" s="4"/>
      <c r="LMM154" s="4"/>
      <c r="LMN154" s="4"/>
      <c r="LMO154" s="4"/>
      <c r="LMP154" s="4"/>
      <c r="LMQ154" s="4"/>
      <c r="LMR154" s="4"/>
      <c r="LMS154" s="4"/>
      <c r="LMT154" s="4"/>
      <c r="LMU154" s="4"/>
      <c r="LMV154" s="4"/>
      <c r="LMW154" s="4"/>
      <c r="LMX154" s="4"/>
      <c r="LMY154" s="4"/>
      <c r="LMZ154" s="4"/>
      <c r="LNA154" s="4"/>
      <c r="LNB154" s="4"/>
      <c r="LNC154" s="4"/>
      <c r="LND154" s="4"/>
      <c r="LNE154" s="4"/>
      <c r="LNF154" s="4"/>
      <c r="LNG154" s="4"/>
      <c r="LNH154" s="4"/>
      <c r="LNI154" s="4"/>
      <c r="LNJ154" s="4"/>
      <c r="LNK154" s="4"/>
      <c r="LNL154" s="4"/>
      <c r="LNM154" s="4"/>
      <c r="LNN154" s="4"/>
      <c r="LNO154" s="4"/>
      <c r="LNP154" s="4"/>
      <c r="LNQ154" s="4"/>
      <c r="LNR154" s="4"/>
      <c r="LNS154" s="4"/>
      <c r="LNT154" s="4"/>
      <c r="LNU154" s="4"/>
      <c r="LNV154" s="4"/>
      <c r="LNW154" s="4"/>
      <c r="LNX154" s="4"/>
      <c r="LNY154" s="4"/>
      <c r="LNZ154" s="4"/>
      <c r="LOA154" s="4"/>
      <c r="LOB154" s="4"/>
      <c r="LOC154" s="4"/>
      <c r="LOD154" s="4"/>
      <c r="LOE154" s="4"/>
      <c r="LOF154" s="4"/>
      <c r="LOG154" s="4"/>
      <c r="LOH154" s="4"/>
      <c r="LOI154" s="4"/>
      <c r="LOJ154" s="4"/>
      <c r="LOK154" s="4"/>
      <c r="LOL154" s="4"/>
      <c r="LOM154" s="4"/>
      <c r="LON154" s="4"/>
      <c r="LOO154" s="4"/>
      <c r="LOP154" s="4"/>
      <c r="LOQ154" s="4"/>
      <c r="LOR154" s="4"/>
      <c r="LOS154" s="4"/>
      <c r="LOT154" s="4"/>
      <c r="LOU154" s="4"/>
      <c r="LOV154" s="4"/>
      <c r="LOW154" s="4"/>
      <c r="LOX154" s="4"/>
      <c r="LOY154" s="4"/>
      <c r="LOZ154" s="4"/>
      <c r="LPA154" s="4"/>
      <c r="LPB154" s="4"/>
      <c r="LPC154" s="4"/>
      <c r="LPD154" s="4"/>
      <c r="LPE154" s="4"/>
      <c r="LPF154" s="4"/>
      <c r="LPG154" s="4"/>
      <c r="LPH154" s="4"/>
      <c r="LPI154" s="4"/>
      <c r="LPJ154" s="4"/>
      <c r="LPK154" s="4"/>
      <c r="LPL154" s="4"/>
      <c r="LPM154" s="4"/>
      <c r="LPN154" s="4"/>
      <c r="LPO154" s="4"/>
      <c r="LPP154" s="4"/>
      <c r="LPQ154" s="4"/>
      <c r="LPR154" s="4"/>
      <c r="LPS154" s="4"/>
      <c r="LPT154" s="4"/>
      <c r="LPU154" s="4"/>
      <c r="LPV154" s="4"/>
      <c r="LPW154" s="4"/>
      <c r="LPX154" s="4"/>
      <c r="LPY154" s="4"/>
      <c r="LPZ154" s="4"/>
      <c r="LQA154" s="4"/>
      <c r="LQB154" s="4"/>
      <c r="LQC154" s="4"/>
      <c r="LQD154" s="4"/>
      <c r="LQE154" s="4"/>
      <c r="LQF154" s="4"/>
      <c r="LQG154" s="4"/>
      <c r="LQH154" s="4"/>
      <c r="LQI154" s="4"/>
      <c r="LQJ154" s="4"/>
      <c r="LQK154" s="4"/>
      <c r="LQL154" s="4"/>
      <c r="LQM154" s="4"/>
      <c r="LQN154" s="4"/>
      <c r="LQO154" s="4"/>
      <c r="LQP154" s="4"/>
      <c r="LQQ154" s="4"/>
      <c r="LQR154" s="4"/>
      <c r="LQS154" s="4"/>
      <c r="LQT154" s="4"/>
      <c r="LQU154" s="4"/>
      <c r="LQV154" s="4"/>
      <c r="LQW154" s="4"/>
      <c r="LQX154" s="4"/>
      <c r="LQY154" s="4"/>
      <c r="LQZ154" s="4"/>
      <c r="LRA154" s="4"/>
      <c r="LRB154" s="4"/>
      <c r="LRC154" s="4"/>
      <c r="LRD154" s="4"/>
      <c r="LRE154" s="4"/>
      <c r="LRF154" s="4"/>
      <c r="LRG154" s="4"/>
      <c r="LRH154" s="4"/>
      <c r="LRI154" s="4"/>
      <c r="LRJ154" s="4"/>
      <c r="LRK154" s="4"/>
      <c r="LRL154" s="4"/>
      <c r="LRM154" s="4"/>
      <c r="LRN154" s="4"/>
      <c r="LRO154" s="4"/>
      <c r="LRP154" s="4"/>
      <c r="LRQ154" s="4"/>
      <c r="LRR154" s="4"/>
      <c r="LRS154" s="4"/>
      <c r="LRT154" s="4"/>
      <c r="LRU154" s="4"/>
      <c r="LRV154" s="4"/>
      <c r="LRW154" s="4"/>
      <c r="LRX154" s="4"/>
      <c r="LRY154" s="4"/>
      <c r="LRZ154" s="4"/>
      <c r="LSA154" s="4"/>
      <c r="LSB154" s="4"/>
      <c r="LSC154" s="4"/>
      <c r="LSD154" s="4"/>
      <c r="LSE154" s="4"/>
      <c r="LSF154" s="4"/>
      <c r="LSG154" s="4"/>
      <c r="LSH154" s="4"/>
      <c r="LSI154" s="4"/>
      <c r="LSJ154" s="4"/>
      <c r="LSK154" s="4"/>
      <c r="LSL154" s="4"/>
      <c r="LSM154" s="4"/>
      <c r="LSN154" s="4"/>
      <c r="LSO154" s="4"/>
      <c r="LSP154" s="4"/>
      <c r="LSQ154" s="4"/>
      <c r="LSR154" s="4"/>
      <c r="LSS154" s="4"/>
      <c r="LST154" s="4"/>
      <c r="LSU154" s="4"/>
      <c r="LSV154" s="4"/>
      <c r="LSW154" s="4"/>
      <c r="LSX154" s="4"/>
      <c r="LSY154" s="4"/>
      <c r="LSZ154" s="4"/>
      <c r="LTA154" s="4"/>
      <c r="LTB154" s="4"/>
      <c r="LTC154" s="4"/>
      <c r="LTD154" s="4"/>
      <c r="LTE154" s="4"/>
      <c r="LTF154" s="4"/>
      <c r="LTG154" s="4"/>
      <c r="LTH154" s="4"/>
      <c r="LTI154" s="4"/>
      <c r="LTJ154" s="4"/>
      <c r="LTK154" s="4"/>
      <c r="LTL154" s="4"/>
      <c r="LTM154" s="4"/>
      <c r="LTN154" s="4"/>
      <c r="LTO154" s="4"/>
      <c r="LTP154" s="4"/>
      <c r="LTQ154" s="4"/>
      <c r="LTR154" s="4"/>
      <c r="LTS154" s="4"/>
      <c r="LTT154" s="4"/>
      <c r="LTU154" s="4"/>
      <c r="LTV154" s="4"/>
      <c r="LTW154" s="4"/>
      <c r="LTX154" s="4"/>
      <c r="LTY154" s="4"/>
      <c r="LTZ154" s="4"/>
      <c r="LUA154" s="74"/>
      <c r="LUB154" s="74"/>
      <c r="LUC154" s="74"/>
      <c r="LUD154" s="74"/>
      <c r="LUE154" s="74"/>
      <c r="LUF154" s="74"/>
      <c r="LUG154" s="4"/>
      <c r="LUH154" s="4"/>
      <c r="LUI154" s="4"/>
      <c r="LUJ154" s="4"/>
      <c r="LUK154" s="4"/>
      <c r="LUL154" s="4"/>
      <c r="LUM154" s="4"/>
      <c r="LUN154" s="4"/>
      <c r="LUO154" s="4"/>
      <c r="LUP154" s="4"/>
      <c r="LUQ154" s="4"/>
      <c r="LUR154" s="4"/>
      <c r="LUS154" s="4"/>
      <c r="LUT154" s="4"/>
      <c r="LUU154" s="4"/>
      <c r="LUV154" s="4"/>
      <c r="LUW154" s="4"/>
      <c r="LUX154" s="4"/>
      <c r="LUY154" s="4"/>
      <c r="LUZ154" s="4"/>
      <c r="LVA154" s="4"/>
      <c r="LVB154" s="4"/>
      <c r="LVC154" s="4"/>
      <c r="LVD154" s="4"/>
      <c r="LVE154" s="4"/>
      <c r="LVF154" s="4"/>
      <c r="LVG154" s="4"/>
      <c r="LVH154" s="4"/>
      <c r="LVI154" s="4"/>
      <c r="LVJ154" s="4"/>
      <c r="LVK154" s="4"/>
      <c r="LVL154" s="4"/>
      <c r="LVM154" s="4"/>
      <c r="LVN154" s="4"/>
      <c r="LVO154" s="4"/>
      <c r="LVP154" s="4"/>
      <c r="LVQ154" s="4"/>
      <c r="LVR154" s="4"/>
      <c r="LVS154" s="4"/>
      <c r="LVT154" s="4"/>
      <c r="LVU154" s="4"/>
      <c r="LVV154" s="4"/>
      <c r="LVW154" s="4"/>
      <c r="LVX154" s="4"/>
      <c r="LVY154" s="4"/>
      <c r="LVZ154" s="4"/>
      <c r="LWA154" s="4"/>
      <c r="LWB154" s="4"/>
      <c r="LWC154" s="4"/>
      <c r="LWD154" s="4"/>
      <c r="LWE154" s="4"/>
      <c r="LWF154" s="4"/>
      <c r="LWG154" s="4"/>
      <c r="LWH154" s="4"/>
      <c r="LWI154" s="4"/>
      <c r="LWJ154" s="4"/>
      <c r="LWK154" s="4"/>
      <c r="LWL154" s="4"/>
      <c r="LWM154" s="4"/>
      <c r="LWN154" s="4"/>
      <c r="LWO154" s="4"/>
      <c r="LWP154" s="4"/>
      <c r="LWQ154" s="4"/>
      <c r="LWR154" s="4"/>
      <c r="LWS154" s="4"/>
      <c r="LWT154" s="4"/>
      <c r="LWU154" s="4"/>
      <c r="LWV154" s="4"/>
      <c r="LWW154" s="4"/>
      <c r="LWX154" s="4"/>
      <c r="LWY154" s="4"/>
      <c r="LWZ154" s="4"/>
      <c r="LXA154" s="4"/>
      <c r="LXB154" s="4"/>
      <c r="LXC154" s="4"/>
      <c r="LXD154" s="4"/>
      <c r="LXE154" s="4"/>
      <c r="LXF154" s="4"/>
      <c r="LXG154" s="4"/>
      <c r="LXH154" s="4"/>
      <c r="LXI154" s="4"/>
      <c r="LXJ154" s="4"/>
      <c r="LXK154" s="4"/>
      <c r="LXL154" s="4"/>
      <c r="LXM154" s="4"/>
      <c r="LXN154" s="4"/>
      <c r="LXO154" s="4"/>
      <c r="LXP154" s="4"/>
      <c r="LXQ154" s="4"/>
      <c r="LXR154" s="4"/>
      <c r="LXS154" s="4"/>
      <c r="LXT154" s="4"/>
      <c r="LXU154" s="4"/>
      <c r="LXV154" s="4"/>
      <c r="LXW154" s="4"/>
      <c r="LXX154" s="4"/>
      <c r="LXY154" s="4"/>
      <c r="LXZ154" s="4"/>
      <c r="LYA154" s="4"/>
      <c r="LYB154" s="4"/>
      <c r="LYC154" s="4"/>
      <c r="LYD154" s="4"/>
      <c r="LYE154" s="4"/>
      <c r="LYF154" s="4"/>
      <c r="LYG154" s="4"/>
      <c r="LYH154" s="4"/>
      <c r="LYI154" s="4"/>
      <c r="LYJ154" s="4"/>
      <c r="LYK154" s="4"/>
      <c r="LYL154" s="4"/>
      <c r="LYM154" s="4"/>
      <c r="LYN154" s="4"/>
      <c r="LYO154" s="4"/>
      <c r="LYP154" s="4"/>
      <c r="LYQ154" s="4"/>
      <c r="LYR154" s="4"/>
      <c r="LYS154" s="4"/>
      <c r="LYT154" s="4"/>
      <c r="LYU154" s="4"/>
      <c r="LYV154" s="4"/>
      <c r="LYW154" s="4"/>
      <c r="LYX154" s="4"/>
      <c r="LYY154" s="4"/>
      <c r="LYZ154" s="4"/>
      <c r="LZA154" s="4"/>
      <c r="LZB154" s="4"/>
      <c r="LZC154" s="4"/>
      <c r="LZD154" s="4"/>
      <c r="LZE154" s="4"/>
      <c r="LZF154" s="4"/>
      <c r="LZG154" s="4"/>
      <c r="LZH154" s="4"/>
      <c r="LZI154" s="4"/>
      <c r="LZJ154" s="4"/>
      <c r="LZK154" s="4"/>
      <c r="LZL154" s="4"/>
      <c r="LZM154" s="4"/>
      <c r="LZN154" s="4"/>
      <c r="LZO154" s="4"/>
      <c r="LZP154" s="4"/>
      <c r="LZQ154" s="4"/>
      <c r="LZR154" s="4"/>
      <c r="LZS154" s="4"/>
      <c r="LZT154" s="4"/>
      <c r="LZU154" s="4"/>
      <c r="LZV154" s="4"/>
      <c r="LZW154" s="4"/>
      <c r="LZX154" s="4"/>
      <c r="LZY154" s="4"/>
      <c r="LZZ154" s="4"/>
      <c r="MAA154" s="4"/>
      <c r="MAB154" s="4"/>
      <c r="MAC154" s="4"/>
      <c r="MAD154" s="4"/>
      <c r="MAE154" s="4"/>
      <c r="MAF154" s="4"/>
      <c r="MAG154" s="4"/>
      <c r="MAH154" s="4"/>
      <c r="MAI154" s="4"/>
      <c r="MAJ154" s="4"/>
      <c r="MAK154" s="4"/>
      <c r="MAL154" s="4"/>
      <c r="MAM154" s="4"/>
      <c r="MAN154" s="4"/>
      <c r="MAO154" s="4"/>
      <c r="MAP154" s="4"/>
      <c r="MAQ154" s="4"/>
      <c r="MAR154" s="4"/>
      <c r="MAS154" s="4"/>
      <c r="MAT154" s="4"/>
      <c r="MAU154" s="4"/>
      <c r="MAV154" s="4"/>
      <c r="MAW154" s="4"/>
      <c r="MAX154" s="4"/>
      <c r="MAY154" s="4"/>
      <c r="MAZ154" s="4"/>
      <c r="MBA154" s="4"/>
      <c r="MBB154" s="4"/>
      <c r="MBC154" s="4"/>
      <c r="MBD154" s="4"/>
      <c r="MBE154" s="4"/>
      <c r="MBF154" s="4"/>
      <c r="MBG154" s="4"/>
      <c r="MBH154" s="4"/>
      <c r="MBI154" s="4"/>
      <c r="MBJ154" s="4"/>
      <c r="MBK154" s="4"/>
      <c r="MBL154" s="4"/>
      <c r="MBM154" s="4"/>
      <c r="MBN154" s="4"/>
      <c r="MBO154" s="4"/>
      <c r="MBP154" s="4"/>
      <c r="MBQ154" s="4"/>
      <c r="MBR154" s="4"/>
      <c r="MBS154" s="4"/>
      <c r="MBT154" s="4"/>
      <c r="MBU154" s="4"/>
      <c r="MBV154" s="4"/>
      <c r="MBW154" s="4"/>
      <c r="MBX154" s="4"/>
      <c r="MBY154" s="4"/>
      <c r="MBZ154" s="4"/>
      <c r="MCA154" s="4"/>
      <c r="MCB154" s="4"/>
      <c r="MCC154" s="4"/>
      <c r="MCD154" s="4"/>
      <c r="MCE154" s="4"/>
      <c r="MCF154" s="4"/>
      <c r="MCG154" s="4"/>
      <c r="MCH154" s="4"/>
      <c r="MCI154" s="4"/>
      <c r="MCJ154" s="4"/>
      <c r="MCK154" s="4"/>
      <c r="MCL154" s="4"/>
      <c r="MCM154" s="4"/>
      <c r="MCN154" s="4"/>
      <c r="MCO154" s="4"/>
      <c r="MCP154" s="4"/>
      <c r="MCQ154" s="4"/>
      <c r="MCR154" s="4"/>
      <c r="MCS154" s="4"/>
      <c r="MCT154" s="4"/>
      <c r="MCU154" s="4"/>
      <c r="MCV154" s="4"/>
      <c r="MCW154" s="4"/>
      <c r="MCX154" s="4"/>
      <c r="MCY154" s="4"/>
      <c r="MCZ154" s="4"/>
      <c r="MDA154" s="4"/>
      <c r="MDB154" s="4"/>
      <c r="MDC154" s="4"/>
      <c r="MDD154" s="4"/>
      <c r="MDE154" s="4"/>
      <c r="MDF154" s="4"/>
      <c r="MDG154" s="4"/>
      <c r="MDH154" s="4"/>
      <c r="MDI154" s="4"/>
      <c r="MDJ154" s="4"/>
      <c r="MDK154" s="4"/>
      <c r="MDL154" s="4"/>
      <c r="MDM154" s="4"/>
      <c r="MDN154" s="4"/>
      <c r="MDO154" s="4"/>
      <c r="MDP154" s="4"/>
      <c r="MDQ154" s="4"/>
      <c r="MDR154" s="4"/>
      <c r="MDS154" s="4"/>
      <c r="MDT154" s="4"/>
      <c r="MDU154" s="4"/>
      <c r="MDV154" s="4"/>
      <c r="MDW154" s="74"/>
      <c r="MDX154" s="74"/>
      <c r="MDY154" s="74"/>
      <c r="MDZ154" s="74"/>
      <c r="MEA154" s="74"/>
      <c r="MEB154" s="74"/>
      <c r="MEC154" s="4"/>
      <c r="MED154" s="4"/>
      <c r="MEE154" s="4"/>
      <c r="MEF154" s="4"/>
      <c r="MEG154" s="4"/>
      <c r="MEH154" s="4"/>
      <c r="MEI154" s="4"/>
      <c r="MEJ154" s="4"/>
      <c r="MEK154" s="4"/>
      <c r="MEL154" s="4"/>
      <c r="MEM154" s="4"/>
      <c r="MEN154" s="4"/>
      <c r="MEO154" s="4"/>
      <c r="MEP154" s="4"/>
      <c r="MEQ154" s="4"/>
      <c r="MER154" s="4"/>
      <c r="MES154" s="4"/>
      <c r="MET154" s="4"/>
      <c r="MEU154" s="4"/>
      <c r="MEV154" s="4"/>
      <c r="MEW154" s="4"/>
      <c r="MEX154" s="4"/>
      <c r="MEY154" s="4"/>
      <c r="MEZ154" s="4"/>
      <c r="MFA154" s="4"/>
      <c r="MFB154" s="4"/>
      <c r="MFC154" s="4"/>
      <c r="MFD154" s="4"/>
      <c r="MFE154" s="4"/>
      <c r="MFF154" s="4"/>
      <c r="MFG154" s="4"/>
      <c r="MFH154" s="4"/>
      <c r="MFI154" s="4"/>
      <c r="MFJ154" s="4"/>
      <c r="MFK154" s="4"/>
      <c r="MFL154" s="4"/>
      <c r="MFM154" s="4"/>
      <c r="MFN154" s="4"/>
      <c r="MFO154" s="4"/>
      <c r="MFP154" s="4"/>
      <c r="MFQ154" s="4"/>
      <c r="MFR154" s="4"/>
      <c r="MFS154" s="4"/>
      <c r="MFT154" s="4"/>
      <c r="MFU154" s="4"/>
      <c r="MFV154" s="4"/>
      <c r="MFW154" s="4"/>
      <c r="MFX154" s="4"/>
      <c r="MFY154" s="4"/>
      <c r="MFZ154" s="4"/>
      <c r="MGA154" s="4"/>
      <c r="MGB154" s="4"/>
      <c r="MGC154" s="4"/>
      <c r="MGD154" s="4"/>
      <c r="MGE154" s="4"/>
      <c r="MGF154" s="4"/>
      <c r="MGG154" s="4"/>
      <c r="MGH154" s="4"/>
      <c r="MGI154" s="4"/>
      <c r="MGJ154" s="4"/>
      <c r="MGK154" s="4"/>
      <c r="MGL154" s="4"/>
      <c r="MGM154" s="4"/>
      <c r="MGN154" s="4"/>
      <c r="MGO154" s="4"/>
      <c r="MGP154" s="4"/>
      <c r="MGQ154" s="4"/>
      <c r="MGR154" s="4"/>
      <c r="MGS154" s="4"/>
      <c r="MGT154" s="4"/>
      <c r="MGU154" s="4"/>
      <c r="MGV154" s="4"/>
      <c r="MGW154" s="4"/>
      <c r="MGX154" s="4"/>
      <c r="MGY154" s="4"/>
      <c r="MGZ154" s="4"/>
      <c r="MHA154" s="4"/>
      <c r="MHB154" s="4"/>
      <c r="MHC154" s="4"/>
      <c r="MHD154" s="4"/>
      <c r="MHE154" s="4"/>
      <c r="MHF154" s="4"/>
      <c r="MHG154" s="4"/>
      <c r="MHH154" s="4"/>
      <c r="MHI154" s="4"/>
      <c r="MHJ154" s="4"/>
      <c r="MHK154" s="4"/>
      <c r="MHL154" s="4"/>
      <c r="MHM154" s="4"/>
      <c r="MHN154" s="4"/>
      <c r="MHO154" s="4"/>
      <c r="MHP154" s="4"/>
      <c r="MHQ154" s="4"/>
      <c r="MHR154" s="4"/>
      <c r="MHS154" s="4"/>
      <c r="MHT154" s="4"/>
      <c r="MHU154" s="4"/>
      <c r="MHV154" s="4"/>
      <c r="MHW154" s="4"/>
      <c r="MHX154" s="4"/>
      <c r="MHY154" s="4"/>
      <c r="MHZ154" s="4"/>
      <c r="MIA154" s="4"/>
      <c r="MIB154" s="4"/>
      <c r="MIC154" s="4"/>
      <c r="MID154" s="4"/>
      <c r="MIE154" s="4"/>
      <c r="MIF154" s="4"/>
      <c r="MIG154" s="4"/>
      <c r="MIH154" s="4"/>
      <c r="MII154" s="4"/>
      <c r="MIJ154" s="4"/>
      <c r="MIK154" s="4"/>
      <c r="MIL154" s="4"/>
      <c r="MIM154" s="4"/>
      <c r="MIN154" s="4"/>
      <c r="MIO154" s="4"/>
      <c r="MIP154" s="4"/>
      <c r="MIQ154" s="4"/>
      <c r="MIR154" s="4"/>
      <c r="MIS154" s="4"/>
      <c r="MIT154" s="4"/>
      <c r="MIU154" s="4"/>
      <c r="MIV154" s="4"/>
      <c r="MIW154" s="4"/>
      <c r="MIX154" s="4"/>
      <c r="MIY154" s="4"/>
      <c r="MIZ154" s="4"/>
      <c r="MJA154" s="4"/>
      <c r="MJB154" s="4"/>
      <c r="MJC154" s="4"/>
      <c r="MJD154" s="4"/>
      <c r="MJE154" s="4"/>
      <c r="MJF154" s="4"/>
      <c r="MJG154" s="4"/>
      <c r="MJH154" s="4"/>
      <c r="MJI154" s="4"/>
      <c r="MJJ154" s="4"/>
      <c r="MJK154" s="4"/>
      <c r="MJL154" s="4"/>
      <c r="MJM154" s="4"/>
      <c r="MJN154" s="4"/>
      <c r="MJO154" s="4"/>
      <c r="MJP154" s="4"/>
      <c r="MJQ154" s="4"/>
      <c r="MJR154" s="4"/>
      <c r="MJS154" s="4"/>
      <c r="MJT154" s="4"/>
      <c r="MJU154" s="4"/>
      <c r="MJV154" s="4"/>
      <c r="MJW154" s="4"/>
      <c r="MJX154" s="4"/>
      <c r="MJY154" s="4"/>
      <c r="MJZ154" s="4"/>
      <c r="MKA154" s="4"/>
      <c r="MKB154" s="4"/>
      <c r="MKC154" s="4"/>
      <c r="MKD154" s="4"/>
      <c r="MKE154" s="4"/>
      <c r="MKF154" s="4"/>
      <c r="MKG154" s="4"/>
      <c r="MKH154" s="4"/>
      <c r="MKI154" s="4"/>
      <c r="MKJ154" s="4"/>
      <c r="MKK154" s="4"/>
      <c r="MKL154" s="4"/>
      <c r="MKM154" s="4"/>
      <c r="MKN154" s="4"/>
      <c r="MKO154" s="4"/>
      <c r="MKP154" s="4"/>
      <c r="MKQ154" s="4"/>
      <c r="MKR154" s="4"/>
      <c r="MKS154" s="4"/>
      <c r="MKT154" s="4"/>
      <c r="MKU154" s="4"/>
      <c r="MKV154" s="4"/>
      <c r="MKW154" s="4"/>
      <c r="MKX154" s="4"/>
      <c r="MKY154" s="4"/>
      <c r="MKZ154" s="4"/>
      <c r="MLA154" s="4"/>
      <c r="MLB154" s="4"/>
      <c r="MLC154" s="4"/>
      <c r="MLD154" s="4"/>
      <c r="MLE154" s="4"/>
      <c r="MLF154" s="4"/>
      <c r="MLG154" s="4"/>
      <c r="MLH154" s="4"/>
      <c r="MLI154" s="4"/>
      <c r="MLJ154" s="4"/>
      <c r="MLK154" s="4"/>
      <c r="MLL154" s="4"/>
      <c r="MLM154" s="4"/>
      <c r="MLN154" s="4"/>
      <c r="MLO154" s="4"/>
      <c r="MLP154" s="4"/>
      <c r="MLQ154" s="4"/>
      <c r="MLR154" s="4"/>
      <c r="MLS154" s="4"/>
      <c r="MLT154" s="4"/>
      <c r="MLU154" s="4"/>
      <c r="MLV154" s="4"/>
      <c r="MLW154" s="4"/>
      <c r="MLX154" s="4"/>
      <c r="MLY154" s="4"/>
      <c r="MLZ154" s="4"/>
      <c r="MMA154" s="4"/>
      <c r="MMB154" s="4"/>
      <c r="MMC154" s="4"/>
      <c r="MMD154" s="4"/>
      <c r="MME154" s="4"/>
      <c r="MMF154" s="4"/>
      <c r="MMG154" s="4"/>
      <c r="MMH154" s="4"/>
      <c r="MMI154" s="4"/>
      <c r="MMJ154" s="4"/>
      <c r="MMK154" s="4"/>
      <c r="MML154" s="4"/>
      <c r="MMM154" s="4"/>
      <c r="MMN154" s="4"/>
      <c r="MMO154" s="4"/>
      <c r="MMP154" s="4"/>
      <c r="MMQ154" s="4"/>
      <c r="MMR154" s="4"/>
      <c r="MMS154" s="4"/>
      <c r="MMT154" s="4"/>
      <c r="MMU154" s="4"/>
      <c r="MMV154" s="4"/>
      <c r="MMW154" s="4"/>
      <c r="MMX154" s="4"/>
      <c r="MMY154" s="4"/>
      <c r="MMZ154" s="4"/>
      <c r="MNA154" s="4"/>
      <c r="MNB154" s="4"/>
      <c r="MNC154" s="4"/>
      <c r="MND154" s="4"/>
      <c r="MNE154" s="4"/>
      <c r="MNF154" s="4"/>
      <c r="MNG154" s="4"/>
      <c r="MNH154" s="4"/>
      <c r="MNI154" s="4"/>
      <c r="MNJ154" s="4"/>
      <c r="MNK154" s="4"/>
      <c r="MNL154" s="4"/>
      <c r="MNM154" s="4"/>
      <c r="MNN154" s="4"/>
      <c r="MNO154" s="4"/>
      <c r="MNP154" s="4"/>
      <c r="MNQ154" s="4"/>
      <c r="MNR154" s="4"/>
      <c r="MNS154" s="74"/>
      <c r="MNT154" s="74"/>
      <c r="MNU154" s="74"/>
      <c r="MNV154" s="74"/>
      <c r="MNW154" s="74"/>
      <c r="MNX154" s="74"/>
      <c r="MNY154" s="4"/>
      <c r="MNZ154" s="4"/>
      <c r="MOA154" s="4"/>
      <c r="MOB154" s="4"/>
      <c r="MOC154" s="4"/>
      <c r="MOD154" s="4"/>
      <c r="MOE154" s="4"/>
      <c r="MOF154" s="4"/>
      <c r="MOG154" s="4"/>
      <c r="MOH154" s="4"/>
      <c r="MOI154" s="4"/>
      <c r="MOJ154" s="4"/>
      <c r="MOK154" s="4"/>
      <c r="MOL154" s="4"/>
      <c r="MOM154" s="4"/>
      <c r="MON154" s="4"/>
      <c r="MOO154" s="4"/>
      <c r="MOP154" s="4"/>
      <c r="MOQ154" s="4"/>
      <c r="MOR154" s="4"/>
      <c r="MOS154" s="4"/>
      <c r="MOT154" s="4"/>
      <c r="MOU154" s="4"/>
      <c r="MOV154" s="4"/>
      <c r="MOW154" s="4"/>
      <c r="MOX154" s="4"/>
      <c r="MOY154" s="4"/>
      <c r="MOZ154" s="4"/>
      <c r="MPA154" s="4"/>
      <c r="MPB154" s="4"/>
      <c r="MPC154" s="4"/>
      <c r="MPD154" s="4"/>
      <c r="MPE154" s="4"/>
      <c r="MPF154" s="4"/>
      <c r="MPG154" s="4"/>
      <c r="MPH154" s="4"/>
      <c r="MPI154" s="4"/>
      <c r="MPJ154" s="4"/>
      <c r="MPK154" s="4"/>
      <c r="MPL154" s="4"/>
      <c r="MPM154" s="4"/>
      <c r="MPN154" s="4"/>
      <c r="MPO154" s="4"/>
      <c r="MPP154" s="4"/>
      <c r="MPQ154" s="4"/>
      <c r="MPR154" s="4"/>
      <c r="MPS154" s="4"/>
      <c r="MPT154" s="4"/>
      <c r="MPU154" s="4"/>
      <c r="MPV154" s="4"/>
      <c r="MPW154" s="4"/>
      <c r="MPX154" s="4"/>
      <c r="MPY154" s="4"/>
      <c r="MPZ154" s="4"/>
      <c r="MQA154" s="4"/>
      <c r="MQB154" s="4"/>
      <c r="MQC154" s="4"/>
      <c r="MQD154" s="4"/>
      <c r="MQE154" s="4"/>
      <c r="MQF154" s="4"/>
      <c r="MQG154" s="4"/>
      <c r="MQH154" s="4"/>
      <c r="MQI154" s="4"/>
      <c r="MQJ154" s="4"/>
      <c r="MQK154" s="4"/>
      <c r="MQL154" s="4"/>
      <c r="MQM154" s="4"/>
      <c r="MQN154" s="4"/>
      <c r="MQO154" s="4"/>
      <c r="MQP154" s="4"/>
      <c r="MQQ154" s="4"/>
      <c r="MQR154" s="4"/>
      <c r="MQS154" s="4"/>
      <c r="MQT154" s="4"/>
      <c r="MQU154" s="4"/>
      <c r="MQV154" s="4"/>
      <c r="MQW154" s="4"/>
      <c r="MQX154" s="4"/>
      <c r="MQY154" s="4"/>
      <c r="MQZ154" s="4"/>
      <c r="MRA154" s="4"/>
      <c r="MRB154" s="4"/>
      <c r="MRC154" s="4"/>
      <c r="MRD154" s="4"/>
      <c r="MRE154" s="4"/>
      <c r="MRF154" s="4"/>
      <c r="MRG154" s="4"/>
      <c r="MRH154" s="4"/>
      <c r="MRI154" s="4"/>
      <c r="MRJ154" s="4"/>
      <c r="MRK154" s="4"/>
      <c r="MRL154" s="4"/>
      <c r="MRM154" s="4"/>
      <c r="MRN154" s="4"/>
      <c r="MRO154" s="4"/>
      <c r="MRP154" s="4"/>
      <c r="MRQ154" s="4"/>
      <c r="MRR154" s="4"/>
      <c r="MRS154" s="4"/>
      <c r="MRT154" s="4"/>
      <c r="MRU154" s="4"/>
      <c r="MRV154" s="4"/>
      <c r="MRW154" s="4"/>
      <c r="MRX154" s="4"/>
      <c r="MRY154" s="4"/>
      <c r="MRZ154" s="4"/>
      <c r="MSA154" s="4"/>
      <c r="MSB154" s="4"/>
      <c r="MSC154" s="4"/>
      <c r="MSD154" s="4"/>
      <c r="MSE154" s="4"/>
      <c r="MSF154" s="4"/>
      <c r="MSG154" s="4"/>
      <c r="MSH154" s="4"/>
      <c r="MSI154" s="4"/>
      <c r="MSJ154" s="4"/>
      <c r="MSK154" s="4"/>
      <c r="MSL154" s="4"/>
      <c r="MSM154" s="4"/>
      <c r="MSN154" s="4"/>
      <c r="MSO154" s="4"/>
      <c r="MSP154" s="4"/>
      <c r="MSQ154" s="4"/>
      <c r="MSR154" s="4"/>
      <c r="MSS154" s="4"/>
      <c r="MST154" s="4"/>
      <c r="MSU154" s="4"/>
      <c r="MSV154" s="4"/>
      <c r="MSW154" s="4"/>
      <c r="MSX154" s="4"/>
      <c r="MSY154" s="4"/>
      <c r="MSZ154" s="4"/>
      <c r="MTA154" s="4"/>
      <c r="MTB154" s="4"/>
      <c r="MTC154" s="4"/>
      <c r="MTD154" s="4"/>
      <c r="MTE154" s="4"/>
      <c r="MTF154" s="4"/>
      <c r="MTG154" s="4"/>
      <c r="MTH154" s="4"/>
      <c r="MTI154" s="4"/>
      <c r="MTJ154" s="4"/>
      <c r="MTK154" s="4"/>
      <c r="MTL154" s="4"/>
      <c r="MTM154" s="4"/>
      <c r="MTN154" s="4"/>
      <c r="MTO154" s="4"/>
      <c r="MTP154" s="4"/>
      <c r="MTQ154" s="4"/>
      <c r="MTR154" s="4"/>
      <c r="MTS154" s="4"/>
      <c r="MTT154" s="4"/>
      <c r="MTU154" s="4"/>
      <c r="MTV154" s="4"/>
      <c r="MTW154" s="4"/>
      <c r="MTX154" s="4"/>
      <c r="MTY154" s="4"/>
      <c r="MTZ154" s="4"/>
      <c r="MUA154" s="4"/>
      <c r="MUB154" s="4"/>
      <c r="MUC154" s="4"/>
      <c r="MUD154" s="4"/>
      <c r="MUE154" s="4"/>
      <c r="MUF154" s="4"/>
      <c r="MUG154" s="4"/>
      <c r="MUH154" s="4"/>
      <c r="MUI154" s="4"/>
      <c r="MUJ154" s="4"/>
      <c r="MUK154" s="4"/>
      <c r="MUL154" s="4"/>
      <c r="MUM154" s="4"/>
      <c r="MUN154" s="4"/>
      <c r="MUO154" s="4"/>
      <c r="MUP154" s="4"/>
      <c r="MUQ154" s="4"/>
      <c r="MUR154" s="4"/>
      <c r="MUS154" s="4"/>
      <c r="MUT154" s="4"/>
      <c r="MUU154" s="4"/>
      <c r="MUV154" s="4"/>
      <c r="MUW154" s="4"/>
      <c r="MUX154" s="4"/>
      <c r="MUY154" s="4"/>
      <c r="MUZ154" s="4"/>
      <c r="MVA154" s="4"/>
      <c r="MVB154" s="4"/>
      <c r="MVC154" s="4"/>
      <c r="MVD154" s="4"/>
      <c r="MVE154" s="4"/>
      <c r="MVF154" s="4"/>
      <c r="MVG154" s="4"/>
      <c r="MVH154" s="4"/>
      <c r="MVI154" s="4"/>
      <c r="MVJ154" s="4"/>
      <c r="MVK154" s="4"/>
      <c r="MVL154" s="4"/>
      <c r="MVM154" s="4"/>
      <c r="MVN154" s="4"/>
      <c r="MVO154" s="4"/>
      <c r="MVP154" s="4"/>
      <c r="MVQ154" s="4"/>
      <c r="MVR154" s="4"/>
      <c r="MVS154" s="4"/>
      <c r="MVT154" s="4"/>
      <c r="MVU154" s="4"/>
      <c r="MVV154" s="4"/>
      <c r="MVW154" s="4"/>
      <c r="MVX154" s="4"/>
      <c r="MVY154" s="4"/>
      <c r="MVZ154" s="4"/>
      <c r="MWA154" s="4"/>
      <c r="MWB154" s="4"/>
      <c r="MWC154" s="4"/>
      <c r="MWD154" s="4"/>
      <c r="MWE154" s="4"/>
      <c r="MWF154" s="4"/>
      <c r="MWG154" s="4"/>
      <c r="MWH154" s="4"/>
      <c r="MWI154" s="4"/>
      <c r="MWJ154" s="4"/>
      <c r="MWK154" s="4"/>
      <c r="MWL154" s="4"/>
      <c r="MWM154" s="4"/>
      <c r="MWN154" s="4"/>
      <c r="MWO154" s="4"/>
      <c r="MWP154" s="4"/>
      <c r="MWQ154" s="4"/>
      <c r="MWR154" s="4"/>
      <c r="MWS154" s="4"/>
      <c r="MWT154" s="4"/>
      <c r="MWU154" s="4"/>
      <c r="MWV154" s="4"/>
      <c r="MWW154" s="4"/>
      <c r="MWX154" s="4"/>
      <c r="MWY154" s="4"/>
      <c r="MWZ154" s="4"/>
      <c r="MXA154" s="4"/>
      <c r="MXB154" s="4"/>
      <c r="MXC154" s="4"/>
      <c r="MXD154" s="4"/>
      <c r="MXE154" s="4"/>
      <c r="MXF154" s="4"/>
      <c r="MXG154" s="4"/>
      <c r="MXH154" s="4"/>
      <c r="MXI154" s="4"/>
      <c r="MXJ154" s="4"/>
      <c r="MXK154" s="4"/>
      <c r="MXL154" s="4"/>
      <c r="MXM154" s="4"/>
      <c r="MXN154" s="4"/>
      <c r="MXO154" s="74"/>
      <c r="MXP154" s="74"/>
      <c r="MXQ154" s="74"/>
      <c r="MXR154" s="74"/>
      <c r="MXS154" s="74"/>
      <c r="MXT154" s="74"/>
      <c r="MXU154" s="4"/>
      <c r="MXV154" s="4"/>
      <c r="MXW154" s="4"/>
      <c r="MXX154" s="4"/>
      <c r="MXY154" s="4"/>
      <c r="MXZ154" s="4"/>
      <c r="MYA154" s="4"/>
      <c r="MYB154" s="4"/>
      <c r="MYC154" s="4"/>
      <c r="MYD154" s="4"/>
      <c r="MYE154" s="4"/>
      <c r="MYF154" s="4"/>
      <c r="MYG154" s="4"/>
      <c r="MYH154" s="4"/>
      <c r="MYI154" s="4"/>
      <c r="MYJ154" s="4"/>
      <c r="MYK154" s="4"/>
      <c r="MYL154" s="4"/>
      <c r="MYM154" s="4"/>
      <c r="MYN154" s="4"/>
      <c r="MYO154" s="4"/>
      <c r="MYP154" s="4"/>
      <c r="MYQ154" s="4"/>
      <c r="MYR154" s="4"/>
      <c r="MYS154" s="4"/>
      <c r="MYT154" s="4"/>
      <c r="MYU154" s="4"/>
      <c r="MYV154" s="4"/>
      <c r="MYW154" s="4"/>
      <c r="MYX154" s="4"/>
      <c r="MYY154" s="4"/>
      <c r="MYZ154" s="4"/>
      <c r="MZA154" s="4"/>
      <c r="MZB154" s="4"/>
      <c r="MZC154" s="4"/>
      <c r="MZD154" s="4"/>
      <c r="MZE154" s="4"/>
      <c r="MZF154" s="4"/>
      <c r="MZG154" s="4"/>
      <c r="MZH154" s="4"/>
      <c r="MZI154" s="4"/>
      <c r="MZJ154" s="4"/>
      <c r="MZK154" s="4"/>
      <c r="MZL154" s="4"/>
      <c r="MZM154" s="4"/>
      <c r="MZN154" s="4"/>
      <c r="MZO154" s="4"/>
      <c r="MZP154" s="4"/>
      <c r="MZQ154" s="4"/>
      <c r="MZR154" s="4"/>
      <c r="MZS154" s="4"/>
      <c r="MZT154" s="4"/>
      <c r="MZU154" s="4"/>
      <c r="MZV154" s="4"/>
      <c r="MZW154" s="4"/>
      <c r="MZX154" s="4"/>
      <c r="MZY154" s="4"/>
      <c r="MZZ154" s="4"/>
      <c r="NAA154" s="4"/>
      <c r="NAB154" s="4"/>
      <c r="NAC154" s="4"/>
      <c r="NAD154" s="4"/>
      <c r="NAE154" s="4"/>
      <c r="NAF154" s="4"/>
      <c r="NAG154" s="4"/>
      <c r="NAH154" s="4"/>
      <c r="NAI154" s="4"/>
      <c r="NAJ154" s="4"/>
      <c r="NAK154" s="4"/>
      <c r="NAL154" s="4"/>
      <c r="NAM154" s="4"/>
      <c r="NAN154" s="4"/>
      <c r="NAO154" s="4"/>
      <c r="NAP154" s="4"/>
      <c r="NAQ154" s="4"/>
      <c r="NAR154" s="4"/>
      <c r="NAS154" s="4"/>
      <c r="NAT154" s="4"/>
      <c r="NAU154" s="4"/>
      <c r="NAV154" s="4"/>
      <c r="NAW154" s="4"/>
      <c r="NAX154" s="4"/>
      <c r="NAY154" s="4"/>
      <c r="NAZ154" s="4"/>
      <c r="NBA154" s="4"/>
      <c r="NBB154" s="4"/>
      <c r="NBC154" s="4"/>
      <c r="NBD154" s="4"/>
      <c r="NBE154" s="4"/>
      <c r="NBF154" s="4"/>
      <c r="NBG154" s="4"/>
      <c r="NBH154" s="4"/>
      <c r="NBI154" s="4"/>
      <c r="NBJ154" s="4"/>
      <c r="NBK154" s="4"/>
      <c r="NBL154" s="4"/>
      <c r="NBM154" s="4"/>
      <c r="NBN154" s="4"/>
      <c r="NBO154" s="4"/>
      <c r="NBP154" s="4"/>
      <c r="NBQ154" s="4"/>
      <c r="NBR154" s="4"/>
      <c r="NBS154" s="4"/>
      <c r="NBT154" s="4"/>
      <c r="NBU154" s="4"/>
      <c r="NBV154" s="4"/>
      <c r="NBW154" s="4"/>
      <c r="NBX154" s="4"/>
      <c r="NBY154" s="4"/>
      <c r="NBZ154" s="4"/>
      <c r="NCA154" s="4"/>
      <c r="NCB154" s="4"/>
      <c r="NCC154" s="4"/>
      <c r="NCD154" s="4"/>
      <c r="NCE154" s="4"/>
      <c r="NCF154" s="4"/>
      <c r="NCG154" s="4"/>
      <c r="NCH154" s="4"/>
      <c r="NCI154" s="4"/>
      <c r="NCJ154" s="4"/>
      <c r="NCK154" s="4"/>
      <c r="NCL154" s="4"/>
      <c r="NCM154" s="4"/>
      <c r="NCN154" s="4"/>
      <c r="NCO154" s="4"/>
      <c r="NCP154" s="4"/>
      <c r="NCQ154" s="4"/>
      <c r="NCR154" s="4"/>
      <c r="NCS154" s="4"/>
      <c r="NCT154" s="4"/>
      <c r="NCU154" s="4"/>
      <c r="NCV154" s="4"/>
      <c r="NCW154" s="4"/>
      <c r="NCX154" s="4"/>
      <c r="NCY154" s="4"/>
      <c r="NCZ154" s="4"/>
      <c r="NDA154" s="4"/>
      <c r="NDB154" s="4"/>
      <c r="NDC154" s="4"/>
      <c r="NDD154" s="4"/>
      <c r="NDE154" s="4"/>
      <c r="NDF154" s="4"/>
      <c r="NDG154" s="4"/>
      <c r="NDH154" s="4"/>
      <c r="NDI154" s="4"/>
      <c r="NDJ154" s="4"/>
      <c r="NDK154" s="4"/>
      <c r="NDL154" s="4"/>
      <c r="NDM154" s="4"/>
      <c r="NDN154" s="4"/>
      <c r="NDO154" s="4"/>
      <c r="NDP154" s="4"/>
      <c r="NDQ154" s="4"/>
      <c r="NDR154" s="4"/>
      <c r="NDS154" s="4"/>
      <c r="NDT154" s="4"/>
      <c r="NDU154" s="4"/>
      <c r="NDV154" s="4"/>
      <c r="NDW154" s="4"/>
      <c r="NDX154" s="4"/>
      <c r="NDY154" s="4"/>
      <c r="NDZ154" s="4"/>
      <c r="NEA154" s="4"/>
      <c r="NEB154" s="4"/>
      <c r="NEC154" s="4"/>
      <c r="NED154" s="4"/>
      <c r="NEE154" s="4"/>
      <c r="NEF154" s="4"/>
      <c r="NEG154" s="4"/>
      <c r="NEH154" s="4"/>
      <c r="NEI154" s="4"/>
      <c r="NEJ154" s="4"/>
      <c r="NEK154" s="4"/>
      <c r="NEL154" s="4"/>
      <c r="NEM154" s="4"/>
      <c r="NEN154" s="4"/>
      <c r="NEO154" s="4"/>
      <c r="NEP154" s="4"/>
      <c r="NEQ154" s="4"/>
      <c r="NER154" s="4"/>
      <c r="NES154" s="4"/>
      <c r="NET154" s="4"/>
      <c r="NEU154" s="4"/>
      <c r="NEV154" s="4"/>
      <c r="NEW154" s="4"/>
      <c r="NEX154" s="4"/>
      <c r="NEY154" s="4"/>
      <c r="NEZ154" s="4"/>
      <c r="NFA154" s="4"/>
      <c r="NFB154" s="4"/>
      <c r="NFC154" s="4"/>
      <c r="NFD154" s="4"/>
      <c r="NFE154" s="4"/>
      <c r="NFF154" s="4"/>
      <c r="NFG154" s="4"/>
      <c r="NFH154" s="4"/>
      <c r="NFI154" s="4"/>
      <c r="NFJ154" s="4"/>
      <c r="NFK154" s="4"/>
      <c r="NFL154" s="4"/>
      <c r="NFM154" s="4"/>
      <c r="NFN154" s="4"/>
      <c r="NFO154" s="4"/>
      <c r="NFP154" s="4"/>
      <c r="NFQ154" s="4"/>
      <c r="NFR154" s="4"/>
      <c r="NFS154" s="4"/>
      <c r="NFT154" s="4"/>
      <c r="NFU154" s="4"/>
      <c r="NFV154" s="4"/>
      <c r="NFW154" s="4"/>
      <c r="NFX154" s="4"/>
      <c r="NFY154" s="4"/>
      <c r="NFZ154" s="4"/>
      <c r="NGA154" s="4"/>
      <c r="NGB154" s="4"/>
      <c r="NGC154" s="4"/>
      <c r="NGD154" s="4"/>
      <c r="NGE154" s="4"/>
      <c r="NGF154" s="4"/>
      <c r="NGG154" s="4"/>
      <c r="NGH154" s="4"/>
      <c r="NGI154" s="4"/>
      <c r="NGJ154" s="4"/>
      <c r="NGK154" s="4"/>
      <c r="NGL154" s="4"/>
      <c r="NGM154" s="4"/>
      <c r="NGN154" s="4"/>
      <c r="NGO154" s="4"/>
      <c r="NGP154" s="4"/>
      <c r="NGQ154" s="4"/>
      <c r="NGR154" s="4"/>
      <c r="NGS154" s="4"/>
      <c r="NGT154" s="4"/>
      <c r="NGU154" s="4"/>
      <c r="NGV154" s="4"/>
      <c r="NGW154" s="4"/>
      <c r="NGX154" s="4"/>
      <c r="NGY154" s="4"/>
      <c r="NGZ154" s="4"/>
      <c r="NHA154" s="4"/>
      <c r="NHB154" s="4"/>
      <c r="NHC154" s="4"/>
      <c r="NHD154" s="4"/>
      <c r="NHE154" s="4"/>
      <c r="NHF154" s="4"/>
      <c r="NHG154" s="4"/>
      <c r="NHH154" s="4"/>
      <c r="NHI154" s="4"/>
      <c r="NHJ154" s="4"/>
      <c r="NHK154" s="74"/>
      <c r="NHL154" s="74"/>
      <c r="NHM154" s="74"/>
      <c r="NHN154" s="74"/>
      <c r="NHO154" s="74"/>
      <c r="NHP154" s="74"/>
      <c r="NHQ154" s="4"/>
      <c r="NHR154" s="4"/>
      <c r="NHS154" s="4"/>
      <c r="NHT154" s="4"/>
      <c r="NHU154" s="4"/>
      <c r="NHV154" s="4"/>
      <c r="NHW154" s="4"/>
      <c r="NHX154" s="4"/>
      <c r="NHY154" s="4"/>
      <c r="NHZ154" s="4"/>
      <c r="NIA154" s="4"/>
      <c r="NIB154" s="4"/>
      <c r="NIC154" s="4"/>
      <c r="NID154" s="4"/>
      <c r="NIE154" s="4"/>
      <c r="NIF154" s="4"/>
      <c r="NIG154" s="4"/>
      <c r="NIH154" s="4"/>
      <c r="NII154" s="4"/>
      <c r="NIJ154" s="4"/>
      <c r="NIK154" s="4"/>
      <c r="NIL154" s="4"/>
      <c r="NIM154" s="4"/>
      <c r="NIN154" s="4"/>
      <c r="NIO154" s="4"/>
      <c r="NIP154" s="4"/>
      <c r="NIQ154" s="4"/>
      <c r="NIR154" s="4"/>
      <c r="NIS154" s="4"/>
      <c r="NIT154" s="4"/>
      <c r="NIU154" s="4"/>
      <c r="NIV154" s="4"/>
      <c r="NIW154" s="4"/>
      <c r="NIX154" s="4"/>
      <c r="NIY154" s="4"/>
      <c r="NIZ154" s="4"/>
      <c r="NJA154" s="4"/>
      <c r="NJB154" s="4"/>
      <c r="NJC154" s="4"/>
      <c r="NJD154" s="4"/>
      <c r="NJE154" s="4"/>
      <c r="NJF154" s="4"/>
      <c r="NJG154" s="4"/>
      <c r="NJH154" s="4"/>
      <c r="NJI154" s="4"/>
      <c r="NJJ154" s="4"/>
      <c r="NJK154" s="4"/>
      <c r="NJL154" s="4"/>
      <c r="NJM154" s="4"/>
      <c r="NJN154" s="4"/>
      <c r="NJO154" s="4"/>
      <c r="NJP154" s="4"/>
      <c r="NJQ154" s="4"/>
      <c r="NJR154" s="4"/>
      <c r="NJS154" s="4"/>
      <c r="NJT154" s="4"/>
      <c r="NJU154" s="4"/>
      <c r="NJV154" s="4"/>
      <c r="NJW154" s="4"/>
      <c r="NJX154" s="4"/>
      <c r="NJY154" s="4"/>
      <c r="NJZ154" s="4"/>
      <c r="NKA154" s="4"/>
      <c r="NKB154" s="4"/>
      <c r="NKC154" s="4"/>
      <c r="NKD154" s="4"/>
      <c r="NKE154" s="4"/>
      <c r="NKF154" s="4"/>
      <c r="NKG154" s="4"/>
      <c r="NKH154" s="4"/>
      <c r="NKI154" s="4"/>
      <c r="NKJ154" s="4"/>
      <c r="NKK154" s="4"/>
      <c r="NKL154" s="4"/>
      <c r="NKM154" s="4"/>
      <c r="NKN154" s="4"/>
      <c r="NKO154" s="4"/>
      <c r="NKP154" s="4"/>
      <c r="NKQ154" s="4"/>
      <c r="NKR154" s="4"/>
      <c r="NKS154" s="4"/>
      <c r="NKT154" s="4"/>
      <c r="NKU154" s="4"/>
      <c r="NKV154" s="4"/>
      <c r="NKW154" s="4"/>
      <c r="NKX154" s="4"/>
      <c r="NKY154" s="4"/>
      <c r="NKZ154" s="4"/>
      <c r="NLA154" s="4"/>
      <c r="NLB154" s="4"/>
      <c r="NLC154" s="4"/>
      <c r="NLD154" s="4"/>
      <c r="NLE154" s="4"/>
      <c r="NLF154" s="4"/>
      <c r="NLG154" s="4"/>
      <c r="NLH154" s="4"/>
      <c r="NLI154" s="4"/>
      <c r="NLJ154" s="4"/>
      <c r="NLK154" s="4"/>
      <c r="NLL154" s="4"/>
      <c r="NLM154" s="4"/>
      <c r="NLN154" s="4"/>
      <c r="NLO154" s="4"/>
      <c r="NLP154" s="4"/>
      <c r="NLQ154" s="4"/>
      <c r="NLR154" s="4"/>
      <c r="NLS154" s="4"/>
      <c r="NLT154" s="4"/>
      <c r="NLU154" s="4"/>
      <c r="NLV154" s="4"/>
      <c r="NLW154" s="4"/>
      <c r="NLX154" s="4"/>
      <c r="NLY154" s="4"/>
      <c r="NLZ154" s="4"/>
      <c r="NMA154" s="4"/>
      <c r="NMB154" s="4"/>
      <c r="NMC154" s="4"/>
      <c r="NMD154" s="4"/>
      <c r="NME154" s="4"/>
      <c r="NMF154" s="4"/>
      <c r="NMG154" s="4"/>
      <c r="NMH154" s="4"/>
      <c r="NMI154" s="4"/>
      <c r="NMJ154" s="4"/>
      <c r="NMK154" s="4"/>
      <c r="NML154" s="4"/>
      <c r="NMM154" s="4"/>
      <c r="NMN154" s="4"/>
      <c r="NMO154" s="4"/>
      <c r="NMP154" s="4"/>
      <c r="NMQ154" s="4"/>
      <c r="NMR154" s="4"/>
      <c r="NMS154" s="4"/>
      <c r="NMT154" s="4"/>
      <c r="NMU154" s="4"/>
      <c r="NMV154" s="4"/>
      <c r="NMW154" s="4"/>
      <c r="NMX154" s="4"/>
      <c r="NMY154" s="4"/>
      <c r="NMZ154" s="4"/>
      <c r="NNA154" s="4"/>
      <c r="NNB154" s="4"/>
      <c r="NNC154" s="4"/>
      <c r="NND154" s="4"/>
      <c r="NNE154" s="4"/>
      <c r="NNF154" s="4"/>
      <c r="NNG154" s="4"/>
      <c r="NNH154" s="4"/>
      <c r="NNI154" s="4"/>
      <c r="NNJ154" s="4"/>
      <c r="NNK154" s="4"/>
      <c r="NNL154" s="4"/>
      <c r="NNM154" s="4"/>
      <c r="NNN154" s="4"/>
      <c r="NNO154" s="4"/>
      <c r="NNP154" s="4"/>
      <c r="NNQ154" s="4"/>
      <c r="NNR154" s="4"/>
      <c r="NNS154" s="4"/>
      <c r="NNT154" s="4"/>
      <c r="NNU154" s="4"/>
      <c r="NNV154" s="4"/>
      <c r="NNW154" s="4"/>
      <c r="NNX154" s="4"/>
      <c r="NNY154" s="4"/>
      <c r="NNZ154" s="4"/>
      <c r="NOA154" s="4"/>
      <c r="NOB154" s="4"/>
      <c r="NOC154" s="4"/>
      <c r="NOD154" s="4"/>
      <c r="NOE154" s="4"/>
      <c r="NOF154" s="4"/>
      <c r="NOG154" s="4"/>
      <c r="NOH154" s="4"/>
      <c r="NOI154" s="4"/>
      <c r="NOJ154" s="4"/>
      <c r="NOK154" s="4"/>
      <c r="NOL154" s="4"/>
      <c r="NOM154" s="4"/>
      <c r="NON154" s="4"/>
      <c r="NOO154" s="4"/>
      <c r="NOP154" s="4"/>
      <c r="NOQ154" s="4"/>
      <c r="NOR154" s="4"/>
      <c r="NOS154" s="4"/>
      <c r="NOT154" s="4"/>
      <c r="NOU154" s="4"/>
      <c r="NOV154" s="4"/>
      <c r="NOW154" s="4"/>
      <c r="NOX154" s="4"/>
      <c r="NOY154" s="4"/>
      <c r="NOZ154" s="4"/>
      <c r="NPA154" s="4"/>
      <c r="NPB154" s="4"/>
      <c r="NPC154" s="4"/>
      <c r="NPD154" s="4"/>
      <c r="NPE154" s="4"/>
      <c r="NPF154" s="4"/>
      <c r="NPG154" s="4"/>
      <c r="NPH154" s="4"/>
      <c r="NPI154" s="4"/>
      <c r="NPJ154" s="4"/>
      <c r="NPK154" s="4"/>
      <c r="NPL154" s="4"/>
      <c r="NPM154" s="4"/>
      <c r="NPN154" s="4"/>
      <c r="NPO154" s="4"/>
      <c r="NPP154" s="4"/>
      <c r="NPQ154" s="4"/>
      <c r="NPR154" s="4"/>
      <c r="NPS154" s="4"/>
      <c r="NPT154" s="4"/>
      <c r="NPU154" s="4"/>
      <c r="NPV154" s="4"/>
      <c r="NPW154" s="4"/>
      <c r="NPX154" s="4"/>
      <c r="NPY154" s="4"/>
      <c r="NPZ154" s="4"/>
      <c r="NQA154" s="4"/>
      <c r="NQB154" s="4"/>
      <c r="NQC154" s="4"/>
      <c r="NQD154" s="4"/>
      <c r="NQE154" s="4"/>
      <c r="NQF154" s="4"/>
      <c r="NQG154" s="4"/>
      <c r="NQH154" s="4"/>
      <c r="NQI154" s="4"/>
      <c r="NQJ154" s="4"/>
      <c r="NQK154" s="4"/>
      <c r="NQL154" s="4"/>
      <c r="NQM154" s="4"/>
      <c r="NQN154" s="4"/>
      <c r="NQO154" s="4"/>
      <c r="NQP154" s="4"/>
      <c r="NQQ154" s="4"/>
      <c r="NQR154" s="4"/>
      <c r="NQS154" s="4"/>
      <c r="NQT154" s="4"/>
      <c r="NQU154" s="4"/>
      <c r="NQV154" s="4"/>
      <c r="NQW154" s="4"/>
      <c r="NQX154" s="4"/>
      <c r="NQY154" s="4"/>
      <c r="NQZ154" s="4"/>
      <c r="NRA154" s="4"/>
      <c r="NRB154" s="4"/>
      <c r="NRC154" s="4"/>
      <c r="NRD154" s="4"/>
      <c r="NRE154" s="4"/>
      <c r="NRF154" s="4"/>
      <c r="NRG154" s="74"/>
      <c r="NRH154" s="74"/>
      <c r="NRI154" s="74"/>
      <c r="NRJ154" s="74"/>
      <c r="NRK154" s="74"/>
      <c r="NRL154" s="74"/>
      <c r="NRM154" s="4"/>
      <c r="NRN154" s="4"/>
      <c r="NRO154" s="4"/>
      <c r="NRP154" s="4"/>
      <c r="NRQ154" s="4"/>
      <c r="NRR154" s="4"/>
      <c r="NRS154" s="4"/>
      <c r="NRT154" s="4"/>
      <c r="NRU154" s="4"/>
      <c r="NRV154" s="4"/>
      <c r="NRW154" s="4"/>
      <c r="NRX154" s="4"/>
      <c r="NRY154" s="4"/>
      <c r="NRZ154" s="4"/>
      <c r="NSA154" s="4"/>
      <c r="NSB154" s="4"/>
      <c r="NSC154" s="4"/>
      <c r="NSD154" s="4"/>
      <c r="NSE154" s="4"/>
      <c r="NSF154" s="4"/>
      <c r="NSG154" s="4"/>
      <c r="NSH154" s="4"/>
      <c r="NSI154" s="4"/>
      <c r="NSJ154" s="4"/>
      <c r="NSK154" s="4"/>
      <c r="NSL154" s="4"/>
      <c r="NSM154" s="4"/>
      <c r="NSN154" s="4"/>
      <c r="NSO154" s="4"/>
      <c r="NSP154" s="4"/>
      <c r="NSQ154" s="4"/>
      <c r="NSR154" s="4"/>
      <c r="NSS154" s="4"/>
      <c r="NST154" s="4"/>
      <c r="NSU154" s="4"/>
      <c r="NSV154" s="4"/>
      <c r="NSW154" s="4"/>
      <c r="NSX154" s="4"/>
      <c r="NSY154" s="4"/>
      <c r="NSZ154" s="4"/>
      <c r="NTA154" s="4"/>
      <c r="NTB154" s="4"/>
      <c r="NTC154" s="4"/>
      <c r="NTD154" s="4"/>
      <c r="NTE154" s="4"/>
      <c r="NTF154" s="4"/>
      <c r="NTG154" s="4"/>
      <c r="NTH154" s="4"/>
      <c r="NTI154" s="4"/>
      <c r="NTJ154" s="4"/>
      <c r="NTK154" s="4"/>
      <c r="NTL154" s="4"/>
      <c r="NTM154" s="4"/>
      <c r="NTN154" s="4"/>
      <c r="NTO154" s="4"/>
      <c r="NTP154" s="4"/>
      <c r="NTQ154" s="4"/>
      <c r="NTR154" s="4"/>
      <c r="NTS154" s="4"/>
      <c r="NTT154" s="4"/>
      <c r="NTU154" s="4"/>
      <c r="NTV154" s="4"/>
      <c r="NTW154" s="4"/>
      <c r="NTX154" s="4"/>
      <c r="NTY154" s="4"/>
      <c r="NTZ154" s="4"/>
      <c r="NUA154" s="4"/>
      <c r="NUB154" s="4"/>
      <c r="NUC154" s="4"/>
      <c r="NUD154" s="4"/>
      <c r="NUE154" s="4"/>
      <c r="NUF154" s="4"/>
      <c r="NUG154" s="4"/>
      <c r="NUH154" s="4"/>
      <c r="NUI154" s="4"/>
      <c r="NUJ154" s="4"/>
      <c r="NUK154" s="4"/>
      <c r="NUL154" s="4"/>
      <c r="NUM154" s="4"/>
      <c r="NUN154" s="4"/>
      <c r="NUO154" s="4"/>
      <c r="NUP154" s="4"/>
      <c r="NUQ154" s="4"/>
      <c r="NUR154" s="4"/>
      <c r="NUS154" s="4"/>
      <c r="NUT154" s="4"/>
      <c r="NUU154" s="4"/>
      <c r="NUV154" s="4"/>
      <c r="NUW154" s="4"/>
      <c r="NUX154" s="4"/>
      <c r="NUY154" s="4"/>
      <c r="NUZ154" s="4"/>
      <c r="NVA154" s="4"/>
      <c r="NVB154" s="4"/>
      <c r="NVC154" s="4"/>
      <c r="NVD154" s="4"/>
      <c r="NVE154" s="4"/>
      <c r="NVF154" s="4"/>
      <c r="NVG154" s="4"/>
      <c r="NVH154" s="4"/>
      <c r="NVI154" s="4"/>
      <c r="NVJ154" s="4"/>
      <c r="NVK154" s="4"/>
      <c r="NVL154" s="4"/>
      <c r="NVM154" s="4"/>
      <c r="NVN154" s="4"/>
      <c r="NVO154" s="4"/>
      <c r="NVP154" s="4"/>
      <c r="NVQ154" s="4"/>
      <c r="NVR154" s="4"/>
      <c r="NVS154" s="4"/>
      <c r="NVT154" s="4"/>
      <c r="NVU154" s="4"/>
      <c r="NVV154" s="4"/>
      <c r="NVW154" s="4"/>
      <c r="NVX154" s="4"/>
      <c r="NVY154" s="4"/>
      <c r="NVZ154" s="4"/>
      <c r="NWA154" s="4"/>
      <c r="NWB154" s="4"/>
      <c r="NWC154" s="4"/>
      <c r="NWD154" s="4"/>
      <c r="NWE154" s="4"/>
      <c r="NWF154" s="4"/>
      <c r="NWG154" s="4"/>
      <c r="NWH154" s="4"/>
      <c r="NWI154" s="4"/>
      <c r="NWJ154" s="4"/>
      <c r="NWK154" s="4"/>
      <c r="NWL154" s="4"/>
      <c r="NWM154" s="4"/>
      <c r="NWN154" s="4"/>
      <c r="NWO154" s="4"/>
      <c r="NWP154" s="4"/>
      <c r="NWQ154" s="4"/>
      <c r="NWR154" s="4"/>
      <c r="NWS154" s="4"/>
      <c r="NWT154" s="4"/>
      <c r="NWU154" s="4"/>
      <c r="NWV154" s="4"/>
      <c r="NWW154" s="4"/>
      <c r="NWX154" s="4"/>
      <c r="NWY154" s="4"/>
      <c r="NWZ154" s="4"/>
      <c r="NXA154" s="4"/>
      <c r="NXB154" s="4"/>
      <c r="NXC154" s="4"/>
      <c r="NXD154" s="4"/>
      <c r="NXE154" s="4"/>
      <c r="NXF154" s="4"/>
      <c r="NXG154" s="4"/>
      <c r="NXH154" s="4"/>
      <c r="NXI154" s="4"/>
      <c r="NXJ154" s="4"/>
      <c r="NXK154" s="4"/>
      <c r="NXL154" s="4"/>
      <c r="NXM154" s="4"/>
      <c r="NXN154" s="4"/>
      <c r="NXO154" s="4"/>
      <c r="NXP154" s="4"/>
      <c r="NXQ154" s="4"/>
      <c r="NXR154" s="4"/>
      <c r="NXS154" s="4"/>
      <c r="NXT154" s="4"/>
      <c r="NXU154" s="4"/>
      <c r="NXV154" s="4"/>
      <c r="NXW154" s="4"/>
      <c r="NXX154" s="4"/>
      <c r="NXY154" s="4"/>
      <c r="NXZ154" s="4"/>
      <c r="NYA154" s="4"/>
      <c r="NYB154" s="4"/>
      <c r="NYC154" s="4"/>
      <c r="NYD154" s="4"/>
      <c r="NYE154" s="4"/>
      <c r="NYF154" s="4"/>
      <c r="NYG154" s="4"/>
      <c r="NYH154" s="4"/>
      <c r="NYI154" s="4"/>
      <c r="NYJ154" s="4"/>
      <c r="NYK154" s="4"/>
      <c r="NYL154" s="4"/>
      <c r="NYM154" s="4"/>
      <c r="NYN154" s="4"/>
      <c r="NYO154" s="4"/>
      <c r="NYP154" s="4"/>
      <c r="NYQ154" s="4"/>
      <c r="NYR154" s="4"/>
      <c r="NYS154" s="4"/>
      <c r="NYT154" s="4"/>
      <c r="NYU154" s="4"/>
      <c r="NYV154" s="4"/>
      <c r="NYW154" s="4"/>
      <c r="NYX154" s="4"/>
      <c r="NYY154" s="4"/>
      <c r="NYZ154" s="4"/>
      <c r="NZA154" s="4"/>
      <c r="NZB154" s="4"/>
      <c r="NZC154" s="4"/>
      <c r="NZD154" s="4"/>
      <c r="NZE154" s="4"/>
      <c r="NZF154" s="4"/>
      <c r="NZG154" s="4"/>
      <c r="NZH154" s="4"/>
      <c r="NZI154" s="4"/>
      <c r="NZJ154" s="4"/>
      <c r="NZK154" s="4"/>
      <c r="NZL154" s="4"/>
      <c r="NZM154" s="4"/>
      <c r="NZN154" s="4"/>
      <c r="NZO154" s="4"/>
      <c r="NZP154" s="4"/>
      <c r="NZQ154" s="4"/>
      <c r="NZR154" s="4"/>
      <c r="NZS154" s="4"/>
      <c r="NZT154" s="4"/>
      <c r="NZU154" s="4"/>
      <c r="NZV154" s="4"/>
      <c r="NZW154" s="4"/>
      <c r="NZX154" s="4"/>
      <c r="NZY154" s="4"/>
      <c r="NZZ154" s="4"/>
      <c r="OAA154" s="4"/>
      <c r="OAB154" s="4"/>
      <c r="OAC154" s="4"/>
      <c r="OAD154" s="4"/>
      <c r="OAE154" s="4"/>
      <c r="OAF154" s="4"/>
      <c r="OAG154" s="4"/>
      <c r="OAH154" s="4"/>
      <c r="OAI154" s="4"/>
      <c r="OAJ154" s="4"/>
      <c r="OAK154" s="4"/>
      <c r="OAL154" s="4"/>
      <c r="OAM154" s="4"/>
      <c r="OAN154" s="4"/>
      <c r="OAO154" s="4"/>
      <c r="OAP154" s="4"/>
      <c r="OAQ154" s="4"/>
      <c r="OAR154" s="4"/>
      <c r="OAS154" s="4"/>
      <c r="OAT154" s="4"/>
      <c r="OAU154" s="4"/>
      <c r="OAV154" s="4"/>
      <c r="OAW154" s="4"/>
      <c r="OAX154" s="4"/>
      <c r="OAY154" s="4"/>
      <c r="OAZ154" s="4"/>
      <c r="OBA154" s="4"/>
      <c r="OBB154" s="4"/>
      <c r="OBC154" s="74"/>
      <c r="OBD154" s="74"/>
      <c r="OBE154" s="74"/>
      <c r="OBF154" s="74"/>
      <c r="OBG154" s="74"/>
      <c r="OBH154" s="74"/>
      <c r="OBI154" s="4"/>
      <c r="OBJ154" s="4"/>
      <c r="OBK154" s="4"/>
      <c r="OBL154" s="4"/>
      <c r="OBM154" s="4"/>
      <c r="OBN154" s="4"/>
      <c r="OBO154" s="4"/>
      <c r="OBP154" s="4"/>
      <c r="OBQ154" s="4"/>
      <c r="OBR154" s="4"/>
      <c r="OBS154" s="4"/>
      <c r="OBT154" s="4"/>
      <c r="OBU154" s="4"/>
      <c r="OBV154" s="4"/>
      <c r="OBW154" s="4"/>
      <c r="OBX154" s="4"/>
      <c r="OBY154" s="4"/>
      <c r="OBZ154" s="4"/>
      <c r="OCA154" s="4"/>
      <c r="OCB154" s="4"/>
      <c r="OCC154" s="4"/>
      <c r="OCD154" s="4"/>
      <c r="OCE154" s="4"/>
      <c r="OCF154" s="4"/>
      <c r="OCG154" s="4"/>
      <c r="OCH154" s="4"/>
      <c r="OCI154" s="4"/>
      <c r="OCJ154" s="4"/>
      <c r="OCK154" s="4"/>
      <c r="OCL154" s="4"/>
      <c r="OCM154" s="4"/>
      <c r="OCN154" s="4"/>
      <c r="OCO154" s="4"/>
      <c r="OCP154" s="4"/>
      <c r="OCQ154" s="4"/>
      <c r="OCR154" s="4"/>
      <c r="OCS154" s="4"/>
      <c r="OCT154" s="4"/>
      <c r="OCU154" s="4"/>
      <c r="OCV154" s="4"/>
      <c r="OCW154" s="4"/>
      <c r="OCX154" s="4"/>
      <c r="OCY154" s="4"/>
      <c r="OCZ154" s="4"/>
      <c r="ODA154" s="4"/>
      <c r="ODB154" s="4"/>
      <c r="ODC154" s="4"/>
      <c r="ODD154" s="4"/>
      <c r="ODE154" s="4"/>
      <c r="ODF154" s="4"/>
      <c r="ODG154" s="4"/>
      <c r="ODH154" s="4"/>
      <c r="ODI154" s="4"/>
      <c r="ODJ154" s="4"/>
      <c r="ODK154" s="4"/>
      <c r="ODL154" s="4"/>
      <c r="ODM154" s="4"/>
      <c r="ODN154" s="4"/>
      <c r="ODO154" s="4"/>
      <c r="ODP154" s="4"/>
      <c r="ODQ154" s="4"/>
      <c r="ODR154" s="4"/>
      <c r="ODS154" s="4"/>
      <c r="ODT154" s="4"/>
      <c r="ODU154" s="4"/>
      <c r="ODV154" s="4"/>
      <c r="ODW154" s="4"/>
      <c r="ODX154" s="4"/>
      <c r="ODY154" s="4"/>
      <c r="ODZ154" s="4"/>
      <c r="OEA154" s="4"/>
      <c r="OEB154" s="4"/>
      <c r="OEC154" s="4"/>
      <c r="OED154" s="4"/>
      <c r="OEE154" s="4"/>
      <c r="OEF154" s="4"/>
      <c r="OEG154" s="4"/>
      <c r="OEH154" s="4"/>
      <c r="OEI154" s="4"/>
      <c r="OEJ154" s="4"/>
      <c r="OEK154" s="4"/>
      <c r="OEL154" s="4"/>
      <c r="OEM154" s="4"/>
      <c r="OEN154" s="4"/>
      <c r="OEO154" s="4"/>
      <c r="OEP154" s="4"/>
      <c r="OEQ154" s="4"/>
      <c r="OER154" s="4"/>
      <c r="OES154" s="4"/>
      <c r="OET154" s="4"/>
      <c r="OEU154" s="4"/>
      <c r="OEV154" s="4"/>
      <c r="OEW154" s="4"/>
      <c r="OEX154" s="4"/>
      <c r="OEY154" s="4"/>
      <c r="OEZ154" s="4"/>
      <c r="OFA154" s="4"/>
      <c r="OFB154" s="4"/>
      <c r="OFC154" s="4"/>
      <c r="OFD154" s="4"/>
      <c r="OFE154" s="4"/>
      <c r="OFF154" s="4"/>
      <c r="OFG154" s="4"/>
      <c r="OFH154" s="4"/>
      <c r="OFI154" s="4"/>
      <c r="OFJ154" s="4"/>
      <c r="OFK154" s="4"/>
      <c r="OFL154" s="4"/>
      <c r="OFM154" s="4"/>
      <c r="OFN154" s="4"/>
      <c r="OFO154" s="4"/>
      <c r="OFP154" s="4"/>
      <c r="OFQ154" s="4"/>
      <c r="OFR154" s="4"/>
      <c r="OFS154" s="4"/>
      <c r="OFT154" s="4"/>
      <c r="OFU154" s="4"/>
      <c r="OFV154" s="4"/>
      <c r="OFW154" s="4"/>
      <c r="OFX154" s="4"/>
      <c r="OFY154" s="4"/>
      <c r="OFZ154" s="4"/>
      <c r="OGA154" s="4"/>
      <c r="OGB154" s="4"/>
      <c r="OGC154" s="4"/>
      <c r="OGD154" s="4"/>
      <c r="OGE154" s="4"/>
      <c r="OGF154" s="4"/>
      <c r="OGG154" s="4"/>
      <c r="OGH154" s="4"/>
      <c r="OGI154" s="4"/>
      <c r="OGJ154" s="4"/>
      <c r="OGK154" s="4"/>
      <c r="OGL154" s="4"/>
      <c r="OGM154" s="4"/>
      <c r="OGN154" s="4"/>
      <c r="OGO154" s="4"/>
      <c r="OGP154" s="4"/>
      <c r="OGQ154" s="4"/>
      <c r="OGR154" s="4"/>
      <c r="OGS154" s="4"/>
      <c r="OGT154" s="4"/>
      <c r="OGU154" s="4"/>
      <c r="OGV154" s="4"/>
      <c r="OGW154" s="4"/>
      <c r="OGX154" s="4"/>
      <c r="OGY154" s="4"/>
      <c r="OGZ154" s="4"/>
      <c r="OHA154" s="4"/>
      <c r="OHB154" s="4"/>
      <c r="OHC154" s="4"/>
      <c r="OHD154" s="4"/>
      <c r="OHE154" s="4"/>
      <c r="OHF154" s="4"/>
      <c r="OHG154" s="4"/>
      <c r="OHH154" s="4"/>
      <c r="OHI154" s="4"/>
      <c r="OHJ154" s="4"/>
      <c r="OHK154" s="4"/>
      <c r="OHL154" s="4"/>
      <c r="OHM154" s="4"/>
      <c r="OHN154" s="4"/>
      <c r="OHO154" s="4"/>
      <c r="OHP154" s="4"/>
      <c r="OHQ154" s="4"/>
      <c r="OHR154" s="4"/>
      <c r="OHS154" s="4"/>
      <c r="OHT154" s="4"/>
      <c r="OHU154" s="4"/>
      <c r="OHV154" s="4"/>
      <c r="OHW154" s="4"/>
      <c r="OHX154" s="4"/>
      <c r="OHY154" s="4"/>
      <c r="OHZ154" s="4"/>
      <c r="OIA154" s="4"/>
      <c r="OIB154" s="4"/>
      <c r="OIC154" s="4"/>
      <c r="OID154" s="4"/>
      <c r="OIE154" s="4"/>
      <c r="OIF154" s="4"/>
      <c r="OIG154" s="4"/>
      <c r="OIH154" s="4"/>
      <c r="OII154" s="4"/>
      <c r="OIJ154" s="4"/>
      <c r="OIK154" s="4"/>
      <c r="OIL154" s="4"/>
      <c r="OIM154" s="4"/>
      <c r="OIN154" s="4"/>
      <c r="OIO154" s="4"/>
      <c r="OIP154" s="4"/>
      <c r="OIQ154" s="4"/>
      <c r="OIR154" s="4"/>
      <c r="OIS154" s="4"/>
      <c r="OIT154" s="4"/>
      <c r="OIU154" s="4"/>
      <c r="OIV154" s="4"/>
      <c r="OIW154" s="4"/>
      <c r="OIX154" s="4"/>
      <c r="OIY154" s="4"/>
      <c r="OIZ154" s="4"/>
      <c r="OJA154" s="4"/>
      <c r="OJB154" s="4"/>
      <c r="OJC154" s="4"/>
      <c r="OJD154" s="4"/>
      <c r="OJE154" s="4"/>
      <c r="OJF154" s="4"/>
      <c r="OJG154" s="4"/>
      <c r="OJH154" s="4"/>
      <c r="OJI154" s="4"/>
      <c r="OJJ154" s="4"/>
      <c r="OJK154" s="4"/>
      <c r="OJL154" s="4"/>
      <c r="OJM154" s="4"/>
      <c r="OJN154" s="4"/>
      <c r="OJO154" s="4"/>
      <c r="OJP154" s="4"/>
      <c r="OJQ154" s="4"/>
      <c r="OJR154" s="4"/>
      <c r="OJS154" s="4"/>
      <c r="OJT154" s="4"/>
      <c r="OJU154" s="4"/>
      <c r="OJV154" s="4"/>
      <c r="OJW154" s="4"/>
      <c r="OJX154" s="4"/>
      <c r="OJY154" s="4"/>
      <c r="OJZ154" s="4"/>
      <c r="OKA154" s="4"/>
      <c r="OKB154" s="4"/>
      <c r="OKC154" s="4"/>
      <c r="OKD154" s="4"/>
      <c r="OKE154" s="4"/>
      <c r="OKF154" s="4"/>
      <c r="OKG154" s="4"/>
      <c r="OKH154" s="4"/>
      <c r="OKI154" s="4"/>
      <c r="OKJ154" s="4"/>
      <c r="OKK154" s="4"/>
      <c r="OKL154" s="4"/>
      <c r="OKM154" s="4"/>
      <c r="OKN154" s="4"/>
      <c r="OKO154" s="4"/>
      <c r="OKP154" s="4"/>
      <c r="OKQ154" s="4"/>
      <c r="OKR154" s="4"/>
      <c r="OKS154" s="4"/>
      <c r="OKT154" s="4"/>
      <c r="OKU154" s="4"/>
      <c r="OKV154" s="4"/>
      <c r="OKW154" s="4"/>
      <c r="OKX154" s="4"/>
      <c r="OKY154" s="74"/>
      <c r="OKZ154" s="74"/>
      <c r="OLA154" s="74"/>
      <c r="OLB154" s="74"/>
      <c r="OLC154" s="74"/>
      <c r="OLD154" s="74"/>
      <c r="OLE154" s="4"/>
      <c r="OLF154" s="4"/>
      <c r="OLG154" s="4"/>
      <c r="OLH154" s="4"/>
      <c r="OLI154" s="4"/>
      <c r="OLJ154" s="4"/>
      <c r="OLK154" s="4"/>
      <c r="OLL154" s="4"/>
      <c r="OLM154" s="4"/>
      <c r="OLN154" s="4"/>
      <c r="OLO154" s="4"/>
      <c r="OLP154" s="4"/>
      <c r="OLQ154" s="4"/>
      <c r="OLR154" s="4"/>
      <c r="OLS154" s="4"/>
      <c r="OLT154" s="4"/>
      <c r="OLU154" s="4"/>
      <c r="OLV154" s="4"/>
      <c r="OLW154" s="4"/>
      <c r="OLX154" s="4"/>
      <c r="OLY154" s="4"/>
      <c r="OLZ154" s="4"/>
      <c r="OMA154" s="4"/>
      <c r="OMB154" s="4"/>
      <c r="OMC154" s="4"/>
      <c r="OMD154" s="4"/>
      <c r="OME154" s="4"/>
      <c r="OMF154" s="4"/>
      <c r="OMG154" s="4"/>
      <c r="OMH154" s="4"/>
      <c r="OMI154" s="4"/>
      <c r="OMJ154" s="4"/>
      <c r="OMK154" s="4"/>
      <c r="OML154" s="4"/>
      <c r="OMM154" s="4"/>
      <c r="OMN154" s="4"/>
      <c r="OMO154" s="4"/>
      <c r="OMP154" s="4"/>
      <c r="OMQ154" s="4"/>
      <c r="OMR154" s="4"/>
      <c r="OMS154" s="4"/>
      <c r="OMT154" s="4"/>
      <c r="OMU154" s="4"/>
      <c r="OMV154" s="4"/>
      <c r="OMW154" s="4"/>
      <c r="OMX154" s="4"/>
      <c r="OMY154" s="4"/>
      <c r="OMZ154" s="4"/>
      <c r="ONA154" s="4"/>
      <c r="ONB154" s="4"/>
      <c r="ONC154" s="4"/>
      <c r="OND154" s="4"/>
      <c r="ONE154" s="4"/>
      <c r="ONF154" s="4"/>
      <c r="ONG154" s="4"/>
      <c r="ONH154" s="4"/>
      <c r="ONI154" s="4"/>
      <c r="ONJ154" s="4"/>
      <c r="ONK154" s="4"/>
      <c r="ONL154" s="4"/>
      <c r="ONM154" s="4"/>
      <c r="ONN154" s="4"/>
      <c r="ONO154" s="4"/>
      <c r="ONP154" s="4"/>
      <c r="ONQ154" s="4"/>
      <c r="ONR154" s="4"/>
      <c r="ONS154" s="4"/>
      <c r="ONT154" s="4"/>
      <c r="ONU154" s="4"/>
      <c r="ONV154" s="4"/>
      <c r="ONW154" s="4"/>
      <c r="ONX154" s="4"/>
      <c r="ONY154" s="4"/>
      <c r="ONZ154" s="4"/>
      <c r="OOA154" s="4"/>
      <c r="OOB154" s="4"/>
      <c r="OOC154" s="4"/>
      <c r="OOD154" s="4"/>
      <c r="OOE154" s="4"/>
      <c r="OOF154" s="4"/>
      <c r="OOG154" s="4"/>
      <c r="OOH154" s="4"/>
      <c r="OOI154" s="4"/>
      <c r="OOJ154" s="4"/>
      <c r="OOK154" s="4"/>
      <c r="OOL154" s="4"/>
      <c r="OOM154" s="4"/>
      <c r="OON154" s="4"/>
      <c r="OOO154" s="4"/>
      <c r="OOP154" s="4"/>
      <c r="OOQ154" s="4"/>
      <c r="OOR154" s="4"/>
      <c r="OOS154" s="4"/>
      <c r="OOT154" s="4"/>
      <c r="OOU154" s="4"/>
      <c r="OOV154" s="4"/>
      <c r="OOW154" s="4"/>
      <c r="OOX154" s="4"/>
      <c r="OOY154" s="4"/>
      <c r="OOZ154" s="4"/>
      <c r="OPA154" s="4"/>
      <c r="OPB154" s="4"/>
      <c r="OPC154" s="4"/>
      <c r="OPD154" s="4"/>
      <c r="OPE154" s="4"/>
      <c r="OPF154" s="4"/>
      <c r="OPG154" s="4"/>
      <c r="OPH154" s="4"/>
      <c r="OPI154" s="4"/>
      <c r="OPJ154" s="4"/>
      <c r="OPK154" s="4"/>
      <c r="OPL154" s="4"/>
      <c r="OPM154" s="4"/>
      <c r="OPN154" s="4"/>
      <c r="OPO154" s="4"/>
      <c r="OPP154" s="4"/>
      <c r="OPQ154" s="4"/>
      <c r="OPR154" s="4"/>
      <c r="OPS154" s="4"/>
      <c r="OPT154" s="4"/>
      <c r="OPU154" s="4"/>
      <c r="OPV154" s="4"/>
      <c r="OPW154" s="4"/>
      <c r="OPX154" s="4"/>
      <c r="OPY154" s="4"/>
      <c r="OPZ154" s="4"/>
      <c r="OQA154" s="4"/>
      <c r="OQB154" s="4"/>
      <c r="OQC154" s="4"/>
      <c r="OQD154" s="4"/>
      <c r="OQE154" s="4"/>
      <c r="OQF154" s="4"/>
      <c r="OQG154" s="4"/>
      <c r="OQH154" s="4"/>
      <c r="OQI154" s="4"/>
      <c r="OQJ154" s="4"/>
      <c r="OQK154" s="4"/>
      <c r="OQL154" s="4"/>
      <c r="OQM154" s="4"/>
      <c r="OQN154" s="4"/>
      <c r="OQO154" s="4"/>
      <c r="OQP154" s="4"/>
      <c r="OQQ154" s="4"/>
      <c r="OQR154" s="4"/>
      <c r="OQS154" s="4"/>
      <c r="OQT154" s="4"/>
      <c r="OQU154" s="4"/>
      <c r="OQV154" s="4"/>
      <c r="OQW154" s="4"/>
      <c r="OQX154" s="4"/>
      <c r="OQY154" s="4"/>
      <c r="OQZ154" s="4"/>
      <c r="ORA154" s="4"/>
      <c r="ORB154" s="4"/>
      <c r="ORC154" s="4"/>
      <c r="ORD154" s="4"/>
      <c r="ORE154" s="4"/>
      <c r="ORF154" s="4"/>
      <c r="ORG154" s="4"/>
      <c r="ORH154" s="4"/>
      <c r="ORI154" s="4"/>
      <c r="ORJ154" s="4"/>
      <c r="ORK154" s="4"/>
      <c r="ORL154" s="4"/>
      <c r="ORM154" s="4"/>
      <c r="ORN154" s="4"/>
      <c r="ORO154" s="4"/>
      <c r="ORP154" s="4"/>
      <c r="ORQ154" s="4"/>
      <c r="ORR154" s="4"/>
      <c r="ORS154" s="4"/>
      <c r="ORT154" s="4"/>
      <c r="ORU154" s="4"/>
      <c r="ORV154" s="4"/>
      <c r="ORW154" s="4"/>
      <c r="ORX154" s="4"/>
      <c r="ORY154" s="4"/>
      <c r="ORZ154" s="4"/>
      <c r="OSA154" s="4"/>
      <c r="OSB154" s="4"/>
      <c r="OSC154" s="4"/>
      <c r="OSD154" s="4"/>
      <c r="OSE154" s="4"/>
      <c r="OSF154" s="4"/>
      <c r="OSG154" s="4"/>
      <c r="OSH154" s="4"/>
      <c r="OSI154" s="4"/>
      <c r="OSJ154" s="4"/>
      <c r="OSK154" s="4"/>
      <c r="OSL154" s="4"/>
      <c r="OSM154" s="4"/>
      <c r="OSN154" s="4"/>
      <c r="OSO154" s="4"/>
      <c r="OSP154" s="4"/>
      <c r="OSQ154" s="4"/>
      <c r="OSR154" s="4"/>
      <c r="OSS154" s="4"/>
      <c r="OST154" s="4"/>
      <c r="OSU154" s="4"/>
      <c r="OSV154" s="4"/>
      <c r="OSW154" s="4"/>
      <c r="OSX154" s="4"/>
      <c r="OSY154" s="4"/>
      <c r="OSZ154" s="4"/>
      <c r="OTA154" s="4"/>
      <c r="OTB154" s="4"/>
      <c r="OTC154" s="4"/>
      <c r="OTD154" s="4"/>
      <c r="OTE154" s="4"/>
      <c r="OTF154" s="4"/>
      <c r="OTG154" s="4"/>
      <c r="OTH154" s="4"/>
      <c r="OTI154" s="4"/>
      <c r="OTJ154" s="4"/>
      <c r="OTK154" s="4"/>
      <c r="OTL154" s="4"/>
      <c r="OTM154" s="4"/>
      <c r="OTN154" s="4"/>
      <c r="OTO154" s="4"/>
      <c r="OTP154" s="4"/>
      <c r="OTQ154" s="4"/>
      <c r="OTR154" s="4"/>
      <c r="OTS154" s="4"/>
      <c r="OTT154" s="4"/>
      <c r="OTU154" s="4"/>
      <c r="OTV154" s="4"/>
      <c r="OTW154" s="4"/>
      <c r="OTX154" s="4"/>
      <c r="OTY154" s="4"/>
      <c r="OTZ154" s="4"/>
      <c r="OUA154" s="4"/>
      <c r="OUB154" s="4"/>
      <c r="OUC154" s="4"/>
      <c r="OUD154" s="4"/>
      <c r="OUE154" s="4"/>
      <c r="OUF154" s="4"/>
      <c r="OUG154" s="4"/>
      <c r="OUH154" s="4"/>
      <c r="OUI154" s="4"/>
      <c r="OUJ154" s="4"/>
      <c r="OUK154" s="4"/>
      <c r="OUL154" s="4"/>
      <c r="OUM154" s="4"/>
      <c r="OUN154" s="4"/>
      <c r="OUO154" s="4"/>
      <c r="OUP154" s="4"/>
      <c r="OUQ154" s="4"/>
      <c r="OUR154" s="4"/>
      <c r="OUS154" s="4"/>
      <c r="OUT154" s="4"/>
      <c r="OUU154" s="74"/>
      <c r="OUV154" s="74"/>
      <c r="OUW154" s="74"/>
      <c r="OUX154" s="74"/>
      <c r="OUY154" s="74"/>
      <c r="OUZ154" s="74"/>
      <c r="OVA154" s="4"/>
      <c r="OVB154" s="4"/>
      <c r="OVC154" s="4"/>
      <c r="OVD154" s="4"/>
      <c r="OVE154" s="4"/>
      <c r="OVF154" s="4"/>
      <c r="OVG154" s="4"/>
      <c r="OVH154" s="4"/>
      <c r="OVI154" s="4"/>
      <c r="OVJ154" s="4"/>
      <c r="OVK154" s="4"/>
      <c r="OVL154" s="4"/>
      <c r="OVM154" s="4"/>
      <c r="OVN154" s="4"/>
      <c r="OVO154" s="4"/>
      <c r="OVP154" s="4"/>
      <c r="OVQ154" s="4"/>
      <c r="OVR154" s="4"/>
      <c r="OVS154" s="4"/>
      <c r="OVT154" s="4"/>
      <c r="OVU154" s="4"/>
      <c r="OVV154" s="4"/>
      <c r="OVW154" s="4"/>
      <c r="OVX154" s="4"/>
      <c r="OVY154" s="4"/>
      <c r="OVZ154" s="4"/>
      <c r="OWA154" s="4"/>
      <c r="OWB154" s="4"/>
      <c r="OWC154" s="4"/>
      <c r="OWD154" s="4"/>
      <c r="OWE154" s="4"/>
      <c r="OWF154" s="4"/>
      <c r="OWG154" s="4"/>
      <c r="OWH154" s="4"/>
      <c r="OWI154" s="4"/>
      <c r="OWJ154" s="4"/>
      <c r="OWK154" s="4"/>
      <c r="OWL154" s="4"/>
      <c r="OWM154" s="4"/>
      <c r="OWN154" s="4"/>
      <c r="OWO154" s="4"/>
      <c r="OWP154" s="4"/>
      <c r="OWQ154" s="4"/>
      <c r="OWR154" s="4"/>
      <c r="OWS154" s="4"/>
      <c r="OWT154" s="4"/>
      <c r="OWU154" s="4"/>
      <c r="OWV154" s="4"/>
      <c r="OWW154" s="4"/>
      <c r="OWX154" s="4"/>
      <c r="OWY154" s="4"/>
      <c r="OWZ154" s="4"/>
      <c r="OXA154" s="4"/>
      <c r="OXB154" s="4"/>
      <c r="OXC154" s="4"/>
      <c r="OXD154" s="4"/>
      <c r="OXE154" s="4"/>
      <c r="OXF154" s="4"/>
      <c r="OXG154" s="4"/>
      <c r="OXH154" s="4"/>
      <c r="OXI154" s="4"/>
      <c r="OXJ154" s="4"/>
      <c r="OXK154" s="4"/>
      <c r="OXL154" s="4"/>
      <c r="OXM154" s="4"/>
      <c r="OXN154" s="4"/>
      <c r="OXO154" s="4"/>
      <c r="OXP154" s="4"/>
      <c r="OXQ154" s="4"/>
      <c r="OXR154" s="4"/>
      <c r="OXS154" s="4"/>
      <c r="OXT154" s="4"/>
      <c r="OXU154" s="4"/>
      <c r="OXV154" s="4"/>
      <c r="OXW154" s="4"/>
      <c r="OXX154" s="4"/>
      <c r="OXY154" s="4"/>
      <c r="OXZ154" s="4"/>
      <c r="OYA154" s="4"/>
      <c r="OYB154" s="4"/>
      <c r="OYC154" s="4"/>
      <c r="OYD154" s="4"/>
      <c r="OYE154" s="4"/>
      <c r="OYF154" s="4"/>
      <c r="OYG154" s="4"/>
      <c r="OYH154" s="4"/>
      <c r="OYI154" s="4"/>
      <c r="OYJ154" s="4"/>
      <c r="OYK154" s="4"/>
      <c r="OYL154" s="4"/>
      <c r="OYM154" s="4"/>
      <c r="OYN154" s="4"/>
      <c r="OYO154" s="4"/>
      <c r="OYP154" s="4"/>
      <c r="OYQ154" s="4"/>
      <c r="OYR154" s="4"/>
      <c r="OYS154" s="4"/>
      <c r="OYT154" s="4"/>
      <c r="OYU154" s="4"/>
      <c r="OYV154" s="4"/>
      <c r="OYW154" s="4"/>
      <c r="OYX154" s="4"/>
      <c r="OYY154" s="4"/>
      <c r="OYZ154" s="4"/>
      <c r="OZA154" s="4"/>
      <c r="OZB154" s="4"/>
      <c r="OZC154" s="4"/>
      <c r="OZD154" s="4"/>
      <c r="OZE154" s="4"/>
      <c r="OZF154" s="4"/>
      <c r="OZG154" s="4"/>
      <c r="OZH154" s="4"/>
      <c r="OZI154" s="4"/>
      <c r="OZJ154" s="4"/>
      <c r="OZK154" s="4"/>
      <c r="OZL154" s="4"/>
      <c r="OZM154" s="4"/>
      <c r="OZN154" s="4"/>
      <c r="OZO154" s="4"/>
      <c r="OZP154" s="4"/>
      <c r="OZQ154" s="4"/>
      <c r="OZR154" s="4"/>
      <c r="OZS154" s="4"/>
      <c r="OZT154" s="4"/>
      <c r="OZU154" s="4"/>
      <c r="OZV154" s="4"/>
      <c r="OZW154" s="4"/>
      <c r="OZX154" s="4"/>
      <c r="OZY154" s="4"/>
      <c r="OZZ154" s="4"/>
      <c r="PAA154" s="4"/>
      <c r="PAB154" s="4"/>
      <c r="PAC154" s="4"/>
      <c r="PAD154" s="4"/>
      <c r="PAE154" s="4"/>
      <c r="PAF154" s="4"/>
      <c r="PAG154" s="4"/>
      <c r="PAH154" s="4"/>
      <c r="PAI154" s="4"/>
      <c r="PAJ154" s="4"/>
      <c r="PAK154" s="4"/>
      <c r="PAL154" s="4"/>
      <c r="PAM154" s="4"/>
      <c r="PAN154" s="4"/>
      <c r="PAO154" s="4"/>
      <c r="PAP154" s="4"/>
      <c r="PAQ154" s="4"/>
      <c r="PAR154" s="4"/>
      <c r="PAS154" s="4"/>
      <c r="PAT154" s="4"/>
      <c r="PAU154" s="4"/>
      <c r="PAV154" s="4"/>
      <c r="PAW154" s="4"/>
      <c r="PAX154" s="4"/>
      <c r="PAY154" s="4"/>
      <c r="PAZ154" s="4"/>
      <c r="PBA154" s="4"/>
      <c r="PBB154" s="4"/>
      <c r="PBC154" s="4"/>
      <c r="PBD154" s="4"/>
      <c r="PBE154" s="4"/>
      <c r="PBF154" s="4"/>
      <c r="PBG154" s="4"/>
      <c r="PBH154" s="4"/>
      <c r="PBI154" s="4"/>
      <c r="PBJ154" s="4"/>
      <c r="PBK154" s="4"/>
      <c r="PBL154" s="4"/>
      <c r="PBM154" s="4"/>
      <c r="PBN154" s="4"/>
      <c r="PBO154" s="4"/>
      <c r="PBP154" s="4"/>
      <c r="PBQ154" s="4"/>
      <c r="PBR154" s="4"/>
      <c r="PBS154" s="4"/>
      <c r="PBT154" s="4"/>
      <c r="PBU154" s="4"/>
      <c r="PBV154" s="4"/>
      <c r="PBW154" s="4"/>
      <c r="PBX154" s="4"/>
      <c r="PBY154" s="4"/>
      <c r="PBZ154" s="4"/>
      <c r="PCA154" s="4"/>
      <c r="PCB154" s="4"/>
      <c r="PCC154" s="4"/>
      <c r="PCD154" s="4"/>
      <c r="PCE154" s="4"/>
      <c r="PCF154" s="4"/>
      <c r="PCG154" s="4"/>
      <c r="PCH154" s="4"/>
      <c r="PCI154" s="4"/>
      <c r="PCJ154" s="4"/>
      <c r="PCK154" s="4"/>
      <c r="PCL154" s="4"/>
      <c r="PCM154" s="4"/>
      <c r="PCN154" s="4"/>
      <c r="PCO154" s="4"/>
      <c r="PCP154" s="4"/>
      <c r="PCQ154" s="4"/>
      <c r="PCR154" s="4"/>
      <c r="PCS154" s="4"/>
      <c r="PCT154" s="4"/>
      <c r="PCU154" s="4"/>
      <c r="PCV154" s="4"/>
      <c r="PCW154" s="4"/>
      <c r="PCX154" s="4"/>
      <c r="PCY154" s="4"/>
      <c r="PCZ154" s="4"/>
      <c r="PDA154" s="4"/>
      <c r="PDB154" s="4"/>
      <c r="PDC154" s="4"/>
      <c r="PDD154" s="4"/>
      <c r="PDE154" s="4"/>
      <c r="PDF154" s="4"/>
      <c r="PDG154" s="4"/>
      <c r="PDH154" s="4"/>
      <c r="PDI154" s="4"/>
      <c r="PDJ154" s="4"/>
      <c r="PDK154" s="4"/>
      <c r="PDL154" s="4"/>
      <c r="PDM154" s="4"/>
      <c r="PDN154" s="4"/>
      <c r="PDO154" s="4"/>
      <c r="PDP154" s="4"/>
      <c r="PDQ154" s="4"/>
      <c r="PDR154" s="4"/>
      <c r="PDS154" s="4"/>
      <c r="PDT154" s="4"/>
      <c r="PDU154" s="4"/>
      <c r="PDV154" s="4"/>
      <c r="PDW154" s="4"/>
      <c r="PDX154" s="4"/>
      <c r="PDY154" s="4"/>
      <c r="PDZ154" s="4"/>
      <c r="PEA154" s="4"/>
      <c r="PEB154" s="4"/>
      <c r="PEC154" s="4"/>
      <c r="PED154" s="4"/>
      <c r="PEE154" s="4"/>
      <c r="PEF154" s="4"/>
      <c r="PEG154" s="4"/>
      <c r="PEH154" s="4"/>
      <c r="PEI154" s="4"/>
      <c r="PEJ154" s="4"/>
      <c r="PEK154" s="4"/>
      <c r="PEL154" s="4"/>
      <c r="PEM154" s="4"/>
      <c r="PEN154" s="4"/>
      <c r="PEO154" s="4"/>
      <c r="PEP154" s="4"/>
      <c r="PEQ154" s="74"/>
      <c r="PER154" s="74"/>
      <c r="PES154" s="74"/>
      <c r="PET154" s="74"/>
      <c r="PEU154" s="74"/>
      <c r="PEV154" s="74"/>
      <c r="PEW154" s="4"/>
      <c r="PEX154" s="4"/>
      <c r="PEY154" s="4"/>
      <c r="PEZ154" s="4"/>
      <c r="PFA154" s="4"/>
      <c r="PFB154" s="4"/>
      <c r="PFC154" s="4"/>
      <c r="PFD154" s="4"/>
      <c r="PFE154" s="4"/>
      <c r="PFF154" s="4"/>
      <c r="PFG154" s="4"/>
      <c r="PFH154" s="4"/>
      <c r="PFI154" s="4"/>
      <c r="PFJ154" s="4"/>
      <c r="PFK154" s="4"/>
      <c r="PFL154" s="4"/>
      <c r="PFM154" s="4"/>
      <c r="PFN154" s="4"/>
      <c r="PFO154" s="4"/>
      <c r="PFP154" s="4"/>
      <c r="PFQ154" s="4"/>
      <c r="PFR154" s="4"/>
      <c r="PFS154" s="4"/>
      <c r="PFT154" s="4"/>
      <c r="PFU154" s="4"/>
      <c r="PFV154" s="4"/>
      <c r="PFW154" s="4"/>
      <c r="PFX154" s="4"/>
      <c r="PFY154" s="4"/>
      <c r="PFZ154" s="4"/>
      <c r="PGA154" s="4"/>
      <c r="PGB154" s="4"/>
      <c r="PGC154" s="4"/>
      <c r="PGD154" s="4"/>
      <c r="PGE154" s="4"/>
      <c r="PGF154" s="4"/>
      <c r="PGG154" s="4"/>
      <c r="PGH154" s="4"/>
      <c r="PGI154" s="4"/>
      <c r="PGJ154" s="4"/>
      <c r="PGK154" s="4"/>
      <c r="PGL154" s="4"/>
      <c r="PGM154" s="4"/>
      <c r="PGN154" s="4"/>
      <c r="PGO154" s="4"/>
      <c r="PGP154" s="4"/>
      <c r="PGQ154" s="4"/>
      <c r="PGR154" s="4"/>
      <c r="PGS154" s="4"/>
      <c r="PGT154" s="4"/>
      <c r="PGU154" s="4"/>
      <c r="PGV154" s="4"/>
      <c r="PGW154" s="4"/>
      <c r="PGX154" s="4"/>
      <c r="PGY154" s="4"/>
      <c r="PGZ154" s="4"/>
      <c r="PHA154" s="4"/>
      <c r="PHB154" s="4"/>
      <c r="PHC154" s="4"/>
      <c r="PHD154" s="4"/>
      <c r="PHE154" s="4"/>
      <c r="PHF154" s="4"/>
      <c r="PHG154" s="4"/>
      <c r="PHH154" s="4"/>
      <c r="PHI154" s="4"/>
      <c r="PHJ154" s="4"/>
      <c r="PHK154" s="4"/>
      <c r="PHL154" s="4"/>
      <c r="PHM154" s="4"/>
      <c r="PHN154" s="4"/>
      <c r="PHO154" s="4"/>
      <c r="PHP154" s="4"/>
      <c r="PHQ154" s="4"/>
      <c r="PHR154" s="4"/>
      <c r="PHS154" s="4"/>
      <c r="PHT154" s="4"/>
      <c r="PHU154" s="4"/>
      <c r="PHV154" s="4"/>
      <c r="PHW154" s="4"/>
      <c r="PHX154" s="4"/>
      <c r="PHY154" s="4"/>
      <c r="PHZ154" s="4"/>
      <c r="PIA154" s="4"/>
      <c r="PIB154" s="4"/>
      <c r="PIC154" s="4"/>
      <c r="PID154" s="4"/>
      <c r="PIE154" s="4"/>
      <c r="PIF154" s="4"/>
      <c r="PIG154" s="4"/>
      <c r="PIH154" s="4"/>
      <c r="PII154" s="4"/>
      <c r="PIJ154" s="4"/>
      <c r="PIK154" s="4"/>
      <c r="PIL154" s="4"/>
      <c r="PIM154" s="4"/>
      <c r="PIN154" s="4"/>
      <c r="PIO154" s="4"/>
      <c r="PIP154" s="4"/>
      <c r="PIQ154" s="4"/>
      <c r="PIR154" s="4"/>
      <c r="PIS154" s="4"/>
      <c r="PIT154" s="4"/>
      <c r="PIU154" s="4"/>
      <c r="PIV154" s="4"/>
      <c r="PIW154" s="4"/>
      <c r="PIX154" s="4"/>
      <c r="PIY154" s="4"/>
      <c r="PIZ154" s="4"/>
      <c r="PJA154" s="4"/>
      <c r="PJB154" s="4"/>
      <c r="PJC154" s="4"/>
      <c r="PJD154" s="4"/>
      <c r="PJE154" s="4"/>
      <c r="PJF154" s="4"/>
      <c r="PJG154" s="4"/>
      <c r="PJH154" s="4"/>
      <c r="PJI154" s="4"/>
      <c r="PJJ154" s="4"/>
      <c r="PJK154" s="4"/>
      <c r="PJL154" s="4"/>
      <c r="PJM154" s="4"/>
      <c r="PJN154" s="4"/>
      <c r="PJO154" s="4"/>
      <c r="PJP154" s="4"/>
      <c r="PJQ154" s="4"/>
      <c r="PJR154" s="4"/>
      <c r="PJS154" s="4"/>
      <c r="PJT154" s="4"/>
      <c r="PJU154" s="4"/>
      <c r="PJV154" s="4"/>
      <c r="PJW154" s="4"/>
      <c r="PJX154" s="4"/>
      <c r="PJY154" s="4"/>
      <c r="PJZ154" s="4"/>
      <c r="PKA154" s="4"/>
      <c r="PKB154" s="4"/>
      <c r="PKC154" s="4"/>
      <c r="PKD154" s="4"/>
      <c r="PKE154" s="4"/>
      <c r="PKF154" s="4"/>
      <c r="PKG154" s="4"/>
      <c r="PKH154" s="4"/>
      <c r="PKI154" s="4"/>
      <c r="PKJ154" s="4"/>
      <c r="PKK154" s="4"/>
      <c r="PKL154" s="4"/>
      <c r="PKM154" s="4"/>
      <c r="PKN154" s="4"/>
      <c r="PKO154" s="4"/>
      <c r="PKP154" s="4"/>
      <c r="PKQ154" s="4"/>
      <c r="PKR154" s="4"/>
      <c r="PKS154" s="4"/>
      <c r="PKT154" s="4"/>
      <c r="PKU154" s="4"/>
      <c r="PKV154" s="4"/>
      <c r="PKW154" s="4"/>
      <c r="PKX154" s="4"/>
      <c r="PKY154" s="4"/>
      <c r="PKZ154" s="4"/>
      <c r="PLA154" s="4"/>
      <c r="PLB154" s="4"/>
      <c r="PLC154" s="4"/>
      <c r="PLD154" s="4"/>
      <c r="PLE154" s="4"/>
      <c r="PLF154" s="4"/>
      <c r="PLG154" s="4"/>
      <c r="PLH154" s="4"/>
      <c r="PLI154" s="4"/>
      <c r="PLJ154" s="4"/>
      <c r="PLK154" s="4"/>
      <c r="PLL154" s="4"/>
      <c r="PLM154" s="4"/>
      <c r="PLN154" s="4"/>
      <c r="PLO154" s="4"/>
      <c r="PLP154" s="4"/>
      <c r="PLQ154" s="4"/>
      <c r="PLR154" s="4"/>
      <c r="PLS154" s="4"/>
      <c r="PLT154" s="4"/>
      <c r="PLU154" s="4"/>
      <c r="PLV154" s="4"/>
      <c r="PLW154" s="4"/>
      <c r="PLX154" s="4"/>
      <c r="PLY154" s="4"/>
      <c r="PLZ154" s="4"/>
      <c r="PMA154" s="4"/>
      <c r="PMB154" s="4"/>
      <c r="PMC154" s="4"/>
      <c r="PMD154" s="4"/>
      <c r="PME154" s="4"/>
      <c r="PMF154" s="4"/>
      <c r="PMG154" s="4"/>
      <c r="PMH154" s="4"/>
      <c r="PMI154" s="4"/>
      <c r="PMJ154" s="4"/>
      <c r="PMK154" s="4"/>
      <c r="PML154" s="4"/>
      <c r="PMM154" s="4"/>
      <c r="PMN154" s="4"/>
      <c r="PMO154" s="4"/>
      <c r="PMP154" s="4"/>
      <c r="PMQ154" s="4"/>
      <c r="PMR154" s="4"/>
      <c r="PMS154" s="4"/>
      <c r="PMT154" s="4"/>
      <c r="PMU154" s="4"/>
      <c r="PMV154" s="4"/>
      <c r="PMW154" s="4"/>
      <c r="PMX154" s="4"/>
      <c r="PMY154" s="4"/>
      <c r="PMZ154" s="4"/>
      <c r="PNA154" s="4"/>
      <c r="PNB154" s="4"/>
      <c r="PNC154" s="4"/>
      <c r="PND154" s="4"/>
      <c r="PNE154" s="4"/>
      <c r="PNF154" s="4"/>
      <c r="PNG154" s="4"/>
      <c r="PNH154" s="4"/>
      <c r="PNI154" s="4"/>
      <c r="PNJ154" s="4"/>
      <c r="PNK154" s="4"/>
      <c r="PNL154" s="4"/>
      <c r="PNM154" s="4"/>
      <c r="PNN154" s="4"/>
      <c r="PNO154" s="4"/>
      <c r="PNP154" s="4"/>
      <c r="PNQ154" s="4"/>
      <c r="PNR154" s="4"/>
      <c r="PNS154" s="4"/>
      <c r="PNT154" s="4"/>
      <c r="PNU154" s="4"/>
      <c r="PNV154" s="4"/>
      <c r="PNW154" s="4"/>
      <c r="PNX154" s="4"/>
      <c r="PNY154" s="4"/>
      <c r="PNZ154" s="4"/>
      <c r="POA154" s="4"/>
      <c r="POB154" s="4"/>
      <c r="POC154" s="4"/>
      <c r="POD154" s="4"/>
      <c r="POE154" s="4"/>
      <c r="POF154" s="4"/>
      <c r="POG154" s="4"/>
      <c r="POH154" s="4"/>
      <c r="POI154" s="4"/>
      <c r="POJ154" s="4"/>
      <c r="POK154" s="4"/>
      <c r="POL154" s="4"/>
      <c r="POM154" s="74"/>
      <c r="PON154" s="74"/>
      <c r="POO154" s="74"/>
      <c r="POP154" s="74"/>
      <c r="POQ154" s="74"/>
      <c r="POR154" s="74"/>
      <c r="POS154" s="4"/>
      <c r="POT154" s="4"/>
      <c r="POU154" s="4"/>
      <c r="POV154" s="4"/>
      <c r="POW154" s="4"/>
      <c r="POX154" s="4"/>
      <c r="POY154" s="4"/>
      <c r="POZ154" s="4"/>
      <c r="PPA154" s="4"/>
      <c r="PPB154" s="4"/>
      <c r="PPC154" s="4"/>
      <c r="PPD154" s="4"/>
      <c r="PPE154" s="4"/>
      <c r="PPF154" s="4"/>
      <c r="PPG154" s="4"/>
      <c r="PPH154" s="4"/>
      <c r="PPI154" s="4"/>
      <c r="PPJ154" s="4"/>
      <c r="PPK154" s="4"/>
      <c r="PPL154" s="4"/>
      <c r="PPM154" s="4"/>
      <c r="PPN154" s="4"/>
      <c r="PPO154" s="4"/>
      <c r="PPP154" s="4"/>
      <c r="PPQ154" s="4"/>
      <c r="PPR154" s="4"/>
      <c r="PPS154" s="4"/>
      <c r="PPT154" s="4"/>
      <c r="PPU154" s="4"/>
      <c r="PPV154" s="4"/>
      <c r="PPW154" s="4"/>
      <c r="PPX154" s="4"/>
      <c r="PPY154" s="4"/>
      <c r="PPZ154" s="4"/>
      <c r="PQA154" s="4"/>
      <c r="PQB154" s="4"/>
      <c r="PQC154" s="4"/>
      <c r="PQD154" s="4"/>
      <c r="PQE154" s="4"/>
      <c r="PQF154" s="4"/>
      <c r="PQG154" s="4"/>
      <c r="PQH154" s="4"/>
      <c r="PQI154" s="4"/>
      <c r="PQJ154" s="4"/>
      <c r="PQK154" s="4"/>
      <c r="PQL154" s="4"/>
      <c r="PQM154" s="4"/>
      <c r="PQN154" s="4"/>
      <c r="PQO154" s="4"/>
      <c r="PQP154" s="4"/>
      <c r="PQQ154" s="4"/>
      <c r="PQR154" s="4"/>
      <c r="PQS154" s="4"/>
      <c r="PQT154" s="4"/>
      <c r="PQU154" s="4"/>
      <c r="PQV154" s="4"/>
      <c r="PQW154" s="4"/>
      <c r="PQX154" s="4"/>
      <c r="PQY154" s="4"/>
      <c r="PQZ154" s="4"/>
      <c r="PRA154" s="4"/>
      <c r="PRB154" s="4"/>
      <c r="PRC154" s="4"/>
      <c r="PRD154" s="4"/>
      <c r="PRE154" s="4"/>
      <c r="PRF154" s="4"/>
      <c r="PRG154" s="4"/>
      <c r="PRH154" s="4"/>
      <c r="PRI154" s="4"/>
      <c r="PRJ154" s="4"/>
      <c r="PRK154" s="4"/>
      <c r="PRL154" s="4"/>
      <c r="PRM154" s="4"/>
      <c r="PRN154" s="4"/>
      <c r="PRO154" s="4"/>
      <c r="PRP154" s="4"/>
      <c r="PRQ154" s="4"/>
      <c r="PRR154" s="4"/>
      <c r="PRS154" s="4"/>
      <c r="PRT154" s="4"/>
      <c r="PRU154" s="4"/>
      <c r="PRV154" s="4"/>
      <c r="PRW154" s="4"/>
      <c r="PRX154" s="4"/>
      <c r="PRY154" s="4"/>
      <c r="PRZ154" s="4"/>
      <c r="PSA154" s="4"/>
      <c r="PSB154" s="4"/>
      <c r="PSC154" s="4"/>
      <c r="PSD154" s="4"/>
      <c r="PSE154" s="4"/>
      <c r="PSF154" s="4"/>
      <c r="PSG154" s="4"/>
      <c r="PSH154" s="4"/>
      <c r="PSI154" s="4"/>
      <c r="PSJ154" s="4"/>
      <c r="PSK154" s="4"/>
      <c r="PSL154" s="4"/>
      <c r="PSM154" s="4"/>
      <c r="PSN154" s="4"/>
      <c r="PSO154" s="4"/>
      <c r="PSP154" s="4"/>
      <c r="PSQ154" s="4"/>
      <c r="PSR154" s="4"/>
      <c r="PSS154" s="4"/>
      <c r="PST154" s="4"/>
      <c r="PSU154" s="4"/>
      <c r="PSV154" s="4"/>
      <c r="PSW154" s="4"/>
      <c r="PSX154" s="4"/>
      <c r="PSY154" s="4"/>
      <c r="PSZ154" s="4"/>
      <c r="PTA154" s="4"/>
      <c r="PTB154" s="4"/>
      <c r="PTC154" s="4"/>
      <c r="PTD154" s="4"/>
      <c r="PTE154" s="4"/>
      <c r="PTF154" s="4"/>
      <c r="PTG154" s="4"/>
      <c r="PTH154" s="4"/>
      <c r="PTI154" s="4"/>
      <c r="PTJ154" s="4"/>
      <c r="PTK154" s="4"/>
      <c r="PTL154" s="4"/>
      <c r="PTM154" s="4"/>
      <c r="PTN154" s="4"/>
      <c r="PTO154" s="4"/>
      <c r="PTP154" s="4"/>
      <c r="PTQ154" s="4"/>
      <c r="PTR154" s="4"/>
      <c r="PTS154" s="4"/>
      <c r="PTT154" s="4"/>
      <c r="PTU154" s="4"/>
      <c r="PTV154" s="4"/>
      <c r="PTW154" s="4"/>
      <c r="PTX154" s="4"/>
      <c r="PTY154" s="4"/>
      <c r="PTZ154" s="4"/>
      <c r="PUA154" s="4"/>
      <c r="PUB154" s="4"/>
      <c r="PUC154" s="4"/>
      <c r="PUD154" s="4"/>
      <c r="PUE154" s="4"/>
      <c r="PUF154" s="4"/>
      <c r="PUG154" s="4"/>
      <c r="PUH154" s="4"/>
      <c r="PUI154" s="4"/>
      <c r="PUJ154" s="4"/>
      <c r="PUK154" s="4"/>
      <c r="PUL154" s="4"/>
      <c r="PUM154" s="4"/>
      <c r="PUN154" s="4"/>
      <c r="PUO154" s="4"/>
      <c r="PUP154" s="4"/>
      <c r="PUQ154" s="4"/>
      <c r="PUR154" s="4"/>
      <c r="PUS154" s="4"/>
      <c r="PUT154" s="4"/>
      <c r="PUU154" s="4"/>
      <c r="PUV154" s="4"/>
      <c r="PUW154" s="4"/>
      <c r="PUX154" s="4"/>
      <c r="PUY154" s="4"/>
      <c r="PUZ154" s="4"/>
      <c r="PVA154" s="4"/>
      <c r="PVB154" s="4"/>
      <c r="PVC154" s="4"/>
      <c r="PVD154" s="4"/>
      <c r="PVE154" s="4"/>
      <c r="PVF154" s="4"/>
      <c r="PVG154" s="4"/>
      <c r="PVH154" s="4"/>
      <c r="PVI154" s="4"/>
      <c r="PVJ154" s="4"/>
      <c r="PVK154" s="4"/>
      <c r="PVL154" s="4"/>
      <c r="PVM154" s="4"/>
      <c r="PVN154" s="4"/>
      <c r="PVO154" s="4"/>
      <c r="PVP154" s="4"/>
      <c r="PVQ154" s="4"/>
      <c r="PVR154" s="4"/>
      <c r="PVS154" s="4"/>
      <c r="PVT154" s="4"/>
      <c r="PVU154" s="4"/>
      <c r="PVV154" s="4"/>
      <c r="PVW154" s="4"/>
      <c r="PVX154" s="4"/>
      <c r="PVY154" s="4"/>
      <c r="PVZ154" s="4"/>
      <c r="PWA154" s="4"/>
      <c r="PWB154" s="4"/>
      <c r="PWC154" s="4"/>
      <c r="PWD154" s="4"/>
      <c r="PWE154" s="4"/>
      <c r="PWF154" s="4"/>
      <c r="PWG154" s="4"/>
      <c r="PWH154" s="4"/>
      <c r="PWI154" s="4"/>
      <c r="PWJ154" s="4"/>
      <c r="PWK154" s="4"/>
      <c r="PWL154" s="4"/>
      <c r="PWM154" s="4"/>
      <c r="PWN154" s="4"/>
      <c r="PWO154" s="4"/>
      <c r="PWP154" s="4"/>
      <c r="PWQ154" s="4"/>
      <c r="PWR154" s="4"/>
      <c r="PWS154" s="4"/>
      <c r="PWT154" s="4"/>
      <c r="PWU154" s="4"/>
      <c r="PWV154" s="4"/>
      <c r="PWW154" s="4"/>
      <c r="PWX154" s="4"/>
      <c r="PWY154" s="4"/>
      <c r="PWZ154" s="4"/>
      <c r="PXA154" s="4"/>
      <c r="PXB154" s="4"/>
      <c r="PXC154" s="4"/>
      <c r="PXD154" s="4"/>
      <c r="PXE154" s="4"/>
      <c r="PXF154" s="4"/>
      <c r="PXG154" s="4"/>
      <c r="PXH154" s="4"/>
      <c r="PXI154" s="4"/>
      <c r="PXJ154" s="4"/>
      <c r="PXK154" s="4"/>
      <c r="PXL154" s="4"/>
      <c r="PXM154" s="4"/>
      <c r="PXN154" s="4"/>
      <c r="PXO154" s="4"/>
      <c r="PXP154" s="4"/>
      <c r="PXQ154" s="4"/>
      <c r="PXR154" s="4"/>
      <c r="PXS154" s="4"/>
      <c r="PXT154" s="4"/>
      <c r="PXU154" s="4"/>
      <c r="PXV154" s="4"/>
      <c r="PXW154" s="4"/>
      <c r="PXX154" s="4"/>
      <c r="PXY154" s="4"/>
      <c r="PXZ154" s="4"/>
      <c r="PYA154" s="4"/>
      <c r="PYB154" s="4"/>
      <c r="PYC154" s="4"/>
      <c r="PYD154" s="4"/>
      <c r="PYE154" s="4"/>
      <c r="PYF154" s="4"/>
      <c r="PYG154" s="4"/>
      <c r="PYH154" s="4"/>
      <c r="PYI154" s="74"/>
      <c r="PYJ154" s="74"/>
      <c r="PYK154" s="74"/>
      <c r="PYL154" s="74"/>
      <c r="PYM154" s="74"/>
      <c r="PYN154" s="74"/>
      <c r="PYO154" s="4"/>
      <c r="PYP154" s="4"/>
      <c r="PYQ154" s="4"/>
      <c r="PYR154" s="4"/>
      <c r="PYS154" s="4"/>
      <c r="PYT154" s="4"/>
      <c r="PYU154" s="4"/>
      <c r="PYV154" s="4"/>
      <c r="PYW154" s="4"/>
      <c r="PYX154" s="4"/>
      <c r="PYY154" s="4"/>
      <c r="PYZ154" s="4"/>
      <c r="PZA154" s="4"/>
      <c r="PZB154" s="4"/>
      <c r="PZC154" s="4"/>
      <c r="PZD154" s="4"/>
      <c r="PZE154" s="4"/>
      <c r="PZF154" s="4"/>
      <c r="PZG154" s="4"/>
      <c r="PZH154" s="4"/>
      <c r="PZI154" s="4"/>
      <c r="PZJ154" s="4"/>
      <c r="PZK154" s="4"/>
      <c r="PZL154" s="4"/>
      <c r="PZM154" s="4"/>
      <c r="PZN154" s="4"/>
      <c r="PZO154" s="4"/>
      <c r="PZP154" s="4"/>
      <c r="PZQ154" s="4"/>
      <c r="PZR154" s="4"/>
      <c r="PZS154" s="4"/>
      <c r="PZT154" s="4"/>
      <c r="PZU154" s="4"/>
      <c r="PZV154" s="4"/>
      <c r="PZW154" s="4"/>
      <c r="PZX154" s="4"/>
      <c r="PZY154" s="4"/>
      <c r="PZZ154" s="4"/>
      <c r="QAA154" s="4"/>
      <c r="QAB154" s="4"/>
      <c r="QAC154" s="4"/>
      <c r="QAD154" s="4"/>
      <c r="QAE154" s="4"/>
      <c r="QAF154" s="4"/>
      <c r="QAG154" s="4"/>
      <c r="QAH154" s="4"/>
      <c r="QAI154" s="4"/>
      <c r="QAJ154" s="4"/>
      <c r="QAK154" s="4"/>
      <c r="QAL154" s="4"/>
      <c r="QAM154" s="4"/>
      <c r="QAN154" s="4"/>
      <c r="QAO154" s="4"/>
      <c r="QAP154" s="4"/>
      <c r="QAQ154" s="4"/>
      <c r="QAR154" s="4"/>
      <c r="QAS154" s="4"/>
      <c r="QAT154" s="4"/>
      <c r="QAU154" s="4"/>
      <c r="QAV154" s="4"/>
      <c r="QAW154" s="4"/>
      <c r="QAX154" s="4"/>
      <c r="QAY154" s="4"/>
      <c r="QAZ154" s="4"/>
      <c r="QBA154" s="4"/>
      <c r="QBB154" s="4"/>
      <c r="QBC154" s="4"/>
      <c r="QBD154" s="4"/>
      <c r="QBE154" s="4"/>
      <c r="QBF154" s="4"/>
      <c r="QBG154" s="4"/>
      <c r="QBH154" s="4"/>
      <c r="QBI154" s="4"/>
      <c r="QBJ154" s="4"/>
      <c r="QBK154" s="4"/>
      <c r="QBL154" s="4"/>
      <c r="QBM154" s="4"/>
      <c r="QBN154" s="4"/>
      <c r="QBO154" s="4"/>
      <c r="QBP154" s="4"/>
      <c r="QBQ154" s="4"/>
      <c r="QBR154" s="4"/>
      <c r="QBS154" s="4"/>
      <c r="QBT154" s="4"/>
      <c r="QBU154" s="4"/>
      <c r="QBV154" s="4"/>
      <c r="QBW154" s="4"/>
      <c r="QBX154" s="4"/>
      <c r="QBY154" s="4"/>
      <c r="QBZ154" s="4"/>
      <c r="QCA154" s="4"/>
      <c r="QCB154" s="4"/>
      <c r="QCC154" s="4"/>
      <c r="QCD154" s="4"/>
      <c r="QCE154" s="4"/>
      <c r="QCF154" s="4"/>
      <c r="QCG154" s="4"/>
      <c r="QCH154" s="4"/>
      <c r="QCI154" s="4"/>
      <c r="QCJ154" s="4"/>
      <c r="QCK154" s="4"/>
      <c r="QCL154" s="4"/>
      <c r="QCM154" s="4"/>
      <c r="QCN154" s="4"/>
      <c r="QCO154" s="4"/>
      <c r="QCP154" s="4"/>
      <c r="QCQ154" s="4"/>
      <c r="QCR154" s="4"/>
      <c r="QCS154" s="4"/>
      <c r="QCT154" s="4"/>
      <c r="QCU154" s="4"/>
      <c r="QCV154" s="4"/>
      <c r="QCW154" s="4"/>
      <c r="QCX154" s="4"/>
      <c r="QCY154" s="4"/>
      <c r="QCZ154" s="4"/>
      <c r="QDA154" s="4"/>
      <c r="QDB154" s="4"/>
      <c r="QDC154" s="4"/>
      <c r="QDD154" s="4"/>
      <c r="QDE154" s="4"/>
      <c r="QDF154" s="4"/>
      <c r="QDG154" s="4"/>
      <c r="QDH154" s="4"/>
      <c r="QDI154" s="4"/>
      <c r="QDJ154" s="4"/>
      <c r="QDK154" s="4"/>
      <c r="QDL154" s="4"/>
      <c r="QDM154" s="4"/>
      <c r="QDN154" s="4"/>
      <c r="QDO154" s="4"/>
      <c r="QDP154" s="4"/>
      <c r="QDQ154" s="4"/>
      <c r="QDR154" s="4"/>
      <c r="QDS154" s="4"/>
      <c r="QDT154" s="4"/>
      <c r="QDU154" s="4"/>
      <c r="QDV154" s="4"/>
      <c r="QDW154" s="4"/>
      <c r="QDX154" s="4"/>
      <c r="QDY154" s="4"/>
      <c r="QDZ154" s="4"/>
      <c r="QEA154" s="4"/>
      <c r="QEB154" s="4"/>
      <c r="QEC154" s="4"/>
      <c r="QED154" s="4"/>
      <c r="QEE154" s="4"/>
      <c r="QEF154" s="4"/>
      <c r="QEG154" s="4"/>
      <c r="QEH154" s="4"/>
      <c r="QEI154" s="4"/>
      <c r="QEJ154" s="4"/>
      <c r="QEK154" s="4"/>
      <c r="QEL154" s="4"/>
      <c r="QEM154" s="4"/>
      <c r="QEN154" s="4"/>
      <c r="QEO154" s="4"/>
      <c r="QEP154" s="4"/>
      <c r="QEQ154" s="4"/>
      <c r="QER154" s="4"/>
      <c r="QES154" s="4"/>
      <c r="QET154" s="4"/>
      <c r="QEU154" s="4"/>
      <c r="QEV154" s="4"/>
      <c r="QEW154" s="4"/>
      <c r="QEX154" s="4"/>
      <c r="QEY154" s="4"/>
      <c r="QEZ154" s="4"/>
      <c r="QFA154" s="4"/>
      <c r="QFB154" s="4"/>
      <c r="QFC154" s="4"/>
      <c r="QFD154" s="4"/>
      <c r="QFE154" s="4"/>
      <c r="QFF154" s="4"/>
      <c r="QFG154" s="4"/>
      <c r="QFH154" s="4"/>
      <c r="QFI154" s="4"/>
      <c r="QFJ154" s="4"/>
      <c r="QFK154" s="4"/>
      <c r="QFL154" s="4"/>
      <c r="QFM154" s="4"/>
      <c r="QFN154" s="4"/>
      <c r="QFO154" s="4"/>
      <c r="QFP154" s="4"/>
      <c r="QFQ154" s="4"/>
      <c r="QFR154" s="4"/>
      <c r="QFS154" s="4"/>
      <c r="QFT154" s="4"/>
      <c r="QFU154" s="4"/>
      <c r="QFV154" s="4"/>
      <c r="QFW154" s="4"/>
      <c r="QFX154" s="4"/>
      <c r="QFY154" s="4"/>
      <c r="QFZ154" s="4"/>
      <c r="QGA154" s="4"/>
      <c r="QGB154" s="4"/>
      <c r="QGC154" s="4"/>
      <c r="QGD154" s="4"/>
      <c r="QGE154" s="4"/>
      <c r="QGF154" s="4"/>
      <c r="QGG154" s="4"/>
      <c r="QGH154" s="4"/>
      <c r="QGI154" s="4"/>
      <c r="QGJ154" s="4"/>
      <c r="QGK154" s="4"/>
      <c r="QGL154" s="4"/>
      <c r="QGM154" s="4"/>
      <c r="QGN154" s="4"/>
      <c r="QGO154" s="4"/>
      <c r="QGP154" s="4"/>
      <c r="QGQ154" s="4"/>
      <c r="QGR154" s="4"/>
      <c r="QGS154" s="4"/>
      <c r="QGT154" s="4"/>
      <c r="QGU154" s="4"/>
      <c r="QGV154" s="4"/>
      <c r="QGW154" s="4"/>
      <c r="QGX154" s="4"/>
      <c r="QGY154" s="4"/>
      <c r="QGZ154" s="4"/>
      <c r="QHA154" s="4"/>
      <c r="QHB154" s="4"/>
      <c r="QHC154" s="4"/>
      <c r="QHD154" s="4"/>
      <c r="QHE154" s="4"/>
      <c r="QHF154" s="4"/>
      <c r="QHG154" s="4"/>
      <c r="QHH154" s="4"/>
      <c r="QHI154" s="4"/>
      <c r="QHJ154" s="4"/>
      <c r="QHK154" s="4"/>
      <c r="QHL154" s="4"/>
      <c r="QHM154" s="4"/>
      <c r="QHN154" s="4"/>
      <c r="QHO154" s="4"/>
      <c r="QHP154" s="4"/>
      <c r="QHQ154" s="4"/>
      <c r="QHR154" s="4"/>
      <c r="QHS154" s="4"/>
      <c r="QHT154" s="4"/>
      <c r="QHU154" s="4"/>
      <c r="QHV154" s="4"/>
      <c r="QHW154" s="4"/>
      <c r="QHX154" s="4"/>
      <c r="QHY154" s="4"/>
      <c r="QHZ154" s="4"/>
      <c r="QIA154" s="4"/>
      <c r="QIB154" s="4"/>
      <c r="QIC154" s="4"/>
      <c r="QID154" s="4"/>
      <c r="QIE154" s="74"/>
      <c r="QIF154" s="74"/>
      <c r="QIG154" s="74"/>
      <c r="QIH154" s="74"/>
      <c r="QII154" s="74"/>
      <c r="QIJ154" s="74"/>
      <c r="QIK154" s="4"/>
      <c r="QIL154" s="4"/>
      <c r="QIM154" s="4"/>
      <c r="QIN154" s="4"/>
      <c r="QIO154" s="4"/>
      <c r="QIP154" s="4"/>
      <c r="QIQ154" s="4"/>
      <c r="QIR154" s="4"/>
      <c r="QIS154" s="4"/>
      <c r="QIT154" s="4"/>
      <c r="QIU154" s="4"/>
      <c r="QIV154" s="4"/>
      <c r="QIW154" s="4"/>
      <c r="QIX154" s="4"/>
      <c r="QIY154" s="4"/>
      <c r="QIZ154" s="4"/>
      <c r="QJA154" s="4"/>
      <c r="QJB154" s="4"/>
      <c r="QJC154" s="4"/>
      <c r="QJD154" s="4"/>
      <c r="QJE154" s="4"/>
      <c r="QJF154" s="4"/>
      <c r="QJG154" s="4"/>
      <c r="QJH154" s="4"/>
      <c r="QJI154" s="4"/>
      <c r="QJJ154" s="4"/>
      <c r="QJK154" s="4"/>
      <c r="QJL154" s="4"/>
      <c r="QJM154" s="4"/>
      <c r="QJN154" s="4"/>
      <c r="QJO154" s="4"/>
      <c r="QJP154" s="4"/>
      <c r="QJQ154" s="4"/>
      <c r="QJR154" s="4"/>
      <c r="QJS154" s="4"/>
      <c r="QJT154" s="4"/>
      <c r="QJU154" s="4"/>
      <c r="QJV154" s="4"/>
      <c r="QJW154" s="4"/>
      <c r="QJX154" s="4"/>
      <c r="QJY154" s="4"/>
      <c r="QJZ154" s="4"/>
      <c r="QKA154" s="4"/>
      <c r="QKB154" s="4"/>
      <c r="QKC154" s="4"/>
      <c r="QKD154" s="4"/>
      <c r="QKE154" s="4"/>
      <c r="QKF154" s="4"/>
      <c r="QKG154" s="4"/>
      <c r="QKH154" s="4"/>
      <c r="QKI154" s="4"/>
      <c r="QKJ154" s="4"/>
      <c r="QKK154" s="4"/>
      <c r="QKL154" s="4"/>
      <c r="QKM154" s="4"/>
      <c r="QKN154" s="4"/>
      <c r="QKO154" s="4"/>
      <c r="QKP154" s="4"/>
      <c r="QKQ154" s="4"/>
      <c r="QKR154" s="4"/>
      <c r="QKS154" s="4"/>
      <c r="QKT154" s="4"/>
      <c r="QKU154" s="4"/>
      <c r="QKV154" s="4"/>
      <c r="QKW154" s="4"/>
      <c r="QKX154" s="4"/>
      <c r="QKY154" s="4"/>
      <c r="QKZ154" s="4"/>
      <c r="QLA154" s="4"/>
      <c r="QLB154" s="4"/>
      <c r="QLC154" s="4"/>
      <c r="QLD154" s="4"/>
      <c r="QLE154" s="4"/>
      <c r="QLF154" s="4"/>
      <c r="QLG154" s="4"/>
      <c r="QLH154" s="4"/>
      <c r="QLI154" s="4"/>
      <c r="QLJ154" s="4"/>
      <c r="QLK154" s="4"/>
      <c r="QLL154" s="4"/>
      <c r="QLM154" s="4"/>
      <c r="QLN154" s="4"/>
      <c r="QLO154" s="4"/>
      <c r="QLP154" s="4"/>
      <c r="QLQ154" s="4"/>
      <c r="QLR154" s="4"/>
      <c r="QLS154" s="4"/>
      <c r="QLT154" s="4"/>
      <c r="QLU154" s="4"/>
      <c r="QLV154" s="4"/>
      <c r="QLW154" s="4"/>
      <c r="QLX154" s="4"/>
      <c r="QLY154" s="4"/>
      <c r="QLZ154" s="4"/>
      <c r="QMA154" s="4"/>
      <c r="QMB154" s="4"/>
      <c r="QMC154" s="4"/>
      <c r="QMD154" s="4"/>
      <c r="QME154" s="4"/>
      <c r="QMF154" s="4"/>
      <c r="QMG154" s="4"/>
      <c r="QMH154" s="4"/>
      <c r="QMI154" s="4"/>
      <c r="QMJ154" s="4"/>
      <c r="QMK154" s="4"/>
      <c r="QML154" s="4"/>
      <c r="QMM154" s="4"/>
      <c r="QMN154" s="4"/>
      <c r="QMO154" s="4"/>
      <c r="QMP154" s="4"/>
      <c r="QMQ154" s="4"/>
      <c r="QMR154" s="4"/>
      <c r="QMS154" s="4"/>
      <c r="QMT154" s="4"/>
      <c r="QMU154" s="4"/>
      <c r="QMV154" s="4"/>
      <c r="QMW154" s="4"/>
      <c r="QMX154" s="4"/>
      <c r="QMY154" s="4"/>
      <c r="QMZ154" s="4"/>
      <c r="QNA154" s="4"/>
      <c r="QNB154" s="4"/>
      <c r="QNC154" s="4"/>
      <c r="QND154" s="4"/>
      <c r="QNE154" s="4"/>
      <c r="QNF154" s="4"/>
      <c r="QNG154" s="4"/>
      <c r="QNH154" s="4"/>
      <c r="QNI154" s="4"/>
      <c r="QNJ154" s="4"/>
      <c r="QNK154" s="4"/>
      <c r="QNL154" s="4"/>
      <c r="QNM154" s="4"/>
      <c r="QNN154" s="4"/>
      <c r="QNO154" s="4"/>
      <c r="QNP154" s="4"/>
      <c r="QNQ154" s="4"/>
      <c r="QNR154" s="4"/>
      <c r="QNS154" s="4"/>
      <c r="QNT154" s="4"/>
      <c r="QNU154" s="4"/>
      <c r="QNV154" s="4"/>
      <c r="QNW154" s="4"/>
      <c r="QNX154" s="4"/>
      <c r="QNY154" s="4"/>
      <c r="QNZ154" s="4"/>
      <c r="QOA154" s="4"/>
      <c r="QOB154" s="4"/>
      <c r="QOC154" s="4"/>
      <c r="QOD154" s="4"/>
      <c r="QOE154" s="4"/>
      <c r="QOF154" s="4"/>
      <c r="QOG154" s="4"/>
      <c r="QOH154" s="4"/>
      <c r="QOI154" s="4"/>
      <c r="QOJ154" s="4"/>
      <c r="QOK154" s="4"/>
      <c r="QOL154" s="4"/>
      <c r="QOM154" s="4"/>
      <c r="QON154" s="4"/>
      <c r="QOO154" s="4"/>
      <c r="QOP154" s="4"/>
      <c r="QOQ154" s="4"/>
      <c r="QOR154" s="4"/>
      <c r="QOS154" s="4"/>
      <c r="QOT154" s="4"/>
      <c r="QOU154" s="4"/>
      <c r="QOV154" s="4"/>
      <c r="QOW154" s="4"/>
      <c r="QOX154" s="4"/>
      <c r="QOY154" s="4"/>
      <c r="QOZ154" s="4"/>
      <c r="QPA154" s="4"/>
      <c r="QPB154" s="4"/>
      <c r="QPC154" s="4"/>
      <c r="QPD154" s="4"/>
      <c r="QPE154" s="4"/>
      <c r="QPF154" s="4"/>
      <c r="QPG154" s="4"/>
      <c r="QPH154" s="4"/>
      <c r="QPI154" s="4"/>
      <c r="QPJ154" s="4"/>
      <c r="QPK154" s="4"/>
      <c r="QPL154" s="4"/>
      <c r="QPM154" s="4"/>
      <c r="QPN154" s="4"/>
      <c r="QPO154" s="4"/>
      <c r="QPP154" s="4"/>
      <c r="QPQ154" s="4"/>
      <c r="QPR154" s="4"/>
      <c r="QPS154" s="4"/>
      <c r="QPT154" s="4"/>
      <c r="QPU154" s="4"/>
      <c r="QPV154" s="4"/>
      <c r="QPW154" s="4"/>
      <c r="QPX154" s="4"/>
      <c r="QPY154" s="4"/>
      <c r="QPZ154" s="4"/>
      <c r="QQA154" s="4"/>
      <c r="QQB154" s="4"/>
      <c r="QQC154" s="4"/>
      <c r="QQD154" s="4"/>
      <c r="QQE154" s="4"/>
      <c r="QQF154" s="4"/>
      <c r="QQG154" s="4"/>
      <c r="QQH154" s="4"/>
      <c r="QQI154" s="4"/>
      <c r="QQJ154" s="4"/>
      <c r="QQK154" s="4"/>
      <c r="QQL154" s="4"/>
      <c r="QQM154" s="4"/>
      <c r="QQN154" s="4"/>
      <c r="QQO154" s="4"/>
      <c r="QQP154" s="4"/>
      <c r="QQQ154" s="4"/>
      <c r="QQR154" s="4"/>
      <c r="QQS154" s="4"/>
      <c r="QQT154" s="4"/>
      <c r="QQU154" s="4"/>
      <c r="QQV154" s="4"/>
      <c r="QQW154" s="4"/>
      <c r="QQX154" s="4"/>
      <c r="QQY154" s="4"/>
      <c r="QQZ154" s="4"/>
      <c r="QRA154" s="4"/>
      <c r="QRB154" s="4"/>
      <c r="QRC154" s="4"/>
      <c r="QRD154" s="4"/>
      <c r="QRE154" s="4"/>
      <c r="QRF154" s="4"/>
      <c r="QRG154" s="4"/>
      <c r="QRH154" s="4"/>
      <c r="QRI154" s="4"/>
      <c r="QRJ154" s="4"/>
      <c r="QRK154" s="4"/>
      <c r="QRL154" s="4"/>
      <c r="QRM154" s="4"/>
      <c r="QRN154" s="4"/>
      <c r="QRO154" s="4"/>
      <c r="QRP154" s="4"/>
      <c r="QRQ154" s="4"/>
      <c r="QRR154" s="4"/>
      <c r="QRS154" s="4"/>
      <c r="QRT154" s="4"/>
      <c r="QRU154" s="4"/>
      <c r="QRV154" s="4"/>
      <c r="QRW154" s="4"/>
      <c r="QRX154" s="4"/>
      <c r="QRY154" s="4"/>
      <c r="QRZ154" s="4"/>
      <c r="QSA154" s="74"/>
      <c r="QSB154" s="74"/>
      <c r="QSC154" s="74"/>
      <c r="QSD154" s="74"/>
      <c r="QSE154" s="74"/>
      <c r="QSF154" s="74"/>
      <c r="QSG154" s="4"/>
      <c r="QSH154" s="4"/>
      <c r="QSI154" s="4"/>
      <c r="QSJ154" s="4"/>
      <c r="QSK154" s="4"/>
      <c r="QSL154" s="4"/>
      <c r="QSM154" s="4"/>
      <c r="QSN154" s="4"/>
      <c r="QSO154" s="4"/>
      <c r="QSP154" s="4"/>
      <c r="QSQ154" s="4"/>
      <c r="QSR154" s="4"/>
      <c r="QSS154" s="4"/>
      <c r="QST154" s="4"/>
      <c r="QSU154" s="4"/>
      <c r="QSV154" s="4"/>
      <c r="QSW154" s="4"/>
      <c r="QSX154" s="4"/>
      <c r="QSY154" s="4"/>
      <c r="QSZ154" s="4"/>
      <c r="QTA154" s="4"/>
      <c r="QTB154" s="4"/>
      <c r="QTC154" s="4"/>
      <c r="QTD154" s="4"/>
      <c r="QTE154" s="4"/>
      <c r="QTF154" s="4"/>
      <c r="QTG154" s="4"/>
      <c r="QTH154" s="4"/>
      <c r="QTI154" s="4"/>
      <c r="QTJ154" s="4"/>
      <c r="QTK154" s="4"/>
      <c r="QTL154" s="4"/>
      <c r="QTM154" s="4"/>
      <c r="QTN154" s="4"/>
      <c r="QTO154" s="4"/>
      <c r="QTP154" s="4"/>
      <c r="QTQ154" s="4"/>
      <c r="QTR154" s="4"/>
      <c r="QTS154" s="4"/>
      <c r="QTT154" s="4"/>
      <c r="QTU154" s="4"/>
      <c r="QTV154" s="4"/>
      <c r="QTW154" s="4"/>
      <c r="QTX154" s="4"/>
      <c r="QTY154" s="4"/>
      <c r="QTZ154" s="4"/>
      <c r="QUA154" s="4"/>
      <c r="QUB154" s="4"/>
      <c r="QUC154" s="4"/>
      <c r="QUD154" s="4"/>
      <c r="QUE154" s="4"/>
      <c r="QUF154" s="4"/>
      <c r="QUG154" s="4"/>
      <c r="QUH154" s="4"/>
      <c r="QUI154" s="4"/>
      <c r="QUJ154" s="4"/>
      <c r="QUK154" s="4"/>
      <c r="QUL154" s="4"/>
      <c r="QUM154" s="4"/>
      <c r="QUN154" s="4"/>
      <c r="QUO154" s="4"/>
      <c r="QUP154" s="4"/>
      <c r="QUQ154" s="4"/>
      <c r="QUR154" s="4"/>
      <c r="QUS154" s="4"/>
      <c r="QUT154" s="4"/>
      <c r="QUU154" s="4"/>
      <c r="QUV154" s="4"/>
      <c r="QUW154" s="4"/>
      <c r="QUX154" s="4"/>
      <c r="QUY154" s="4"/>
      <c r="QUZ154" s="4"/>
      <c r="QVA154" s="4"/>
      <c r="QVB154" s="4"/>
      <c r="QVC154" s="4"/>
      <c r="QVD154" s="4"/>
      <c r="QVE154" s="4"/>
      <c r="QVF154" s="4"/>
      <c r="QVG154" s="4"/>
      <c r="QVH154" s="4"/>
      <c r="QVI154" s="4"/>
      <c r="QVJ154" s="4"/>
      <c r="QVK154" s="4"/>
      <c r="QVL154" s="4"/>
      <c r="QVM154" s="4"/>
      <c r="QVN154" s="4"/>
      <c r="QVO154" s="4"/>
      <c r="QVP154" s="4"/>
      <c r="QVQ154" s="4"/>
      <c r="QVR154" s="4"/>
      <c r="QVS154" s="4"/>
      <c r="QVT154" s="4"/>
      <c r="QVU154" s="4"/>
      <c r="QVV154" s="4"/>
      <c r="QVW154" s="4"/>
      <c r="QVX154" s="4"/>
      <c r="QVY154" s="4"/>
      <c r="QVZ154" s="4"/>
      <c r="QWA154" s="4"/>
      <c r="QWB154" s="4"/>
      <c r="QWC154" s="4"/>
      <c r="QWD154" s="4"/>
      <c r="QWE154" s="4"/>
      <c r="QWF154" s="4"/>
      <c r="QWG154" s="4"/>
      <c r="QWH154" s="4"/>
      <c r="QWI154" s="4"/>
      <c r="QWJ154" s="4"/>
      <c r="QWK154" s="4"/>
      <c r="QWL154" s="4"/>
      <c r="QWM154" s="4"/>
      <c r="QWN154" s="4"/>
      <c r="QWO154" s="4"/>
      <c r="QWP154" s="4"/>
      <c r="QWQ154" s="4"/>
      <c r="QWR154" s="4"/>
      <c r="QWS154" s="4"/>
      <c r="QWT154" s="4"/>
      <c r="QWU154" s="4"/>
      <c r="QWV154" s="4"/>
      <c r="QWW154" s="4"/>
      <c r="QWX154" s="4"/>
      <c r="QWY154" s="4"/>
      <c r="QWZ154" s="4"/>
      <c r="QXA154" s="4"/>
      <c r="QXB154" s="4"/>
      <c r="QXC154" s="4"/>
      <c r="QXD154" s="4"/>
      <c r="QXE154" s="4"/>
      <c r="QXF154" s="4"/>
      <c r="QXG154" s="4"/>
      <c r="QXH154" s="4"/>
      <c r="QXI154" s="4"/>
      <c r="QXJ154" s="4"/>
      <c r="QXK154" s="4"/>
      <c r="QXL154" s="4"/>
      <c r="QXM154" s="4"/>
      <c r="QXN154" s="4"/>
      <c r="QXO154" s="4"/>
      <c r="QXP154" s="4"/>
      <c r="QXQ154" s="4"/>
      <c r="QXR154" s="4"/>
      <c r="QXS154" s="4"/>
      <c r="QXT154" s="4"/>
      <c r="QXU154" s="4"/>
      <c r="QXV154" s="4"/>
      <c r="QXW154" s="4"/>
      <c r="QXX154" s="4"/>
      <c r="QXY154" s="4"/>
      <c r="QXZ154" s="4"/>
      <c r="QYA154" s="4"/>
      <c r="QYB154" s="4"/>
      <c r="QYC154" s="4"/>
      <c r="QYD154" s="4"/>
      <c r="QYE154" s="4"/>
      <c r="QYF154" s="4"/>
      <c r="QYG154" s="4"/>
      <c r="QYH154" s="4"/>
      <c r="QYI154" s="4"/>
      <c r="QYJ154" s="4"/>
      <c r="QYK154" s="4"/>
      <c r="QYL154" s="4"/>
      <c r="QYM154" s="4"/>
      <c r="QYN154" s="4"/>
      <c r="QYO154" s="4"/>
      <c r="QYP154" s="4"/>
      <c r="QYQ154" s="4"/>
      <c r="QYR154" s="4"/>
      <c r="QYS154" s="4"/>
      <c r="QYT154" s="4"/>
      <c r="QYU154" s="4"/>
      <c r="QYV154" s="4"/>
      <c r="QYW154" s="4"/>
      <c r="QYX154" s="4"/>
      <c r="QYY154" s="4"/>
      <c r="QYZ154" s="4"/>
      <c r="QZA154" s="4"/>
      <c r="QZB154" s="4"/>
      <c r="QZC154" s="4"/>
      <c r="QZD154" s="4"/>
      <c r="QZE154" s="4"/>
      <c r="QZF154" s="4"/>
      <c r="QZG154" s="4"/>
      <c r="QZH154" s="4"/>
      <c r="QZI154" s="4"/>
      <c r="QZJ154" s="4"/>
      <c r="QZK154" s="4"/>
      <c r="QZL154" s="4"/>
      <c r="QZM154" s="4"/>
      <c r="QZN154" s="4"/>
      <c r="QZO154" s="4"/>
      <c r="QZP154" s="4"/>
      <c r="QZQ154" s="4"/>
      <c r="QZR154" s="4"/>
      <c r="QZS154" s="4"/>
      <c r="QZT154" s="4"/>
      <c r="QZU154" s="4"/>
      <c r="QZV154" s="4"/>
      <c r="QZW154" s="4"/>
      <c r="QZX154" s="4"/>
      <c r="QZY154" s="4"/>
      <c r="QZZ154" s="4"/>
      <c r="RAA154" s="4"/>
      <c r="RAB154" s="4"/>
      <c r="RAC154" s="4"/>
      <c r="RAD154" s="4"/>
      <c r="RAE154" s="4"/>
      <c r="RAF154" s="4"/>
      <c r="RAG154" s="4"/>
      <c r="RAH154" s="4"/>
      <c r="RAI154" s="4"/>
      <c r="RAJ154" s="4"/>
      <c r="RAK154" s="4"/>
      <c r="RAL154" s="4"/>
      <c r="RAM154" s="4"/>
      <c r="RAN154" s="4"/>
      <c r="RAO154" s="4"/>
      <c r="RAP154" s="4"/>
      <c r="RAQ154" s="4"/>
      <c r="RAR154" s="4"/>
      <c r="RAS154" s="4"/>
      <c r="RAT154" s="4"/>
      <c r="RAU154" s="4"/>
      <c r="RAV154" s="4"/>
      <c r="RAW154" s="4"/>
      <c r="RAX154" s="4"/>
      <c r="RAY154" s="4"/>
      <c r="RAZ154" s="4"/>
      <c r="RBA154" s="4"/>
      <c r="RBB154" s="4"/>
      <c r="RBC154" s="4"/>
      <c r="RBD154" s="4"/>
      <c r="RBE154" s="4"/>
      <c r="RBF154" s="4"/>
      <c r="RBG154" s="4"/>
      <c r="RBH154" s="4"/>
      <c r="RBI154" s="4"/>
      <c r="RBJ154" s="4"/>
      <c r="RBK154" s="4"/>
      <c r="RBL154" s="4"/>
      <c r="RBM154" s="4"/>
      <c r="RBN154" s="4"/>
      <c r="RBO154" s="4"/>
      <c r="RBP154" s="4"/>
      <c r="RBQ154" s="4"/>
      <c r="RBR154" s="4"/>
      <c r="RBS154" s="4"/>
      <c r="RBT154" s="4"/>
      <c r="RBU154" s="4"/>
      <c r="RBV154" s="4"/>
      <c r="RBW154" s="74"/>
      <c r="RBX154" s="74"/>
      <c r="RBY154" s="74"/>
      <c r="RBZ154" s="74"/>
      <c r="RCA154" s="74"/>
      <c r="RCB154" s="74"/>
      <c r="RCC154" s="4"/>
      <c r="RCD154" s="4"/>
      <c r="RCE154" s="4"/>
      <c r="RCF154" s="4"/>
      <c r="RCG154" s="4"/>
      <c r="RCH154" s="4"/>
      <c r="RCI154" s="4"/>
      <c r="RCJ154" s="4"/>
      <c r="RCK154" s="4"/>
      <c r="RCL154" s="4"/>
      <c r="RCM154" s="4"/>
      <c r="RCN154" s="4"/>
      <c r="RCO154" s="4"/>
      <c r="RCP154" s="4"/>
      <c r="RCQ154" s="4"/>
      <c r="RCR154" s="4"/>
      <c r="RCS154" s="4"/>
      <c r="RCT154" s="4"/>
      <c r="RCU154" s="4"/>
      <c r="RCV154" s="4"/>
      <c r="RCW154" s="4"/>
      <c r="RCX154" s="4"/>
      <c r="RCY154" s="4"/>
      <c r="RCZ154" s="4"/>
      <c r="RDA154" s="4"/>
      <c r="RDB154" s="4"/>
      <c r="RDC154" s="4"/>
      <c r="RDD154" s="4"/>
      <c r="RDE154" s="4"/>
      <c r="RDF154" s="4"/>
      <c r="RDG154" s="4"/>
      <c r="RDH154" s="4"/>
      <c r="RDI154" s="4"/>
      <c r="RDJ154" s="4"/>
      <c r="RDK154" s="4"/>
      <c r="RDL154" s="4"/>
      <c r="RDM154" s="4"/>
      <c r="RDN154" s="4"/>
      <c r="RDO154" s="4"/>
      <c r="RDP154" s="4"/>
      <c r="RDQ154" s="4"/>
      <c r="RDR154" s="4"/>
      <c r="RDS154" s="4"/>
      <c r="RDT154" s="4"/>
      <c r="RDU154" s="4"/>
      <c r="RDV154" s="4"/>
      <c r="RDW154" s="4"/>
      <c r="RDX154" s="4"/>
      <c r="RDY154" s="4"/>
      <c r="RDZ154" s="4"/>
      <c r="REA154" s="4"/>
      <c r="REB154" s="4"/>
      <c r="REC154" s="4"/>
      <c r="RED154" s="4"/>
      <c r="REE154" s="4"/>
      <c r="REF154" s="4"/>
      <c r="REG154" s="4"/>
      <c r="REH154" s="4"/>
      <c r="REI154" s="4"/>
      <c r="REJ154" s="4"/>
      <c r="REK154" s="4"/>
      <c r="REL154" s="4"/>
      <c r="REM154" s="4"/>
      <c r="REN154" s="4"/>
      <c r="REO154" s="4"/>
      <c r="REP154" s="4"/>
      <c r="REQ154" s="4"/>
      <c r="RER154" s="4"/>
      <c r="RES154" s="4"/>
      <c r="RET154" s="4"/>
      <c r="REU154" s="4"/>
      <c r="REV154" s="4"/>
      <c r="REW154" s="4"/>
      <c r="REX154" s="4"/>
      <c r="REY154" s="4"/>
      <c r="REZ154" s="4"/>
      <c r="RFA154" s="4"/>
      <c r="RFB154" s="4"/>
      <c r="RFC154" s="4"/>
      <c r="RFD154" s="4"/>
      <c r="RFE154" s="4"/>
      <c r="RFF154" s="4"/>
      <c r="RFG154" s="4"/>
      <c r="RFH154" s="4"/>
      <c r="RFI154" s="4"/>
      <c r="RFJ154" s="4"/>
      <c r="RFK154" s="4"/>
      <c r="RFL154" s="4"/>
      <c r="RFM154" s="4"/>
      <c r="RFN154" s="4"/>
      <c r="RFO154" s="4"/>
      <c r="RFP154" s="4"/>
      <c r="RFQ154" s="4"/>
      <c r="RFR154" s="4"/>
      <c r="RFS154" s="4"/>
      <c r="RFT154" s="4"/>
      <c r="RFU154" s="4"/>
      <c r="RFV154" s="4"/>
      <c r="RFW154" s="4"/>
      <c r="RFX154" s="4"/>
      <c r="RFY154" s="4"/>
      <c r="RFZ154" s="4"/>
      <c r="RGA154" s="4"/>
      <c r="RGB154" s="4"/>
      <c r="RGC154" s="4"/>
      <c r="RGD154" s="4"/>
      <c r="RGE154" s="4"/>
      <c r="RGF154" s="4"/>
      <c r="RGG154" s="4"/>
      <c r="RGH154" s="4"/>
      <c r="RGI154" s="4"/>
      <c r="RGJ154" s="4"/>
      <c r="RGK154" s="4"/>
      <c r="RGL154" s="4"/>
      <c r="RGM154" s="4"/>
      <c r="RGN154" s="4"/>
      <c r="RGO154" s="4"/>
      <c r="RGP154" s="4"/>
      <c r="RGQ154" s="4"/>
      <c r="RGR154" s="4"/>
      <c r="RGS154" s="4"/>
      <c r="RGT154" s="4"/>
      <c r="RGU154" s="4"/>
      <c r="RGV154" s="4"/>
      <c r="RGW154" s="4"/>
      <c r="RGX154" s="4"/>
      <c r="RGY154" s="4"/>
      <c r="RGZ154" s="4"/>
      <c r="RHA154" s="4"/>
      <c r="RHB154" s="4"/>
      <c r="RHC154" s="4"/>
      <c r="RHD154" s="4"/>
      <c r="RHE154" s="4"/>
      <c r="RHF154" s="4"/>
      <c r="RHG154" s="4"/>
      <c r="RHH154" s="4"/>
      <c r="RHI154" s="4"/>
      <c r="RHJ154" s="4"/>
      <c r="RHK154" s="4"/>
      <c r="RHL154" s="4"/>
      <c r="RHM154" s="4"/>
      <c r="RHN154" s="4"/>
      <c r="RHO154" s="4"/>
      <c r="RHP154" s="4"/>
      <c r="RHQ154" s="4"/>
      <c r="RHR154" s="4"/>
      <c r="RHS154" s="4"/>
      <c r="RHT154" s="4"/>
      <c r="RHU154" s="4"/>
      <c r="RHV154" s="4"/>
      <c r="RHW154" s="4"/>
      <c r="RHX154" s="4"/>
      <c r="RHY154" s="4"/>
      <c r="RHZ154" s="4"/>
      <c r="RIA154" s="4"/>
      <c r="RIB154" s="4"/>
      <c r="RIC154" s="4"/>
      <c r="RID154" s="4"/>
      <c r="RIE154" s="4"/>
      <c r="RIF154" s="4"/>
      <c r="RIG154" s="4"/>
      <c r="RIH154" s="4"/>
      <c r="RII154" s="4"/>
      <c r="RIJ154" s="4"/>
      <c r="RIK154" s="4"/>
      <c r="RIL154" s="4"/>
      <c r="RIM154" s="4"/>
      <c r="RIN154" s="4"/>
      <c r="RIO154" s="4"/>
      <c r="RIP154" s="4"/>
      <c r="RIQ154" s="4"/>
      <c r="RIR154" s="4"/>
      <c r="RIS154" s="4"/>
      <c r="RIT154" s="4"/>
      <c r="RIU154" s="4"/>
      <c r="RIV154" s="4"/>
      <c r="RIW154" s="4"/>
      <c r="RIX154" s="4"/>
      <c r="RIY154" s="4"/>
      <c r="RIZ154" s="4"/>
      <c r="RJA154" s="4"/>
      <c r="RJB154" s="4"/>
      <c r="RJC154" s="4"/>
      <c r="RJD154" s="4"/>
      <c r="RJE154" s="4"/>
      <c r="RJF154" s="4"/>
      <c r="RJG154" s="4"/>
      <c r="RJH154" s="4"/>
      <c r="RJI154" s="4"/>
      <c r="RJJ154" s="4"/>
      <c r="RJK154" s="4"/>
      <c r="RJL154" s="4"/>
      <c r="RJM154" s="4"/>
      <c r="RJN154" s="4"/>
      <c r="RJO154" s="4"/>
      <c r="RJP154" s="4"/>
      <c r="RJQ154" s="4"/>
      <c r="RJR154" s="4"/>
      <c r="RJS154" s="4"/>
      <c r="RJT154" s="4"/>
      <c r="RJU154" s="4"/>
      <c r="RJV154" s="4"/>
      <c r="RJW154" s="4"/>
      <c r="RJX154" s="4"/>
      <c r="RJY154" s="4"/>
      <c r="RJZ154" s="4"/>
      <c r="RKA154" s="4"/>
      <c r="RKB154" s="4"/>
      <c r="RKC154" s="4"/>
      <c r="RKD154" s="4"/>
      <c r="RKE154" s="4"/>
      <c r="RKF154" s="4"/>
      <c r="RKG154" s="4"/>
      <c r="RKH154" s="4"/>
      <c r="RKI154" s="4"/>
      <c r="RKJ154" s="4"/>
      <c r="RKK154" s="4"/>
      <c r="RKL154" s="4"/>
      <c r="RKM154" s="4"/>
      <c r="RKN154" s="4"/>
      <c r="RKO154" s="4"/>
      <c r="RKP154" s="4"/>
      <c r="RKQ154" s="4"/>
      <c r="RKR154" s="4"/>
      <c r="RKS154" s="4"/>
      <c r="RKT154" s="4"/>
      <c r="RKU154" s="4"/>
      <c r="RKV154" s="4"/>
      <c r="RKW154" s="4"/>
      <c r="RKX154" s="4"/>
      <c r="RKY154" s="4"/>
      <c r="RKZ154" s="4"/>
      <c r="RLA154" s="4"/>
      <c r="RLB154" s="4"/>
      <c r="RLC154" s="4"/>
      <c r="RLD154" s="4"/>
      <c r="RLE154" s="4"/>
      <c r="RLF154" s="4"/>
      <c r="RLG154" s="4"/>
      <c r="RLH154" s="4"/>
      <c r="RLI154" s="4"/>
      <c r="RLJ154" s="4"/>
      <c r="RLK154" s="4"/>
      <c r="RLL154" s="4"/>
      <c r="RLM154" s="4"/>
      <c r="RLN154" s="4"/>
      <c r="RLO154" s="4"/>
      <c r="RLP154" s="4"/>
      <c r="RLQ154" s="4"/>
      <c r="RLR154" s="4"/>
      <c r="RLS154" s="74"/>
      <c r="RLT154" s="74"/>
      <c r="RLU154" s="74"/>
      <c r="RLV154" s="74"/>
      <c r="RLW154" s="74"/>
      <c r="RLX154" s="74"/>
      <c r="RLY154" s="4"/>
      <c r="RLZ154" s="4"/>
      <c r="RMA154" s="4"/>
      <c r="RMB154" s="4"/>
      <c r="RMC154" s="4"/>
      <c r="RMD154" s="4"/>
      <c r="RME154" s="4"/>
      <c r="RMF154" s="4"/>
      <c r="RMG154" s="4"/>
      <c r="RMH154" s="4"/>
      <c r="RMI154" s="4"/>
      <c r="RMJ154" s="4"/>
      <c r="RMK154" s="4"/>
      <c r="RML154" s="4"/>
      <c r="RMM154" s="4"/>
      <c r="RMN154" s="4"/>
      <c r="RMO154" s="4"/>
      <c r="RMP154" s="4"/>
      <c r="RMQ154" s="4"/>
      <c r="RMR154" s="4"/>
      <c r="RMS154" s="4"/>
      <c r="RMT154" s="4"/>
      <c r="RMU154" s="4"/>
      <c r="RMV154" s="4"/>
      <c r="RMW154" s="4"/>
      <c r="RMX154" s="4"/>
      <c r="RMY154" s="4"/>
      <c r="RMZ154" s="4"/>
      <c r="RNA154" s="4"/>
      <c r="RNB154" s="4"/>
      <c r="RNC154" s="4"/>
      <c r="RND154" s="4"/>
      <c r="RNE154" s="4"/>
      <c r="RNF154" s="4"/>
      <c r="RNG154" s="4"/>
      <c r="RNH154" s="4"/>
      <c r="RNI154" s="4"/>
      <c r="RNJ154" s="4"/>
      <c r="RNK154" s="4"/>
      <c r="RNL154" s="4"/>
      <c r="RNM154" s="4"/>
      <c r="RNN154" s="4"/>
      <c r="RNO154" s="4"/>
      <c r="RNP154" s="4"/>
      <c r="RNQ154" s="4"/>
      <c r="RNR154" s="4"/>
      <c r="RNS154" s="4"/>
      <c r="RNT154" s="4"/>
      <c r="RNU154" s="4"/>
      <c r="RNV154" s="4"/>
      <c r="RNW154" s="4"/>
      <c r="RNX154" s="4"/>
      <c r="RNY154" s="4"/>
      <c r="RNZ154" s="4"/>
      <c r="ROA154" s="4"/>
      <c r="ROB154" s="4"/>
      <c r="ROC154" s="4"/>
      <c r="ROD154" s="4"/>
      <c r="ROE154" s="4"/>
      <c r="ROF154" s="4"/>
      <c r="ROG154" s="4"/>
      <c r="ROH154" s="4"/>
      <c r="ROI154" s="4"/>
      <c r="ROJ154" s="4"/>
      <c r="ROK154" s="4"/>
      <c r="ROL154" s="4"/>
      <c r="ROM154" s="4"/>
      <c r="RON154" s="4"/>
      <c r="ROO154" s="4"/>
      <c r="ROP154" s="4"/>
      <c r="ROQ154" s="4"/>
      <c r="ROR154" s="4"/>
      <c r="ROS154" s="4"/>
      <c r="ROT154" s="4"/>
      <c r="ROU154" s="4"/>
      <c r="ROV154" s="4"/>
      <c r="ROW154" s="4"/>
      <c r="ROX154" s="4"/>
      <c r="ROY154" s="4"/>
      <c r="ROZ154" s="4"/>
      <c r="RPA154" s="4"/>
      <c r="RPB154" s="4"/>
      <c r="RPC154" s="4"/>
      <c r="RPD154" s="4"/>
      <c r="RPE154" s="4"/>
      <c r="RPF154" s="4"/>
      <c r="RPG154" s="4"/>
      <c r="RPH154" s="4"/>
      <c r="RPI154" s="4"/>
      <c r="RPJ154" s="4"/>
      <c r="RPK154" s="4"/>
      <c r="RPL154" s="4"/>
      <c r="RPM154" s="4"/>
      <c r="RPN154" s="4"/>
      <c r="RPO154" s="4"/>
      <c r="RPP154" s="4"/>
      <c r="RPQ154" s="4"/>
      <c r="RPR154" s="4"/>
      <c r="RPS154" s="4"/>
      <c r="RPT154" s="4"/>
      <c r="RPU154" s="4"/>
      <c r="RPV154" s="4"/>
      <c r="RPW154" s="4"/>
      <c r="RPX154" s="4"/>
      <c r="RPY154" s="4"/>
      <c r="RPZ154" s="4"/>
      <c r="RQA154" s="4"/>
      <c r="RQB154" s="4"/>
      <c r="RQC154" s="4"/>
      <c r="RQD154" s="4"/>
      <c r="RQE154" s="4"/>
      <c r="RQF154" s="4"/>
      <c r="RQG154" s="4"/>
      <c r="RQH154" s="4"/>
      <c r="RQI154" s="4"/>
      <c r="RQJ154" s="4"/>
      <c r="RQK154" s="4"/>
      <c r="RQL154" s="4"/>
      <c r="RQM154" s="4"/>
      <c r="RQN154" s="4"/>
      <c r="RQO154" s="4"/>
      <c r="RQP154" s="4"/>
      <c r="RQQ154" s="4"/>
      <c r="RQR154" s="4"/>
      <c r="RQS154" s="4"/>
      <c r="RQT154" s="4"/>
      <c r="RQU154" s="4"/>
      <c r="RQV154" s="4"/>
      <c r="RQW154" s="4"/>
      <c r="RQX154" s="4"/>
      <c r="RQY154" s="4"/>
      <c r="RQZ154" s="4"/>
      <c r="RRA154" s="4"/>
      <c r="RRB154" s="4"/>
      <c r="RRC154" s="4"/>
      <c r="RRD154" s="4"/>
      <c r="RRE154" s="4"/>
      <c r="RRF154" s="4"/>
      <c r="RRG154" s="4"/>
      <c r="RRH154" s="4"/>
      <c r="RRI154" s="4"/>
      <c r="RRJ154" s="4"/>
      <c r="RRK154" s="4"/>
      <c r="RRL154" s="4"/>
      <c r="RRM154" s="4"/>
      <c r="RRN154" s="4"/>
      <c r="RRO154" s="4"/>
      <c r="RRP154" s="4"/>
      <c r="RRQ154" s="4"/>
      <c r="RRR154" s="4"/>
      <c r="RRS154" s="4"/>
      <c r="RRT154" s="4"/>
      <c r="RRU154" s="4"/>
      <c r="RRV154" s="4"/>
      <c r="RRW154" s="4"/>
      <c r="RRX154" s="4"/>
      <c r="RRY154" s="4"/>
      <c r="RRZ154" s="4"/>
      <c r="RSA154" s="4"/>
      <c r="RSB154" s="4"/>
      <c r="RSC154" s="4"/>
      <c r="RSD154" s="4"/>
      <c r="RSE154" s="4"/>
      <c r="RSF154" s="4"/>
      <c r="RSG154" s="4"/>
      <c r="RSH154" s="4"/>
      <c r="RSI154" s="4"/>
      <c r="RSJ154" s="4"/>
      <c r="RSK154" s="4"/>
      <c r="RSL154" s="4"/>
      <c r="RSM154" s="4"/>
      <c r="RSN154" s="4"/>
      <c r="RSO154" s="4"/>
      <c r="RSP154" s="4"/>
      <c r="RSQ154" s="4"/>
      <c r="RSR154" s="4"/>
      <c r="RSS154" s="4"/>
      <c r="RST154" s="4"/>
      <c r="RSU154" s="4"/>
      <c r="RSV154" s="4"/>
      <c r="RSW154" s="4"/>
      <c r="RSX154" s="4"/>
      <c r="RSY154" s="4"/>
      <c r="RSZ154" s="4"/>
      <c r="RTA154" s="4"/>
      <c r="RTB154" s="4"/>
      <c r="RTC154" s="4"/>
      <c r="RTD154" s="4"/>
      <c r="RTE154" s="4"/>
      <c r="RTF154" s="4"/>
      <c r="RTG154" s="4"/>
      <c r="RTH154" s="4"/>
      <c r="RTI154" s="4"/>
      <c r="RTJ154" s="4"/>
      <c r="RTK154" s="4"/>
      <c r="RTL154" s="4"/>
      <c r="RTM154" s="4"/>
      <c r="RTN154" s="4"/>
      <c r="RTO154" s="4"/>
      <c r="RTP154" s="4"/>
      <c r="RTQ154" s="4"/>
      <c r="RTR154" s="4"/>
      <c r="RTS154" s="4"/>
      <c r="RTT154" s="4"/>
      <c r="RTU154" s="4"/>
      <c r="RTV154" s="4"/>
      <c r="RTW154" s="4"/>
      <c r="RTX154" s="4"/>
      <c r="RTY154" s="4"/>
      <c r="RTZ154" s="4"/>
      <c r="RUA154" s="4"/>
      <c r="RUB154" s="4"/>
      <c r="RUC154" s="4"/>
      <c r="RUD154" s="4"/>
      <c r="RUE154" s="4"/>
      <c r="RUF154" s="4"/>
      <c r="RUG154" s="4"/>
      <c r="RUH154" s="4"/>
      <c r="RUI154" s="4"/>
      <c r="RUJ154" s="4"/>
      <c r="RUK154" s="4"/>
      <c r="RUL154" s="4"/>
      <c r="RUM154" s="4"/>
      <c r="RUN154" s="4"/>
      <c r="RUO154" s="4"/>
      <c r="RUP154" s="4"/>
      <c r="RUQ154" s="4"/>
      <c r="RUR154" s="4"/>
      <c r="RUS154" s="4"/>
      <c r="RUT154" s="4"/>
      <c r="RUU154" s="4"/>
      <c r="RUV154" s="4"/>
      <c r="RUW154" s="4"/>
      <c r="RUX154" s="4"/>
      <c r="RUY154" s="4"/>
      <c r="RUZ154" s="4"/>
      <c r="RVA154" s="4"/>
      <c r="RVB154" s="4"/>
      <c r="RVC154" s="4"/>
      <c r="RVD154" s="4"/>
      <c r="RVE154" s="4"/>
      <c r="RVF154" s="4"/>
      <c r="RVG154" s="4"/>
      <c r="RVH154" s="4"/>
      <c r="RVI154" s="4"/>
      <c r="RVJ154" s="4"/>
      <c r="RVK154" s="4"/>
      <c r="RVL154" s="4"/>
      <c r="RVM154" s="4"/>
      <c r="RVN154" s="4"/>
      <c r="RVO154" s="74"/>
      <c r="RVP154" s="74"/>
      <c r="RVQ154" s="74"/>
      <c r="RVR154" s="74"/>
      <c r="RVS154" s="74"/>
      <c r="RVT154" s="74"/>
      <c r="RVU154" s="4"/>
      <c r="RVV154" s="4"/>
      <c r="RVW154" s="4"/>
      <c r="RVX154" s="4"/>
      <c r="RVY154" s="4"/>
      <c r="RVZ154" s="4"/>
      <c r="RWA154" s="4"/>
      <c r="RWB154" s="4"/>
      <c r="RWC154" s="4"/>
      <c r="RWD154" s="4"/>
      <c r="RWE154" s="4"/>
      <c r="RWF154" s="4"/>
      <c r="RWG154" s="4"/>
      <c r="RWH154" s="4"/>
      <c r="RWI154" s="4"/>
      <c r="RWJ154" s="4"/>
      <c r="RWK154" s="4"/>
      <c r="RWL154" s="4"/>
      <c r="RWM154" s="4"/>
      <c r="RWN154" s="4"/>
      <c r="RWO154" s="4"/>
      <c r="RWP154" s="4"/>
      <c r="RWQ154" s="4"/>
      <c r="RWR154" s="4"/>
      <c r="RWS154" s="4"/>
      <c r="RWT154" s="4"/>
      <c r="RWU154" s="4"/>
      <c r="RWV154" s="4"/>
      <c r="RWW154" s="4"/>
      <c r="RWX154" s="4"/>
      <c r="RWY154" s="4"/>
      <c r="RWZ154" s="4"/>
      <c r="RXA154" s="4"/>
      <c r="RXB154" s="4"/>
      <c r="RXC154" s="4"/>
      <c r="RXD154" s="4"/>
      <c r="RXE154" s="4"/>
      <c r="RXF154" s="4"/>
      <c r="RXG154" s="4"/>
      <c r="RXH154" s="4"/>
      <c r="RXI154" s="4"/>
      <c r="RXJ154" s="4"/>
      <c r="RXK154" s="4"/>
      <c r="RXL154" s="4"/>
      <c r="RXM154" s="4"/>
      <c r="RXN154" s="4"/>
      <c r="RXO154" s="4"/>
      <c r="RXP154" s="4"/>
      <c r="RXQ154" s="4"/>
      <c r="RXR154" s="4"/>
      <c r="RXS154" s="4"/>
      <c r="RXT154" s="4"/>
      <c r="RXU154" s="4"/>
      <c r="RXV154" s="4"/>
      <c r="RXW154" s="4"/>
      <c r="RXX154" s="4"/>
      <c r="RXY154" s="4"/>
      <c r="RXZ154" s="4"/>
      <c r="RYA154" s="4"/>
      <c r="RYB154" s="4"/>
      <c r="RYC154" s="4"/>
      <c r="RYD154" s="4"/>
      <c r="RYE154" s="4"/>
      <c r="RYF154" s="4"/>
      <c r="RYG154" s="4"/>
      <c r="RYH154" s="4"/>
      <c r="RYI154" s="4"/>
      <c r="RYJ154" s="4"/>
      <c r="RYK154" s="4"/>
      <c r="RYL154" s="4"/>
      <c r="RYM154" s="4"/>
      <c r="RYN154" s="4"/>
      <c r="RYO154" s="4"/>
      <c r="RYP154" s="4"/>
      <c r="RYQ154" s="4"/>
      <c r="RYR154" s="4"/>
      <c r="RYS154" s="4"/>
      <c r="RYT154" s="4"/>
      <c r="RYU154" s="4"/>
      <c r="RYV154" s="4"/>
      <c r="RYW154" s="4"/>
      <c r="RYX154" s="4"/>
      <c r="RYY154" s="4"/>
      <c r="RYZ154" s="4"/>
      <c r="RZA154" s="4"/>
      <c r="RZB154" s="4"/>
      <c r="RZC154" s="4"/>
      <c r="RZD154" s="4"/>
      <c r="RZE154" s="4"/>
      <c r="RZF154" s="4"/>
      <c r="RZG154" s="4"/>
      <c r="RZH154" s="4"/>
      <c r="RZI154" s="4"/>
      <c r="RZJ154" s="4"/>
      <c r="RZK154" s="4"/>
      <c r="RZL154" s="4"/>
      <c r="RZM154" s="4"/>
      <c r="RZN154" s="4"/>
      <c r="RZO154" s="4"/>
      <c r="RZP154" s="4"/>
      <c r="RZQ154" s="4"/>
      <c r="RZR154" s="4"/>
      <c r="RZS154" s="4"/>
      <c r="RZT154" s="4"/>
      <c r="RZU154" s="4"/>
      <c r="RZV154" s="4"/>
      <c r="RZW154" s="4"/>
      <c r="RZX154" s="4"/>
      <c r="RZY154" s="4"/>
      <c r="RZZ154" s="4"/>
      <c r="SAA154" s="4"/>
      <c r="SAB154" s="4"/>
      <c r="SAC154" s="4"/>
      <c r="SAD154" s="4"/>
      <c r="SAE154" s="4"/>
      <c r="SAF154" s="4"/>
      <c r="SAG154" s="4"/>
      <c r="SAH154" s="4"/>
      <c r="SAI154" s="4"/>
      <c r="SAJ154" s="4"/>
      <c r="SAK154" s="4"/>
      <c r="SAL154" s="4"/>
      <c r="SAM154" s="4"/>
      <c r="SAN154" s="4"/>
      <c r="SAO154" s="4"/>
      <c r="SAP154" s="4"/>
      <c r="SAQ154" s="4"/>
      <c r="SAR154" s="4"/>
      <c r="SAS154" s="4"/>
      <c r="SAT154" s="4"/>
      <c r="SAU154" s="4"/>
      <c r="SAV154" s="4"/>
      <c r="SAW154" s="4"/>
      <c r="SAX154" s="4"/>
      <c r="SAY154" s="4"/>
      <c r="SAZ154" s="4"/>
      <c r="SBA154" s="4"/>
      <c r="SBB154" s="4"/>
      <c r="SBC154" s="4"/>
      <c r="SBD154" s="4"/>
      <c r="SBE154" s="4"/>
      <c r="SBF154" s="4"/>
      <c r="SBG154" s="4"/>
      <c r="SBH154" s="4"/>
      <c r="SBI154" s="4"/>
      <c r="SBJ154" s="4"/>
      <c r="SBK154" s="4"/>
      <c r="SBL154" s="4"/>
      <c r="SBM154" s="4"/>
      <c r="SBN154" s="4"/>
      <c r="SBO154" s="4"/>
      <c r="SBP154" s="4"/>
      <c r="SBQ154" s="4"/>
      <c r="SBR154" s="4"/>
      <c r="SBS154" s="4"/>
      <c r="SBT154" s="4"/>
      <c r="SBU154" s="4"/>
      <c r="SBV154" s="4"/>
      <c r="SBW154" s="4"/>
      <c r="SBX154" s="4"/>
      <c r="SBY154" s="4"/>
      <c r="SBZ154" s="4"/>
      <c r="SCA154" s="4"/>
      <c r="SCB154" s="4"/>
      <c r="SCC154" s="4"/>
      <c r="SCD154" s="4"/>
      <c r="SCE154" s="4"/>
      <c r="SCF154" s="4"/>
      <c r="SCG154" s="4"/>
      <c r="SCH154" s="4"/>
      <c r="SCI154" s="4"/>
      <c r="SCJ154" s="4"/>
      <c r="SCK154" s="4"/>
      <c r="SCL154" s="4"/>
      <c r="SCM154" s="4"/>
      <c r="SCN154" s="4"/>
      <c r="SCO154" s="4"/>
      <c r="SCP154" s="4"/>
      <c r="SCQ154" s="4"/>
      <c r="SCR154" s="4"/>
      <c r="SCS154" s="4"/>
      <c r="SCT154" s="4"/>
      <c r="SCU154" s="4"/>
      <c r="SCV154" s="4"/>
      <c r="SCW154" s="4"/>
      <c r="SCX154" s="4"/>
      <c r="SCY154" s="4"/>
      <c r="SCZ154" s="4"/>
      <c r="SDA154" s="4"/>
      <c r="SDB154" s="4"/>
      <c r="SDC154" s="4"/>
      <c r="SDD154" s="4"/>
      <c r="SDE154" s="4"/>
      <c r="SDF154" s="4"/>
      <c r="SDG154" s="4"/>
      <c r="SDH154" s="4"/>
      <c r="SDI154" s="4"/>
      <c r="SDJ154" s="4"/>
      <c r="SDK154" s="4"/>
      <c r="SDL154" s="4"/>
      <c r="SDM154" s="4"/>
      <c r="SDN154" s="4"/>
      <c r="SDO154" s="4"/>
      <c r="SDP154" s="4"/>
      <c r="SDQ154" s="4"/>
      <c r="SDR154" s="4"/>
      <c r="SDS154" s="4"/>
      <c r="SDT154" s="4"/>
      <c r="SDU154" s="4"/>
      <c r="SDV154" s="4"/>
      <c r="SDW154" s="4"/>
      <c r="SDX154" s="4"/>
      <c r="SDY154" s="4"/>
      <c r="SDZ154" s="4"/>
      <c r="SEA154" s="4"/>
      <c r="SEB154" s="4"/>
      <c r="SEC154" s="4"/>
      <c r="SED154" s="4"/>
      <c r="SEE154" s="4"/>
      <c r="SEF154" s="4"/>
      <c r="SEG154" s="4"/>
      <c r="SEH154" s="4"/>
      <c r="SEI154" s="4"/>
      <c r="SEJ154" s="4"/>
      <c r="SEK154" s="4"/>
      <c r="SEL154" s="4"/>
      <c r="SEM154" s="4"/>
      <c r="SEN154" s="4"/>
      <c r="SEO154" s="4"/>
      <c r="SEP154" s="4"/>
      <c r="SEQ154" s="4"/>
      <c r="SER154" s="4"/>
      <c r="SES154" s="4"/>
      <c r="SET154" s="4"/>
      <c r="SEU154" s="4"/>
      <c r="SEV154" s="4"/>
      <c r="SEW154" s="4"/>
      <c r="SEX154" s="4"/>
      <c r="SEY154" s="4"/>
      <c r="SEZ154" s="4"/>
      <c r="SFA154" s="4"/>
      <c r="SFB154" s="4"/>
      <c r="SFC154" s="4"/>
      <c r="SFD154" s="4"/>
      <c r="SFE154" s="4"/>
      <c r="SFF154" s="4"/>
      <c r="SFG154" s="4"/>
      <c r="SFH154" s="4"/>
      <c r="SFI154" s="4"/>
      <c r="SFJ154" s="4"/>
      <c r="SFK154" s="74"/>
      <c r="SFL154" s="74"/>
      <c r="SFM154" s="74"/>
      <c r="SFN154" s="74"/>
      <c r="SFO154" s="74"/>
      <c r="SFP154" s="74"/>
      <c r="SFQ154" s="4"/>
      <c r="SFR154" s="4"/>
      <c r="SFS154" s="4"/>
      <c r="SFT154" s="4"/>
      <c r="SFU154" s="4"/>
      <c r="SFV154" s="4"/>
      <c r="SFW154" s="4"/>
      <c r="SFX154" s="4"/>
      <c r="SFY154" s="4"/>
      <c r="SFZ154" s="4"/>
      <c r="SGA154" s="4"/>
      <c r="SGB154" s="4"/>
      <c r="SGC154" s="4"/>
      <c r="SGD154" s="4"/>
      <c r="SGE154" s="4"/>
      <c r="SGF154" s="4"/>
      <c r="SGG154" s="4"/>
      <c r="SGH154" s="4"/>
      <c r="SGI154" s="4"/>
      <c r="SGJ154" s="4"/>
      <c r="SGK154" s="4"/>
      <c r="SGL154" s="4"/>
      <c r="SGM154" s="4"/>
      <c r="SGN154" s="4"/>
      <c r="SGO154" s="4"/>
      <c r="SGP154" s="4"/>
      <c r="SGQ154" s="4"/>
      <c r="SGR154" s="4"/>
      <c r="SGS154" s="4"/>
      <c r="SGT154" s="4"/>
      <c r="SGU154" s="4"/>
      <c r="SGV154" s="4"/>
      <c r="SGW154" s="4"/>
      <c r="SGX154" s="4"/>
      <c r="SGY154" s="4"/>
      <c r="SGZ154" s="4"/>
      <c r="SHA154" s="4"/>
      <c r="SHB154" s="4"/>
      <c r="SHC154" s="4"/>
      <c r="SHD154" s="4"/>
      <c r="SHE154" s="4"/>
      <c r="SHF154" s="4"/>
      <c r="SHG154" s="4"/>
      <c r="SHH154" s="4"/>
      <c r="SHI154" s="4"/>
      <c r="SHJ154" s="4"/>
      <c r="SHK154" s="4"/>
      <c r="SHL154" s="4"/>
      <c r="SHM154" s="4"/>
      <c r="SHN154" s="4"/>
      <c r="SHO154" s="4"/>
      <c r="SHP154" s="4"/>
      <c r="SHQ154" s="4"/>
      <c r="SHR154" s="4"/>
      <c r="SHS154" s="4"/>
      <c r="SHT154" s="4"/>
      <c r="SHU154" s="4"/>
      <c r="SHV154" s="4"/>
      <c r="SHW154" s="4"/>
      <c r="SHX154" s="4"/>
      <c r="SHY154" s="4"/>
      <c r="SHZ154" s="4"/>
      <c r="SIA154" s="4"/>
      <c r="SIB154" s="4"/>
      <c r="SIC154" s="4"/>
      <c r="SID154" s="4"/>
      <c r="SIE154" s="4"/>
      <c r="SIF154" s="4"/>
      <c r="SIG154" s="4"/>
      <c r="SIH154" s="4"/>
      <c r="SII154" s="4"/>
      <c r="SIJ154" s="4"/>
      <c r="SIK154" s="4"/>
      <c r="SIL154" s="4"/>
      <c r="SIM154" s="4"/>
      <c r="SIN154" s="4"/>
      <c r="SIO154" s="4"/>
      <c r="SIP154" s="4"/>
      <c r="SIQ154" s="4"/>
      <c r="SIR154" s="4"/>
      <c r="SIS154" s="4"/>
      <c r="SIT154" s="4"/>
      <c r="SIU154" s="4"/>
      <c r="SIV154" s="4"/>
      <c r="SIW154" s="4"/>
      <c r="SIX154" s="4"/>
      <c r="SIY154" s="4"/>
      <c r="SIZ154" s="4"/>
      <c r="SJA154" s="4"/>
      <c r="SJB154" s="4"/>
      <c r="SJC154" s="4"/>
      <c r="SJD154" s="4"/>
      <c r="SJE154" s="4"/>
      <c r="SJF154" s="4"/>
      <c r="SJG154" s="4"/>
      <c r="SJH154" s="4"/>
      <c r="SJI154" s="4"/>
      <c r="SJJ154" s="4"/>
      <c r="SJK154" s="4"/>
      <c r="SJL154" s="4"/>
      <c r="SJM154" s="4"/>
      <c r="SJN154" s="4"/>
      <c r="SJO154" s="4"/>
      <c r="SJP154" s="4"/>
      <c r="SJQ154" s="4"/>
      <c r="SJR154" s="4"/>
      <c r="SJS154" s="4"/>
      <c r="SJT154" s="4"/>
      <c r="SJU154" s="4"/>
      <c r="SJV154" s="4"/>
      <c r="SJW154" s="4"/>
      <c r="SJX154" s="4"/>
      <c r="SJY154" s="4"/>
      <c r="SJZ154" s="4"/>
      <c r="SKA154" s="4"/>
      <c r="SKB154" s="4"/>
      <c r="SKC154" s="4"/>
      <c r="SKD154" s="4"/>
      <c r="SKE154" s="4"/>
      <c r="SKF154" s="4"/>
      <c r="SKG154" s="4"/>
      <c r="SKH154" s="4"/>
      <c r="SKI154" s="4"/>
      <c r="SKJ154" s="4"/>
      <c r="SKK154" s="4"/>
      <c r="SKL154" s="4"/>
      <c r="SKM154" s="4"/>
      <c r="SKN154" s="4"/>
      <c r="SKO154" s="4"/>
      <c r="SKP154" s="4"/>
      <c r="SKQ154" s="4"/>
      <c r="SKR154" s="4"/>
      <c r="SKS154" s="4"/>
      <c r="SKT154" s="4"/>
      <c r="SKU154" s="4"/>
      <c r="SKV154" s="4"/>
      <c r="SKW154" s="4"/>
      <c r="SKX154" s="4"/>
      <c r="SKY154" s="4"/>
      <c r="SKZ154" s="4"/>
      <c r="SLA154" s="4"/>
      <c r="SLB154" s="4"/>
      <c r="SLC154" s="4"/>
      <c r="SLD154" s="4"/>
      <c r="SLE154" s="4"/>
      <c r="SLF154" s="4"/>
      <c r="SLG154" s="4"/>
      <c r="SLH154" s="4"/>
      <c r="SLI154" s="4"/>
      <c r="SLJ154" s="4"/>
      <c r="SLK154" s="4"/>
      <c r="SLL154" s="4"/>
      <c r="SLM154" s="4"/>
      <c r="SLN154" s="4"/>
      <c r="SLO154" s="4"/>
      <c r="SLP154" s="4"/>
      <c r="SLQ154" s="4"/>
      <c r="SLR154" s="4"/>
      <c r="SLS154" s="4"/>
      <c r="SLT154" s="4"/>
      <c r="SLU154" s="4"/>
      <c r="SLV154" s="4"/>
      <c r="SLW154" s="4"/>
      <c r="SLX154" s="4"/>
      <c r="SLY154" s="4"/>
      <c r="SLZ154" s="4"/>
      <c r="SMA154" s="4"/>
      <c r="SMB154" s="4"/>
      <c r="SMC154" s="4"/>
      <c r="SMD154" s="4"/>
      <c r="SME154" s="4"/>
      <c r="SMF154" s="4"/>
      <c r="SMG154" s="4"/>
      <c r="SMH154" s="4"/>
      <c r="SMI154" s="4"/>
      <c r="SMJ154" s="4"/>
      <c r="SMK154" s="4"/>
      <c r="SML154" s="4"/>
      <c r="SMM154" s="4"/>
      <c r="SMN154" s="4"/>
      <c r="SMO154" s="4"/>
      <c r="SMP154" s="4"/>
      <c r="SMQ154" s="4"/>
      <c r="SMR154" s="4"/>
      <c r="SMS154" s="4"/>
      <c r="SMT154" s="4"/>
      <c r="SMU154" s="4"/>
      <c r="SMV154" s="4"/>
      <c r="SMW154" s="4"/>
      <c r="SMX154" s="4"/>
      <c r="SMY154" s="4"/>
      <c r="SMZ154" s="4"/>
      <c r="SNA154" s="4"/>
      <c r="SNB154" s="4"/>
      <c r="SNC154" s="4"/>
      <c r="SND154" s="4"/>
      <c r="SNE154" s="4"/>
      <c r="SNF154" s="4"/>
      <c r="SNG154" s="4"/>
      <c r="SNH154" s="4"/>
      <c r="SNI154" s="4"/>
      <c r="SNJ154" s="4"/>
      <c r="SNK154" s="4"/>
      <c r="SNL154" s="4"/>
      <c r="SNM154" s="4"/>
      <c r="SNN154" s="4"/>
      <c r="SNO154" s="4"/>
      <c r="SNP154" s="4"/>
      <c r="SNQ154" s="4"/>
      <c r="SNR154" s="4"/>
      <c r="SNS154" s="4"/>
      <c r="SNT154" s="4"/>
      <c r="SNU154" s="4"/>
      <c r="SNV154" s="4"/>
      <c r="SNW154" s="4"/>
      <c r="SNX154" s="4"/>
      <c r="SNY154" s="4"/>
      <c r="SNZ154" s="4"/>
      <c r="SOA154" s="4"/>
      <c r="SOB154" s="4"/>
      <c r="SOC154" s="4"/>
      <c r="SOD154" s="4"/>
      <c r="SOE154" s="4"/>
      <c r="SOF154" s="4"/>
      <c r="SOG154" s="4"/>
      <c r="SOH154" s="4"/>
      <c r="SOI154" s="4"/>
      <c r="SOJ154" s="4"/>
      <c r="SOK154" s="4"/>
      <c r="SOL154" s="4"/>
      <c r="SOM154" s="4"/>
      <c r="SON154" s="4"/>
      <c r="SOO154" s="4"/>
      <c r="SOP154" s="4"/>
      <c r="SOQ154" s="4"/>
      <c r="SOR154" s="4"/>
      <c r="SOS154" s="4"/>
      <c r="SOT154" s="4"/>
      <c r="SOU154" s="4"/>
      <c r="SOV154" s="4"/>
      <c r="SOW154" s="4"/>
      <c r="SOX154" s="4"/>
      <c r="SOY154" s="4"/>
      <c r="SOZ154" s="4"/>
      <c r="SPA154" s="4"/>
      <c r="SPB154" s="4"/>
      <c r="SPC154" s="4"/>
      <c r="SPD154" s="4"/>
      <c r="SPE154" s="4"/>
      <c r="SPF154" s="4"/>
      <c r="SPG154" s="74"/>
      <c r="SPH154" s="74"/>
      <c r="SPI154" s="74"/>
      <c r="SPJ154" s="74"/>
      <c r="SPK154" s="74"/>
      <c r="SPL154" s="74"/>
      <c r="SPM154" s="4"/>
      <c r="SPN154" s="4"/>
      <c r="SPO154" s="4"/>
      <c r="SPP154" s="4"/>
      <c r="SPQ154" s="4"/>
      <c r="SPR154" s="4"/>
      <c r="SPS154" s="4"/>
      <c r="SPT154" s="4"/>
      <c r="SPU154" s="4"/>
      <c r="SPV154" s="4"/>
      <c r="SPW154" s="4"/>
      <c r="SPX154" s="4"/>
      <c r="SPY154" s="4"/>
      <c r="SPZ154" s="4"/>
      <c r="SQA154" s="4"/>
      <c r="SQB154" s="4"/>
      <c r="SQC154" s="4"/>
      <c r="SQD154" s="4"/>
      <c r="SQE154" s="4"/>
      <c r="SQF154" s="4"/>
      <c r="SQG154" s="4"/>
      <c r="SQH154" s="4"/>
      <c r="SQI154" s="4"/>
      <c r="SQJ154" s="4"/>
      <c r="SQK154" s="4"/>
      <c r="SQL154" s="4"/>
      <c r="SQM154" s="4"/>
      <c r="SQN154" s="4"/>
      <c r="SQO154" s="4"/>
      <c r="SQP154" s="4"/>
      <c r="SQQ154" s="4"/>
      <c r="SQR154" s="4"/>
      <c r="SQS154" s="4"/>
      <c r="SQT154" s="4"/>
      <c r="SQU154" s="4"/>
      <c r="SQV154" s="4"/>
      <c r="SQW154" s="4"/>
      <c r="SQX154" s="4"/>
      <c r="SQY154" s="4"/>
      <c r="SQZ154" s="4"/>
      <c r="SRA154" s="4"/>
      <c r="SRB154" s="4"/>
      <c r="SRC154" s="4"/>
      <c r="SRD154" s="4"/>
      <c r="SRE154" s="4"/>
      <c r="SRF154" s="4"/>
      <c r="SRG154" s="4"/>
      <c r="SRH154" s="4"/>
      <c r="SRI154" s="4"/>
      <c r="SRJ154" s="4"/>
      <c r="SRK154" s="4"/>
      <c r="SRL154" s="4"/>
      <c r="SRM154" s="4"/>
      <c r="SRN154" s="4"/>
      <c r="SRO154" s="4"/>
      <c r="SRP154" s="4"/>
      <c r="SRQ154" s="4"/>
      <c r="SRR154" s="4"/>
      <c r="SRS154" s="4"/>
      <c r="SRT154" s="4"/>
      <c r="SRU154" s="4"/>
      <c r="SRV154" s="4"/>
      <c r="SRW154" s="4"/>
      <c r="SRX154" s="4"/>
      <c r="SRY154" s="4"/>
      <c r="SRZ154" s="4"/>
      <c r="SSA154" s="4"/>
      <c r="SSB154" s="4"/>
      <c r="SSC154" s="4"/>
      <c r="SSD154" s="4"/>
      <c r="SSE154" s="4"/>
      <c r="SSF154" s="4"/>
      <c r="SSG154" s="4"/>
      <c r="SSH154" s="4"/>
      <c r="SSI154" s="4"/>
      <c r="SSJ154" s="4"/>
      <c r="SSK154" s="4"/>
      <c r="SSL154" s="4"/>
      <c r="SSM154" s="4"/>
      <c r="SSN154" s="4"/>
      <c r="SSO154" s="4"/>
      <c r="SSP154" s="4"/>
      <c r="SSQ154" s="4"/>
      <c r="SSR154" s="4"/>
      <c r="SSS154" s="4"/>
      <c r="SST154" s="4"/>
      <c r="SSU154" s="4"/>
      <c r="SSV154" s="4"/>
      <c r="SSW154" s="4"/>
      <c r="SSX154" s="4"/>
      <c r="SSY154" s="4"/>
      <c r="SSZ154" s="4"/>
      <c r="STA154" s="4"/>
      <c r="STB154" s="4"/>
      <c r="STC154" s="4"/>
      <c r="STD154" s="4"/>
      <c r="STE154" s="4"/>
      <c r="STF154" s="4"/>
      <c r="STG154" s="4"/>
      <c r="STH154" s="4"/>
      <c r="STI154" s="4"/>
      <c r="STJ154" s="4"/>
      <c r="STK154" s="4"/>
      <c r="STL154" s="4"/>
      <c r="STM154" s="4"/>
      <c r="STN154" s="4"/>
      <c r="STO154" s="4"/>
      <c r="STP154" s="4"/>
      <c r="STQ154" s="4"/>
      <c r="STR154" s="4"/>
      <c r="STS154" s="4"/>
      <c r="STT154" s="4"/>
      <c r="STU154" s="4"/>
      <c r="STV154" s="4"/>
      <c r="STW154" s="4"/>
      <c r="STX154" s="4"/>
      <c r="STY154" s="4"/>
      <c r="STZ154" s="4"/>
      <c r="SUA154" s="4"/>
      <c r="SUB154" s="4"/>
      <c r="SUC154" s="4"/>
      <c r="SUD154" s="4"/>
      <c r="SUE154" s="4"/>
      <c r="SUF154" s="4"/>
      <c r="SUG154" s="4"/>
      <c r="SUH154" s="4"/>
      <c r="SUI154" s="4"/>
      <c r="SUJ154" s="4"/>
      <c r="SUK154" s="4"/>
      <c r="SUL154" s="4"/>
      <c r="SUM154" s="4"/>
      <c r="SUN154" s="4"/>
      <c r="SUO154" s="4"/>
      <c r="SUP154" s="4"/>
      <c r="SUQ154" s="4"/>
      <c r="SUR154" s="4"/>
      <c r="SUS154" s="4"/>
      <c r="SUT154" s="4"/>
      <c r="SUU154" s="4"/>
      <c r="SUV154" s="4"/>
      <c r="SUW154" s="4"/>
      <c r="SUX154" s="4"/>
      <c r="SUY154" s="4"/>
      <c r="SUZ154" s="4"/>
      <c r="SVA154" s="4"/>
      <c r="SVB154" s="4"/>
      <c r="SVC154" s="4"/>
      <c r="SVD154" s="4"/>
      <c r="SVE154" s="4"/>
      <c r="SVF154" s="4"/>
      <c r="SVG154" s="4"/>
      <c r="SVH154" s="4"/>
      <c r="SVI154" s="4"/>
      <c r="SVJ154" s="4"/>
      <c r="SVK154" s="4"/>
      <c r="SVL154" s="4"/>
      <c r="SVM154" s="4"/>
      <c r="SVN154" s="4"/>
      <c r="SVO154" s="4"/>
      <c r="SVP154" s="4"/>
      <c r="SVQ154" s="4"/>
      <c r="SVR154" s="4"/>
      <c r="SVS154" s="4"/>
      <c r="SVT154" s="4"/>
      <c r="SVU154" s="4"/>
      <c r="SVV154" s="4"/>
      <c r="SVW154" s="4"/>
      <c r="SVX154" s="4"/>
      <c r="SVY154" s="4"/>
      <c r="SVZ154" s="4"/>
      <c r="SWA154" s="4"/>
      <c r="SWB154" s="4"/>
      <c r="SWC154" s="4"/>
      <c r="SWD154" s="4"/>
      <c r="SWE154" s="4"/>
      <c r="SWF154" s="4"/>
      <c r="SWG154" s="4"/>
      <c r="SWH154" s="4"/>
      <c r="SWI154" s="4"/>
      <c r="SWJ154" s="4"/>
      <c r="SWK154" s="4"/>
      <c r="SWL154" s="4"/>
      <c r="SWM154" s="4"/>
      <c r="SWN154" s="4"/>
      <c r="SWO154" s="4"/>
      <c r="SWP154" s="4"/>
      <c r="SWQ154" s="4"/>
      <c r="SWR154" s="4"/>
      <c r="SWS154" s="4"/>
      <c r="SWT154" s="4"/>
      <c r="SWU154" s="4"/>
      <c r="SWV154" s="4"/>
      <c r="SWW154" s="4"/>
      <c r="SWX154" s="4"/>
      <c r="SWY154" s="4"/>
      <c r="SWZ154" s="4"/>
      <c r="SXA154" s="4"/>
      <c r="SXB154" s="4"/>
      <c r="SXC154" s="4"/>
      <c r="SXD154" s="4"/>
      <c r="SXE154" s="4"/>
      <c r="SXF154" s="4"/>
      <c r="SXG154" s="4"/>
      <c r="SXH154" s="4"/>
      <c r="SXI154" s="4"/>
      <c r="SXJ154" s="4"/>
      <c r="SXK154" s="4"/>
      <c r="SXL154" s="4"/>
      <c r="SXM154" s="4"/>
      <c r="SXN154" s="4"/>
      <c r="SXO154" s="4"/>
      <c r="SXP154" s="4"/>
      <c r="SXQ154" s="4"/>
      <c r="SXR154" s="4"/>
      <c r="SXS154" s="4"/>
      <c r="SXT154" s="4"/>
      <c r="SXU154" s="4"/>
      <c r="SXV154" s="4"/>
      <c r="SXW154" s="4"/>
      <c r="SXX154" s="4"/>
      <c r="SXY154" s="4"/>
      <c r="SXZ154" s="4"/>
      <c r="SYA154" s="4"/>
      <c r="SYB154" s="4"/>
      <c r="SYC154" s="4"/>
      <c r="SYD154" s="4"/>
      <c r="SYE154" s="4"/>
      <c r="SYF154" s="4"/>
      <c r="SYG154" s="4"/>
      <c r="SYH154" s="4"/>
      <c r="SYI154" s="4"/>
      <c r="SYJ154" s="4"/>
      <c r="SYK154" s="4"/>
      <c r="SYL154" s="4"/>
      <c r="SYM154" s="4"/>
      <c r="SYN154" s="4"/>
      <c r="SYO154" s="4"/>
      <c r="SYP154" s="4"/>
      <c r="SYQ154" s="4"/>
      <c r="SYR154" s="4"/>
      <c r="SYS154" s="4"/>
      <c r="SYT154" s="4"/>
      <c r="SYU154" s="4"/>
      <c r="SYV154" s="4"/>
      <c r="SYW154" s="4"/>
      <c r="SYX154" s="4"/>
      <c r="SYY154" s="4"/>
      <c r="SYZ154" s="4"/>
      <c r="SZA154" s="4"/>
      <c r="SZB154" s="4"/>
      <c r="SZC154" s="74"/>
      <c r="SZD154" s="74"/>
      <c r="SZE154" s="74"/>
      <c r="SZF154" s="74"/>
      <c r="SZG154" s="74"/>
      <c r="SZH154" s="74"/>
      <c r="SZI154" s="4"/>
      <c r="SZJ154" s="4"/>
      <c r="SZK154" s="4"/>
      <c r="SZL154" s="4"/>
      <c r="SZM154" s="4"/>
      <c r="SZN154" s="4"/>
      <c r="SZO154" s="4"/>
      <c r="SZP154" s="4"/>
      <c r="SZQ154" s="4"/>
      <c r="SZR154" s="4"/>
      <c r="SZS154" s="4"/>
      <c r="SZT154" s="4"/>
      <c r="SZU154" s="4"/>
      <c r="SZV154" s="4"/>
      <c r="SZW154" s="4"/>
      <c r="SZX154" s="4"/>
      <c r="SZY154" s="4"/>
      <c r="SZZ154" s="4"/>
      <c r="TAA154" s="4"/>
      <c r="TAB154" s="4"/>
      <c r="TAC154" s="4"/>
      <c r="TAD154" s="4"/>
      <c r="TAE154" s="4"/>
      <c r="TAF154" s="4"/>
      <c r="TAG154" s="4"/>
      <c r="TAH154" s="4"/>
      <c r="TAI154" s="4"/>
      <c r="TAJ154" s="4"/>
      <c r="TAK154" s="4"/>
      <c r="TAL154" s="4"/>
      <c r="TAM154" s="4"/>
      <c r="TAN154" s="4"/>
      <c r="TAO154" s="4"/>
      <c r="TAP154" s="4"/>
      <c r="TAQ154" s="4"/>
      <c r="TAR154" s="4"/>
      <c r="TAS154" s="4"/>
      <c r="TAT154" s="4"/>
      <c r="TAU154" s="4"/>
      <c r="TAV154" s="4"/>
      <c r="TAW154" s="4"/>
      <c r="TAX154" s="4"/>
      <c r="TAY154" s="4"/>
      <c r="TAZ154" s="4"/>
      <c r="TBA154" s="4"/>
      <c r="TBB154" s="4"/>
      <c r="TBC154" s="4"/>
      <c r="TBD154" s="4"/>
      <c r="TBE154" s="4"/>
      <c r="TBF154" s="4"/>
      <c r="TBG154" s="4"/>
      <c r="TBH154" s="4"/>
      <c r="TBI154" s="4"/>
      <c r="TBJ154" s="4"/>
      <c r="TBK154" s="4"/>
      <c r="TBL154" s="4"/>
      <c r="TBM154" s="4"/>
      <c r="TBN154" s="4"/>
      <c r="TBO154" s="4"/>
      <c r="TBP154" s="4"/>
      <c r="TBQ154" s="4"/>
      <c r="TBR154" s="4"/>
      <c r="TBS154" s="4"/>
      <c r="TBT154" s="4"/>
      <c r="TBU154" s="4"/>
      <c r="TBV154" s="4"/>
      <c r="TBW154" s="4"/>
      <c r="TBX154" s="4"/>
      <c r="TBY154" s="4"/>
      <c r="TBZ154" s="4"/>
      <c r="TCA154" s="4"/>
      <c r="TCB154" s="4"/>
      <c r="TCC154" s="4"/>
      <c r="TCD154" s="4"/>
      <c r="TCE154" s="4"/>
      <c r="TCF154" s="4"/>
      <c r="TCG154" s="4"/>
      <c r="TCH154" s="4"/>
      <c r="TCI154" s="4"/>
      <c r="TCJ154" s="4"/>
      <c r="TCK154" s="4"/>
      <c r="TCL154" s="4"/>
      <c r="TCM154" s="4"/>
      <c r="TCN154" s="4"/>
      <c r="TCO154" s="4"/>
      <c r="TCP154" s="4"/>
      <c r="TCQ154" s="4"/>
      <c r="TCR154" s="4"/>
      <c r="TCS154" s="4"/>
      <c r="TCT154" s="4"/>
      <c r="TCU154" s="4"/>
      <c r="TCV154" s="4"/>
      <c r="TCW154" s="4"/>
      <c r="TCX154" s="4"/>
      <c r="TCY154" s="4"/>
      <c r="TCZ154" s="4"/>
      <c r="TDA154" s="4"/>
      <c r="TDB154" s="4"/>
      <c r="TDC154" s="4"/>
      <c r="TDD154" s="4"/>
      <c r="TDE154" s="4"/>
      <c r="TDF154" s="4"/>
      <c r="TDG154" s="4"/>
      <c r="TDH154" s="4"/>
      <c r="TDI154" s="4"/>
      <c r="TDJ154" s="4"/>
      <c r="TDK154" s="4"/>
      <c r="TDL154" s="4"/>
      <c r="TDM154" s="4"/>
      <c r="TDN154" s="4"/>
      <c r="TDO154" s="4"/>
      <c r="TDP154" s="4"/>
      <c r="TDQ154" s="4"/>
      <c r="TDR154" s="4"/>
      <c r="TDS154" s="4"/>
      <c r="TDT154" s="4"/>
      <c r="TDU154" s="4"/>
      <c r="TDV154" s="4"/>
      <c r="TDW154" s="4"/>
      <c r="TDX154" s="4"/>
      <c r="TDY154" s="4"/>
      <c r="TDZ154" s="4"/>
      <c r="TEA154" s="4"/>
      <c r="TEB154" s="4"/>
      <c r="TEC154" s="4"/>
      <c r="TED154" s="4"/>
      <c r="TEE154" s="4"/>
      <c r="TEF154" s="4"/>
      <c r="TEG154" s="4"/>
      <c r="TEH154" s="4"/>
      <c r="TEI154" s="4"/>
      <c r="TEJ154" s="4"/>
      <c r="TEK154" s="4"/>
      <c r="TEL154" s="4"/>
      <c r="TEM154" s="4"/>
      <c r="TEN154" s="4"/>
      <c r="TEO154" s="4"/>
      <c r="TEP154" s="4"/>
      <c r="TEQ154" s="4"/>
      <c r="TER154" s="4"/>
      <c r="TES154" s="4"/>
      <c r="TET154" s="4"/>
      <c r="TEU154" s="4"/>
      <c r="TEV154" s="4"/>
      <c r="TEW154" s="4"/>
      <c r="TEX154" s="4"/>
      <c r="TEY154" s="4"/>
      <c r="TEZ154" s="4"/>
      <c r="TFA154" s="4"/>
      <c r="TFB154" s="4"/>
      <c r="TFC154" s="4"/>
      <c r="TFD154" s="4"/>
      <c r="TFE154" s="4"/>
      <c r="TFF154" s="4"/>
      <c r="TFG154" s="4"/>
      <c r="TFH154" s="4"/>
      <c r="TFI154" s="4"/>
      <c r="TFJ154" s="4"/>
      <c r="TFK154" s="4"/>
      <c r="TFL154" s="4"/>
      <c r="TFM154" s="4"/>
      <c r="TFN154" s="4"/>
      <c r="TFO154" s="4"/>
      <c r="TFP154" s="4"/>
      <c r="TFQ154" s="4"/>
      <c r="TFR154" s="4"/>
      <c r="TFS154" s="4"/>
      <c r="TFT154" s="4"/>
      <c r="TFU154" s="4"/>
      <c r="TFV154" s="4"/>
      <c r="TFW154" s="4"/>
      <c r="TFX154" s="4"/>
      <c r="TFY154" s="4"/>
      <c r="TFZ154" s="4"/>
      <c r="TGA154" s="4"/>
      <c r="TGB154" s="4"/>
      <c r="TGC154" s="4"/>
      <c r="TGD154" s="4"/>
      <c r="TGE154" s="4"/>
      <c r="TGF154" s="4"/>
      <c r="TGG154" s="4"/>
      <c r="TGH154" s="4"/>
      <c r="TGI154" s="4"/>
      <c r="TGJ154" s="4"/>
      <c r="TGK154" s="4"/>
      <c r="TGL154" s="4"/>
      <c r="TGM154" s="4"/>
      <c r="TGN154" s="4"/>
      <c r="TGO154" s="4"/>
      <c r="TGP154" s="4"/>
      <c r="TGQ154" s="4"/>
      <c r="TGR154" s="4"/>
      <c r="TGS154" s="4"/>
      <c r="TGT154" s="4"/>
      <c r="TGU154" s="4"/>
      <c r="TGV154" s="4"/>
      <c r="TGW154" s="4"/>
      <c r="TGX154" s="4"/>
      <c r="TGY154" s="4"/>
      <c r="TGZ154" s="4"/>
      <c r="THA154" s="4"/>
      <c r="THB154" s="4"/>
      <c r="THC154" s="4"/>
      <c r="THD154" s="4"/>
      <c r="THE154" s="4"/>
      <c r="THF154" s="4"/>
      <c r="THG154" s="4"/>
      <c r="THH154" s="4"/>
      <c r="THI154" s="4"/>
      <c r="THJ154" s="4"/>
      <c r="THK154" s="4"/>
      <c r="THL154" s="4"/>
      <c r="THM154" s="4"/>
      <c r="THN154" s="4"/>
      <c r="THO154" s="4"/>
      <c r="THP154" s="4"/>
      <c r="THQ154" s="4"/>
      <c r="THR154" s="4"/>
      <c r="THS154" s="4"/>
      <c r="THT154" s="4"/>
      <c r="THU154" s="4"/>
      <c r="THV154" s="4"/>
      <c r="THW154" s="4"/>
      <c r="THX154" s="4"/>
      <c r="THY154" s="4"/>
      <c r="THZ154" s="4"/>
      <c r="TIA154" s="4"/>
      <c r="TIB154" s="4"/>
      <c r="TIC154" s="4"/>
      <c r="TID154" s="4"/>
      <c r="TIE154" s="4"/>
      <c r="TIF154" s="4"/>
      <c r="TIG154" s="4"/>
      <c r="TIH154" s="4"/>
      <c r="TII154" s="4"/>
      <c r="TIJ154" s="4"/>
      <c r="TIK154" s="4"/>
      <c r="TIL154" s="4"/>
      <c r="TIM154" s="4"/>
      <c r="TIN154" s="4"/>
      <c r="TIO154" s="4"/>
      <c r="TIP154" s="4"/>
      <c r="TIQ154" s="4"/>
      <c r="TIR154" s="4"/>
      <c r="TIS154" s="4"/>
      <c r="TIT154" s="4"/>
      <c r="TIU154" s="4"/>
      <c r="TIV154" s="4"/>
      <c r="TIW154" s="4"/>
      <c r="TIX154" s="4"/>
      <c r="TIY154" s="74"/>
      <c r="TIZ154" s="74"/>
      <c r="TJA154" s="74"/>
      <c r="TJB154" s="74"/>
      <c r="TJC154" s="74"/>
      <c r="TJD154" s="74"/>
      <c r="TJE154" s="4"/>
      <c r="TJF154" s="4"/>
      <c r="TJG154" s="4"/>
      <c r="TJH154" s="4"/>
      <c r="TJI154" s="4"/>
      <c r="TJJ154" s="4"/>
      <c r="TJK154" s="4"/>
      <c r="TJL154" s="4"/>
      <c r="TJM154" s="4"/>
      <c r="TJN154" s="4"/>
      <c r="TJO154" s="4"/>
      <c r="TJP154" s="4"/>
      <c r="TJQ154" s="4"/>
      <c r="TJR154" s="4"/>
      <c r="TJS154" s="4"/>
      <c r="TJT154" s="4"/>
      <c r="TJU154" s="4"/>
      <c r="TJV154" s="4"/>
      <c r="TJW154" s="4"/>
      <c r="TJX154" s="4"/>
      <c r="TJY154" s="4"/>
      <c r="TJZ154" s="4"/>
      <c r="TKA154" s="4"/>
      <c r="TKB154" s="4"/>
      <c r="TKC154" s="4"/>
      <c r="TKD154" s="4"/>
      <c r="TKE154" s="4"/>
      <c r="TKF154" s="4"/>
      <c r="TKG154" s="4"/>
      <c r="TKH154" s="4"/>
      <c r="TKI154" s="4"/>
      <c r="TKJ154" s="4"/>
      <c r="TKK154" s="4"/>
      <c r="TKL154" s="4"/>
      <c r="TKM154" s="4"/>
      <c r="TKN154" s="4"/>
      <c r="TKO154" s="4"/>
      <c r="TKP154" s="4"/>
      <c r="TKQ154" s="4"/>
      <c r="TKR154" s="4"/>
      <c r="TKS154" s="4"/>
      <c r="TKT154" s="4"/>
      <c r="TKU154" s="4"/>
      <c r="TKV154" s="4"/>
      <c r="TKW154" s="4"/>
      <c r="TKX154" s="4"/>
      <c r="TKY154" s="4"/>
      <c r="TKZ154" s="4"/>
      <c r="TLA154" s="4"/>
      <c r="TLB154" s="4"/>
      <c r="TLC154" s="4"/>
      <c r="TLD154" s="4"/>
      <c r="TLE154" s="4"/>
      <c r="TLF154" s="4"/>
      <c r="TLG154" s="4"/>
      <c r="TLH154" s="4"/>
      <c r="TLI154" s="4"/>
      <c r="TLJ154" s="4"/>
      <c r="TLK154" s="4"/>
      <c r="TLL154" s="4"/>
      <c r="TLM154" s="4"/>
      <c r="TLN154" s="4"/>
      <c r="TLO154" s="4"/>
      <c r="TLP154" s="4"/>
      <c r="TLQ154" s="4"/>
      <c r="TLR154" s="4"/>
      <c r="TLS154" s="4"/>
      <c r="TLT154" s="4"/>
      <c r="TLU154" s="4"/>
      <c r="TLV154" s="4"/>
      <c r="TLW154" s="4"/>
      <c r="TLX154" s="4"/>
      <c r="TLY154" s="4"/>
      <c r="TLZ154" s="4"/>
      <c r="TMA154" s="4"/>
      <c r="TMB154" s="4"/>
      <c r="TMC154" s="4"/>
      <c r="TMD154" s="4"/>
      <c r="TME154" s="4"/>
      <c r="TMF154" s="4"/>
      <c r="TMG154" s="4"/>
      <c r="TMH154" s="4"/>
      <c r="TMI154" s="4"/>
      <c r="TMJ154" s="4"/>
      <c r="TMK154" s="4"/>
      <c r="TML154" s="4"/>
      <c r="TMM154" s="4"/>
      <c r="TMN154" s="4"/>
      <c r="TMO154" s="4"/>
      <c r="TMP154" s="4"/>
      <c r="TMQ154" s="4"/>
      <c r="TMR154" s="4"/>
      <c r="TMS154" s="4"/>
      <c r="TMT154" s="4"/>
      <c r="TMU154" s="4"/>
      <c r="TMV154" s="4"/>
      <c r="TMW154" s="4"/>
      <c r="TMX154" s="4"/>
      <c r="TMY154" s="4"/>
      <c r="TMZ154" s="4"/>
      <c r="TNA154" s="4"/>
      <c r="TNB154" s="4"/>
      <c r="TNC154" s="4"/>
      <c r="TND154" s="4"/>
      <c r="TNE154" s="4"/>
      <c r="TNF154" s="4"/>
      <c r="TNG154" s="4"/>
      <c r="TNH154" s="4"/>
      <c r="TNI154" s="4"/>
      <c r="TNJ154" s="4"/>
      <c r="TNK154" s="4"/>
      <c r="TNL154" s="4"/>
      <c r="TNM154" s="4"/>
      <c r="TNN154" s="4"/>
      <c r="TNO154" s="4"/>
      <c r="TNP154" s="4"/>
      <c r="TNQ154" s="4"/>
      <c r="TNR154" s="4"/>
      <c r="TNS154" s="4"/>
      <c r="TNT154" s="4"/>
      <c r="TNU154" s="4"/>
      <c r="TNV154" s="4"/>
      <c r="TNW154" s="4"/>
      <c r="TNX154" s="4"/>
      <c r="TNY154" s="4"/>
      <c r="TNZ154" s="4"/>
      <c r="TOA154" s="4"/>
      <c r="TOB154" s="4"/>
      <c r="TOC154" s="4"/>
      <c r="TOD154" s="4"/>
      <c r="TOE154" s="4"/>
      <c r="TOF154" s="4"/>
      <c r="TOG154" s="4"/>
      <c r="TOH154" s="4"/>
      <c r="TOI154" s="4"/>
      <c r="TOJ154" s="4"/>
      <c r="TOK154" s="4"/>
      <c r="TOL154" s="4"/>
      <c r="TOM154" s="4"/>
      <c r="TON154" s="4"/>
      <c r="TOO154" s="4"/>
      <c r="TOP154" s="4"/>
      <c r="TOQ154" s="4"/>
      <c r="TOR154" s="4"/>
      <c r="TOS154" s="4"/>
      <c r="TOT154" s="4"/>
      <c r="TOU154" s="4"/>
      <c r="TOV154" s="4"/>
      <c r="TOW154" s="4"/>
      <c r="TOX154" s="4"/>
      <c r="TOY154" s="4"/>
      <c r="TOZ154" s="4"/>
      <c r="TPA154" s="4"/>
      <c r="TPB154" s="4"/>
      <c r="TPC154" s="4"/>
      <c r="TPD154" s="4"/>
      <c r="TPE154" s="4"/>
      <c r="TPF154" s="4"/>
      <c r="TPG154" s="4"/>
      <c r="TPH154" s="4"/>
      <c r="TPI154" s="4"/>
      <c r="TPJ154" s="4"/>
      <c r="TPK154" s="4"/>
      <c r="TPL154" s="4"/>
      <c r="TPM154" s="4"/>
      <c r="TPN154" s="4"/>
      <c r="TPO154" s="4"/>
      <c r="TPP154" s="4"/>
      <c r="TPQ154" s="4"/>
      <c r="TPR154" s="4"/>
      <c r="TPS154" s="4"/>
      <c r="TPT154" s="4"/>
      <c r="TPU154" s="4"/>
      <c r="TPV154" s="4"/>
      <c r="TPW154" s="4"/>
      <c r="TPX154" s="4"/>
      <c r="TPY154" s="4"/>
      <c r="TPZ154" s="4"/>
      <c r="TQA154" s="4"/>
      <c r="TQB154" s="4"/>
      <c r="TQC154" s="4"/>
      <c r="TQD154" s="4"/>
      <c r="TQE154" s="4"/>
      <c r="TQF154" s="4"/>
      <c r="TQG154" s="4"/>
      <c r="TQH154" s="4"/>
      <c r="TQI154" s="4"/>
      <c r="TQJ154" s="4"/>
      <c r="TQK154" s="4"/>
      <c r="TQL154" s="4"/>
      <c r="TQM154" s="4"/>
      <c r="TQN154" s="4"/>
      <c r="TQO154" s="4"/>
      <c r="TQP154" s="4"/>
      <c r="TQQ154" s="4"/>
      <c r="TQR154" s="4"/>
      <c r="TQS154" s="4"/>
      <c r="TQT154" s="4"/>
      <c r="TQU154" s="4"/>
      <c r="TQV154" s="4"/>
      <c r="TQW154" s="4"/>
      <c r="TQX154" s="4"/>
      <c r="TQY154" s="4"/>
      <c r="TQZ154" s="4"/>
      <c r="TRA154" s="4"/>
      <c r="TRB154" s="4"/>
      <c r="TRC154" s="4"/>
      <c r="TRD154" s="4"/>
      <c r="TRE154" s="4"/>
      <c r="TRF154" s="4"/>
      <c r="TRG154" s="4"/>
      <c r="TRH154" s="4"/>
      <c r="TRI154" s="4"/>
      <c r="TRJ154" s="4"/>
      <c r="TRK154" s="4"/>
      <c r="TRL154" s="4"/>
      <c r="TRM154" s="4"/>
      <c r="TRN154" s="4"/>
      <c r="TRO154" s="4"/>
      <c r="TRP154" s="4"/>
      <c r="TRQ154" s="4"/>
      <c r="TRR154" s="4"/>
      <c r="TRS154" s="4"/>
      <c r="TRT154" s="4"/>
      <c r="TRU154" s="4"/>
      <c r="TRV154" s="4"/>
      <c r="TRW154" s="4"/>
      <c r="TRX154" s="4"/>
      <c r="TRY154" s="4"/>
      <c r="TRZ154" s="4"/>
      <c r="TSA154" s="4"/>
      <c r="TSB154" s="4"/>
      <c r="TSC154" s="4"/>
      <c r="TSD154" s="4"/>
      <c r="TSE154" s="4"/>
      <c r="TSF154" s="4"/>
      <c r="TSG154" s="4"/>
      <c r="TSH154" s="4"/>
      <c r="TSI154" s="4"/>
      <c r="TSJ154" s="4"/>
      <c r="TSK154" s="4"/>
      <c r="TSL154" s="4"/>
      <c r="TSM154" s="4"/>
      <c r="TSN154" s="4"/>
      <c r="TSO154" s="4"/>
      <c r="TSP154" s="4"/>
      <c r="TSQ154" s="4"/>
      <c r="TSR154" s="4"/>
      <c r="TSS154" s="4"/>
      <c r="TST154" s="4"/>
      <c r="TSU154" s="74"/>
      <c r="TSV154" s="74"/>
      <c r="TSW154" s="74"/>
      <c r="TSX154" s="74"/>
      <c r="TSY154" s="74"/>
      <c r="TSZ154" s="74"/>
      <c r="TTA154" s="4"/>
      <c r="TTB154" s="4"/>
      <c r="TTC154" s="4"/>
      <c r="TTD154" s="4"/>
      <c r="TTE154" s="4"/>
      <c r="TTF154" s="4"/>
      <c r="TTG154" s="4"/>
      <c r="TTH154" s="4"/>
      <c r="TTI154" s="4"/>
      <c r="TTJ154" s="4"/>
      <c r="TTK154" s="4"/>
      <c r="TTL154" s="4"/>
      <c r="TTM154" s="4"/>
      <c r="TTN154" s="4"/>
      <c r="TTO154" s="4"/>
      <c r="TTP154" s="4"/>
      <c r="TTQ154" s="4"/>
      <c r="TTR154" s="4"/>
      <c r="TTS154" s="4"/>
      <c r="TTT154" s="4"/>
      <c r="TTU154" s="4"/>
      <c r="TTV154" s="4"/>
      <c r="TTW154" s="4"/>
      <c r="TTX154" s="4"/>
      <c r="TTY154" s="4"/>
      <c r="TTZ154" s="4"/>
      <c r="TUA154" s="4"/>
      <c r="TUB154" s="4"/>
      <c r="TUC154" s="4"/>
      <c r="TUD154" s="4"/>
      <c r="TUE154" s="4"/>
      <c r="TUF154" s="4"/>
      <c r="TUG154" s="4"/>
      <c r="TUH154" s="4"/>
      <c r="TUI154" s="4"/>
      <c r="TUJ154" s="4"/>
      <c r="TUK154" s="4"/>
      <c r="TUL154" s="4"/>
      <c r="TUM154" s="4"/>
      <c r="TUN154" s="4"/>
      <c r="TUO154" s="4"/>
      <c r="TUP154" s="4"/>
      <c r="TUQ154" s="4"/>
      <c r="TUR154" s="4"/>
      <c r="TUS154" s="4"/>
      <c r="TUT154" s="4"/>
      <c r="TUU154" s="4"/>
      <c r="TUV154" s="4"/>
      <c r="TUW154" s="4"/>
      <c r="TUX154" s="4"/>
      <c r="TUY154" s="4"/>
      <c r="TUZ154" s="4"/>
      <c r="TVA154" s="4"/>
      <c r="TVB154" s="4"/>
      <c r="TVC154" s="4"/>
      <c r="TVD154" s="4"/>
      <c r="TVE154" s="4"/>
      <c r="TVF154" s="4"/>
      <c r="TVG154" s="4"/>
      <c r="TVH154" s="4"/>
      <c r="TVI154" s="4"/>
      <c r="TVJ154" s="4"/>
      <c r="TVK154" s="4"/>
      <c r="TVL154" s="4"/>
      <c r="TVM154" s="4"/>
      <c r="TVN154" s="4"/>
      <c r="TVO154" s="4"/>
      <c r="TVP154" s="4"/>
      <c r="TVQ154" s="4"/>
      <c r="TVR154" s="4"/>
      <c r="TVS154" s="4"/>
      <c r="TVT154" s="4"/>
      <c r="TVU154" s="4"/>
      <c r="TVV154" s="4"/>
      <c r="TVW154" s="4"/>
      <c r="TVX154" s="4"/>
      <c r="TVY154" s="4"/>
      <c r="TVZ154" s="4"/>
      <c r="TWA154" s="4"/>
      <c r="TWB154" s="4"/>
      <c r="TWC154" s="4"/>
      <c r="TWD154" s="4"/>
      <c r="TWE154" s="4"/>
      <c r="TWF154" s="4"/>
      <c r="TWG154" s="4"/>
      <c r="TWH154" s="4"/>
      <c r="TWI154" s="4"/>
      <c r="TWJ154" s="4"/>
      <c r="TWK154" s="4"/>
      <c r="TWL154" s="4"/>
      <c r="TWM154" s="4"/>
      <c r="TWN154" s="4"/>
      <c r="TWO154" s="4"/>
      <c r="TWP154" s="4"/>
      <c r="TWQ154" s="4"/>
      <c r="TWR154" s="4"/>
      <c r="TWS154" s="4"/>
      <c r="TWT154" s="4"/>
      <c r="TWU154" s="4"/>
      <c r="TWV154" s="4"/>
      <c r="TWW154" s="4"/>
      <c r="TWX154" s="4"/>
      <c r="TWY154" s="4"/>
      <c r="TWZ154" s="4"/>
      <c r="TXA154" s="4"/>
      <c r="TXB154" s="4"/>
      <c r="TXC154" s="4"/>
      <c r="TXD154" s="4"/>
      <c r="TXE154" s="4"/>
      <c r="TXF154" s="4"/>
      <c r="TXG154" s="4"/>
      <c r="TXH154" s="4"/>
      <c r="TXI154" s="4"/>
      <c r="TXJ154" s="4"/>
      <c r="TXK154" s="4"/>
      <c r="TXL154" s="4"/>
      <c r="TXM154" s="4"/>
      <c r="TXN154" s="4"/>
      <c r="TXO154" s="4"/>
      <c r="TXP154" s="4"/>
      <c r="TXQ154" s="4"/>
      <c r="TXR154" s="4"/>
      <c r="TXS154" s="4"/>
      <c r="TXT154" s="4"/>
      <c r="TXU154" s="4"/>
      <c r="TXV154" s="4"/>
      <c r="TXW154" s="4"/>
      <c r="TXX154" s="4"/>
      <c r="TXY154" s="4"/>
      <c r="TXZ154" s="4"/>
      <c r="TYA154" s="4"/>
      <c r="TYB154" s="4"/>
      <c r="TYC154" s="4"/>
      <c r="TYD154" s="4"/>
      <c r="TYE154" s="4"/>
      <c r="TYF154" s="4"/>
      <c r="TYG154" s="4"/>
      <c r="TYH154" s="4"/>
      <c r="TYI154" s="4"/>
      <c r="TYJ154" s="4"/>
      <c r="TYK154" s="4"/>
      <c r="TYL154" s="4"/>
      <c r="TYM154" s="4"/>
      <c r="TYN154" s="4"/>
      <c r="TYO154" s="4"/>
      <c r="TYP154" s="4"/>
      <c r="TYQ154" s="4"/>
      <c r="TYR154" s="4"/>
      <c r="TYS154" s="4"/>
      <c r="TYT154" s="4"/>
      <c r="TYU154" s="4"/>
      <c r="TYV154" s="4"/>
      <c r="TYW154" s="4"/>
      <c r="TYX154" s="4"/>
      <c r="TYY154" s="4"/>
      <c r="TYZ154" s="4"/>
      <c r="TZA154" s="4"/>
      <c r="TZB154" s="4"/>
      <c r="TZC154" s="4"/>
      <c r="TZD154" s="4"/>
      <c r="TZE154" s="4"/>
      <c r="TZF154" s="4"/>
      <c r="TZG154" s="4"/>
      <c r="TZH154" s="4"/>
      <c r="TZI154" s="4"/>
      <c r="TZJ154" s="4"/>
      <c r="TZK154" s="4"/>
      <c r="TZL154" s="4"/>
      <c r="TZM154" s="4"/>
      <c r="TZN154" s="4"/>
      <c r="TZO154" s="4"/>
      <c r="TZP154" s="4"/>
      <c r="TZQ154" s="4"/>
      <c r="TZR154" s="4"/>
      <c r="TZS154" s="4"/>
      <c r="TZT154" s="4"/>
      <c r="TZU154" s="4"/>
      <c r="TZV154" s="4"/>
      <c r="TZW154" s="4"/>
      <c r="TZX154" s="4"/>
      <c r="TZY154" s="4"/>
      <c r="TZZ154" s="4"/>
      <c r="UAA154" s="4"/>
      <c r="UAB154" s="4"/>
      <c r="UAC154" s="4"/>
      <c r="UAD154" s="4"/>
      <c r="UAE154" s="4"/>
      <c r="UAF154" s="4"/>
      <c r="UAG154" s="4"/>
      <c r="UAH154" s="4"/>
      <c r="UAI154" s="4"/>
      <c r="UAJ154" s="4"/>
      <c r="UAK154" s="4"/>
      <c r="UAL154" s="4"/>
      <c r="UAM154" s="4"/>
      <c r="UAN154" s="4"/>
      <c r="UAO154" s="4"/>
      <c r="UAP154" s="4"/>
      <c r="UAQ154" s="4"/>
      <c r="UAR154" s="4"/>
      <c r="UAS154" s="4"/>
      <c r="UAT154" s="4"/>
      <c r="UAU154" s="4"/>
      <c r="UAV154" s="4"/>
      <c r="UAW154" s="4"/>
      <c r="UAX154" s="4"/>
      <c r="UAY154" s="4"/>
      <c r="UAZ154" s="4"/>
      <c r="UBA154" s="4"/>
      <c r="UBB154" s="4"/>
      <c r="UBC154" s="4"/>
      <c r="UBD154" s="4"/>
      <c r="UBE154" s="4"/>
      <c r="UBF154" s="4"/>
      <c r="UBG154" s="4"/>
      <c r="UBH154" s="4"/>
      <c r="UBI154" s="4"/>
      <c r="UBJ154" s="4"/>
      <c r="UBK154" s="4"/>
      <c r="UBL154" s="4"/>
      <c r="UBM154" s="4"/>
      <c r="UBN154" s="4"/>
      <c r="UBO154" s="4"/>
      <c r="UBP154" s="4"/>
      <c r="UBQ154" s="4"/>
      <c r="UBR154" s="4"/>
      <c r="UBS154" s="4"/>
      <c r="UBT154" s="4"/>
      <c r="UBU154" s="4"/>
      <c r="UBV154" s="4"/>
      <c r="UBW154" s="4"/>
      <c r="UBX154" s="4"/>
      <c r="UBY154" s="4"/>
      <c r="UBZ154" s="4"/>
      <c r="UCA154" s="4"/>
      <c r="UCB154" s="4"/>
      <c r="UCC154" s="4"/>
      <c r="UCD154" s="4"/>
      <c r="UCE154" s="4"/>
      <c r="UCF154" s="4"/>
      <c r="UCG154" s="4"/>
      <c r="UCH154" s="4"/>
      <c r="UCI154" s="4"/>
      <c r="UCJ154" s="4"/>
      <c r="UCK154" s="4"/>
      <c r="UCL154" s="4"/>
      <c r="UCM154" s="4"/>
      <c r="UCN154" s="4"/>
      <c r="UCO154" s="4"/>
      <c r="UCP154" s="4"/>
      <c r="UCQ154" s="74"/>
      <c r="UCR154" s="74"/>
      <c r="UCS154" s="74"/>
      <c r="UCT154" s="74"/>
      <c r="UCU154" s="74"/>
      <c r="UCV154" s="74"/>
      <c r="UCW154" s="4"/>
      <c r="UCX154" s="4"/>
      <c r="UCY154" s="4"/>
      <c r="UCZ154" s="4"/>
      <c r="UDA154" s="4"/>
      <c r="UDB154" s="4"/>
      <c r="UDC154" s="4"/>
      <c r="UDD154" s="4"/>
      <c r="UDE154" s="4"/>
      <c r="UDF154" s="4"/>
      <c r="UDG154" s="4"/>
      <c r="UDH154" s="4"/>
      <c r="UDI154" s="4"/>
      <c r="UDJ154" s="4"/>
      <c r="UDK154" s="4"/>
      <c r="UDL154" s="4"/>
      <c r="UDM154" s="4"/>
      <c r="UDN154" s="4"/>
      <c r="UDO154" s="4"/>
      <c r="UDP154" s="4"/>
      <c r="UDQ154" s="4"/>
      <c r="UDR154" s="4"/>
      <c r="UDS154" s="4"/>
      <c r="UDT154" s="4"/>
      <c r="UDU154" s="4"/>
      <c r="UDV154" s="4"/>
      <c r="UDW154" s="4"/>
      <c r="UDX154" s="4"/>
      <c r="UDY154" s="4"/>
      <c r="UDZ154" s="4"/>
      <c r="UEA154" s="4"/>
      <c r="UEB154" s="4"/>
      <c r="UEC154" s="4"/>
      <c r="UED154" s="4"/>
      <c r="UEE154" s="4"/>
      <c r="UEF154" s="4"/>
      <c r="UEG154" s="4"/>
      <c r="UEH154" s="4"/>
      <c r="UEI154" s="4"/>
      <c r="UEJ154" s="4"/>
      <c r="UEK154" s="4"/>
      <c r="UEL154" s="4"/>
      <c r="UEM154" s="4"/>
      <c r="UEN154" s="4"/>
      <c r="UEO154" s="4"/>
      <c r="UEP154" s="4"/>
      <c r="UEQ154" s="4"/>
      <c r="UER154" s="4"/>
      <c r="UES154" s="4"/>
      <c r="UET154" s="4"/>
      <c r="UEU154" s="4"/>
      <c r="UEV154" s="4"/>
      <c r="UEW154" s="4"/>
      <c r="UEX154" s="4"/>
      <c r="UEY154" s="4"/>
      <c r="UEZ154" s="4"/>
      <c r="UFA154" s="4"/>
      <c r="UFB154" s="4"/>
      <c r="UFC154" s="4"/>
      <c r="UFD154" s="4"/>
      <c r="UFE154" s="4"/>
      <c r="UFF154" s="4"/>
      <c r="UFG154" s="4"/>
      <c r="UFH154" s="4"/>
      <c r="UFI154" s="4"/>
      <c r="UFJ154" s="4"/>
      <c r="UFK154" s="4"/>
      <c r="UFL154" s="4"/>
      <c r="UFM154" s="4"/>
      <c r="UFN154" s="4"/>
      <c r="UFO154" s="4"/>
      <c r="UFP154" s="4"/>
      <c r="UFQ154" s="4"/>
      <c r="UFR154" s="4"/>
      <c r="UFS154" s="4"/>
      <c r="UFT154" s="4"/>
      <c r="UFU154" s="4"/>
      <c r="UFV154" s="4"/>
      <c r="UFW154" s="4"/>
      <c r="UFX154" s="4"/>
      <c r="UFY154" s="4"/>
      <c r="UFZ154" s="4"/>
      <c r="UGA154" s="4"/>
      <c r="UGB154" s="4"/>
      <c r="UGC154" s="4"/>
      <c r="UGD154" s="4"/>
      <c r="UGE154" s="4"/>
      <c r="UGF154" s="4"/>
      <c r="UGG154" s="4"/>
      <c r="UGH154" s="4"/>
      <c r="UGI154" s="4"/>
      <c r="UGJ154" s="4"/>
      <c r="UGK154" s="4"/>
      <c r="UGL154" s="4"/>
      <c r="UGM154" s="4"/>
      <c r="UGN154" s="4"/>
      <c r="UGO154" s="4"/>
      <c r="UGP154" s="4"/>
      <c r="UGQ154" s="4"/>
      <c r="UGR154" s="4"/>
      <c r="UGS154" s="4"/>
      <c r="UGT154" s="4"/>
      <c r="UGU154" s="4"/>
      <c r="UGV154" s="4"/>
      <c r="UGW154" s="4"/>
      <c r="UGX154" s="4"/>
      <c r="UGY154" s="4"/>
      <c r="UGZ154" s="4"/>
      <c r="UHA154" s="4"/>
      <c r="UHB154" s="4"/>
      <c r="UHC154" s="4"/>
      <c r="UHD154" s="4"/>
      <c r="UHE154" s="4"/>
      <c r="UHF154" s="4"/>
      <c r="UHG154" s="4"/>
      <c r="UHH154" s="4"/>
      <c r="UHI154" s="4"/>
      <c r="UHJ154" s="4"/>
      <c r="UHK154" s="4"/>
      <c r="UHL154" s="4"/>
      <c r="UHM154" s="4"/>
      <c r="UHN154" s="4"/>
      <c r="UHO154" s="4"/>
      <c r="UHP154" s="4"/>
      <c r="UHQ154" s="4"/>
      <c r="UHR154" s="4"/>
      <c r="UHS154" s="4"/>
      <c r="UHT154" s="4"/>
      <c r="UHU154" s="4"/>
      <c r="UHV154" s="4"/>
      <c r="UHW154" s="4"/>
      <c r="UHX154" s="4"/>
      <c r="UHY154" s="4"/>
      <c r="UHZ154" s="4"/>
      <c r="UIA154" s="4"/>
      <c r="UIB154" s="4"/>
      <c r="UIC154" s="4"/>
      <c r="UID154" s="4"/>
      <c r="UIE154" s="4"/>
      <c r="UIF154" s="4"/>
      <c r="UIG154" s="4"/>
      <c r="UIH154" s="4"/>
      <c r="UII154" s="4"/>
      <c r="UIJ154" s="4"/>
      <c r="UIK154" s="4"/>
      <c r="UIL154" s="4"/>
      <c r="UIM154" s="4"/>
      <c r="UIN154" s="4"/>
      <c r="UIO154" s="4"/>
      <c r="UIP154" s="4"/>
      <c r="UIQ154" s="4"/>
      <c r="UIR154" s="4"/>
      <c r="UIS154" s="4"/>
      <c r="UIT154" s="4"/>
      <c r="UIU154" s="4"/>
      <c r="UIV154" s="4"/>
      <c r="UIW154" s="4"/>
      <c r="UIX154" s="4"/>
      <c r="UIY154" s="4"/>
      <c r="UIZ154" s="4"/>
      <c r="UJA154" s="4"/>
      <c r="UJB154" s="4"/>
      <c r="UJC154" s="4"/>
      <c r="UJD154" s="4"/>
      <c r="UJE154" s="4"/>
      <c r="UJF154" s="4"/>
      <c r="UJG154" s="4"/>
      <c r="UJH154" s="4"/>
      <c r="UJI154" s="4"/>
      <c r="UJJ154" s="4"/>
      <c r="UJK154" s="4"/>
      <c r="UJL154" s="4"/>
      <c r="UJM154" s="4"/>
      <c r="UJN154" s="4"/>
      <c r="UJO154" s="4"/>
      <c r="UJP154" s="4"/>
      <c r="UJQ154" s="4"/>
      <c r="UJR154" s="4"/>
      <c r="UJS154" s="4"/>
      <c r="UJT154" s="4"/>
      <c r="UJU154" s="4"/>
      <c r="UJV154" s="4"/>
      <c r="UJW154" s="4"/>
      <c r="UJX154" s="4"/>
      <c r="UJY154" s="4"/>
      <c r="UJZ154" s="4"/>
      <c r="UKA154" s="4"/>
      <c r="UKB154" s="4"/>
      <c r="UKC154" s="4"/>
      <c r="UKD154" s="4"/>
      <c r="UKE154" s="4"/>
      <c r="UKF154" s="4"/>
      <c r="UKG154" s="4"/>
      <c r="UKH154" s="4"/>
      <c r="UKI154" s="4"/>
      <c r="UKJ154" s="4"/>
      <c r="UKK154" s="4"/>
      <c r="UKL154" s="4"/>
      <c r="UKM154" s="4"/>
      <c r="UKN154" s="4"/>
      <c r="UKO154" s="4"/>
      <c r="UKP154" s="4"/>
      <c r="UKQ154" s="4"/>
      <c r="UKR154" s="4"/>
      <c r="UKS154" s="4"/>
      <c r="UKT154" s="4"/>
      <c r="UKU154" s="4"/>
      <c r="UKV154" s="4"/>
      <c r="UKW154" s="4"/>
      <c r="UKX154" s="4"/>
      <c r="UKY154" s="4"/>
      <c r="UKZ154" s="4"/>
      <c r="ULA154" s="4"/>
      <c r="ULB154" s="4"/>
      <c r="ULC154" s="4"/>
      <c r="ULD154" s="4"/>
      <c r="ULE154" s="4"/>
      <c r="ULF154" s="4"/>
      <c r="ULG154" s="4"/>
      <c r="ULH154" s="4"/>
      <c r="ULI154" s="4"/>
      <c r="ULJ154" s="4"/>
      <c r="ULK154" s="4"/>
      <c r="ULL154" s="4"/>
      <c r="ULM154" s="4"/>
      <c r="ULN154" s="4"/>
      <c r="ULO154" s="4"/>
      <c r="ULP154" s="4"/>
      <c r="ULQ154" s="4"/>
      <c r="ULR154" s="4"/>
      <c r="ULS154" s="4"/>
      <c r="ULT154" s="4"/>
      <c r="ULU154" s="4"/>
      <c r="ULV154" s="4"/>
      <c r="ULW154" s="4"/>
      <c r="ULX154" s="4"/>
      <c r="ULY154" s="4"/>
      <c r="ULZ154" s="4"/>
      <c r="UMA154" s="4"/>
      <c r="UMB154" s="4"/>
      <c r="UMC154" s="4"/>
      <c r="UMD154" s="4"/>
      <c r="UME154" s="4"/>
      <c r="UMF154" s="4"/>
      <c r="UMG154" s="4"/>
      <c r="UMH154" s="4"/>
      <c r="UMI154" s="4"/>
      <c r="UMJ154" s="4"/>
      <c r="UMK154" s="4"/>
      <c r="UML154" s="4"/>
      <c r="UMM154" s="74"/>
      <c r="UMN154" s="74"/>
      <c r="UMO154" s="74"/>
      <c r="UMP154" s="74"/>
      <c r="UMQ154" s="74"/>
      <c r="UMR154" s="74"/>
      <c r="UMS154" s="4"/>
      <c r="UMT154" s="4"/>
      <c r="UMU154" s="4"/>
      <c r="UMV154" s="4"/>
      <c r="UMW154" s="4"/>
      <c r="UMX154" s="4"/>
      <c r="UMY154" s="4"/>
      <c r="UMZ154" s="4"/>
      <c r="UNA154" s="4"/>
      <c r="UNB154" s="4"/>
      <c r="UNC154" s="4"/>
      <c r="UND154" s="4"/>
      <c r="UNE154" s="4"/>
      <c r="UNF154" s="4"/>
      <c r="UNG154" s="4"/>
      <c r="UNH154" s="4"/>
      <c r="UNI154" s="4"/>
      <c r="UNJ154" s="4"/>
      <c r="UNK154" s="4"/>
      <c r="UNL154" s="4"/>
      <c r="UNM154" s="4"/>
      <c r="UNN154" s="4"/>
      <c r="UNO154" s="4"/>
      <c r="UNP154" s="4"/>
      <c r="UNQ154" s="4"/>
      <c r="UNR154" s="4"/>
      <c r="UNS154" s="4"/>
      <c r="UNT154" s="4"/>
      <c r="UNU154" s="4"/>
      <c r="UNV154" s="4"/>
      <c r="UNW154" s="4"/>
      <c r="UNX154" s="4"/>
      <c r="UNY154" s="4"/>
      <c r="UNZ154" s="4"/>
      <c r="UOA154" s="4"/>
      <c r="UOB154" s="4"/>
      <c r="UOC154" s="4"/>
      <c r="UOD154" s="4"/>
      <c r="UOE154" s="4"/>
      <c r="UOF154" s="4"/>
      <c r="UOG154" s="4"/>
      <c r="UOH154" s="4"/>
      <c r="UOI154" s="4"/>
      <c r="UOJ154" s="4"/>
      <c r="UOK154" s="4"/>
      <c r="UOL154" s="4"/>
      <c r="UOM154" s="4"/>
      <c r="UON154" s="4"/>
      <c r="UOO154" s="4"/>
      <c r="UOP154" s="4"/>
      <c r="UOQ154" s="4"/>
      <c r="UOR154" s="4"/>
      <c r="UOS154" s="4"/>
      <c r="UOT154" s="4"/>
      <c r="UOU154" s="4"/>
      <c r="UOV154" s="4"/>
      <c r="UOW154" s="4"/>
      <c r="UOX154" s="4"/>
      <c r="UOY154" s="4"/>
      <c r="UOZ154" s="4"/>
      <c r="UPA154" s="4"/>
      <c r="UPB154" s="4"/>
      <c r="UPC154" s="4"/>
      <c r="UPD154" s="4"/>
      <c r="UPE154" s="4"/>
      <c r="UPF154" s="4"/>
      <c r="UPG154" s="4"/>
      <c r="UPH154" s="4"/>
      <c r="UPI154" s="4"/>
      <c r="UPJ154" s="4"/>
      <c r="UPK154" s="4"/>
      <c r="UPL154" s="4"/>
      <c r="UPM154" s="4"/>
      <c r="UPN154" s="4"/>
      <c r="UPO154" s="4"/>
      <c r="UPP154" s="4"/>
      <c r="UPQ154" s="4"/>
      <c r="UPR154" s="4"/>
      <c r="UPS154" s="4"/>
      <c r="UPT154" s="4"/>
      <c r="UPU154" s="4"/>
      <c r="UPV154" s="4"/>
      <c r="UPW154" s="4"/>
      <c r="UPX154" s="4"/>
      <c r="UPY154" s="4"/>
      <c r="UPZ154" s="4"/>
      <c r="UQA154" s="4"/>
      <c r="UQB154" s="4"/>
      <c r="UQC154" s="4"/>
      <c r="UQD154" s="4"/>
      <c r="UQE154" s="4"/>
      <c r="UQF154" s="4"/>
      <c r="UQG154" s="4"/>
      <c r="UQH154" s="4"/>
      <c r="UQI154" s="4"/>
      <c r="UQJ154" s="4"/>
      <c r="UQK154" s="4"/>
      <c r="UQL154" s="4"/>
      <c r="UQM154" s="4"/>
      <c r="UQN154" s="4"/>
      <c r="UQO154" s="4"/>
      <c r="UQP154" s="4"/>
      <c r="UQQ154" s="4"/>
      <c r="UQR154" s="4"/>
      <c r="UQS154" s="4"/>
      <c r="UQT154" s="4"/>
      <c r="UQU154" s="4"/>
      <c r="UQV154" s="4"/>
      <c r="UQW154" s="4"/>
      <c r="UQX154" s="4"/>
      <c r="UQY154" s="4"/>
      <c r="UQZ154" s="4"/>
      <c r="URA154" s="4"/>
      <c r="URB154" s="4"/>
      <c r="URC154" s="4"/>
      <c r="URD154" s="4"/>
      <c r="URE154" s="4"/>
      <c r="URF154" s="4"/>
      <c r="URG154" s="4"/>
      <c r="URH154" s="4"/>
      <c r="URI154" s="4"/>
      <c r="URJ154" s="4"/>
      <c r="URK154" s="4"/>
      <c r="URL154" s="4"/>
      <c r="URM154" s="4"/>
      <c r="URN154" s="4"/>
      <c r="URO154" s="4"/>
      <c r="URP154" s="4"/>
      <c r="URQ154" s="4"/>
      <c r="URR154" s="4"/>
      <c r="URS154" s="4"/>
      <c r="URT154" s="4"/>
      <c r="URU154" s="4"/>
      <c r="URV154" s="4"/>
      <c r="URW154" s="4"/>
      <c r="URX154" s="4"/>
      <c r="URY154" s="4"/>
      <c r="URZ154" s="4"/>
      <c r="USA154" s="4"/>
      <c r="USB154" s="4"/>
      <c r="USC154" s="4"/>
      <c r="USD154" s="4"/>
      <c r="USE154" s="4"/>
      <c r="USF154" s="4"/>
      <c r="USG154" s="4"/>
      <c r="USH154" s="4"/>
      <c r="USI154" s="4"/>
      <c r="USJ154" s="4"/>
      <c r="USK154" s="4"/>
      <c r="USL154" s="4"/>
      <c r="USM154" s="4"/>
      <c r="USN154" s="4"/>
      <c r="USO154" s="4"/>
      <c r="USP154" s="4"/>
      <c r="USQ154" s="4"/>
      <c r="USR154" s="4"/>
      <c r="USS154" s="4"/>
      <c r="UST154" s="4"/>
      <c r="USU154" s="4"/>
      <c r="USV154" s="4"/>
      <c r="USW154" s="4"/>
      <c r="USX154" s="4"/>
      <c r="USY154" s="4"/>
      <c r="USZ154" s="4"/>
      <c r="UTA154" s="4"/>
      <c r="UTB154" s="4"/>
      <c r="UTC154" s="4"/>
      <c r="UTD154" s="4"/>
      <c r="UTE154" s="4"/>
      <c r="UTF154" s="4"/>
      <c r="UTG154" s="4"/>
      <c r="UTH154" s="4"/>
      <c r="UTI154" s="4"/>
      <c r="UTJ154" s="4"/>
      <c r="UTK154" s="4"/>
      <c r="UTL154" s="4"/>
      <c r="UTM154" s="4"/>
      <c r="UTN154" s="4"/>
      <c r="UTO154" s="4"/>
      <c r="UTP154" s="4"/>
      <c r="UTQ154" s="4"/>
      <c r="UTR154" s="4"/>
      <c r="UTS154" s="4"/>
      <c r="UTT154" s="4"/>
      <c r="UTU154" s="4"/>
      <c r="UTV154" s="4"/>
      <c r="UTW154" s="4"/>
      <c r="UTX154" s="4"/>
      <c r="UTY154" s="4"/>
      <c r="UTZ154" s="4"/>
      <c r="UUA154" s="4"/>
      <c r="UUB154" s="4"/>
      <c r="UUC154" s="4"/>
      <c r="UUD154" s="4"/>
      <c r="UUE154" s="4"/>
      <c r="UUF154" s="4"/>
      <c r="UUG154" s="4"/>
      <c r="UUH154" s="4"/>
      <c r="UUI154" s="4"/>
      <c r="UUJ154" s="4"/>
      <c r="UUK154" s="4"/>
      <c r="UUL154" s="4"/>
      <c r="UUM154" s="4"/>
      <c r="UUN154" s="4"/>
      <c r="UUO154" s="4"/>
      <c r="UUP154" s="4"/>
      <c r="UUQ154" s="4"/>
      <c r="UUR154" s="4"/>
      <c r="UUS154" s="4"/>
      <c r="UUT154" s="4"/>
      <c r="UUU154" s="4"/>
      <c r="UUV154" s="4"/>
      <c r="UUW154" s="4"/>
      <c r="UUX154" s="4"/>
      <c r="UUY154" s="4"/>
      <c r="UUZ154" s="4"/>
      <c r="UVA154" s="4"/>
      <c r="UVB154" s="4"/>
      <c r="UVC154" s="4"/>
      <c r="UVD154" s="4"/>
      <c r="UVE154" s="4"/>
      <c r="UVF154" s="4"/>
      <c r="UVG154" s="4"/>
      <c r="UVH154" s="4"/>
      <c r="UVI154" s="4"/>
      <c r="UVJ154" s="4"/>
      <c r="UVK154" s="4"/>
      <c r="UVL154" s="4"/>
      <c r="UVM154" s="4"/>
      <c r="UVN154" s="4"/>
      <c r="UVO154" s="4"/>
      <c r="UVP154" s="4"/>
      <c r="UVQ154" s="4"/>
      <c r="UVR154" s="4"/>
      <c r="UVS154" s="4"/>
      <c r="UVT154" s="4"/>
      <c r="UVU154" s="4"/>
      <c r="UVV154" s="4"/>
      <c r="UVW154" s="4"/>
      <c r="UVX154" s="4"/>
      <c r="UVY154" s="4"/>
      <c r="UVZ154" s="4"/>
      <c r="UWA154" s="4"/>
      <c r="UWB154" s="4"/>
      <c r="UWC154" s="4"/>
      <c r="UWD154" s="4"/>
      <c r="UWE154" s="4"/>
      <c r="UWF154" s="4"/>
      <c r="UWG154" s="4"/>
      <c r="UWH154" s="4"/>
      <c r="UWI154" s="74"/>
      <c r="UWJ154" s="74"/>
      <c r="UWK154" s="74"/>
      <c r="UWL154" s="74"/>
      <c r="UWM154" s="74"/>
      <c r="UWN154" s="74"/>
      <c r="UWO154" s="4"/>
      <c r="UWP154" s="4"/>
      <c r="UWQ154" s="4"/>
      <c r="UWR154" s="4"/>
      <c r="UWS154" s="4"/>
      <c r="UWT154" s="4"/>
      <c r="UWU154" s="4"/>
      <c r="UWV154" s="4"/>
      <c r="UWW154" s="4"/>
      <c r="UWX154" s="4"/>
      <c r="UWY154" s="4"/>
      <c r="UWZ154" s="4"/>
      <c r="UXA154" s="4"/>
      <c r="UXB154" s="4"/>
      <c r="UXC154" s="4"/>
      <c r="UXD154" s="4"/>
      <c r="UXE154" s="4"/>
      <c r="UXF154" s="4"/>
      <c r="UXG154" s="4"/>
      <c r="UXH154" s="4"/>
      <c r="UXI154" s="4"/>
      <c r="UXJ154" s="4"/>
      <c r="UXK154" s="4"/>
      <c r="UXL154" s="4"/>
      <c r="UXM154" s="4"/>
      <c r="UXN154" s="4"/>
      <c r="UXO154" s="4"/>
      <c r="UXP154" s="4"/>
      <c r="UXQ154" s="4"/>
      <c r="UXR154" s="4"/>
      <c r="UXS154" s="4"/>
      <c r="UXT154" s="4"/>
      <c r="UXU154" s="4"/>
      <c r="UXV154" s="4"/>
      <c r="UXW154" s="4"/>
      <c r="UXX154" s="4"/>
      <c r="UXY154" s="4"/>
      <c r="UXZ154" s="4"/>
      <c r="UYA154" s="4"/>
      <c r="UYB154" s="4"/>
      <c r="UYC154" s="4"/>
      <c r="UYD154" s="4"/>
      <c r="UYE154" s="4"/>
      <c r="UYF154" s="4"/>
      <c r="UYG154" s="4"/>
      <c r="UYH154" s="4"/>
      <c r="UYI154" s="4"/>
      <c r="UYJ154" s="4"/>
      <c r="UYK154" s="4"/>
      <c r="UYL154" s="4"/>
      <c r="UYM154" s="4"/>
      <c r="UYN154" s="4"/>
      <c r="UYO154" s="4"/>
      <c r="UYP154" s="4"/>
      <c r="UYQ154" s="4"/>
      <c r="UYR154" s="4"/>
      <c r="UYS154" s="4"/>
      <c r="UYT154" s="4"/>
      <c r="UYU154" s="4"/>
      <c r="UYV154" s="4"/>
      <c r="UYW154" s="4"/>
      <c r="UYX154" s="4"/>
      <c r="UYY154" s="4"/>
      <c r="UYZ154" s="4"/>
      <c r="UZA154" s="4"/>
      <c r="UZB154" s="4"/>
      <c r="UZC154" s="4"/>
      <c r="UZD154" s="4"/>
      <c r="UZE154" s="4"/>
      <c r="UZF154" s="4"/>
      <c r="UZG154" s="4"/>
      <c r="UZH154" s="4"/>
      <c r="UZI154" s="4"/>
      <c r="UZJ154" s="4"/>
      <c r="UZK154" s="4"/>
      <c r="UZL154" s="4"/>
      <c r="UZM154" s="4"/>
      <c r="UZN154" s="4"/>
      <c r="UZO154" s="4"/>
      <c r="UZP154" s="4"/>
      <c r="UZQ154" s="4"/>
      <c r="UZR154" s="4"/>
      <c r="UZS154" s="4"/>
      <c r="UZT154" s="4"/>
      <c r="UZU154" s="4"/>
      <c r="UZV154" s="4"/>
      <c r="UZW154" s="4"/>
      <c r="UZX154" s="4"/>
      <c r="UZY154" s="4"/>
      <c r="UZZ154" s="4"/>
      <c r="VAA154" s="4"/>
      <c r="VAB154" s="4"/>
      <c r="VAC154" s="4"/>
      <c r="VAD154" s="4"/>
      <c r="VAE154" s="4"/>
      <c r="VAF154" s="4"/>
      <c r="VAG154" s="4"/>
      <c r="VAH154" s="4"/>
      <c r="VAI154" s="4"/>
      <c r="VAJ154" s="4"/>
      <c r="VAK154" s="4"/>
      <c r="VAL154" s="4"/>
      <c r="VAM154" s="4"/>
      <c r="VAN154" s="4"/>
      <c r="VAO154" s="4"/>
      <c r="VAP154" s="4"/>
      <c r="VAQ154" s="4"/>
      <c r="VAR154" s="4"/>
      <c r="VAS154" s="4"/>
      <c r="VAT154" s="4"/>
      <c r="VAU154" s="4"/>
      <c r="VAV154" s="4"/>
      <c r="VAW154" s="4"/>
      <c r="VAX154" s="4"/>
      <c r="VAY154" s="4"/>
      <c r="VAZ154" s="4"/>
      <c r="VBA154" s="4"/>
      <c r="VBB154" s="4"/>
      <c r="VBC154" s="4"/>
      <c r="VBD154" s="4"/>
      <c r="VBE154" s="4"/>
      <c r="VBF154" s="4"/>
      <c r="VBG154" s="4"/>
      <c r="VBH154" s="4"/>
      <c r="VBI154" s="4"/>
      <c r="VBJ154" s="4"/>
      <c r="VBK154" s="4"/>
      <c r="VBL154" s="4"/>
      <c r="VBM154" s="4"/>
      <c r="VBN154" s="4"/>
      <c r="VBO154" s="4"/>
      <c r="VBP154" s="4"/>
      <c r="VBQ154" s="4"/>
      <c r="VBR154" s="4"/>
      <c r="VBS154" s="4"/>
      <c r="VBT154" s="4"/>
      <c r="VBU154" s="4"/>
      <c r="VBV154" s="4"/>
      <c r="VBW154" s="4"/>
      <c r="VBX154" s="4"/>
      <c r="VBY154" s="4"/>
      <c r="VBZ154" s="4"/>
      <c r="VCA154" s="4"/>
      <c r="VCB154" s="4"/>
      <c r="VCC154" s="4"/>
      <c r="VCD154" s="4"/>
      <c r="VCE154" s="4"/>
      <c r="VCF154" s="4"/>
      <c r="VCG154" s="4"/>
      <c r="VCH154" s="4"/>
      <c r="VCI154" s="4"/>
      <c r="VCJ154" s="4"/>
      <c r="VCK154" s="4"/>
      <c r="VCL154" s="4"/>
      <c r="VCM154" s="4"/>
      <c r="VCN154" s="4"/>
      <c r="VCO154" s="4"/>
      <c r="VCP154" s="4"/>
      <c r="VCQ154" s="4"/>
      <c r="VCR154" s="4"/>
      <c r="VCS154" s="4"/>
      <c r="VCT154" s="4"/>
      <c r="VCU154" s="4"/>
      <c r="VCV154" s="4"/>
      <c r="VCW154" s="4"/>
      <c r="VCX154" s="4"/>
      <c r="VCY154" s="4"/>
      <c r="VCZ154" s="4"/>
      <c r="VDA154" s="4"/>
      <c r="VDB154" s="4"/>
      <c r="VDC154" s="4"/>
      <c r="VDD154" s="4"/>
      <c r="VDE154" s="4"/>
      <c r="VDF154" s="4"/>
      <c r="VDG154" s="4"/>
      <c r="VDH154" s="4"/>
      <c r="VDI154" s="4"/>
      <c r="VDJ154" s="4"/>
      <c r="VDK154" s="4"/>
      <c r="VDL154" s="4"/>
      <c r="VDM154" s="4"/>
      <c r="VDN154" s="4"/>
      <c r="VDO154" s="4"/>
      <c r="VDP154" s="4"/>
      <c r="VDQ154" s="4"/>
      <c r="VDR154" s="4"/>
      <c r="VDS154" s="4"/>
      <c r="VDT154" s="4"/>
      <c r="VDU154" s="4"/>
      <c r="VDV154" s="4"/>
      <c r="VDW154" s="4"/>
      <c r="VDX154" s="4"/>
      <c r="VDY154" s="4"/>
      <c r="VDZ154" s="4"/>
      <c r="VEA154" s="4"/>
      <c r="VEB154" s="4"/>
      <c r="VEC154" s="4"/>
      <c r="VED154" s="4"/>
      <c r="VEE154" s="4"/>
      <c r="VEF154" s="4"/>
      <c r="VEG154" s="4"/>
      <c r="VEH154" s="4"/>
      <c r="VEI154" s="4"/>
      <c r="VEJ154" s="4"/>
      <c r="VEK154" s="4"/>
      <c r="VEL154" s="4"/>
      <c r="VEM154" s="4"/>
      <c r="VEN154" s="4"/>
      <c r="VEO154" s="4"/>
      <c r="VEP154" s="4"/>
      <c r="VEQ154" s="4"/>
      <c r="VER154" s="4"/>
      <c r="VES154" s="4"/>
      <c r="VET154" s="4"/>
      <c r="VEU154" s="4"/>
      <c r="VEV154" s="4"/>
      <c r="VEW154" s="4"/>
      <c r="VEX154" s="4"/>
      <c r="VEY154" s="4"/>
      <c r="VEZ154" s="4"/>
      <c r="VFA154" s="4"/>
      <c r="VFB154" s="4"/>
      <c r="VFC154" s="4"/>
      <c r="VFD154" s="4"/>
      <c r="VFE154" s="4"/>
      <c r="VFF154" s="4"/>
      <c r="VFG154" s="4"/>
      <c r="VFH154" s="4"/>
      <c r="VFI154" s="4"/>
      <c r="VFJ154" s="4"/>
      <c r="VFK154" s="4"/>
      <c r="VFL154" s="4"/>
      <c r="VFM154" s="4"/>
      <c r="VFN154" s="4"/>
      <c r="VFO154" s="4"/>
      <c r="VFP154" s="4"/>
      <c r="VFQ154" s="4"/>
      <c r="VFR154" s="4"/>
      <c r="VFS154" s="4"/>
      <c r="VFT154" s="4"/>
      <c r="VFU154" s="4"/>
      <c r="VFV154" s="4"/>
      <c r="VFW154" s="4"/>
      <c r="VFX154" s="4"/>
      <c r="VFY154" s="4"/>
      <c r="VFZ154" s="4"/>
      <c r="VGA154" s="4"/>
      <c r="VGB154" s="4"/>
      <c r="VGC154" s="4"/>
      <c r="VGD154" s="4"/>
      <c r="VGE154" s="74"/>
      <c r="VGF154" s="74"/>
      <c r="VGG154" s="74"/>
      <c r="VGH154" s="74"/>
      <c r="VGI154" s="74"/>
      <c r="VGJ154" s="74"/>
      <c r="VGK154" s="4"/>
      <c r="VGL154" s="4"/>
      <c r="VGM154" s="4"/>
      <c r="VGN154" s="4"/>
      <c r="VGO154" s="4"/>
      <c r="VGP154" s="4"/>
      <c r="VGQ154" s="4"/>
      <c r="VGR154" s="4"/>
      <c r="VGS154" s="4"/>
      <c r="VGT154" s="4"/>
      <c r="VGU154" s="4"/>
      <c r="VGV154" s="4"/>
      <c r="VGW154" s="4"/>
      <c r="VGX154" s="4"/>
      <c r="VGY154" s="4"/>
      <c r="VGZ154" s="4"/>
      <c r="VHA154" s="4"/>
      <c r="VHB154" s="4"/>
      <c r="VHC154" s="4"/>
      <c r="VHD154" s="4"/>
      <c r="VHE154" s="4"/>
      <c r="VHF154" s="4"/>
      <c r="VHG154" s="4"/>
      <c r="VHH154" s="4"/>
      <c r="VHI154" s="4"/>
      <c r="VHJ154" s="4"/>
      <c r="VHK154" s="4"/>
      <c r="VHL154" s="4"/>
      <c r="VHM154" s="4"/>
      <c r="VHN154" s="4"/>
      <c r="VHO154" s="4"/>
      <c r="VHP154" s="4"/>
      <c r="VHQ154" s="4"/>
      <c r="VHR154" s="4"/>
      <c r="VHS154" s="4"/>
      <c r="VHT154" s="4"/>
      <c r="VHU154" s="4"/>
      <c r="VHV154" s="4"/>
      <c r="VHW154" s="4"/>
      <c r="VHX154" s="4"/>
      <c r="VHY154" s="4"/>
      <c r="VHZ154" s="4"/>
      <c r="VIA154" s="4"/>
      <c r="VIB154" s="4"/>
      <c r="VIC154" s="4"/>
      <c r="VID154" s="4"/>
      <c r="VIE154" s="4"/>
      <c r="VIF154" s="4"/>
      <c r="VIG154" s="4"/>
      <c r="VIH154" s="4"/>
      <c r="VII154" s="4"/>
      <c r="VIJ154" s="4"/>
      <c r="VIK154" s="4"/>
      <c r="VIL154" s="4"/>
      <c r="VIM154" s="4"/>
      <c r="VIN154" s="4"/>
      <c r="VIO154" s="4"/>
      <c r="VIP154" s="4"/>
      <c r="VIQ154" s="4"/>
      <c r="VIR154" s="4"/>
      <c r="VIS154" s="4"/>
      <c r="VIT154" s="4"/>
      <c r="VIU154" s="4"/>
      <c r="VIV154" s="4"/>
      <c r="VIW154" s="4"/>
      <c r="VIX154" s="4"/>
      <c r="VIY154" s="4"/>
      <c r="VIZ154" s="4"/>
      <c r="VJA154" s="4"/>
      <c r="VJB154" s="4"/>
      <c r="VJC154" s="4"/>
      <c r="VJD154" s="4"/>
      <c r="VJE154" s="4"/>
      <c r="VJF154" s="4"/>
      <c r="VJG154" s="4"/>
      <c r="VJH154" s="4"/>
      <c r="VJI154" s="4"/>
      <c r="VJJ154" s="4"/>
      <c r="VJK154" s="4"/>
      <c r="VJL154" s="4"/>
      <c r="VJM154" s="4"/>
      <c r="VJN154" s="4"/>
      <c r="VJO154" s="4"/>
      <c r="VJP154" s="4"/>
      <c r="VJQ154" s="4"/>
      <c r="VJR154" s="4"/>
      <c r="VJS154" s="4"/>
      <c r="VJT154" s="4"/>
      <c r="VJU154" s="4"/>
      <c r="VJV154" s="4"/>
      <c r="VJW154" s="4"/>
      <c r="VJX154" s="4"/>
      <c r="VJY154" s="4"/>
      <c r="VJZ154" s="4"/>
      <c r="VKA154" s="4"/>
      <c r="VKB154" s="4"/>
      <c r="VKC154" s="4"/>
      <c r="VKD154" s="4"/>
      <c r="VKE154" s="4"/>
      <c r="VKF154" s="4"/>
      <c r="VKG154" s="4"/>
      <c r="VKH154" s="4"/>
      <c r="VKI154" s="4"/>
      <c r="VKJ154" s="4"/>
      <c r="VKK154" s="4"/>
      <c r="VKL154" s="4"/>
      <c r="VKM154" s="4"/>
      <c r="VKN154" s="4"/>
      <c r="VKO154" s="4"/>
      <c r="VKP154" s="4"/>
      <c r="VKQ154" s="4"/>
      <c r="VKR154" s="4"/>
      <c r="VKS154" s="4"/>
      <c r="VKT154" s="4"/>
      <c r="VKU154" s="4"/>
      <c r="VKV154" s="4"/>
      <c r="VKW154" s="4"/>
      <c r="VKX154" s="4"/>
      <c r="VKY154" s="4"/>
      <c r="VKZ154" s="4"/>
      <c r="VLA154" s="4"/>
      <c r="VLB154" s="4"/>
      <c r="VLC154" s="4"/>
      <c r="VLD154" s="4"/>
      <c r="VLE154" s="4"/>
      <c r="VLF154" s="4"/>
      <c r="VLG154" s="4"/>
      <c r="VLH154" s="4"/>
      <c r="VLI154" s="4"/>
      <c r="VLJ154" s="4"/>
      <c r="VLK154" s="4"/>
      <c r="VLL154" s="4"/>
      <c r="VLM154" s="4"/>
      <c r="VLN154" s="4"/>
      <c r="VLO154" s="4"/>
      <c r="VLP154" s="4"/>
      <c r="VLQ154" s="4"/>
      <c r="VLR154" s="4"/>
      <c r="VLS154" s="4"/>
      <c r="VLT154" s="4"/>
      <c r="VLU154" s="4"/>
      <c r="VLV154" s="4"/>
      <c r="VLW154" s="4"/>
      <c r="VLX154" s="4"/>
      <c r="VLY154" s="4"/>
      <c r="VLZ154" s="4"/>
      <c r="VMA154" s="4"/>
      <c r="VMB154" s="4"/>
      <c r="VMC154" s="4"/>
      <c r="VMD154" s="4"/>
      <c r="VME154" s="4"/>
      <c r="VMF154" s="4"/>
      <c r="VMG154" s="4"/>
      <c r="VMH154" s="4"/>
      <c r="VMI154" s="4"/>
      <c r="VMJ154" s="4"/>
      <c r="VMK154" s="4"/>
      <c r="VML154" s="4"/>
      <c r="VMM154" s="4"/>
      <c r="VMN154" s="4"/>
      <c r="VMO154" s="4"/>
      <c r="VMP154" s="4"/>
      <c r="VMQ154" s="4"/>
      <c r="VMR154" s="4"/>
      <c r="VMS154" s="4"/>
      <c r="VMT154" s="4"/>
      <c r="VMU154" s="4"/>
      <c r="VMV154" s="4"/>
      <c r="VMW154" s="4"/>
      <c r="VMX154" s="4"/>
      <c r="VMY154" s="4"/>
      <c r="VMZ154" s="4"/>
      <c r="VNA154" s="4"/>
      <c r="VNB154" s="4"/>
      <c r="VNC154" s="4"/>
      <c r="VND154" s="4"/>
      <c r="VNE154" s="4"/>
      <c r="VNF154" s="4"/>
      <c r="VNG154" s="4"/>
      <c r="VNH154" s="4"/>
      <c r="VNI154" s="4"/>
      <c r="VNJ154" s="4"/>
      <c r="VNK154" s="4"/>
      <c r="VNL154" s="4"/>
      <c r="VNM154" s="4"/>
      <c r="VNN154" s="4"/>
      <c r="VNO154" s="4"/>
      <c r="VNP154" s="4"/>
      <c r="VNQ154" s="4"/>
      <c r="VNR154" s="4"/>
      <c r="VNS154" s="4"/>
      <c r="VNT154" s="4"/>
      <c r="VNU154" s="4"/>
      <c r="VNV154" s="4"/>
      <c r="VNW154" s="4"/>
      <c r="VNX154" s="4"/>
      <c r="VNY154" s="4"/>
      <c r="VNZ154" s="4"/>
      <c r="VOA154" s="4"/>
      <c r="VOB154" s="4"/>
      <c r="VOC154" s="4"/>
      <c r="VOD154" s="4"/>
      <c r="VOE154" s="4"/>
      <c r="VOF154" s="4"/>
      <c r="VOG154" s="4"/>
      <c r="VOH154" s="4"/>
      <c r="VOI154" s="4"/>
      <c r="VOJ154" s="4"/>
      <c r="VOK154" s="4"/>
      <c r="VOL154" s="4"/>
      <c r="VOM154" s="4"/>
      <c r="VON154" s="4"/>
      <c r="VOO154" s="4"/>
      <c r="VOP154" s="4"/>
      <c r="VOQ154" s="4"/>
      <c r="VOR154" s="4"/>
      <c r="VOS154" s="4"/>
      <c r="VOT154" s="4"/>
      <c r="VOU154" s="4"/>
      <c r="VOV154" s="4"/>
      <c r="VOW154" s="4"/>
      <c r="VOX154" s="4"/>
      <c r="VOY154" s="4"/>
      <c r="VOZ154" s="4"/>
      <c r="VPA154" s="4"/>
      <c r="VPB154" s="4"/>
      <c r="VPC154" s="4"/>
      <c r="VPD154" s="4"/>
      <c r="VPE154" s="4"/>
      <c r="VPF154" s="4"/>
      <c r="VPG154" s="4"/>
      <c r="VPH154" s="4"/>
      <c r="VPI154" s="4"/>
      <c r="VPJ154" s="4"/>
      <c r="VPK154" s="4"/>
      <c r="VPL154" s="4"/>
      <c r="VPM154" s="4"/>
      <c r="VPN154" s="4"/>
      <c r="VPO154" s="4"/>
      <c r="VPP154" s="4"/>
      <c r="VPQ154" s="4"/>
      <c r="VPR154" s="4"/>
      <c r="VPS154" s="4"/>
      <c r="VPT154" s="4"/>
      <c r="VPU154" s="4"/>
      <c r="VPV154" s="4"/>
      <c r="VPW154" s="4"/>
      <c r="VPX154" s="4"/>
      <c r="VPY154" s="4"/>
      <c r="VPZ154" s="4"/>
      <c r="VQA154" s="74"/>
      <c r="VQB154" s="74"/>
      <c r="VQC154" s="74"/>
      <c r="VQD154" s="74"/>
      <c r="VQE154" s="74"/>
      <c r="VQF154" s="74"/>
      <c r="VQG154" s="4"/>
      <c r="VQH154" s="4"/>
      <c r="VQI154" s="4"/>
      <c r="VQJ154" s="4"/>
      <c r="VQK154" s="4"/>
      <c r="VQL154" s="4"/>
      <c r="VQM154" s="4"/>
      <c r="VQN154" s="4"/>
      <c r="VQO154" s="4"/>
      <c r="VQP154" s="4"/>
      <c r="VQQ154" s="4"/>
      <c r="VQR154" s="4"/>
      <c r="VQS154" s="4"/>
      <c r="VQT154" s="4"/>
      <c r="VQU154" s="4"/>
      <c r="VQV154" s="4"/>
      <c r="VQW154" s="4"/>
      <c r="VQX154" s="4"/>
      <c r="VQY154" s="4"/>
      <c r="VQZ154" s="4"/>
      <c r="VRA154" s="4"/>
      <c r="VRB154" s="4"/>
      <c r="VRC154" s="4"/>
      <c r="VRD154" s="4"/>
      <c r="VRE154" s="4"/>
      <c r="VRF154" s="4"/>
      <c r="VRG154" s="4"/>
      <c r="VRH154" s="4"/>
      <c r="VRI154" s="4"/>
      <c r="VRJ154" s="4"/>
      <c r="VRK154" s="4"/>
      <c r="VRL154" s="4"/>
      <c r="VRM154" s="4"/>
      <c r="VRN154" s="4"/>
      <c r="VRO154" s="4"/>
      <c r="VRP154" s="4"/>
      <c r="VRQ154" s="4"/>
      <c r="VRR154" s="4"/>
      <c r="VRS154" s="4"/>
      <c r="VRT154" s="4"/>
      <c r="VRU154" s="4"/>
      <c r="VRV154" s="4"/>
      <c r="VRW154" s="4"/>
      <c r="VRX154" s="4"/>
      <c r="VRY154" s="4"/>
      <c r="VRZ154" s="4"/>
      <c r="VSA154" s="4"/>
      <c r="VSB154" s="4"/>
      <c r="VSC154" s="4"/>
      <c r="VSD154" s="4"/>
      <c r="VSE154" s="4"/>
      <c r="VSF154" s="4"/>
      <c r="VSG154" s="4"/>
      <c r="VSH154" s="4"/>
      <c r="VSI154" s="4"/>
      <c r="VSJ154" s="4"/>
      <c r="VSK154" s="4"/>
      <c r="VSL154" s="4"/>
      <c r="VSM154" s="4"/>
      <c r="VSN154" s="4"/>
      <c r="VSO154" s="4"/>
      <c r="VSP154" s="4"/>
      <c r="VSQ154" s="4"/>
      <c r="VSR154" s="4"/>
      <c r="VSS154" s="4"/>
      <c r="VST154" s="4"/>
      <c r="VSU154" s="4"/>
      <c r="VSV154" s="4"/>
      <c r="VSW154" s="4"/>
      <c r="VSX154" s="4"/>
      <c r="VSY154" s="4"/>
      <c r="VSZ154" s="4"/>
      <c r="VTA154" s="4"/>
      <c r="VTB154" s="4"/>
      <c r="VTC154" s="4"/>
      <c r="VTD154" s="4"/>
      <c r="VTE154" s="4"/>
      <c r="VTF154" s="4"/>
      <c r="VTG154" s="4"/>
      <c r="VTH154" s="4"/>
      <c r="VTI154" s="4"/>
      <c r="VTJ154" s="4"/>
      <c r="VTK154" s="4"/>
      <c r="VTL154" s="4"/>
      <c r="VTM154" s="4"/>
      <c r="VTN154" s="4"/>
      <c r="VTO154" s="4"/>
      <c r="VTP154" s="4"/>
      <c r="VTQ154" s="4"/>
      <c r="VTR154" s="4"/>
      <c r="VTS154" s="4"/>
      <c r="VTT154" s="4"/>
      <c r="VTU154" s="4"/>
      <c r="VTV154" s="4"/>
      <c r="VTW154" s="4"/>
      <c r="VTX154" s="4"/>
      <c r="VTY154" s="4"/>
      <c r="VTZ154" s="4"/>
      <c r="VUA154" s="4"/>
      <c r="VUB154" s="4"/>
      <c r="VUC154" s="4"/>
      <c r="VUD154" s="4"/>
      <c r="VUE154" s="4"/>
      <c r="VUF154" s="4"/>
      <c r="VUG154" s="4"/>
      <c r="VUH154" s="4"/>
      <c r="VUI154" s="4"/>
      <c r="VUJ154" s="4"/>
      <c r="VUK154" s="4"/>
      <c r="VUL154" s="4"/>
      <c r="VUM154" s="4"/>
      <c r="VUN154" s="4"/>
      <c r="VUO154" s="4"/>
      <c r="VUP154" s="4"/>
      <c r="VUQ154" s="4"/>
      <c r="VUR154" s="4"/>
      <c r="VUS154" s="4"/>
      <c r="VUT154" s="4"/>
      <c r="VUU154" s="4"/>
      <c r="VUV154" s="4"/>
      <c r="VUW154" s="4"/>
      <c r="VUX154" s="4"/>
      <c r="VUY154" s="4"/>
      <c r="VUZ154" s="4"/>
      <c r="VVA154" s="4"/>
      <c r="VVB154" s="4"/>
      <c r="VVC154" s="4"/>
      <c r="VVD154" s="4"/>
      <c r="VVE154" s="4"/>
      <c r="VVF154" s="4"/>
      <c r="VVG154" s="4"/>
      <c r="VVH154" s="4"/>
      <c r="VVI154" s="4"/>
      <c r="VVJ154" s="4"/>
      <c r="VVK154" s="4"/>
      <c r="VVL154" s="4"/>
      <c r="VVM154" s="4"/>
      <c r="VVN154" s="4"/>
      <c r="VVO154" s="4"/>
      <c r="VVP154" s="4"/>
      <c r="VVQ154" s="4"/>
      <c r="VVR154" s="4"/>
      <c r="VVS154" s="4"/>
      <c r="VVT154" s="4"/>
      <c r="VVU154" s="4"/>
      <c r="VVV154" s="4"/>
      <c r="VVW154" s="4"/>
      <c r="VVX154" s="4"/>
      <c r="VVY154" s="4"/>
      <c r="VVZ154" s="4"/>
      <c r="VWA154" s="4"/>
      <c r="VWB154" s="4"/>
      <c r="VWC154" s="4"/>
      <c r="VWD154" s="4"/>
      <c r="VWE154" s="4"/>
      <c r="VWF154" s="4"/>
      <c r="VWG154" s="4"/>
      <c r="VWH154" s="4"/>
      <c r="VWI154" s="4"/>
      <c r="VWJ154" s="4"/>
      <c r="VWK154" s="4"/>
      <c r="VWL154" s="4"/>
      <c r="VWM154" s="4"/>
      <c r="VWN154" s="4"/>
      <c r="VWO154" s="4"/>
      <c r="VWP154" s="4"/>
      <c r="VWQ154" s="4"/>
      <c r="VWR154" s="4"/>
      <c r="VWS154" s="4"/>
      <c r="VWT154" s="4"/>
      <c r="VWU154" s="4"/>
      <c r="VWV154" s="4"/>
      <c r="VWW154" s="4"/>
      <c r="VWX154" s="4"/>
      <c r="VWY154" s="4"/>
      <c r="VWZ154" s="4"/>
      <c r="VXA154" s="4"/>
      <c r="VXB154" s="4"/>
      <c r="VXC154" s="4"/>
      <c r="VXD154" s="4"/>
      <c r="VXE154" s="4"/>
      <c r="VXF154" s="4"/>
      <c r="VXG154" s="4"/>
      <c r="VXH154" s="4"/>
      <c r="VXI154" s="4"/>
      <c r="VXJ154" s="4"/>
      <c r="VXK154" s="4"/>
      <c r="VXL154" s="4"/>
      <c r="VXM154" s="4"/>
      <c r="VXN154" s="4"/>
      <c r="VXO154" s="4"/>
      <c r="VXP154" s="4"/>
      <c r="VXQ154" s="4"/>
      <c r="VXR154" s="4"/>
      <c r="VXS154" s="4"/>
      <c r="VXT154" s="4"/>
      <c r="VXU154" s="4"/>
      <c r="VXV154" s="4"/>
      <c r="VXW154" s="4"/>
      <c r="VXX154" s="4"/>
      <c r="VXY154" s="4"/>
      <c r="VXZ154" s="4"/>
      <c r="VYA154" s="4"/>
      <c r="VYB154" s="4"/>
      <c r="VYC154" s="4"/>
      <c r="VYD154" s="4"/>
      <c r="VYE154" s="4"/>
      <c r="VYF154" s="4"/>
      <c r="VYG154" s="4"/>
      <c r="VYH154" s="4"/>
      <c r="VYI154" s="4"/>
      <c r="VYJ154" s="4"/>
      <c r="VYK154" s="4"/>
      <c r="VYL154" s="4"/>
      <c r="VYM154" s="4"/>
      <c r="VYN154" s="4"/>
      <c r="VYO154" s="4"/>
      <c r="VYP154" s="4"/>
      <c r="VYQ154" s="4"/>
      <c r="VYR154" s="4"/>
      <c r="VYS154" s="4"/>
      <c r="VYT154" s="4"/>
      <c r="VYU154" s="4"/>
      <c r="VYV154" s="4"/>
      <c r="VYW154" s="4"/>
      <c r="VYX154" s="4"/>
      <c r="VYY154" s="4"/>
      <c r="VYZ154" s="4"/>
      <c r="VZA154" s="4"/>
      <c r="VZB154" s="4"/>
      <c r="VZC154" s="4"/>
      <c r="VZD154" s="4"/>
      <c r="VZE154" s="4"/>
      <c r="VZF154" s="4"/>
      <c r="VZG154" s="4"/>
      <c r="VZH154" s="4"/>
      <c r="VZI154" s="4"/>
      <c r="VZJ154" s="4"/>
      <c r="VZK154" s="4"/>
      <c r="VZL154" s="4"/>
      <c r="VZM154" s="4"/>
      <c r="VZN154" s="4"/>
      <c r="VZO154" s="4"/>
      <c r="VZP154" s="4"/>
      <c r="VZQ154" s="4"/>
      <c r="VZR154" s="4"/>
      <c r="VZS154" s="4"/>
      <c r="VZT154" s="4"/>
      <c r="VZU154" s="4"/>
      <c r="VZV154" s="4"/>
      <c r="VZW154" s="74"/>
      <c r="VZX154" s="74"/>
      <c r="VZY154" s="74"/>
      <c r="VZZ154" s="74"/>
      <c r="WAA154" s="74"/>
      <c r="WAB154" s="74"/>
      <c r="WAC154" s="4"/>
      <c r="WAD154" s="4"/>
      <c r="WAE154" s="4"/>
      <c r="WAF154" s="4"/>
      <c r="WAG154" s="4"/>
      <c r="WAH154" s="4"/>
      <c r="WAI154" s="4"/>
      <c r="WAJ154" s="4"/>
      <c r="WAK154" s="4"/>
      <c r="WAL154" s="4"/>
      <c r="WAM154" s="4"/>
      <c r="WAN154" s="4"/>
      <c r="WAO154" s="4"/>
      <c r="WAP154" s="4"/>
      <c r="WAQ154" s="4"/>
      <c r="WAR154" s="4"/>
      <c r="WAS154" s="4"/>
      <c r="WAT154" s="4"/>
      <c r="WAU154" s="4"/>
      <c r="WAV154" s="4"/>
      <c r="WAW154" s="4"/>
      <c r="WAX154" s="4"/>
      <c r="WAY154" s="4"/>
      <c r="WAZ154" s="4"/>
      <c r="WBA154" s="4"/>
      <c r="WBB154" s="4"/>
      <c r="WBC154" s="4"/>
      <c r="WBD154" s="4"/>
      <c r="WBE154" s="4"/>
      <c r="WBF154" s="4"/>
      <c r="WBG154" s="4"/>
      <c r="WBH154" s="4"/>
      <c r="WBI154" s="4"/>
      <c r="WBJ154" s="4"/>
      <c r="WBK154" s="4"/>
      <c r="WBL154" s="4"/>
      <c r="WBM154" s="4"/>
      <c r="WBN154" s="4"/>
      <c r="WBO154" s="4"/>
      <c r="WBP154" s="4"/>
      <c r="WBQ154" s="4"/>
      <c r="WBR154" s="4"/>
      <c r="WBS154" s="4"/>
      <c r="WBT154" s="4"/>
      <c r="WBU154" s="4"/>
      <c r="WBV154" s="4"/>
      <c r="WBW154" s="4"/>
      <c r="WBX154" s="4"/>
      <c r="WBY154" s="4"/>
      <c r="WBZ154" s="4"/>
      <c r="WCA154" s="4"/>
      <c r="WCB154" s="4"/>
      <c r="WCC154" s="4"/>
      <c r="WCD154" s="4"/>
      <c r="WCE154" s="4"/>
      <c r="WCF154" s="4"/>
      <c r="WCG154" s="4"/>
      <c r="WCH154" s="4"/>
      <c r="WCI154" s="4"/>
      <c r="WCJ154" s="4"/>
      <c r="WCK154" s="4"/>
      <c r="WCL154" s="4"/>
      <c r="WCM154" s="4"/>
      <c r="WCN154" s="4"/>
      <c r="WCO154" s="4"/>
      <c r="WCP154" s="4"/>
      <c r="WCQ154" s="4"/>
      <c r="WCR154" s="4"/>
      <c r="WCS154" s="4"/>
      <c r="WCT154" s="4"/>
      <c r="WCU154" s="4"/>
      <c r="WCV154" s="4"/>
      <c r="WCW154" s="4"/>
      <c r="WCX154" s="4"/>
      <c r="WCY154" s="4"/>
      <c r="WCZ154" s="4"/>
      <c r="WDA154" s="4"/>
      <c r="WDB154" s="4"/>
      <c r="WDC154" s="4"/>
      <c r="WDD154" s="4"/>
      <c r="WDE154" s="4"/>
      <c r="WDF154" s="4"/>
      <c r="WDG154" s="4"/>
      <c r="WDH154" s="4"/>
      <c r="WDI154" s="4"/>
      <c r="WDJ154" s="4"/>
      <c r="WDK154" s="4"/>
      <c r="WDL154" s="4"/>
      <c r="WDM154" s="4"/>
      <c r="WDN154" s="4"/>
      <c r="WDO154" s="4"/>
      <c r="WDP154" s="4"/>
      <c r="WDQ154" s="4"/>
      <c r="WDR154" s="4"/>
      <c r="WDS154" s="4"/>
      <c r="WDT154" s="4"/>
      <c r="WDU154" s="4"/>
      <c r="WDV154" s="4"/>
      <c r="WDW154" s="4"/>
      <c r="WDX154" s="4"/>
      <c r="WDY154" s="4"/>
      <c r="WDZ154" s="4"/>
      <c r="WEA154" s="4"/>
      <c r="WEB154" s="4"/>
      <c r="WEC154" s="4"/>
      <c r="WED154" s="4"/>
      <c r="WEE154" s="4"/>
      <c r="WEF154" s="4"/>
      <c r="WEG154" s="4"/>
      <c r="WEH154" s="4"/>
      <c r="WEI154" s="4"/>
      <c r="WEJ154" s="4"/>
      <c r="WEK154" s="4"/>
      <c r="WEL154" s="4"/>
      <c r="WEM154" s="4"/>
      <c r="WEN154" s="4"/>
      <c r="WEO154" s="4"/>
      <c r="WEP154" s="4"/>
      <c r="WEQ154" s="4"/>
      <c r="WER154" s="4"/>
      <c r="WES154" s="4"/>
      <c r="WET154" s="4"/>
      <c r="WEU154" s="4"/>
      <c r="WEV154" s="4"/>
      <c r="WEW154" s="4"/>
      <c r="WEX154" s="4"/>
      <c r="WEY154" s="4"/>
      <c r="WEZ154" s="4"/>
      <c r="WFA154" s="4"/>
      <c r="WFB154" s="4"/>
      <c r="WFC154" s="4"/>
      <c r="WFD154" s="4"/>
      <c r="WFE154" s="4"/>
      <c r="WFF154" s="4"/>
      <c r="WFG154" s="4"/>
      <c r="WFH154" s="4"/>
      <c r="WFI154" s="4"/>
      <c r="WFJ154" s="4"/>
      <c r="WFK154" s="4"/>
      <c r="WFL154" s="4"/>
      <c r="WFM154" s="4"/>
      <c r="WFN154" s="4"/>
      <c r="WFO154" s="4"/>
      <c r="WFP154" s="4"/>
      <c r="WFQ154" s="4"/>
      <c r="WFR154" s="4"/>
      <c r="WFS154" s="4"/>
      <c r="WFT154" s="4"/>
      <c r="WFU154" s="4"/>
      <c r="WFV154" s="4"/>
      <c r="WFW154" s="4"/>
      <c r="WFX154" s="4"/>
      <c r="WFY154" s="4"/>
      <c r="WFZ154" s="4"/>
      <c r="WGA154" s="4"/>
      <c r="WGB154" s="4"/>
      <c r="WGC154" s="4"/>
      <c r="WGD154" s="4"/>
      <c r="WGE154" s="4"/>
      <c r="WGF154" s="4"/>
      <c r="WGG154" s="4"/>
      <c r="WGH154" s="4"/>
      <c r="WGI154" s="4"/>
      <c r="WGJ154" s="4"/>
      <c r="WGK154" s="4"/>
      <c r="WGL154" s="4"/>
      <c r="WGM154" s="4"/>
      <c r="WGN154" s="4"/>
      <c r="WGO154" s="4"/>
      <c r="WGP154" s="4"/>
      <c r="WGQ154" s="4"/>
      <c r="WGR154" s="4"/>
      <c r="WGS154" s="4"/>
      <c r="WGT154" s="4"/>
      <c r="WGU154" s="4"/>
      <c r="WGV154" s="4"/>
      <c r="WGW154" s="4"/>
      <c r="WGX154" s="4"/>
      <c r="WGY154" s="4"/>
      <c r="WGZ154" s="4"/>
      <c r="WHA154" s="4"/>
      <c r="WHB154" s="4"/>
      <c r="WHC154" s="4"/>
      <c r="WHD154" s="4"/>
      <c r="WHE154" s="4"/>
      <c r="WHF154" s="4"/>
      <c r="WHG154" s="4"/>
      <c r="WHH154" s="4"/>
      <c r="WHI154" s="4"/>
      <c r="WHJ154" s="4"/>
      <c r="WHK154" s="4"/>
      <c r="WHL154" s="4"/>
      <c r="WHM154" s="4"/>
      <c r="WHN154" s="4"/>
      <c r="WHO154" s="4"/>
      <c r="WHP154" s="4"/>
      <c r="WHQ154" s="4"/>
      <c r="WHR154" s="4"/>
      <c r="WHS154" s="4"/>
      <c r="WHT154" s="4"/>
      <c r="WHU154" s="4"/>
      <c r="WHV154" s="4"/>
      <c r="WHW154" s="4"/>
      <c r="WHX154" s="4"/>
      <c r="WHY154" s="4"/>
      <c r="WHZ154" s="4"/>
      <c r="WIA154" s="4"/>
      <c r="WIB154" s="4"/>
      <c r="WIC154" s="4"/>
      <c r="WID154" s="4"/>
      <c r="WIE154" s="4"/>
      <c r="WIF154" s="4"/>
      <c r="WIG154" s="4"/>
      <c r="WIH154" s="4"/>
      <c r="WII154" s="4"/>
      <c r="WIJ154" s="4"/>
      <c r="WIK154" s="4"/>
      <c r="WIL154" s="4"/>
      <c r="WIM154" s="4"/>
      <c r="WIN154" s="4"/>
      <c r="WIO154" s="4"/>
      <c r="WIP154" s="4"/>
      <c r="WIQ154" s="4"/>
      <c r="WIR154" s="4"/>
      <c r="WIS154" s="4"/>
      <c r="WIT154" s="4"/>
      <c r="WIU154" s="4"/>
      <c r="WIV154" s="4"/>
      <c r="WIW154" s="4"/>
      <c r="WIX154" s="4"/>
      <c r="WIY154" s="4"/>
      <c r="WIZ154" s="4"/>
      <c r="WJA154" s="4"/>
      <c r="WJB154" s="4"/>
      <c r="WJC154" s="4"/>
      <c r="WJD154" s="4"/>
      <c r="WJE154" s="4"/>
      <c r="WJF154" s="4"/>
      <c r="WJG154" s="4"/>
      <c r="WJH154" s="4"/>
      <c r="WJI154" s="4"/>
      <c r="WJJ154" s="4"/>
      <c r="WJK154" s="4"/>
      <c r="WJL154" s="4"/>
      <c r="WJM154" s="4"/>
      <c r="WJN154" s="4"/>
      <c r="WJO154" s="4"/>
      <c r="WJP154" s="4"/>
      <c r="WJQ154" s="4"/>
      <c r="WJR154" s="4"/>
      <c r="WJS154" s="74"/>
      <c r="WJT154" s="74"/>
      <c r="WJU154" s="74"/>
      <c r="WJV154" s="74"/>
      <c r="WJW154" s="74"/>
      <c r="WJX154" s="74"/>
      <c r="WJY154" s="4"/>
      <c r="WJZ154" s="4"/>
      <c r="WKA154" s="4"/>
      <c r="WKB154" s="4"/>
      <c r="WKC154" s="4"/>
      <c r="WKD154" s="4"/>
      <c r="WKE154" s="4"/>
      <c r="WKF154" s="4"/>
      <c r="WKG154" s="4"/>
      <c r="WKH154" s="4"/>
      <c r="WKI154" s="4"/>
      <c r="WKJ154" s="4"/>
      <c r="WKK154" s="4"/>
      <c r="WKL154" s="4"/>
      <c r="WKM154" s="4"/>
      <c r="WKN154" s="4"/>
      <c r="WKO154" s="4"/>
      <c r="WKP154" s="4"/>
      <c r="WKQ154" s="4"/>
      <c r="WKR154" s="4"/>
      <c r="WKS154" s="4"/>
      <c r="WKT154" s="4"/>
      <c r="WKU154" s="4"/>
      <c r="WKV154" s="4"/>
      <c r="WKW154" s="4"/>
      <c r="WKX154" s="4"/>
      <c r="WKY154" s="4"/>
      <c r="WKZ154" s="4"/>
      <c r="WLA154" s="4"/>
      <c r="WLB154" s="4"/>
      <c r="WLC154" s="4"/>
      <c r="WLD154" s="4"/>
      <c r="WLE154" s="4"/>
      <c r="WLF154" s="4"/>
      <c r="WLG154" s="4"/>
      <c r="WLH154" s="4"/>
      <c r="WLI154" s="4"/>
      <c r="WLJ154" s="4"/>
      <c r="WLK154" s="4"/>
      <c r="WLL154" s="4"/>
      <c r="WLM154" s="4"/>
      <c r="WLN154" s="4"/>
      <c r="WLO154" s="4"/>
      <c r="WLP154" s="4"/>
      <c r="WLQ154" s="4"/>
      <c r="WLR154" s="4"/>
      <c r="WLS154" s="4"/>
      <c r="WLT154" s="4"/>
      <c r="WLU154" s="4"/>
      <c r="WLV154" s="4"/>
      <c r="WLW154" s="4"/>
      <c r="WLX154" s="4"/>
      <c r="WLY154" s="4"/>
      <c r="WLZ154" s="4"/>
      <c r="WMA154" s="4"/>
      <c r="WMB154" s="4"/>
      <c r="WMC154" s="4"/>
      <c r="WMD154" s="4"/>
      <c r="WME154" s="4"/>
      <c r="WMF154" s="4"/>
      <c r="WMG154" s="4"/>
      <c r="WMH154" s="4"/>
      <c r="WMI154" s="4"/>
      <c r="WMJ154" s="4"/>
      <c r="WMK154" s="4"/>
      <c r="WML154" s="4"/>
      <c r="WMM154" s="4"/>
      <c r="WMN154" s="4"/>
      <c r="WMO154" s="4"/>
      <c r="WMP154" s="4"/>
      <c r="WMQ154" s="4"/>
      <c r="WMR154" s="4"/>
      <c r="WMS154" s="4"/>
      <c r="WMT154" s="4"/>
      <c r="WMU154" s="4"/>
      <c r="WMV154" s="4"/>
      <c r="WMW154" s="4"/>
      <c r="WMX154" s="4"/>
      <c r="WMY154" s="4"/>
      <c r="WMZ154" s="4"/>
      <c r="WNA154" s="4"/>
      <c r="WNB154" s="4"/>
      <c r="WNC154" s="4"/>
      <c r="WND154" s="4"/>
      <c r="WNE154" s="4"/>
      <c r="WNF154" s="4"/>
      <c r="WNG154" s="4"/>
      <c r="WNH154" s="4"/>
      <c r="WNI154" s="4"/>
      <c r="WNJ154" s="4"/>
      <c r="WNK154" s="4"/>
      <c r="WNL154" s="4"/>
      <c r="WNM154" s="4"/>
      <c r="WNN154" s="4"/>
      <c r="WNO154" s="4"/>
      <c r="WNP154" s="4"/>
      <c r="WNQ154" s="4"/>
      <c r="WNR154" s="4"/>
      <c r="WNS154" s="4"/>
      <c r="WNT154" s="4"/>
      <c r="WNU154" s="4"/>
      <c r="WNV154" s="4"/>
      <c r="WNW154" s="4"/>
      <c r="WNX154" s="4"/>
      <c r="WNY154" s="4"/>
      <c r="WNZ154" s="4"/>
      <c r="WOA154" s="4"/>
      <c r="WOB154" s="4"/>
      <c r="WOC154" s="4"/>
      <c r="WOD154" s="4"/>
      <c r="WOE154" s="4"/>
      <c r="WOF154" s="4"/>
      <c r="WOG154" s="4"/>
      <c r="WOH154" s="4"/>
      <c r="WOI154" s="4"/>
      <c r="WOJ154" s="4"/>
      <c r="WOK154" s="4"/>
      <c r="WOL154" s="4"/>
      <c r="WOM154" s="4"/>
      <c r="WON154" s="4"/>
      <c r="WOO154" s="4"/>
      <c r="WOP154" s="4"/>
      <c r="WOQ154" s="4"/>
      <c r="WOR154" s="4"/>
      <c r="WOS154" s="4"/>
      <c r="WOT154" s="4"/>
      <c r="WOU154" s="4"/>
      <c r="WOV154" s="4"/>
      <c r="WOW154" s="4"/>
      <c r="WOX154" s="4"/>
      <c r="WOY154" s="4"/>
      <c r="WOZ154" s="4"/>
      <c r="WPA154" s="4"/>
      <c r="WPB154" s="4"/>
      <c r="WPC154" s="4"/>
      <c r="WPD154" s="4"/>
      <c r="WPE154" s="4"/>
      <c r="WPF154" s="4"/>
      <c r="WPG154" s="4"/>
      <c r="WPH154" s="4"/>
      <c r="WPI154" s="4"/>
      <c r="WPJ154" s="4"/>
      <c r="WPK154" s="4"/>
      <c r="WPL154" s="4"/>
      <c r="WPM154" s="4"/>
      <c r="WPN154" s="4"/>
      <c r="WPO154" s="4"/>
      <c r="WPP154" s="4"/>
      <c r="WPQ154" s="4"/>
      <c r="WPR154" s="4"/>
      <c r="WPS154" s="4"/>
      <c r="WPT154" s="4"/>
      <c r="WPU154" s="4"/>
      <c r="WPV154" s="4"/>
      <c r="WPW154" s="4"/>
      <c r="WPX154" s="4"/>
      <c r="WPY154" s="4"/>
      <c r="WPZ154" s="4"/>
      <c r="WQA154" s="4"/>
      <c r="WQB154" s="4"/>
      <c r="WQC154" s="4"/>
      <c r="WQD154" s="4"/>
      <c r="WQE154" s="4"/>
      <c r="WQF154" s="4"/>
      <c r="WQG154" s="4"/>
      <c r="WQH154" s="4"/>
      <c r="WQI154" s="4"/>
      <c r="WQJ154" s="4"/>
      <c r="WQK154" s="4"/>
      <c r="WQL154" s="4"/>
      <c r="WQM154" s="4"/>
      <c r="WQN154" s="4"/>
      <c r="WQO154" s="4"/>
      <c r="WQP154" s="4"/>
      <c r="WQQ154" s="4"/>
      <c r="WQR154" s="4"/>
      <c r="WQS154" s="4"/>
      <c r="WQT154" s="4"/>
      <c r="WQU154" s="4"/>
      <c r="WQV154" s="4"/>
      <c r="WQW154" s="4"/>
      <c r="WQX154" s="4"/>
      <c r="WQY154" s="4"/>
      <c r="WQZ154" s="4"/>
      <c r="WRA154" s="4"/>
      <c r="WRB154" s="4"/>
      <c r="WRC154" s="4"/>
      <c r="WRD154" s="4"/>
      <c r="WRE154" s="4"/>
      <c r="WRF154" s="4"/>
      <c r="WRG154" s="4"/>
      <c r="WRH154" s="4"/>
      <c r="WRI154" s="4"/>
      <c r="WRJ154" s="4"/>
      <c r="WRK154" s="4"/>
      <c r="WRL154" s="4"/>
      <c r="WRM154" s="4"/>
      <c r="WRN154" s="4"/>
      <c r="WRO154" s="4"/>
      <c r="WRP154" s="4"/>
      <c r="WRQ154" s="4"/>
      <c r="WRR154" s="4"/>
      <c r="WRS154" s="4"/>
      <c r="WRT154" s="4"/>
      <c r="WRU154" s="4"/>
      <c r="WRV154" s="4"/>
      <c r="WRW154" s="4"/>
      <c r="WRX154" s="4"/>
      <c r="WRY154" s="4"/>
      <c r="WRZ154" s="4"/>
      <c r="WSA154" s="4"/>
      <c r="WSB154" s="4"/>
      <c r="WSC154" s="4"/>
      <c r="WSD154" s="4"/>
      <c r="WSE154" s="4"/>
      <c r="WSF154" s="4"/>
      <c r="WSG154" s="4"/>
      <c r="WSH154" s="4"/>
      <c r="WSI154" s="4"/>
      <c r="WSJ154" s="4"/>
      <c r="WSK154" s="4"/>
      <c r="WSL154" s="4"/>
      <c r="WSM154" s="4"/>
      <c r="WSN154" s="4"/>
      <c r="WSO154" s="4"/>
      <c r="WSP154" s="4"/>
      <c r="WSQ154" s="4"/>
      <c r="WSR154" s="4"/>
      <c r="WSS154" s="4"/>
      <c r="WST154" s="4"/>
      <c r="WSU154" s="4"/>
      <c r="WSV154" s="4"/>
      <c r="WSW154" s="4"/>
      <c r="WSX154" s="4"/>
      <c r="WSY154" s="4"/>
      <c r="WSZ154" s="4"/>
      <c r="WTA154" s="4"/>
      <c r="WTB154" s="4"/>
      <c r="WTC154" s="4"/>
      <c r="WTD154" s="4"/>
      <c r="WTE154" s="4"/>
      <c r="WTF154" s="4"/>
      <c r="WTG154" s="4"/>
      <c r="WTH154" s="4"/>
      <c r="WTI154" s="4"/>
      <c r="WTJ154" s="4"/>
      <c r="WTK154" s="4"/>
      <c r="WTL154" s="4"/>
      <c r="WTM154" s="4"/>
      <c r="WTN154" s="4"/>
      <c r="WTO154" s="74"/>
      <c r="WTP154" s="74"/>
      <c r="WTQ154" s="74"/>
      <c r="WTR154" s="74"/>
      <c r="WTS154" s="74"/>
      <c r="WTT154" s="74"/>
      <c r="WTU154" s="4"/>
      <c r="WTV154" s="4"/>
      <c r="WTW154" s="4"/>
      <c r="WTX154" s="4"/>
      <c r="WTY154" s="4"/>
      <c r="WTZ154" s="4"/>
      <c r="WUA154" s="4"/>
      <c r="WUB154" s="4"/>
      <c r="WUC154" s="4"/>
      <c r="WUD154" s="4"/>
      <c r="WUE154" s="4"/>
      <c r="WUF154" s="4"/>
      <c r="WUG154" s="4"/>
      <c r="WUH154" s="4"/>
      <c r="WUI154" s="4"/>
      <c r="WUJ154" s="4"/>
      <c r="WUK154" s="4"/>
      <c r="WUL154" s="4"/>
      <c r="WUM154" s="4"/>
      <c r="WUN154" s="4"/>
      <c r="WUO154" s="4"/>
      <c r="WUP154" s="4"/>
      <c r="WUQ154" s="4"/>
      <c r="WUR154" s="4"/>
      <c r="WUS154" s="4"/>
      <c r="WUT154" s="4"/>
      <c r="WUU154" s="4"/>
      <c r="WUV154" s="4"/>
      <c r="WUW154" s="4"/>
      <c r="WUX154" s="4"/>
      <c r="WUY154" s="4"/>
      <c r="WUZ154" s="4"/>
      <c r="WVA154" s="4"/>
      <c r="WVB154" s="4"/>
      <c r="WVC154" s="4"/>
      <c r="WVD154" s="4"/>
      <c r="WVE154" s="4"/>
      <c r="WVF154" s="4"/>
      <c r="WVG154" s="4"/>
      <c r="WVH154" s="4"/>
      <c r="WVI154" s="4"/>
      <c r="WVJ154" s="4"/>
      <c r="WVK154" s="4"/>
      <c r="WVL154" s="4"/>
      <c r="WVM154" s="4"/>
      <c r="WVN154" s="4"/>
      <c r="WVO154" s="4"/>
      <c r="WVP154" s="4"/>
      <c r="WVQ154" s="4"/>
      <c r="WVR154" s="4"/>
      <c r="WVS154" s="4"/>
      <c r="WVT154" s="4"/>
      <c r="WVU154" s="4"/>
      <c r="WVV154" s="4"/>
      <c r="WVW154" s="4"/>
      <c r="WVX154" s="4"/>
      <c r="WVY154" s="4"/>
      <c r="WVZ154" s="4"/>
      <c r="WWA154" s="4"/>
      <c r="WWB154" s="4"/>
      <c r="WWC154" s="4"/>
      <c r="WWD154" s="4"/>
      <c r="WWE154" s="4"/>
      <c r="WWF154" s="4"/>
      <c r="WWG154" s="4"/>
      <c r="WWH154" s="4"/>
      <c r="WWI154" s="4"/>
      <c r="WWJ154" s="4"/>
      <c r="WWK154" s="4"/>
      <c r="WWL154" s="4"/>
      <c r="WWM154" s="4"/>
      <c r="WWN154" s="4"/>
      <c r="WWO154" s="4"/>
      <c r="WWP154" s="4"/>
      <c r="WWQ154" s="4"/>
      <c r="WWR154" s="4"/>
      <c r="WWS154" s="4"/>
      <c r="WWT154" s="4"/>
      <c r="WWU154" s="4"/>
      <c r="WWV154" s="4"/>
      <c r="WWW154" s="4"/>
      <c r="WWX154" s="4"/>
      <c r="WWY154" s="4"/>
      <c r="WWZ154" s="4"/>
      <c r="WXA154" s="4"/>
      <c r="WXB154" s="4"/>
      <c r="WXC154" s="4"/>
      <c r="WXD154" s="4"/>
      <c r="WXE154" s="4"/>
      <c r="WXF154" s="4"/>
      <c r="WXG154" s="4"/>
      <c r="WXH154" s="4"/>
      <c r="WXI154" s="4"/>
      <c r="WXJ154" s="4"/>
      <c r="WXK154" s="4"/>
      <c r="WXL154" s="4"/>
      <c r="WXM154" s="4"/>
      <c r="WXN154" s="4"/>
      <c r="WXO154" s="4"/>
      <c r="WXP154" s="4"/>
      <c r="WXQ154" s="4"/>
      <c r="WXR154" s="4"/>
      <c r="WXS154" s="4"/>
      <c r="WXT154" s="4"/>
      <c r="WXU154" s="4"/>
      <c r="WXV154" s="4"/>
      <c r="WXW154" s="4"/>
      <c r="WXX154" s="4"/>
      <c r="WXY154" s="4"/>
      <c r="WXZ154" s="4"/>
      <c r="WYA154" s="4"/>
      <c r="WYB154" s="4"/>
      <c r="WYC154" s="4"/>
      <c r="WYD154" s="4"/>
      <c r="WYE154" s="4"/>
      <c r="WYF154" s="4"/>
      <c r="WYG154" s="4"/>
      <c r="WYH154" s="4"/>
      <c r="WYI154" s="4"/>
      <c r="WYJ154" s="4"/>
      <c r="WYK154" s="4"/>
      <c r="WYL154" s="4"/>
      <c r="WYM154" s="4"/>
      <c r="WYN154" s="4"/>
      <c r="WYO154" s="4"/>
      <c r="WYP154" s="4"/>
      <c r="WYQ154" s="4"/>
      <c r="WYR154" s="4"/>
      <c r="WYS154" s="4"/>
      <c r="WYT154" s="4"/>
      <c r="WYU154" s="4"/>
      <c r="WYV154" s="4"/>
      <c r="WYW154" s="4"/>
      <c r="WYX154" s="4"/>
      <c r="WYY154" s="4"/>
      <c r="WYZ154" s="4"/>
      <c r="WZA154" s="4"/>
      <c r="WZB154" s="4"/>
      <c r="WZC154" s="4"/>
      <c r="WZD154" s="4"/>
      <c r="WZE154" s="4"/>
      <c r="WZF154" s="4"/>
      <c r="WZG154" s="4"/>
      <c r="WZH154" s="4"/>
      <c r="WZI154" s="4"/>
      <c r="WZJ154" s="4"/>
      <c r="WZK154" s="4"/>
      <c r="WZL154" s="4"/>
      <c r="WZM154" s="4"/>
      <c r="WZN154" s="4"/>
      <c r="WZO154" s="4"/>
      <c r="WZP154" s="4"/>
      <c r="WZQ154" s="4"/>
      <c r="WZR154" s="4"/>
      <c r="WZS154" s="4"/>
      <c r="WZT154" s="4"/>
      <c r="WZU154" s="4"/>
      <c r="WZV154" s="4"/>
      <c r="WZW154" s="4"/>
      <c r="WZX154" s="4"/>
      <c r="WZY154" s="4"/>
      <c r="WZZ154" s="4"/>
      <c r="XAA154" s="4"/>
      <c r="XAB154" s="4"/>
      <c r="XAC154" s="4"/>
      <c r="XAD154" s="4"/>
      <c r="XAE154" s="4"/>
      <c r="XAF154" s="4"/>
      <c r="XAG154" s="4"/>
      <c r="XAH154" s="4"/>
      <c r="XAI154" s="4"/>
      <c r="XAJ154" s="4"/>
      <c r="XAK154" s="4"/>
      <c r="XAL154" s="4"/>
      <c r="XAM154" s="4"/>
      <c r="XAN154" s="4"/>
      <c r="XAO154" s="4"/>
      <c r="XAP154" s="4"/>
      <c r="XAQ154" s="4"/>
      <c r="XAR154" s="4"/>
      <c r="XAS154" s="4"/>
      <c r="XAT154" s="4"/>
      <c r="XAU154" s="4"/>
      <c r="XAV154" s="4"/>
      <c r="XAW154" s="4"/>
      <c r="XAX154" s="4"/>
      <c r="XAY154" s="4"/>
      <c r="XAZ154" s="4"/>
      <c r="XBA154" s="4"/>
      <c r="XBB154" s="4"/>
      <c r="XBC154" s="4"/>
      <c r="XBD154" s="4"/>
      <c r="XBE154" s="4"/>
      <c r="XBF154" s="4"/>
      <c r="XBG154" s="4"/>
      <c r="XBH154" s="4"/>
      <c r="XBI154" s="4"/>
      <c r="XBJ154" s="4"/>
      <c r="XBK154" s="4"/>
      <c r="XBL154" s="4"/>
      <c r="XBM154" s="4"/>
      <c r="XBN154" s="4"/>
      <c r="XBO154" s="4"/>
      <c r="XBP154" s="4"/>
      <c r="XBQ154" s="4"/>
      <c r="XBR154" s="4"/>
      <c r="XBS154" s="4"/>
      <c r="XBT154" s="4"/>
      <c r="XBU154" s="4"/>
      <c r="XBV154" s="4"/>
      <c r="XBW154" s="4"/>
      <c r="XBX154" s="4"/>
      <c r="XBY154" s="4"/>
      <c r="XBZ154" s="4"/>
      <c r="XCA154" s="4"/>
      <c r="XCB154" s="4"/>
      <c r="XCC154" s="4"/>
      <c r="XCD154" s="4"/>
      <c r="XCE154" s="4"/>
      <c r="XCF154" s="4"/>
      <c r="XCG154" s="4"/>
      <c r="XCH154" s="4"/>
      <c r="XCI154" s="4"/>
      <c r="XCJ154" s="4"/>
      <c r="XCK154" s="4"/>
      <c r="XCL154" s="4"/>
      <c r="XCM154" s="4"/>
      <c r="XCN154" s="4"/>
      <c r="XCO154" s="4"/>
      <c r="XCP154" s="4"/>
      <c r="XCQ154" s="4"/>
      <c r="XCR154" s="4"/>
      <c r="XCS154" s="4"/>
      <c r="XCT154" s="4"/>
      <c r="XCU154" s="4"/>
      <c r="XCV154" s="4"/>
      <c r="XCW154" s="4"/>
      <c r="XCX154" s="4"/>
      <c r="XCY154" s="4"/>
      <c r="XCZ154" s="4"/>
      <c r="XDA154" s="4"/>
      <c r="XDB154" s="4"/>
      <c r="XDC154" s="4"/>
      <c r="XDD154" s="4"/>
      <c r="XDE154" s="4"/>
    </row>
    <row r="155" spans="1:16333" s="73" customFormat="1" ht="15.75" x14ac:dyDescent="0.25">
      <c r="A155" s="90"/>
      <c r="B155" s="91"/>
      <c r="C155" s="91"/>
      <c r="D155" s="71"/>
      <c r="E155" s="71"/>
      <c r="F155" s="71"/>
      <c r="H155" s="92"/>
      <c r="I155" s="92"/>
      <c r="J155" s="92"/>
      <c r="K155" s="92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74"/>
      <c r="HD155" s="74"/>
      <c r="HE155" s="74"/>
      <c r="HF155" s="74"/>
      <c r="HG155" s="74"/>
      <c r="HH155" s="7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74"/>
      <c r="QZ155" s="74"/>
      <c r="RA155" s="74"/>
      <c r="RB155" s="74"/>
      <c r="RC155" s="74"/>
      <c r="RD155" s="7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  <c r="VO155" s="4"/>
      <c r="VP155" s="4"/>
      <c r="VQ155" s="4"/>
      <c r="VR155" s="4"/>
      <c r="VS155" s="4"/>
      <c r="VT155" s="4"/>
      <c r="VU155" s="4"/>
      <c r="VV155" s="4"/>
      <c r="VW155" s="4"/>
      <c r="VX155" s="4"/>
      <c r="VY155" s="4"/>
      <c r="VZ155" s="4"/>
      <c r="WA155" s="4"/>
      <c r="WB155" s="4"/>
      <c r="WC155" s="4"/>
      <c r="WD155" s="4"/>
      <c r="WE155" s="4"/>
      <c r="WF155" s="4"/>
      <c r="WG155" s="4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4"/>
      <c r="WV155" s="4"/>
      <c r="WW155" s="4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  <c r="YM155" s="4"/>
      <c r="YN155" s="4"/>
      <c r="YO155" s="4"/>
      <c r="YP155" s="4"/>
      <c r="YQ155" s="4"/>
      <c r="YR155" s="4"/>
      <c r="YS155" s="4"/>
      <c r="YT155" s="4"/>
      <c r="YU155" s="4"/>
      <c r="YV155" s="4"/>
      <c r="YW155" s="4"/>
      <c r="YX155" s="4"/>
      <c r="YY155" s="4"/>
      <c r="YZ155" s="4"/>
      <c r="ZA155" s="4"/>
      <c r="ZB155" s="4"/>
      <c r="ZC155" s="4"/>
      <c r="ZD155" s="4"/>
      <c r="ZE155" s="4"/>
      <c r="ZF155" s="4"/>
      <c r="ZG155" s="4"/>
      <c r="ZH155" s="4"/>
      <c r="ZI155" s="4"/>
      <c r="ZJ155" s="4"/>
      <c r="ZK155" s="4"/>
      <c r="ZL155" s="4"/>
      <c r="ZM155" s="4"/>
      <c r="ZN155" s="4"/>
      <c r="ZO155" s="4"/>
      <c r="ZP155" s="4"/>
      <c r="ZQ155" s="4"/>
      <c r="ZR155" s="4"/>
      <c r="ZS155" s="4"/>
      <c r="ZT155" s="4"/>
      <c r="ZU155" s="4"/>
      <c r="ZV155" s="4"/>
      <c r="ZW155" s="4"/>
      <c r="ZX155" s="4"/>
      <c r="ZY155" s="4"/>
      <c r="ZZ155" s="4"/>
      <c r="AAA155" s="4"/>
      <c r="AAB155" s="4"/>
      <c r="AAC155" s="4"/>
      <c r="AAD155" s="4"/>
      <c r="AAE155" s="4"/>
      <c r="AAF155" s="4"/>
      <c r="AAG155" s="4"/>
      <c r="AAH155" s="4"/>
      <c r="AAI155" s="4"/>
      <c r="AAJ155" s="4"/>
      <c r="AAK155" s="4"/>
      <c r="AAL155" s="4"/>
      <c r="AAM155" s="4"/>
      <c r="AAN155" s="4"/>
      <c r="AAO155" s="4"/>
      <c r="AAP155" s="4"/>
      <c r="AAQ155" s="4"/>
      <c r="AAR155" s="4"/>
      <c r="AAS155" s="4"/>
      <c r="AAT155" s="4"/>
      <c r="AAU155" s="74"/>
      <c r="AAV155" s="74"/>
      <c r="AAW155" s="74"/>
      <c r="AAX155" s="74"/>
      <c r="AAY155" s="74"/>
      <c r="AAZ155" s="74"/>
      <c r="ABA155" s="4"/>
      <c r="ABB155" s="4"/>
      <c r="ABC155" s="4"/>
      <c r="ABD155" s="4"/>
      <c r="ABE155" s="4"/>
      <c r="ABF155" s="4"/>
      <c r="ABG155" s="4"/>
      <c r="ABH155" s="4"/>
      <c r="ABI155" s="4"/>
      <c r="ABJ155" s="4"/>
      <c r="ABK155" s="4"/>
      <c r="ABL155" s="4"/>
      <c r="ABM155" s="4"/>
      <c r="ABN155" s="4"/>
      <c r="ABO155" s="4"/>
      <c r="ABP155" s="4"/>
      <c r="ABQ155" s="4"/>
      <c r="ABR155" s="4"/>
      <c r="ABS155" s="4"/>
      <c r="ABT155" s="4"/>
      <c r="ABU155" s="4"/>
      <c r="ABV155" s="4"/>
      <c r="ABW155" s="4"/>
      <c r="ABX155" s="4"/>
      <c r="ABY155" s="4"/>
      <c r="ABZ155" s="4"/>
      <c r="ACA155" s="4"/>
      <c r="ACB155" s="4"/>
      <c r="ACC155" s="4"/>
      <c r="ACD155" s="4"/>
      <c r="ACE155" s="4"/>
      <c r="ACF155" s="4"/>
      <c r="ACG155" s="4"/>
      <c r="ACH155" s="4"/>
      <c r="ACI155" s="4"/>
      <c r="ACJ155" s="4"/>
      <c r="ACK155" s="4"/>
      <c r="ACL155" s="4"/>
      <c r="ACM155" s="4"/>
      <c r="ACN155" s="4"/>
      <c r="ACO155" s="4"/>
      <c r="ACP155" s="4"/>
      <c r="ACQ155" s="4"/>
      <c r="ACR155" s="4"/>
      <c r="ACS155" s="4"/>
      <c r="ACT155" s="4"/>
      <c r="ACU155" s="4"/>
      <c r="ACV155" s="4"/>
      <c r="ACW155" s="4"/>
      <c r="ACX155" s="4"/>
      <c r="ACY155" s="4"/>
      <c r="ACZ155" s="4"/>
      <c r="ADA155" s="4"/>
      <c r="ADB155" s="4"/>
      <c r="ADC155" s="4"/>
      <c r="ADD155" s="4"/>
      <c r="ADE155" s="4"/>
      <c r="ADF155" s="4"/>
      <c r="ADG155" s="4"/>
      <c r="ADH155" s="4"/>
      <c r="ADI155" s="4"/>
      <c r="ADJ155" s="4"/>
      <c r="ADK155" s="4"/>
      <c r="ADL155" s="4"/>
      <c r="ADM155" s="4"/>
      <c r="ADN155" s="4"/>
      <c r="ADO155" s="4"/>
      <c r="ADP155" s="4"/>
      <c r="ADQ155" s="4"/>
      <c r="ADR155" s="4"/>
      <c r="ADS155" s="4"/>
      <c r="ADT155" s="4"/>
      <c r="ADU155" s="4"/>
      <c r="ADV155" s="4"/>
      <c r="ADW155" s="4"/>
      <c r="ADX155" s="4"/>
      <c r="ADY155" s="4"/>
      <c r="ADZ155" s="4"/>
      <c r="AEA155" s="4"/>
      <c r="AEB155" s="4"/>
      <c r="AEC155" s="4"/>
      <c r="AED155" s="4"/>
      <c r="AEE155" s="4"/>
      <c r="AEF155" s="4"/>
      <c r="AEG155" s="4"/>
      <c r="AEH155" s="4"/>
      <c r="AEI155" s="4"/>
      <c r="AEJ155" s="4"/>
      <c r="AEK155" s="4"/>
      <c r="AEL155" s="4"/>
      <c r="AEM155" s="4"/>
      <c r="AEN155" s="4"/>
      <c r="AEO155" s="4"/>
      <c r="AEP155" s="4"/>
      <c r="AEQ155" s="4"/>
      <c r="AER155" s="4"/>
      <c r="AES155" s="4"/>
      <c r="AET155" s="4"/>
      <c r="AEU155" s="4"/>
      <c r="AEV155" s="4"/>
      <c r="AEW155" s="4"/>
      <c r="AEX155" s="4"/>
      <c r="AEY155" s="4"/>
      <c r="AEZ155" s="4"/>
      <c r="AFA155" s="4"/>
      <c r="AFB155" s="4"/>
      <c r="AFC155" s="4"/>
      <c r="AFD155" s="4"/>
      <c r="AFE155" s="4"/>
      <c r="AFF155" s="4"/>
      <c r="AFG155" s="4"/>
      <c r="AFH155" s="4"/>
      <c r="AFI155" s="4"/>
      <c r="AFJ155" s="4"/>
      <c r="AFK155" s="4"/>
      <c r="AFL155" s="4"/>
      <c r="AFM155" s="4"/>
      <c r="AFN155" s="4"/>
      <c r="AFO155" s="4"/>
      <c r="AFP155" s="4"/>
      <c r="AFQ155" s="4"/>
      <c r="AFR155" s="4"/>
      <c r="AFS155" s="4"/>
      <c r="AFT155" s="4"/>
      <c r="AFU155" s="4"/>
      <c r="AFV155" s="4"/>
      <c r="AFW155" s="4"/>
      <c r="AFX155" s="4"/>
      <c r="AFY155" s="4"/>
      <c r="AFZ155" s="4"/>
      <c r="AGA155" s="4"/>
      <c r="AGB155" s="4"/>
      <c r="AGC155" s="4"/>
      <c r="AGD155" s="4"/>
      <c r="AGE155" s="4"/>
      <c r="AGF155" s="4"/>
      <c r="AGG155" s="4"/>
      <c r="AGH155" s="4"/>
      <c r="AGI155" s="4"/>
      <c r="AGJ155" s="4"/>
      <c r="AGK155" s="4"/>
      <c r="AGL155" s="4"/>
      <c r="AGM155" s="4"/>
      <c r="AGN155" s="4"/>
      <c r="AGO155" s="4"/>
      <c r="AGP155" s="4"/>
      <c r="AGQ155" s="4"/>
      <c r="AGR155" s="4"/>
      <c r="AGS155" s="4"/>
      <c r="AGT155" s="4"/>
      <c r="AGU155" s="4"/>
      <c r="AGV155" s="4"/>
      <c r="AGW155" s="4"/>
      <c r="AGX155" s="4"/>
      <c r="AGY155" s="4"/>
      <c r="AGZ155" s="4"/>
      <c r="AHA155" s="4"/>
      <c r="AHB155" s="4"/>
      <c r="AHC155" s="4"/>
      <c r="AHD155" s="4"/>
      <c r="AHE155" s="4"/>
      <c r="AHF155" s="4"/>
      <c r="AHG155" s="4"/>
      <c r="AHH155" s="4"/>
      <c r="AHI155" s="4"/>
      <c r="AHJ155" s="4"/>
      <c r="AHK155" s="4"/>
      <c r="AHL155" s="4"/>
      <c r="AHM155" s="4"/>
      <c r="AHN155" s="4"/>
      <c r="AHO155" s="4"/>
      <c r="AHP155" s="4"/>
      <c r="AHQ155" s="4"/>
      <c r="AHR155" s="4"/>
      <c r="AHS155" s="4"/>
      <c r="AHT155" s="4"/>
      <c r="AHU155" s="4"/>
      <c r="AHV155" s="4"/>
      <c r="AHW155" s="4"/>
      <c r="AHX155" s="4"/>
      <c r="AHY155" s="4"/>
      <c r="AHZ155" s="4"/>
      <c r="AIA155" s="4"/>
      <c r="AIB155" s="4"/>
      <c r="AIC155" s="4"/>
      <c r="AID155" s="4"/>
      <c r="AIE155" s="4"/>
      <c r="AIF155" s="4"/>
      <c r="AIG155" s="4"/>
      <c r="AIH155" s="4"/>
      <c r="AII155" s="4"/>
      <c r="AIJ155" s="4"/>
      <c r="AIK155" s="4"/>
      <c r="AIL155" s="4"/>
      <c r="AIM155" s="4"/>
      <c r="AIN155" s="4"/>
      <c r="AIO155" s="4"/>
      <c r="AIP155" s="4"/>
      <c r="AIQ155" s="4"/>
      <c r="AIR155" s="4"/>
      <c r="AIS155" s="4"/>
      <c r="AIT155" s="4"/>
      <c r="AIU155" s="4"/>
      <c r="AIV155" s="4"/>
      <c r="AIW155" s="4"/>
      <c r="AIX155" s="4"/>
      <c r="AIY155" s="4"/>
      <c r="AIZ155" s="4"/>
      <c r="AJA155" s="4"/>
      <c r="AJB155" s="4"/>
      <c r="AJC155" s="4"/>
      <c r="AJD155" s="4"/>
      <c r="AJE155" s="4"/>
      <c r="AJF155" s="4"/>
      <c r="AJG155" s="4"/>
      <c r="AJH155" s="4"/>
      <c r="AJI155" s="4"/>
      <c r="AJJ155" s="4"/>
      <c r="AJK155" s="4"/>
      <c r="AJL155" s="4"/>
      <c r="AJM155" s="4"/>
      <c r="AJN155" s="4"/>
      <c r="AJO155" s="4"/>
      <c r="AJP155" s="4"/>
      <c r="AJQ155" s="4"/>
      <c r="AJR155" s="4"/>
      <c r="AJS155" s="4"/>
      <c r="AJT155" s="4"/>
      <c r="AJU155" s="4"/>
      <c r="AJV155" s="4"/>
      <c r="AJW155" s="4"/>
      <c r="AJX155" s="4"/>
      <c r="AJY155" s="4"/>
      <c r="AJZ155" s="4"/>
      <c r="AKA155" s="4"/>
      <c r="AKB155" s="4"/>
      <c r="AKC155" s="4"/>
      <c r="AKD155" s="4"/>
      <c r="AKE155" s="4"/>
      <c r="AKF155" s="4"/>
      <c r="AKG155" s="4"/>
      <c r="AKH155" s="4"/>
      <c r="AKI155" s="4"/>
      <c r="AKJ155" s="4"/>
      <c r="AKK155" s="4"/>
      <c r="AKL155" s="4"/>
      <c r="AKM155" s="4"/>
      <c r="AKN155" s="4"/>
      <c r="AKO155" s="4"/>
      <c r="AKP155" s="4"/>
      <c r="AKQ155" s="74"/>
      <c r="AKR155" s="74"/>
      <c r="AKS155" s="74"/>
      <c r="AKT155" s="74"/>
      <c r="AKU155" s="74"/>
      <c r="AKV155" s="74"/>
      <c r="AKW155" s="4"/>
      <c r="AKX155" s="4"/>
      <c r="AKY155" s="4"/>
      <c r="AKZ155" s="4"/>
      <c r="ALA155" s="4"/>
      <c r="ALB155" s="4"/>
      <c r="ALC155" s="4"/>
      <c r="ALD155" s="4"/>
      <c r="ALE155" s="4"/>
      <c r="ALF155" s="4"/>
      <c r="ALG155" s="4"/>
      <c r="ALH155" s="4"/>
      <c r="ALI155" s="4"/>
      <c r="ALJ155" s="4"/>
      <c r="ALK155" s="4"/>
      <c r="ALL155" s="4"/>
      <c r="ALM155" s="4"/>
      <c r="ALN155" s="4"/>
      <c r="ALO155" s="4"/>
      <c r="ALP155" s="4"/>
      <c r="ALQ155" s="4"/>
      <c r="ALR155" s="4"/>
      <c r="ALS155" s="4"/>
      <c r="ALT155" s="4"/>
      <c r="ALU155" s="4"/>
      <c r="ALV155" s="4"/>
      <c r="ALW155" s="4"/>
      <c r="ALX155" s="4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  <c r="AMK155" s="4"/>
      <c r="AML155" s="4"/>
      <c r="AMM155" s="4"/>
      <c r="AMN155" s="4"/>
      <c r="AMO155" s="4"/>
      <c r="AMP155" s="4"/>
      <c r="AMQ155" s="4"/>
      <c r="AMR155" s="4"/>
      <c r="AMS155" s="4"/>
      <c r="AMT155" s="4"/>
      <c r="AMU155" s="4"/>
      <c r="AMV155" s="4"/>
      <c r="AMW155" s="4"/>
      <c r="AMX155" s="4"/>
      <c r="AMY155" s="4"/>
      <c r="AMZ155" s="4"/>
      <c r="ANA155" s="4"/>
      <c r="ANB155" s="4"/>
      <c r="ANC155" s="4"/>
      <c r="AND155" s="4"/>
      <c r="ANE155" s="4"/>
      <c r="ANF155" s="4"/>
      <c r="ANG155" s="4"/>
      <c r="ANH155" s="4"/>
      <c r="ANI155" s="4"/>
      <c r="ANJ155" s="4"/>
      <c r="ANK155" s="4"/>
      <c r="ANL155" s="4"/>
      <c r="ANM155" s="4"/>
      <c r="ANN155" s="4"/>
      <c r="ANO155" s="4"/>
      <c r="ANP155" s="4"/>
      <c r="ANQ155" s="4"/>
      <c r="ANR155" s="4"/>
      <c r="ANS155" s="4"/>
      <c r="ANT155" s="4"/>
      <c r="ANU155" s="4"/>
      <c r="ANV155" s="4"/>
      <c r="ANW155" s="4"/>
      <c r="ANX155" s="4"/>
      <c r="ANY155" s="4"/>
      <c r="ANZ155" s="4"/>
      <c r="AOA155" s="4"/>
      <c r="AOB155" s="4"/>
      <c r="AOC155" s="4"/>
      <c r="AOD155" s="4"/>
      <c r="AOE155" s="4"/>
      <c r="AOF155" s="4"/>
      <c r="AOG155" s="4"/>
      <c r="AOH155" s="4"/>
      <c r="AOI155" s="4"/>
      <c r="AOJ155" s="4"/>
      <c r="AOK155" s="4"/>
      <c r="AOL155" s="4"/>
      <c r="AOM155" s="4"/>
      <c r="AON155" s="4"/>
      <c r="AOO155" s="4"/>
      <c r="AOP155" s="4"/>
      <c r="AOQ155" s="4"/>
      <c r="AOR155" s="4"/>
      <c r="AOS155" s="4"/>
      <c r="AOT155" s="4"/>
      <c r="AOU155" s="4"/>
      <c r="AOV155" s="4"/>
      <c r="AOW155" s="4"/>
      <c r="AOX155" s="4"/>
      <c r="AOY155" s="4"/>
      <c r="AOZ155" s="4"/>
      <c r="APA155" s="4"/>
      <c r="APB155" s="4"/>
      <c r="APC155" s="4"/>
      <c r="APD155" s="4"/>
      <c r="APE155" s="4"/>
      <c r="APF155" s="4"/>
      <c r="APG155" s="4"/>
      <c r="APH155" s="4"/>
      <c r="API155" s="4"/>
      <c r="APJ155" s="4"/>
      <c r="APK155" s="4"/>
      <c r="APL155" s="4"/>
      <c r="APM155" s="4"/>
      <c r="APN155" s="4"/>
      <c r="APO155" s="4"/>
      <c r="APP155" s="4"/>
      <c r="APQ155" s="4"/>
      <c r="APR155" s="4"/>
      <c r="APS155" s="4"/>
      <c r="APT155" s="4"/>
      <c r="APU155" s="4"/>
      <c r="APV155" s="4"/>
      <c r="APW155" s="4"/>
      <c r="APX155" s="4"/>
      <c r="APY155" s="4"/>
      <c r="APZ155" s="4"/>
      <c r="AQA155" s="4"/>
      <c r="AQB155" s="4"/>
      <c r="AQC155" s="4"/>
      <c r="AQD155" s="4"/>
      <c r="AQE155" s="4"/>
      <c r="AQF155" s="4"/>
      <c r="AQG155" s="4"/>
      <c r="AQH155" s="4"/>
      <c r="AQI155" s="4"/>
      <c r="AQJ155" s="4"/>
      <c r="AQK155" s="4"/>
      <c r="AQL155" s="4"/>
      <c r="AQM155" s="4"/>
      <c r="AQN155" s="4"/>
      <c r="AQO155" s="4"/>
      <c r="AQP155" s="4"/>
      <c r="AQQ155" s="4"/>
      <c r="AQR155" s="4"/>
      <c r="AQS155" s="4"/>
      <c r="AQT155" s="4"/>
      <c r="AQU155" s="4"/>
      <c r="AQV155" s="4"/>
      <c r="AQW155" s="4"/>
      <c r="AQX155" s="4"/>
      <c r="AQY155" s="4"/>
      <c r="AQZ155" s="4"/>
      <c r="ARA155" s="4"/>
      <c r="ARB155" s="4"/>
      <c r="ARC155" s="4"/>
      <c r="ARD155" s="4"/>
      <c r="ARE155" s="4"/>
      <c r="ARF155" s="4"/>
      <c r="ARG155" s="4"/>
      <c r="ARH155" s="4"/>
      <c r="ARI155" s="4"/>
      <c r="ARJ155" s="4"/>
      <c r="ARK155" s="4"/>
      <c r="ARL155" s="4"/>
      <c r="ARM155" s="4"/>
      <c r="ARN155" s="4"/>
      <c r="ARO155" s="4"/>
      <c r="ARP155" s="4"/>
      <c r="ARQ155" s="4"/>
      <c r="ARR155" s="4"/>
      <c r="ARS155" s="4"/>
      <c r="ART155" s="4"/>
      <c r="ARU155" s="4"/>
      <c r="ARV155" s="4"/>
      <c r="ARW155" s="4"/>
      <c r="ARX155" s="4"/>
      <c r="ARY155" s="4"/>
      <c r="ARZ155" s="4"/>
      <c r="ASA155" s="4"/>
      <c r="ASB155" s="4"/>
      <c r="ASC155" s="4"/>
      <c r="ASD155" s="4"/>
      <c r="ASE155" s="4"/>
      <c r="ASF155" s="4"/>
      <c r="ASG155" s="4"/>
      <c r="ASH155" s="4"/>
      <c r="ASI155" s="4"/>
      <c r="ASJ155" s="4"/>
      <c r="ASK155" s="4"/>
      <c r="ASL155" s="4"/>
      <c r="ASM155" s="4"/>
      <c r="ASN155" s="4"/>
      <c r="ASO155" s="4"/>
      <c r="ASP155" s="4"/>
      <c r="ASQ155" s="4"/>
      <c r="ASR155" s="4"/>
      <c r="ASS155" s="4"/>
      <c r="AST155" s="4"/>
      <c r="ASU155" s="4"/>
      <c r="ASV155" s="4"/>
      <c r="ASW155" s="4"/>
      <c r="ASX155" s="4"/>
      <c r="ASY155" s="4"/>
      <c r="ASZ155" s="4"/>
      <c r="ATA155" s="4"/>
      <c r="ATB155" s="4"/>
      <c r="ATC155" s="4"/>
      <c r="ATD155" s="4"/>
      <c r="ATE155" s="4"/>
      <c r="ATF155" s="4"/>
      <c r="ATG155" s="4"/>
      <c r="ATH155" s="4"/>
      <c r="ATI155" s="4"/>
      <c r="ATJ155" s="4"/>
      <c r="ATK155" s="4"/>
      <c r="ATL155" s="4"/>
      <c r="ATM155" s="4"/>
      <c r="ATN155" s="4"/>
      <c r="ATO155" s="4"/>
      <c r="ATP155" s="4"/>
      <c r="ATQ155" s="4"/>
      <c r="ATR155" s="4"/>
      <c r="ATS155" s="4"/>
      <c r="ATT155" s="4"/>
      <c r="ATU155" s="4"/>
      <c r="ATV155" s="4"/>
      <c r="ATW155" s="4"/>
      <c r="ATX155" s="4"/>
      <c r="ATY155" s="4"/>
      <c r="ATZ155" s="4"/>
      <c r="AUA155" s="4"/>
      <c r="AUB155" s="4"/>
      <c r="AUC155" s="4"/>
      <c r="AUD155" s="4"/>
      <c r="AUE155" s="4"/>
      <c r="AUF155" s="4"/>
      <c r="AUG155" s="4"/>
      <c r="AUH155" s="4"/>
      <c r="AUI155" s="4"/>
      <c r="AUJ155" s="4"/>
      <c r="AUK155" s="4"/>
      <c r="AUL155" s="4"/>
      <c r="AUM155" s="74"/>
      <c r="AUN155" s="74"/>
      <c r="AUO155" s="74"/>
      <c r="AUP155" s="74"/>
      <c r="AUQ155" s="74"/>
      <c r="AUR155" s="74"/>
      <c r="AUS155" s="4"/>
      <c r="AUT155" s="4"/>
      <c r="AUU155" s="4"/>
      <c r="AUV155" s="4"/>
      <c r="AUW155" s="4"/>
      <c r="AUX155" s="4"/>
      <c r="AUY155" s="4"/>
      <c r="AUZ155" s="4"/>
      <c r="AVA155" s="4"/>
      <c r="AVB155" s="4"/>
      <c r="AVC155" s="4"/>
      <c r="AVD155" s="4"/>
      <c r="AVE155" s="4"/>
      <c r="AVF155" s="4"/>
      <c r="AVG155" s="4"/>
      <c r="AVH155" s="4"/>
      <c r="AVI155" s="4"/>
      <c r="AVJ155" s="4"/>
      <c r="AVK155" s="4"/>
      <c r="AVL155" s="4"/>
      <c r="AVM155" s="4"/>
      <c r="AVN155" s="4"/>
      <c r="AVO155" s="4"/>
      <c r="AVP155" s="4"/>
      <c r="AVQ155" s="4"/>
      <c r="AVR155" s="4"/>
      <c r="AVS155" s="4"/>
      <c r="AVT155" s="4"/>
      <c r="AVU155" s="4"/>
      <c r="AVV155" s="4"/>
      <c r="AVW155" s="4"/>
      <c r="AVX155" s="4"/>
      <c r="AVY155" s="4"/>
      <c r="AVZ155" s="4"/>
      <c r="AWA155" s="4"/>
      <c r="AWB155" s="4"/>
      <c r="AWC155" s="4"/>
      <c r="AWD155" s="4"/>
      <c r="AWE155" s="4"/>
      <c r="AWF155" s="4"/>
      <c r="AWG155" s="4"/>
      <c r="AWH155" s="4"/>
      <c r="AWI155" s="4"/>
      <c r="AWJ155" s="4"/>
      <c r="AWK155" s="4"/>
      <c r="AWL155" s="4"/>
      <c r="AWM155" s="4"/>
      <c r="AWN155" s="4"/>
      <c r="AWO155" s="4"/>
      <c r="AWP155" s="4"/>
      <c r="AWQ155" s="4"/>
      <c r="AWR155" s="4"/>
      <c r="AWS155" s="4"/>
      <c r="AWT155" s="4"/>
      <c r="AWU155" s="4"/>
      <c r="AWV155" s="4"/>
      <c r="AWW155" s="4"/>
      <c r="AWX155" s="4"/>
      <c r="AWY155" s="4"/>
      <c r="AWZ155" s="4"/>
      <c r="AXA155" s="4"/>
      <c r="AXB155" s="4"/>
      <c r="AXC155" s="4"/>
      <c r="AXD155" s="4"/>
      <c r="AXE155" s="4"/>
      <c r="AXF155" s="4"/>
      <c r="AXG155" s="4"/>
      <c r="AXH155" s="4"/>
      <c r="AXI155" s="4"/>
      <c r="AXJ155" s="4"/>
      <c r="AXK155" s="4"/>
      <c r="AXL155" s="4"/>
      <c r="AXM155" s="4"/>
      <c r="AXN155" s="4"/>
      <c r="AXO155" s="4"/>
      <c r="AXP155" s="4"/>
      <c r="AXQ155" s="4"/>
      <c r="AXR155" s="4"/>
      <c r="AXS155" s="4"/>
      <c r="AXT155" s="4"/>
      <c r="AXU155" s="4"/>
      <c r="AXV155" s="4"/>
      <c r="AXW155" s="4"/>
      <c r="AXX155" s="4"/>
      <c r="AXY155" s="4"/>
      <c r="AXZ155" s="4"/>
      <c r="AYA155" s="4"/>
      <c r="AYB155" s="4"/>
      <c r="AYC155" s="4"/>
      <c r="AYD155" s="4"/>
      <c r="AYE155" s="4"/>
      <c r="AYF155" s="4"/>
      <c r="AYG155" s="4"/>
      <c r="AYH155" s="4"/>
      <c r="AYI155" s="4"/>
      <c r="AYJ155" s="4"/>
      <c r="AYK155" s="4"/>
      <c r="AYL155" s="4"/>
      <c r="AYM155" s="4"/>
      <c r="AYN155" s="4"/>
      <c r="AYO155" s="4"/>
      <c r="AYP155" s="4"/>
      <c r="AYQ155" s="4"/>
      <c r="AYR155" s="4"/>
      <c r="AYS155" s="4"/>
      <c r="AYT155" s="4"/>
      <c r="AYU155" s="4"/>
      <c r="AYV155" s="4"/>
      <c r="AYW155" s="4"/>
      <c r="AYX155" s="4"/>
      <c r="AYY155" s="4"/>
      <c r="AYZ155" s="4"/>
      <c r="AZA155" s="4"/>
      <c r="AZB155" s="4"/>
      <c r="AZC155" s="4"/>
      <c r="AZD155" s="4"/>
      <c r="AZE155" s="4"/>
      <c r="AZF155" s="4"/>
      <c r="AZG155" s="4"/>
      <c r="AZH155" s="4"/>
      <c r="AZI155" s="4"/>
      <c r="AZJ155" s="4"/>
      <c r="AZK155" s="4"/>
      <c r="AZL155" s="4"/>
      <c r="AZM155" s="4"/>
      <c r="AZN155" s="4"/>
      <c r="AZO155" s="4"/>
      <c r="AZP155" s="4"/>
      <c r="AZQ155" s="4"/>
      <c r="AZR155" s="4"/>
      <c r="AZS155" s="4"/>
      <c r="AZT155" s="4"/>
      <c r="AZU155" s="4"/>
      <c r="AZV155" s="4"/>
      <c r="AZW155" s="4"/>
      <c r="AZX155" s="4"/>
      <c r="AZY155" s="4"/>
      <c r="AZZ155" s="4"/>
      <c r="BAA155" s="4"/>
      <c r="BAB155" s="4"/>
      <c r="BAC155" s="4"/>
      <c r="BAD155" s="4"/>
      <c r="BAE155" s="4"/>
      <c r="BAF155" s="4"/>
      <c r="BAG155" s="4"/>
      <c r="BAH155" s="4"/>
      <c r="BAI155" s="4"/>
      <c r="BAJ155" s="4"/>
      <c r="BAK155" s="4"/>
      <c r="BAL155" s="4"/>
      <c r="BAM155" s="4"/>
      <c r="BAN155" s="4"/>
      <c r="BAO155" s="4"/>
      <c r="BAP155" s="4"/>
      <c r="BAQ155" s="4"/>
      <c r="BAR155" s="4"/>
      <c r="BAS155" s="4"/>
      <c r="BAT155" s="4"/>
      <c r="BAU155" s="4"/>
      <c r="BAV155" s="4"/>
      <c r="BAW155" s="4"/>
      <c r="BAX155" s="4"/>
      <c r="BAY155" s="4"/>
      <c r="BAZ155" s="4"/>
      <c r="BBA155" s="4"/>
      <c r="BBB155" s="4"/>
      <c r="BBC155" s="4"/>
      <c r="BBD155" s="4"/>
      <c r="BBE155" s="4"/>
      <c r="BBF155" s="4"/>
      <c r="BBG155" s="4"/>
      <c r="BBH155" s="4"/>
      <c r="BBI155" s="4"/>
      <c r="BBJ155" s="4"/>
      <c r="BBK155" s="4"/>
      <c r="BBL155" s="4"/>
      <c r="BBM155" s="4"/>
      <c r="BBN155" s="4"/>
      <c r="BBO155" s="4"/>
      <c r="BBP155" s="4"/>
      <c r="BBQ155" s="4"/>
      <c r="BBR155" s="4"/>
      <c r="BBS155" s="4"/>
      <c r="BBT155" s="4"/>
      <c r="BBU155" s="4"/>
      <c r="BBV155" s="4"/>
      <c r="BBW155" s="4"/>
      <c r="BBX155" s="4"/>
      <c r="BBY155" s="4"/>
      <c r="BBZ155" s="4"/>
      <c r="BCA155" s="4"/>
      <c r="BCB155" s="4"/>
      <c r="BCC155" s="4"/>
      <c r="BCD155" s="4"/>
      <c r="BCE155" s="4"/>
      <c r="BCF155" s="4"/>
      <c r="BCG155" s="4"/>
      <c r="BCH155" s="4"/>
      <c r="BCI155" s="4"/>
      <c r="BCJ155" s="4"/>
      <c r="BCK155" s="4"/>
      <c r="BCL155" s="4"/>
      <c r="BCM155" s="4"/>
      <c r="BCN155" s="4"/>
      <c r="BCO155" s="4"/>
      <c r="BCP155" s="4"/>
      <c r="BCQ155" s="4"/>
      <c r="BCR155" s="4"/>
      <c r="BCS155" s="4"/>
      <c r="BCT155" s="4"/>
      <c r="BCU155" s="4"/>
      <c r="BCV155" s="4"/>
      <c r="BCW155" s="4"/>
      <c r="BCX155" s="4"/>
      <c r="BCY155" s="4"/>
      <c r="BCZ155" s="4"/>
      <c r="BDA155" s="4"/>
      <c r="BDB155" s="4"/>
      <c r="BDC155" s="4"/>
      <c r="BDD155" s="4"/>
      <c r="BDE155" s="4"/>
      <c r="BDF155" s="4"/>
      <c r="BDG155" s="4"/>
      <c r="BDH155" s="4"/>
      <c r="BDI155" s="4"/>
      <c r="BDJ155" s="4"/>
      <c r="BDK155" s="4"/>
      <c r="BDL155" s="4"/>
      <c r="BDM155" s="4"/>
      <c r="BDN155" s="4"/>
      <c r="BDO155" s="4"/>
      <c r="BDP155" s="4"/>
      <c r="BDQ155" s="4"/>
      <c r="BDR155" s="4"/>
      <c r="BDS155" s="4"/>
      <c r="BDT155" s="4"/>
      <c r="BDU155" s="4"/>
      <c r="BDV155" s="4"/>
      <c r="BDW155" s="4"/>
      <c r="BDX155" s="4"/>
      <c r="BDY155" s="4"/>
      <c r="BDZ155" s="4"/>
      <c r="BEA155" s="4"/>
      <c r="BEB155" s="4"/>
      <c r="BEC155" s="4"/>
      <c r="BED155" s="4"/>
      <c r="BEE155" s="4"/>
      <c r="BEF155" s="4"/>
      <c r="BEG155" s="4"/>
      <c r="BEH155" s="4"/>
      <c r="BEI155" s="74"/>
      <c r="BEJ155" s="74"/>
      <c r="BEK155" s="74"/>
      <c r="BEL155" s="74"/>
      <c r="BEM155" s="74"/>
      <c r="BEN155" s="74"/>
      <c r="BEO155" s="4"/>
      <c r="BEP155" s="4"/>
      <c r="BEQ155" s="4"/>
      <c r="BER155" s="4"/>
      <c r="BES155" s="4"/>
      <c r="BET155" s="4"/>
      <c r="BEU155" s="4"/>
      <c r="BEV155" s="4"/>
      <c r="BEW155" s="4"/>
      <c r="BEX155" s="4"/>
      <c r="BEY155" s="4"/>
      <c r="BEZ155" s="4"/>
      <c r="BFA155" s="4"/>
      <c r="BFB155" s="4"/>
      <c r="BFC155" s="4"/>
      <c r="BFD155" s="4"/>
      <c r="BFE155" s="4"/>
      <c r="BFF155" s="4"/>
      <c r="BFG155" s="4"/>
      <c r="BFH155" s="4"/>
      <c r="BFI155" s="4"/>
      <c r="BFJ155" s="4"/>
      <c r="BFK155" s="4"/>
      <c r="BFL155" s="4"/>
      <c r="BFM155" s="4"/>
      <c r="BFN155" s="4"/>
      <c r="BFO155" s="4"/>
      <c r="BFP155" s="4"/>
      <c r="BFQ155" s="4"/>
      <c r="BFR155" s="4"/>
      <c r="BFS155" s="4"/>
      <c r="BFT155" s="4"/>
      <c r="BFU155" s="4"/>
      <c r="BFV155" s="4"/>
      <c r="BFW155" s="4"/>
      <c r="BFX155" s="4"/>
      <c r="BFY155" s="4"/>
      <c r="BFZ155" s="4"/>
      <c r="BGA155" s="4"/>
      <c r="BGB155" s="4"/>
      <c r="BGC155" s="4"/>
      <c r="BGD155" s="4"/>
      <c r="BGE155" s="4"/>
      <c r="BGF155" s="4"/>
      <c r="BGG155" s="4"/>
      <c r="BGH155" s="4"/>
      <c r="BGI155" s="4"/>
      <c r="BGJ155" s="4"/>
      <c r="BGK155" s="4"/>
      <c r="BGL155" s="4"/>
      <c r="BGM155" s="4"/>
      <c r="BGN155" s="4"/>
      <c r="BGO155" s="4"/>
      <c r="BGP155" s="4"/>
      <c r="BGQ155" s="4"/>
      <c r="BGR155" s="4"/>
      <c r="BGS155" s="4"/>
      <c r="BGT155" s="4"/>
      <c r="BGU155" s="4"/>
      <c r="BGV155" s="4"/>
      <c r="BGW155" s="4"/>
      <c r="BGX155" s="4"/>
      <c r="BGY155" s="4"/>
      <c r="BGZ155" s="4"/>
      <c r="BHA155" s="4"/>
      <c r="BHB155" s="4"/>
      <c r="BHC155" s="4"/>
      <c r="BHD155" s="4"/>
      <c r="BHE155" s="4"/>
      <c r="BHF155" s="4"/>
      <c r="BHG155" s="4"/>
      <c r="BHH155" s="4"/>
      <c r="BHI155" s="4"/>
      <c r="BHJ155" s="4"/>
      <c r="BHK155" s="4"/>
      <c r="BHL155" s="4"/>
      <c r="BHM155" s="4"/>
      <c r="BHN155" s="4"/>
      <c r="BHO155" s="4"/>
      <c r="BHP155" s="4"/>
      <c r="BHQ155" s="4"/>
      <c r="BHR155" s="4"/>
      <c r="BHS155" s="4"/>
      <c r="BHT155" s="4"/>
      <c r="BHU155" s="4"/>
      <c r="BHV155" s="4"/>
      <c r="BHW155" s="4"/>
      <c r="BHX155" s="4"/>
      <c r="BHY155" s="4"/>
      <c r="BHZ155" s="4"/>
      <c r="BIA155" s="4"/>
      <c r="BIB155" s="4"/>
      <c r="BIC155" s="4"/>
      <c r="BID155" s="4"/>
      <c r="BIE155" s="4"/>
      <c r="BIF155" s="4"/>
      <c r="BIG155" s="4"/>
      <c r="BIH155" s="4"/>
      <c r="BII155" s="4"/>
      <c r="BIJ155" s="4"/>
      <c r="BIK155" s="4"/>
      <c r="BIL155" s="4"/>
      <c r="BIM155" s="4"/>
      <c r="BIN155" s="4"/>
      <c r="BIO155" s="4"/>
      <c r="BIP155" s="4"/>
      <c r="BIQ155" s="4"/>
      <c r="BIR155" s="4"/>
      <c r="BIS155" s="4"/>
      <c r="BIT155" s="4"/>
      <c r="BIU155" s="4"/>
      <c r="BIV155" s="4"/>
      <c r="BIW155" s="4"/>
      <c r="BIX155" s="4"/>
      <c r="BIY155" s="4"/>
      <c r="BIZ155" s="4"/>
      <c r="BJA155" s="4"/>
      <c r="BJB155" s="4"/>
      <c r="BJC155" s="4"/>
      <c r="BJD155" s="4"/>
      <c r="BJE155" s="4"/>
      <c r="BJF155" s="4"/>
      <c r="BJG155" s="4"/>
      <c r="BJH155" s="4"/>
      <c r="BJI155" s="4"/>
      <c r="BJJ155" s="4"/>
      <c r="BJK155" s="4"/>
      <c r="BJL155" s="4"/>
      <c r="BJM155" s="4"/>
      <c r="BJN155" s="4"/>
      <c r="BJO155" s="4"/>
      <c r="BJP155" s="4"/>
      <c r="BJQ155" s="4"/>
      <c r="BJR155" s="4"/>
      <c r="BJS155" s="4"/>
      <c r="BJT155" s="4"/>
      <c r="BJU155" s="4"/>
      <c r="BJV155" s="4"/>
      <c r="BJW155" s="4"/>
      <c r="BJX155" s="4"/>
      <c r="BJY155" s="4"/>
      <c r="BJZ155" s="4"/>
      <c r="BKA155" s="4"/>
      <c r="BKB155" s="4"/>
      <c r="BKC155" s="4"/>
      <c r="BKD155" s="4"/>
      <c r="BKE155" s="4"/>
      <c r="BKF155" s="4"/>
      <c r="BKG155" s="4"/>
      <c r="BKH155" s="4"/>
      <c r="BKI155" s="4"/>
      <c r="BKJ155" s="4"/>
      <c r="BKK155" s="4"/>
      <c r="BKL155" s="4"/>
      <c r="BKM155" s="4"/>
      <c r="BKN155" s="4"/>
      <c r="BKO155" s="4"/>
      <c r="BKP155" s="4"/>
      <c r="BKQ155" s="4"/>
      <c r="BKR155" s="4"/>
      <c r="BKS155" s="4"/>
      <c r="BKT155" s="4"/>
      <c r="BKU155" s="4"/>
      <c r="BKV155" s="4"/>
      <c r="BKW155" s="4"/>
      <c r="BKX155" s="4"/>
      <c r="BKY155" s="4"/>
      <c r="BKZ155" s="4"/>
      <c r="BLA155" s="4"/>
      <c r="BLB155" s="4"/>
      <c r="BLC155" s="4"/>
      <c r="BLD155" s="4"/>
      <c r="BLE155" s="4"/>
      <c r="BLF155" s="4"/>
      <c r="BLG155" s="4"/>
      <c r="BLH155" s="4"/>
      <c r="BLI155" s="4"/>
      <c r="BLJ155" s="4"/>
      <c r="BLK155" s="4"/>
      <c r="BLL155" s="4"/>
      <c r="BLM155" s="4"/>
      <c r="BLN155" s="4"/>
      <c r="BLO155" s="4"/>
      <c r="BLP155" s="4"/>
      <c r="BLQ155" s="4"/>
      <c r="BLR155" s="4"/>
      <c r="BLS155" s="4"/>
      <c r="BLT155" s="4"/>
      <c r="BLU155" s="4"/>
      <c r="BLV155" s="4"/>
      <c r="BLW155" s="4"/>
      <c r="BLX155" s="4"/>
      <c r="BLY155" s="4"/>
      <c r="BLZ155" s="4"/>
      <c r="BMA155" s="4"/>
      <c r="BMB155" s="4"/>
      <c r="BMC155" s="4"/>
      <c r="BMD155" s="4"/>
      <c r="BME155" s="4"/>
      <c r="BMF155" s="4"/>
      <c r="BMG155" s="4"/>
      <c r="BMH155" s="4"/>
      <c r="BMI155" s="4"/>
      <c r="BMJ155" s="4"/>
      <c r="BMK155" s="4"/>
      <c r="BML155" s="4"/>
      <c r="BMM155" s="4"/>
      <c r="BMN155" s="4"/>
      <c r="BMO155" s="4"/>
      <c r="BMP155" s="4"/>
      <c r="BMQ155" s="4"/>
      <c r="BMR155" s="4"/>
      <c r="BMS155" s="4"/>
      <c r="BMT155" s="4"/>
      <c r="BMU155" s="4"/>
      <c r="BMV155" s="4"/>
      <c r="BMW155" s="4"/>
      <c r="BMX155" s="4"/>
      <c r="BMY155" s="4"/>
      <c r="BMZ155" s="4"/>
      <c r="BNA155" s="4"/>
      <c r="BNB155" s="4"/>
      <c r="BNC155" s="4"/>
      <c r="BND155" s="4"/>
      <c r="BNE155" s="4"/>
      <c r="BNF155" s="4"/>
      <c r="BNG155" s="4"/>
      <c r="BNH155" s="4"/>
      <c r="BNI155" s="4"/>
      <c r="BNJ155" s="4"/>
      <c r="BNK155" s="4"/>
      <c r="BNL155" s="4"/>
      <c r="BNM155" s="4"/>
      <c r="BNN155" s="4"/>
      <c r="BNO155" s="4"/>
      <c r="BNP155" s="4"/>
      <c r="BNQ155" s="4"/>
      <c r="BNR155" s="4"/>
      <c r="BNS155" s="4"/>
      <c r="BNT155" s="4"/>
      <c r="BNU155" s="4"/>
      <c r="BNV155" s="4"/>
      <c r="BNW155" s="4"/>
      <c r="BNX155" s="4"/>
      <c r="BNY155" s="4"/>
      <c r="BNZ155" s="4"/>
      <c r="BOA155" s="4"/>
      <c r="BOB155" s="4"/>
      <c r="BOC155" s="4"/>
      <c r="BOD155" s="4"/>
      <c r="BOE155" s="74"/>
      <c r="BOF155" s="74"/>
      <c r="BOG155" s="74"/>
      <c r="BOH155" s="74"/>
      <c r="BOI155" s="74"/>
      <c r="BOJ155" s="74"/>
      <c r="BOK155" s="4"/>
      <c r="BOL155" s="4"/>
      <c r="BOM155" s="4"/>
      <c r="BON155" s="4"/>
      <c r="BOO155" s="4"/>
      <c r="BOP155" s="4"/>
      <c r="BOQ155" s="4"/>
      <c r="BOR155" s="4"/>
      <c r="BOS155" s="4"/>
      <c r="BOT155" s="4"/>
      <c r="BOU155" s="4"/>
      <c r="BOV155" s="4"/>
      <c r="BOW155" s="4"/>
      <c r="BOX155" s="4"/>
      <c r="BOY155" s="4"/>
      <c r="BOZ155" s="4"/>
      <c r="BPA155" s="4"/>
      <c r="BPB155" s="4"/>
      <c r="BPC155" s="4"/>
      <c r="BPD155" s="4"/>
      <c r="BPE155" s="4"/>
      <c r="BPF155" s="4"/>
      <c r="BPG155" s="4"/>
      <c r="BPH155" s="4"/>
      <c r="BPI155" s="4"/>
      <c r="BPJ155" s="4"/>
      <c r="BPK155" s="4"/>
      <c r="BPL155" s="4"/>
      <c r="BPM155" s="4"/>
      <c r="BPN155" s="4"/>
      <c r="BPO155" s="4"/>
      <c r="BPP155" s="4"/>
      <c r="BPQ155" s="4"/>
      <c r="BPR155" s="4"/>
      <c r="BPS155" s="4"/>
      <c r="BPT155" s="4"/>
      <c r="BPU155" s="4"/>
      <c r="BPV155" s="4"/>
      <c r="BPW155" s="4"/>
      <c r="BPX155" s="4"/>
      <c r="BPY155" s="4"/>
      <c r="BPZ155" s="4"/>
      <c r="BQA155" s="4"/>
      <c r="BQB155" s="4"/>
      <c r="BQC155" s="4"/>
      <c r="BQD155" s="4"/>
      <c r="BQE155" s="4"/>
      <c r="BQF155" s="4"/>
      <c r="BQG155" s="4"/>
      <c r="BQH155" s="4"/>
      <c r="BQI155" s="4"/>
      <c r="BQJ155" s="4"/>
      <c r="BQK155" s="4"/>
      <c r="BQL155" s="4"/>
      <c r="BQM155" s="4"/>
      <c r="BQN155" s="4"/>
      <c r="BQO155" s="4"/>
      <c r="BQP155" s="4"/>
      <c r="BQQ155" s="4"/>
      <c r="BQR155" s="4"/>
      <c r="BQS155" s="4"/>
      <c r="BQT155" s="4"/>
      <c r="BQU155" s="4"/>
      <c r="BQV155" s="4"/>
      <c r="BQW155" s="4"/>
      <c r="BQX155" s="4"/>
      <c r="BQY155" s="4"/>
      <c r="BQZ155" s="4"/>
      <c r="BRA155" s="4"/>
      <c r="BRB155" s="4"/>
      <c r="BRC155" s="4"/>
      <c r="BRD155" s="4"/>
      <c r="BRE155" s="4"/>
      <c r="BRF155" s="4"/>
      <c r="BRG155" s="4"/>
      <c r="BRH155" s="4"/>
      <c r="BRI155" s="4"/>
      <c r="BRJ155" s="4"/>
      <c r="BRK155" s="4"/>
      <c r="BRL155" s="4"/>
      <c r="BRM155" s="4"/>
      <c r="BRN155" s="4"/>
      <c r="BRO155" s="4"/>
      <c r="BRP155" s="4"/>
      <c r="BRQ155" s="4"/>
      <c r="BRR155" s="4"/>
      <c r="BRS155" s="4"/>
      <c r="BRT155" s="4"/>
      <c r="BRU155" s="4"/>
      <c r="BRV155" s="4"/>
      <c r="BRW155" s="4"/>
      <c r="BRX155" s="4"/>
      <c r="BRY155" s="4"/>
      <c r="BRZ155" s="4"/>
      <c r="BSA155" s="4"/>
      <c r="BSB155" s="4"/>
      <c r="BSC155" s="4"/>
      <c r="BSD155" s="4"/>
      <c r="BSE155" s="4"/>
      <c r="BSF155" s="4"/>
      <c r="BSG155" s="4"/>
      <c r="BSH155" s="4"/>
      <c r="BSI155" s="4"/>
      <c r="BSJ155" s="4"/>
      <c r="BSK155" s="4"/>
      <c r="BSL155" s="4"/>
      <c r="BSM155" s="4"/>
      <c r="BSN155" s="4"/>
      <c r="BSO155" s="4"/>
      <c r="BSP155" s="4"/>
      <c r="BSQ155" s="4"/>
      <c r="BSR155" s="4"/>
      <c r="BSS155" s="4"/>
      <c r="BST155" s="4"/>
      <c r="BSU155" s="4"/>
      <c r="BSV155" s="4"/>
      <c r="BSW155" s="4"/>
      <c r="BSX155" s="4"/>
      <c r="BSY155" s="4"/>
      <c r="BSZ155" s="4"/>
      <c r="BTA155" s="4"/>
      <c r="BTB155" s="4"/>
      <c r="BTC155" s="4"/>
      <c r="BTD155" s="4"/>
      <c r="BTE155" s="4"/>
      <c r="BTF155" s="4"/>
      <c r="BTG155" s="4"/>
      <c r="BTH155" s="4"/>
      <c r="BTI155" s="4"/>
      <c r="BTJ155" s="4"/>
      <c r="BTK155" s="4"/>
      <c r="BTL155" s="4"/>
      <c r="BTM155" s="4"/>
      <c r="BTN155" s="4"/>
      <c r="BTO155" s="4"/>
      <c r="BTP155" s="4"/>
      <c r="BTQ155" s="4"/>
      <c r="BTR155" s="4"/>
      <c r="BTS155" s="4"/>
      <c r="BTT155" s="4"/>
      <c r="BTU155" s="4"/>
      <c r="BTV155" s="4"/>
      <c r="BTW155" s="4"/>
      <c r="BTX155" s="4"/>
      <c r="BTY155" s="4"/>
      <c r="BTZ155" s="4"/>
      <c r="BUA155" s="4"/>
      <c r="BUB155" s="4"/>
      <c r="BUC155" s="4"/>
      <c r="BUD155" s="4"/>
      <c r="BUE155" s="4"/>
      <c r="BUF155" s="4"/>
      <c r="BUG155" s="4"/>
      <c r="BUH155" s="4"/>
      <c r="BUI155" s="4"/>
      <c r="BUJ155" s="4"/>
      <c r="BUK155" s="4"/>
      <c r="BUL155" s="4"/>
      <c r="BUM155" s="4"/>
      <c r="BUN155" s="4"/>
      <c r="BUO155" s="4"/>
      <c r="BUP155" s="4"/>
      <c r="BUQ155" s="4"/>
      <c r="BUR155" s="4"/>
      <c r="BUS155" s="4"/>
      <c r="BUT155" s="4"/>
      <c r="BUU155" s="4"/>
      <c r="BUV155" s="4"/>
      <c r="BUW155" s="4"/>
      <c r="BUX155" s="4"/>
      <c r="BUY155" s="4"/>
      <c r="BUZ155" s="4"/>
      <c r="BVA155" s="4"/>
      <c r="BVB155" s="4"/>
      <c r="BVC155" s="4"/>
      <c r="BVD155" s="4"/>
      <c r="BVE155" s="4"/>
      <c r="BVF155" s="4"/>
      <c r="BVG155" s="4"/>
      <c r="BVH155" s="4"/>
      <c r="BVI155" s="4"/>
      <c r="BVJ155" s="4"/>
      <c r="BVK155" s="4"/>
      <c r="BVL155" s="4"/>
      <c r="BVM155" s="4"/>
      <c r="BVN155" s="4"/>
      <c r="BVO155" s="4"/>
      <c r="BVP155" s="4"/>
      <c r="BVQ155" s="4"/>
      <c r="BVR155" s="4"/>
      <c r="BVS155" s="4"/>
      <c r="BVT155" s="4"/>
      <c r="BVU155" s="4"/>
      <c r="BVV155" s="4"/>
      <c r="BVW155" s="4"/>
      <c r="BVX155" s="4"/>
      <c r="BVY155" s="4"/>
      <c r="BVZ155" s="4"/>
      <c r="BWA155" s="4"/>
      <c r="BWB155" s="4"/>
      <c r="BWC155" s="4"/>
      <c r="BWD155" s="4"/>
      <c r="BWE155" s="4"/>
      <c r="BWF155" s="4"/>
      <c r="BWG155" s="4"/>
      <c r="BWH155" s="4"/>
      <c r="BWI155" s="4"/>
      <c r="BWJ155" s="4"/>
      <c r="BWK155" s="4"/>
      <c r="BWL155" s="4"/>
      <c r="BWM155" s="4"/>
      <c r="BWN155" s="4"/>
      <c r="BWO155" s="4"/>
      <c r="BWP155" s="4"/>
      <c r="BWQ155" s="4"/>
      <c r="BWR155" s="4"/>
      <c r="BWS155" s="4"/>
      <c r="BWT155" s="4"/>
      <c r="BWU155" s="4"/>
      <c r="BWV155" s="4"/>
      <c r="BWW155" s="4"/>
      <c r="BWX155" s="4"/>
      <c r="BWY155" s="4"/>
      <c r="BWZ155" s="4"/>
      <c r="BXA155" s="4"/>
      <c r="BXB155" s="4"/>
      <c r="BXC155" s="4"/>
      <c r="BXD155" s="4"/>
      <c r="BXE155" s="4"/>
      <c r="BXF155" s="4"/>
      <c r="BXG155" s="4"/>
      <c r="BXH155" s="4"/>
      <c r="BXI155" s="4"/>
      <c r="BXJ155" s="4"/>
      <c r="BXK155" s="4"/>
      <c r="BXL155" s="4"/>
      <c r="BXM155" s="4"/>
      <c r="BXN155" s="4"/>
      <c r="BXO155" s="4"/>
      <c r="BXP155" s="4"/>
      <c r="BXQ155" s="4"/>
      <c r="BXR155" s="4"/>
      <c r="BXS155" s="4"/>
      <c r="BXT155" s="4"/>
      <c r="BXU155" s="4"/>
      <c r="BXV155" s="4"/>
      <c r="BXW155" s="4"/>
      <c r="BXX155" s="4"/>
      <c r="BXY155" s="4"/>
      <c r="BXZ155" s="4"/>
      <c r="BYA155" s="74"/>
      <c r="BYB155" s="74"/>
      <c r="BYC155" s="74"/>
      <c r="BYD155" s="74"/>
      <c r="BYE155" s="74"/>
      <c r="BYF155" s="74"/>
      <c r="BYG155" s="4"/>
      <c r="BYH155" s="4"/>
      <c r="BYI155" s="4"/>
      <c r="BYJ155" s="4"/>
      <c r="BYK155" s="4"/>
      <c r="BYL155" s="4"/>
      <c r="BYM155" s="4"/>
      <c r="BYN155" s="4"/>
      <c r="BYO155" s="4"/>
      <c r="BYP155" s="4"/>
      <c r="BYQ155" s="4"/>
      <c r="BYR155" s="4"/>
      <c r="BYS155" s="4"/>
      <c r="BYT155" s="4"/>
      <c r="BYU155" s="4"/>
      <c r="BYV155" s="4"/>
      <c r="BYW155" s="4"/>
      <c r="BYX155" s="4"/>
      <c r="BYY155" s="4"/>
      <c r="BYZ155" s="4"/>
      <c r="BZA155" s="4"/>
      <c r="BZB155" s="4"/>
      <c r="BZC155" s="4"/>
      <c r="BZD155" s="4"/>
      <c r="BZE155" s="4"/>
      <c r="BZF155" s="4"/>
      <c r="BZG155" s="4"/>
      <c r="BZH155" s="4"/>
      <c r="BZI155" s="4"/>
      <c r="BZJ155" s="4"/>
      <c r="BZK155" s="4"/>
      <c r="BZL155" s="4"/>
      <c r="BZM155" s="4"/>
      <c r="BZN155" s="4"/>
      <c r="BZO155" s="4"/>
      <c r="BZP155" s="4"/>
      <c r="BZQ155" s="4"/>
      <c r="BZR155" s="4"/>
      <c r="BZS155" s="4"/>
      <c r="BZT155" s="4"/>
      <c r="BZU155" s="4"/>
      <c r="BZV155" s="4"/>
      <c r="BZW155" s="4"/>
      <c r="BZX155" s="4"/>
      <c r="BZY155" s="4"/>
      <c r="BZZ155" s="4"/>
      <c r="CAA155" s="4"/>
      <c r="CAB155" s="4"/>
      <c r="CAC155" s="4"/>
      <c r="CAD155" s="4"/>
      <c r="CAE155" s="4"/>
      <c r="CAF155" s="4"/>
      <c r="CAG155" s="4"/>
      <c r="CAH155" s="4"/>
      <c r="CAI155" s="4"/>
      <c r="CAJ155" s="4"/>
      <c r="CAK155" s="4"/>
      <c r="CAL155" s="4"/>
      <c r="CAM155" s="4"/>
      <c r="CAN155" s="4"/>
      <c r="CAO155" s="4"/>
      <c r="CAP155" s="4"/>
      <c r="CAQ155" s="4"/>
      <c r="CAR155" s="4"/>
      <c r="CAS155" s="4"/>
      <c r="CAT155" s="4"/>
      <c r="CAU155" s="4"/>
      <c r="CAV155" s="4"/>
      <c r="CAW155" s="4"/>
      <c r="CAX155" s="4"/>
      <c r="CAY155" s="4"/>
      <c r="CAZ155" s="4"/>
      <c r="CBA155" s="4"/>
      <c r="CBB155" s="4"/>
      <c r="CBC155" s="4"/>
      <c r="CBD155" s="4"/>
      <c r="CBE155" s="4"/>
      <c r="CBF155" s="4"/>
      <c r="CBG155" s="4"/>
      <c r="CBH155" s="4"/>
      <c r="CBI155" s="4"/>
      <c r="CBJ155" s="4"/>
      <c r="CBK155" s="4"/>
      <c r="CBL155" s="4"/>
      <c r="CBM155" s="4"/>
      <c r="CBN155" s="4"/>
      <c r="CBO155" s="4"/>
      <c r="CBP155" s="4"/>
      <c r="CBQ155" s="4"/>
      <c r="CBR155" s="4"/>
      <c r="CBS155" s="4"/>
      <c r="CBT155" s="4"/>
      <c r="CBU155" s="4"/>
      <c r="CBV155" s="4"/>
      <c r="CBW155" s="4"/>
      <c r="CBX155" s="4"/>
      <c r="CBY155" s="4"/>
      <c r="CBZ155" s="4"/>
      <c r="CCA155" s="4"/>
      <c r="CCB155" s="4"/>
      <c r="CCC155" s="4"/>
      <c r="CCD155" s="4"/>
      <c r="CCE155" s="4"/>
      <c r="CCF155" s="4"/>
      <c r="CCG155" s="4"/>
      <c r="CCH155" s="4"/>
      <c r="CCI155" s="4"/>
      <c r="CCJ155" s="4"/>
      <c r="CCK155" s="4"/>
      <c r="CCL155" s="4"/>
      <c r="CCM155" s="4"/>
      <c r="CCN155" s="4"/>
      <c r="CCO155" s="4"/>
      <c r="CCP155" s="4"/>
      <c r="CCQ155" s="4"/>
      <c r="CCR155" s="4"/>
      <c r="CCS155" s="4"/>
      <c r="CCT155" s="4"/>
      <c r="CCU155" s="4"/>
      <c r="CCV155" s="4"/>
      <c r="CCW155" s="4"/>
      <c r="CCX155" s="4"/>
      <c r="CCY155" s="4"/>
      <c r="CCZ155" s="4"/>
      <c r="CDA155" s="4"/>
      <c r="CDB155" s="4"/>
      <c r="CDC155" s="4"/>
      <c r="CDD155" s="4"/>
      <c r="CDE155" s="4"/>
      <c r="CDF155" s="4"/>
      <c r="CDG155" s="4"/>
      <c r="CDH155" s="4"/>
      <c r="CDI155" s="4"/>
      <c r="CDJ155" s="4"/>
      <c r="CDK155" s="4"/>
      <c r="CDL155" s="4"/>
      <c r="CDM155" s="4"/>
      <c r="CDN155" s="4"/>
      <c r="CDO155" s="4"/>
      <c r="CDP155" s="4"/>
      <c r="CDQ155" s="4"/>
      <c r="CDR155" s="4"/>
      <c r="CDS155" s="4"/>
      <c r="CDT155" s="4"/>
      <c r="CDU155" s="4"/>
      <c r="CDV155" s="4"/>
      <c r="CDW155" s="4"/>
      <c r="CDX155" s="4"/>
      <c r="CDY155" s="4"/>
      <c r="CDZ155" s="4"/>
      <c r="CEA155" s="4"/>
      <c r="CEB155" s="4"/>
      <c r="CEC155" s="4"/>
      <c r="CED155" s="4"/>
      <c r="CEE155" s="4"/>
      <c r="CEF155" s="4"/>
      <c r="CEG155" s="4"/>
      <c r="CEH155" s="4"/>
      <c r="CEI155" s="4"/>
      <c r="CEJ155" s="4"/>
      <c r="CEK155" s="4"/>
      <c r="CEL155" s="4"/>
      <c r="CEM155" s="4"/>
      <c r="CEN155" s="4"/>
      <c r="CEO155" s="4"/>
      <c r="CEP155" s="4"/>
      <c r="CEQ155" s="4"/>
      <c r="CER155" s="4"/>
      <c r="CES155" s="4"/>
      <c r="CET155" s="4"/>
      <c r="CEU155" s="4"/>
      <c r="CEV155" s="4"/>
      <c r="CEW155" s="4"/>
      <c r="CEX155" s="4"/>
      <c r="CEY155" s="4"/>
      <c r="CEZ155" s="4"/>
      <c r="CFA155" s="4"/>
      <c r="CFB155" s="4"/>
      <c r="CFC155" s="4"/>
      <c r="CFD155" s="4"/>
      <c r="CFE155" s="4"/>
      <c r="CFF155" s="4"/>
      <c r="CFG155" s="4"/>
      <c r="CFH155" s="4"/>
      <c r="CFI155" s="4"/>
      <c r="CFJ155" s="4"/>
      <c r="CFK155" s="4"/>
      <c r="CFL155" s="4"/>
      <c r="CFM155" s="4"/>
      <c r="CFN155" s="4"/>
      <c r="CFO155" s="4"/>
      <c r="CFP155" s="4"/>
      <c r="CFQ155" s="4"/>
      <c r="CFR155" s="4"/>
      <c r="CFS155" s="4"/>
      <c r="CFT155" s="4"/>
      <c r="CFU155" s="4"/>
      <c r="CFV155" s="4"/>
      <c r="CFW155" s="4"/>
      <c r="CFX155" s="4"/>
      <c r="CFY155" s="4"/>
      <c r="CFZ155" s="4"/>
      <c r="CGA155" s="4"/>
      <c r="CGB155" s="4"/>
      <c r="CGC155" s="4"/>
      <c r="CGD155" s="4"/>
      <c r="CGE155" s="4"/>
      <c r="CGF155" s="4"/>
      <c r="CGG155" s="4"/>
      <c r="CGH155" s="4"/>
      <c r="CGI155" s="4"/>
      <c r="CGJ155" s="4"/>
      <c r="CGK155" s="4"/>
      <c r="CGL155" s="4"/>
      <c r="CGM155" s="4"/>
      <c r="CGN155" s="4"/>
      <c r="CGO155" s="4"/>
      <c r="CGP155" s="4"/>
      <c r="CGQ155" s="4"/>
      <c r="CGR155" s="4"/>
      <c r="CGS155" s="4"/>
      <c r="CGT155" s="4"/>
      <c r="CGU155" s="4"/>
      <c r="CGV155" s="4"/>
      <c r="CGW155" s="4"/>
      <c r="CGX155" s="4"/>
      <c r="CGY155" s="4"/>
      <c r="CGZ155" s="4"/>
      <c r="CHA155" s="4"/>
      <c r="CHB155" s="4"/>
      <c r="CHC155" s="4"/>
      <c r="CHD155" s="4"/>
      <c r="CHE155" s="4"/>
      <c r="CHF155" s="4"/>
      <c r="CHG155" s="4"/>
      <c r="CHH155" s="4"/>
      <c r="CHI155" s="4"/>
      <c r="CHJ155" s="4"/>
      <c r="CHK155" s="4"/>
      <c r="CHL155" s="4"/>
      <c r="CHM155" s="4"/>
      <c r="CHN155" s="4"/>
      <c r="CHO155" s="4"/>
      <c r="CHP155" s="4"/>
      <c r="CHQ155" s="4"/>
      <c r="CHR155" s="4"/>
      <c r="CHS155" s="4"/>
      <c r="CHT155" s="4"/>
      <c r="CHU155" s="4"/>
      <c r="CHV155" s="4"/>
      <c r="CHW155" s="74"/>
      <c r="CHX155" s="74"/>
      <c r="CHY155" s="74"/>
      <c r="CHZ155" s="74"/>
      <c r="CIA155" s="74"/>
      <c r="CIB155" s="74"/>
      <c r="CIC155" s="4"/>
      <c r="CID155" s="4"/>
      <c r="CIE155" s="4"/>
      <c r="CIF155" s="4"/>
      <c r="CIG155" s="4"/>
      <c r="CIH155" s="4"/>
      <c r="CII155" s="4"/>
      <c r="CIJ155" s="4"/>
      <c r="CIK155" s="4"/>
      <c r="CIL155" s="4"/>
      <c r="CIM155" s="4"/>
      <c r="CIN155" s="4"/>
      <c r="CIO155" s="4"/>
      <c r="CIP155" s="4"/>
      <c r="CIQ155" s="4"/>
      <c r="CIR155" s="4"/>
      <c r="CIS155" s="4"/>
      <c r="CIT155" s="4"/>
      <c r="CIU155" s="4"/>
      <c r="CIV155" s="4"/>
      <c r="CIW155" s="4"/>
      <c r="CIX155" s="4"/>
      <c r="CIY155" s="4"/>
      <c r="CIZ155" s="4"/>
      <c r="CJA155" s="4"/>
      <c r="CJB155" s="4"/>
      <c r="CJC155" s="4"/>
      <c r="CJD155" s="4"/>
      <c r="CJE155" s="4"/>
      <c r="CJF155" s="4"/>
      <c r="CJG155" s="4"/>
      <c r="CJH155" s="4"/>
      <c r="CJI155" s="4"/>
      <c r="CJJ155" s="4"/>
      <c r="CJK155" s="4"/>
      <c r="CJL155" s="4"/>
      <c r="CJM155" s="4"/>
      <c r="CJN155" s="4"/>
      <c r="CJO155" s="4"/>
      <c r="CJP155" s="4"/>
      <c r="CJQ155" s="4"/>
      <c r="CJR155" s="4"/>
      <c r="CJS155" s="4"/>
      <c r="CJT155" s="4"/>
      <c r="CJU155" s="4"/>
      <c r="CJV155" s="4"/>
      <c r="CJW155" s="4"/>
      <c r="CJX155" s="4"/>
      <c r="CJY155" s="4"/>
      <c r="CJZ155" s="4"/>
      <c r="CKA155" s="4"/>
      <c r="CKB155" s="4"/>
      <c r="CKC155" s="4"/>
      <c r="CKD155" s="4"/>
      <c r="CKE155" s="4"/>
      <c r="CKF155" s="4"/>
      <c r="CKG155" s="4"/>
      <c r="CKH155" s="4"/>
      <c r="CKI155" s="4"/>
      <c r="CKJ155" s="4"/>
      <c r="CKK155" s="4"/>
      <c r="CKL155" s="4"/>
      <c r="CKM155" s="4"/>
      <c r="CKN155" s="4"/>
      <c r="CKO155" s="4"/>
      <c r="CKP155" s="4"/>
      <c r="CKQ155" s="4"/>
      <c r="CKR155" s="4"/>
      <c r="CKS155" s="4"/>
      <c r="CKT155" s="4"/>
      <c r="CKU155" s="4"/>
      <c r="CKV155" s="4"/>
      <c r="CKW155" s="4"/>
      <c r="CKX155" s="4"/>
      <c r="CKY155" s="4"/>
      <c r="CKZ155" s="4"/>
      <c r="CLA155" s="4"/>
      <c r="CLB155" s="4"/>
      <c r="CLC155" s="4"/>
      <c r="CLD155" s="4"/>
      <c r="CLE155" s="4"/>
      <c r="CLF155" s="4"/>
      <c r="CLG155" s="4"/>
      <c r="CLH155" s="4"/>
      <c r="CLI155" s="4"/>
      <c r="CLJ155" s="4"/>
      <c r="CLK155" s="4"/>
      <c r="CLL155" s="4"/>
      <c r="CLM155" s="4"/>
      <c r="CLN155" s="4"/>
      <c r="CLO155" s="4"/>
      <c r="CLP155" s="4"/>
      <c r="CLQ155" s="4"/>
      <c r="CLR155" s="4"/>
      <c r="CLS155" s="4"/>
      <c r="CLT155" s="4"/>
      <c r="CLU155" s="4"/>
      <c r="CLV155" s="4"/>
      <c r="CLW155" s="4"/>
      <c r="CLX155" s="4"/>
      <c r="CLY155" s="4"/>
      <c r="CLZ155" s="4"/>
      <c r="CMA155" s="4"/>
      <c r="CMB155" s="4"/>
      <c r="CMC155" s="4"/>
      <c r="CMD155" s="4"/>
      <c r="CME155" s="4"/>
      <c r="CMF155" s="4"/>
      <c r="CMG155" s="4"/>
      <c r="CMH155" s="4"/>
      <c r="CMI155" s="4"/>
      <c r="CMJ155" s="4"/>
      <c r="CMK155" s="4"/>
      <c r="CML155" s="4"/>
      <c r="CMM155" s="4"/>
      <c r="CMN155" s="4"/>
      <c r="CMO155" s="4"/>
      <c r="CMP155" s="4"/>
      <c r="CMQ155" s="4"/>
      <c r="CMR155" s="4"/>
      <c r="CMS155" s="4"/>
      <c r="CMT155" s="4"/>
      <c r="CMU155" s="4"/>
      <c r="CMV155" s="4"/>
      <c r="CMW155" s="4"/>
      <c r="CMX155" s="4"/>
      <c r="CMY155" s="4"/>
      <c r="CMZ155" s="4"/>
      <c r="CNA155" s="4"/>
      <c r="CNB155" s="4"/>
      <c r="CNC155" s="4"/>
      <c r="CND155" s="4"/>
      <c r="CNE155" s="4"/>
      <c r="CNF155" s="4"/>
      <c r="CNG155" s="4"/>
      <c r="CNH155" s="4"/>
      <c r="CNI155" s="4"/>
      <c r="CNJ155" s="4"/>
      <c r="CNK155" s="4"/>
      <c r="CNL155" s="4"/>
      <c r="CNM155" s="4"/>
      <c r="CNN155" s="4"/>
      <c r="CNO155" s="4"/>
      <c r="CNP155" s="4"/>
      <c r="CNQ155" s="4"/>
      <c r="CNR155" s="4"/>
      <c r="CNS155" s="4"/>
      <c r="CNT155" s="4"/>
      <c r="CNU155" s="4"/>
      <c r="CNV155" s="4"/>
      <c r="CNW155" s="4"/>
      <c r="CNX155" s="4"/>
      <c r="CNY155" s="4"/>
      <c r="CNZ155" s="4"/>
      <c r="COA155" s="4"/>
      <c r="COB155" s="4"/>
      <c r="COC155" s="4"/>
      <c r="COD155" s="4"/>
      <c r="COE155" s="4"/>
      <c r="COF155" s="4"/>
      <c r="COG155" s="4"/>
      <c r="COH155" s="4"/>
      <c r="COI155" s="4"/>
      <c r="COJ155" s="4"/>
      <c r="COK155" s="4"/>
      <c r="COL155" s="4"/>
      <c r="COM155" s="4"/>
      <c r="CON155" s="4"/>
      <c r="COO155" s="4"/>
      <c r="COP155" s="4"/>
      <c r="COQ155" s="4"/>
      <c r="COR155" s="4"/>
      <c r="COS155" s="4"/>
      <c r="COT155" s="4"/>
      <c r="COU155" s="4"/>
      <c r="COV155" s="4"/>
      <c r="COW155" s="4"/>
      <c r="COX155" s="4"/>
      <c r="COY155" s="4"/>
      <c r="COZ155" s="4"/>
      <c r="CPA155" s="4"/>
      <c r="CPB155" s="4"/>
      <c r="CPC155" s="4"/>
      <c r="CPD155" s="4"/>
      <c r="CPE155" s="4"/>
      <c r="CPF155" s="4"/>
      <c r="CPG155" s="4"/>
      <c r="CPH155" s="4"/>
      <c r="CPI155" s="4"/>
      <c r="CPJ155" s="4"/>
      <c r="CPK155" s="4"/>
      <c r="CPL155" s="4"/>
      <c r="CPM155" s="4"/>
      <c r="CPN155" s="4"/>
      <c r="CPO155" s="4"/>
      <c r="CPP155" s="4"/>
      <c r="CPQ155" s="4"/>
      <c r="CPR155" s="4"/>
      <c r="CPS155" s="4"/>
      <c r="CPT155" s="4"/>
      <c r="CPU155" s="4"/>
      <c r="CPV155" s="4"/>
      <c r="CPW155" s="4"/>
      <c r="CPX155" s="4"/>
      <c r="CPY155" s="4"/>
      <c r="CPZ155" s="4"/>
      <c r="CQA155" s="4"/>
      <c r="CQB155" s="4"/>
      <c r="CQC155" s="4"/>
      <c r="CQD155" s="4"/>
      <c r="CQE155" s="4"/>
      <c r="CQF155" s="4"/>
      <c r="CQG155" s="4"/>
      <c r="CQH155" s="4"/>
      <c r="CQI155" s="4"/>
      <c r="CQJ155" s="4"/>
      <c r="CQK155" s="4"/>
      <c r="CQL155" s="4"/>
      <c r="CQM155" s="4"/>
      <c r="CQN155" s="4"/>
      <c r="CQO155" s="4"/>
      <c r="CQP155" s="4"/>
      <c r="CQQ155" s="4"/>
      <c r="CQR155" s="4"/>
      <c r="CQS155" s="4"/>
      <c r="CQT155" s="4"/>
      <c r="CQU155" s="4"/>
      <c r="CQV155" s="4"/>
      <c r="CQW155" s="4"/>
      <c r="CQX155" s="4"/>
      <c r="CQY155" s="4"/>
      <c r="CQZ155" s="4"/>
      <c r="CRA155" s="4"/>
      <c r="CRB155" s="4"/>
      <c r="CRC155" s="4"/>
      <c r="CRD155" s="4"/>
      <c r="CRE155" s="4"/>
      <c r="CRF155" s="4"/>
      <c r="CRG155" s="4"/>
      <c r="CRH155" s="4"/>
      <c r="CRI155" s="4"/>
      <c r="CRJ155" s="4"/>
      <c r="CRK155" s="4"/>
      <c r="CRL155" s="4"/>
      <c r="CRM155" s="4"/>
      <c r="CRN155" s="4"/>
      <c r="CRO155" s="4"/>
      <c r="CRP155" s="4"/>
      <c r="CRQ155" s="4"/>
      <c r="CRR155" s="4"/>
      <c r="CRS155" s="74"/>
      <c r="CRT155" s="74"/>
      <c r="CRU155" s="74"/>
      <c r="CRV155" s="74"/>
      <c r="CRW155" s="74"/>
      <c r="CRX155" s="74"/>
      <c r="CRY155" s="4"/>
      <c r="CRZ155" s="4"/>
      <c r="CSA155" s="4"/>
      <c r="CSB155" s="4"/>
      <c r="CSC155" s="4"/>
      <c r="CSD155" s="4"/>
      <c r="CSE155" s="4"/>
      <c r="CSF155" s="4"/>
      <c r="CSG155" s="4"/>
      <c r="CSH155" s="4"/>
      <c r="CSI155" s="4"/>
      <c r="CSJ155" s="4"/>
      <c r="CSK155" s="4"/>
      <c r="CSL155" s="4"/>
      <c r="CSM155" s="4"/>
      <c r="CSN155" s="4"/>
      <c r="CSO155" s="4"/>
      <c r="CSP155" s="4"/>
      <c r="CSQ155" s="4"/>
      <c r="CSR155" s="4"/>
      <c r="CSS155" s="4"/>
      <c r="CST155" s="4"/>
      <c r="CSU155" s="4"/>
      <c r="CSV155" s="4"/>
      <c r="CSW155" s="4"/>
      <c r="CSX155" s="4"/>
      <c r="CSY155" s="4"/>
      <c r="CSZ155" s="4"/>
      <c r="CTA155" s="4"/>
      <c r="CTB155" s="4"/>
      <c r="CTC155" s="4"/>
      <c r="CTD155" s="4"/>
      <c r="CTE155" s="4"/>
      <c r="CTF155" s="4"/>
      <c r="CTG155" s="4"/>
      <c r="CTH155" s="4"/>
      <c r="CTI155" s="4"/>
      <c r="CTJ155" s="4"/>
      <c r="CTK155" s="4"/>
      <c r="CTL155" s="4"/>
      <c r="CTM155" s="4"/>
      <c r="CTN155" s="4"/>
      <c r="CTO155" s="4"/>
      <c r="CTP155" s="4"/>
      <c r="CTQ155" s="4"/>
      <c r="CTR155" s="4"/>
      <c r="CTS155" s="4"/>
      <c r="CTT155" s="4"/>
      <c r="CTU155" s="4"/>
      <c r="CTV155" s="4"/>
      <c r="CTW155" s="4"/>
      <c r="CTX155" s="4"/>
      <c r="CTY155" s="4"/>
      <c r="CTZ155" s="4"/>
      <c r="CUA155" s="4"/>
      <c r="CUB155" s="4"/>
      <c r="CUC155" s="4"/>
      <c r="CUD155" s="4"/>
      <c r="CUE155" s="4"/>
      <c r="CUF155" s="4"/>
      <c r="CUG155" s="4"/>
      <c r="CUH155" s="4"/>
      <c r="CUI155" s="4"/>
      <c r="CUJ155" s="4"/>
      <c r="CUK155" s="4"/>
      <c r="CUL155" s="4"/>
      <c r="CUM155" s="4"/>
      <c r="CUN155" s="4"/>
      <c r="CUO155" s="4"/>
      <c r="CUP155" s="4"/>
      <c r="CUQ155" s="4"/>
      <c r="CUR155" s="4"/>
      <c r="CUS155" s="4"/>
      <c r="CUT155" s="4"/>
      <c r="CUU155" s="4"/>
      <c r="CUV155" s="4"/>
      <c r="CUW155" s="4"/>
      <c r="CUX155" s="4"/>
      <c r="CUY155" s="4"/>
      <c r="CUZ155" s="4"/>
      <c r="CVA155" s="4"/>
      <c r="CVB155" s="4"/>
      <c r="CVC155" s="4"/>
      <c r="CVD155" s="4"/>
      <c r="CVE155" s="4"/>
      <c r="CVF155" s="4"/>
      <c r="CVG155" s="4"/>
      <c r="CVH155" s="4"/>
      <c r="CVI155" s="4"/>
      <c r="CVJ155" s="4"/>
      <c r="CVK155" s="4"/>
      <c r="CVL155" s="4"/>
      <c r="CVM155" s="4"/>
      <c r="CVN155" s="4"/>
      <c r="CVO155" s="4"/>
      <c r="CVP155" s="4"/>
      <c r="CVQ155" s="4"/>
      <c r="CVR155" s="4"/>
      <c r="CVS155" s="4"/>
      <c r="CVT155" s="4"/>
      <c r="CVU155" s="4"/>
      <c r="CVV155" s="4"/>
      <c r="CVW155" s="4"/>
      <c r="CVX155" s="4"/>
      <c r="CVY155" s="4"/>
      <c r="CVZ155" s="4"/>
      <c r="CWA155" s="4"/>
      <c r="CWB155" s="4"/>
      <c r="CWC155" s="4"/>
      <c r="CWD155" s="4"/>
      <c r="CWE155" s="4"/>
      <c r="CWF155" s="4"/>
      <c r="CWG155" s="4"/>
      <c r="CWH155" s="4"/>
      <c r="CWI155" s="4"/>
      <c r="CWJ155" s="4"/>
      <c r="CWK155" s="4"/>
      <c r="CWL155" s="4"/>
      <c r="CWM155" s="4"/>
      <c r="CWN155" s="4"/>
      <c r="CWO155" s="4"/>
      <c r="CWP155" s="4"/>
      <c r="CWQ155" s="4"/>
      <c r="CWR155" s="4"/>
      <c r="CWS155" s="4"/>
      <c r="CWT155" s="4"/>
      <c r="CWU155" s="4"/>
      <c r="CWV155" s="4"/>
      <c r="CWW155" s="4"/>
      <c r="CWX155" s="4"/>
      <c r="CWY155" s="4"/>
      <c r="CWZ155" s="4"/>
      <c r="CXA155" s="4"/>
      <c r="CXB155" s="4"/>
      <c r="CXC155" s="4"/>
      <c r="CXD155" s="4"/>
      <c r="CXE155" s="4"/>
      <c r="CXF155" s="4"/>
      <c r="CXG155" s="4"/>
      <c r="CXH155" s="4"/>
      <c r="CXI155" s="4"/>
      <c r="CXJ155" s="4"/>
      <c r="CXK155" s="4"/>
      <c r="CXL155" s="4"/>
      <c r="CXM155" s="4"/>
      <c r="CXN155" s="4"/>
      <c r="CXO155" s="4"/>
      <c r="CXP155" s="4"/>
      <c r="CXQ155" s="4"/>
      <c r="CXR155" s="4"/>
      <c r="CXS155" s="4"/>
      <c r="CXT155" s="4"/>
      <c r="CXU155" s="4"/>
      <c r="CXV155" s="4"/>
      <c r="CXW155" s="4"/>
      <c r="CXX155" s="4"/>
      <c r="CXY155" s="4"/>
      <c r="CXZ155" s="4"/>
      <c r="CYA155" s="4"/>
      <c r="CYB155" s="4"/>
      <c r="CYC155" s="4"/>
      <c r="CYD155" s="4"/>
      <c r="CYE155" s="4"/>
      <c r="CYF155" s="4"/>
      <c r="CYG155" s="4"/>
      <c r="CYH155" s="4"/>
      <c r="CYI155" s="4"/>
      <c r="CYJ155" s="4"/>
      <c r="CYK155" s="4"/>
      <c r="CYL155" s="4"/>
      <c r="CYM155" s="4"/>
      <c r="CYN155" s="4"/>
      <c r="CYO155" s="4"/>
      <c r="CYP155" s="4"/>
      <c r="CYQ155" s="4"/>
      <c r="CYR155" s="4"/>
      <c r="CYS155" s="4"/>
      <c r="CYT155" s="4"/>
      <c r="CYU155" s="4"/>
      <c r="CYV155" s="4"/>
      <c r="CYW155" s="4"/>
      <c r="CYX155" s="4"/>
      <c r="CYY155" s="4"/>
      <c r="CYZ155" s="4"/>
      <c r="CZA155" s="4"/>
      <c r="CZB155" s="4"/>
      <c r="CZC155" s="4"/>
      <c r="CZD155" s="4"/>
      <c r="CZE155" s="4"/>
      <c r="CZF155" s="4"/>
      <c r="CZG155" s="4"/>
      <c r="CZH155" s="4"/>
      <c r="CZI155" s="4"/>
      <c r="CZJ155" s="4"/>
      <c r="CZK155" s="4"/>
      <c r="CZL155" s="4"/>
      <c r="CZM155" s="4"/>
      <c r="CZN155" s="4"/>
      <c r="CZO155" s="4"/>
      <c r="CZP155" s="4"/>
      <c r="CZQ155" s="4"/>
      <c r="CZR155" s="4"/>
      <c r="CZS155" s="4"/>
      <c r="CZT155" s="4"/>
      <c r="CZU155" s="4"/>
      <c r="CZV155" s="4"/>
      <c r="CZW155" s="4"/>
      <c r="CZX155" s="4"/>
      <c r="CZY155" s="4"/>
      <c r="CZZ155" s="4"/>
      <c r="DAA155" s="4"/>
      <c r="DAB155" s="4"/>
      <c r="DAC155" s="4"/>
      <c r="DAD155" s="4"/>
      <c r="DAE155" s="4"/>
      <c r="DAF155" s="4"/>
      <c r="DAG155" s="4"/>
      <c r="DAH155" s="4"/>
      <c r="DAI155" s="4"/>
      <c r="DAJ155" s="4"/>
      <c r="DAK155" s="4"/>
      <c r="DAL155" s="4"/>
      <c r="DAM155" s="4"/>
      <c r="DAN155" s="4"/>
      <c r="DAO155" s="4"/>
      <c r="DAP155" s="4"/>
      <c r="DAQ155" s="4"/>
      <c r="DAR155" s="4"/>
      <c r="DAS155" s="4"/>
      <c r="DAT155" s="4"/>
      <c r="DAU155" s="4"/>
      <c r="DAV155" s="4"/>
      <c r="DAW155" s="4"/>
      <c r="DAX155" s="4"/>
      <c r="DAY155" s="4"/>
      <c r="DAZ155" s="4"/>
      <c r="DBA155" s="4"/>
      <c r="DBB155" s="4"/>
      <c r="DBC155" s="4"/>
      <c r="DBD155" s="4"/>
      <c r="DBE155" s="4"/>
      <c r="DBF155" s="4"/>
      <c r="DBG155" s="4"/>
      <c r="DBH155" s="4"/>
      <c r="DBI155" s="4"/>
      <c r="DBJ155" s="4"/>
      <c r="DBK155" s="4"/>
      <c r="DBL155" s="4"/>
      <c r="DBM155" s="4"/>
      <c r="DBN155" s="4"/>
      <c r="DBO155" s="74"/>
      <c r="DBP155" s="74"/>
      <c r="DBQ155" s="74"/>
      <c r="DBR155" s="74"/>
      <c r="DBS155" s="74"/>
      <c r="DBT155" s="74"/>
      <c r="DBU155" s="4"/>
      <c r="DBV155" s="4"/>
      <c r="DBW155" s="4"/>
      <c r="DBX155" s="4"/>
      <c r="DBY155" s="4"/>
      <c r="DBZ155" s="4"/>
      <c r="DCA155" s="4"/>
      <c r="DCB155" s="4"/>
      <c r="DCC155" s="4"/>
      <c r="DCD155" s="4"/>
      <c r="DCE155" s="4"/>
      <c r="DCF155" s="4"/>
      <c r="DCG155" s="4"/>
      <c r="DCH155" s="4"/>
      <c r="DCI155" s="4"/>
      <c r="DCJ155" s="4"/>
      <c r="DCK155" s="4"/>
      <c r="DCL155" s="4"/>
      <c r="DCM155" s="4"/>
      <c r="DCN155" s="4"/>
      <c r="DCO155" s="4"/>
      <c r="DCP155" s="4"/>
      <c r="DCQ155" s="4"/>
      <c r="DCR155" s="4"/>
      <c r="DCS155" s="4"/>
      <c r="DCT155" s="4"/>
      <c r="DCU155" s="4"/>
      <c r="DCV155" s="4"/>
      <c r="DCW155" s="4"/>
      <c r="DCX155" s="4"/>
      <c r="DCY155" s="4"/>
      <c r="DCZ155" s="4"/>
      <c r="DDA155" s="4"/>
      <c r="DDB155" s="4"/>
      <c r="DDC155" s="4"/>
      <c r="DDD155" s="4"/>
      <c r="DDE155" s="4"/>
      <c r="DDF155" s="4"/>
      <c r="DDG155" s="4"/>
      <c r="DDH155" s="4"/>
      <c r="DDI155" s="4"/>
      <c r="DDJ155" s="4"/>
      <c r="DDK155" s="4"/>
      <c r="DDL155" s="4"/>
      <c r="DDM155" s="4"/>
      <c r="DDN155" s="4"/>
      <c r="DDO155" s="4"/>
      <c r="DDP155" s="4"/>
      <c r="DDQ155" s="4"/>
      <c r="DDR155" s="4"/>
      <c r="DDS155" s="4"/>
      <c r="DDT155" s="4"/>
      <c r="DDU155" s="4"/>
      <c r="DDV155" s="4"/>
      <c r="DDW155" s="4"/>
      <c r="DDX155" s="4"/>
      <c r="DDY155" s="4"/>
      <c r="DDZ155" s="4"/>
      <c r="DEA155" s="4"/>
      <c r="DEB155" s="4"/>
      <c r="DEC155" s="4"/>
      <c r="DED155" s="4"/>
      <c r="DEE155" s="4"/>
      <c r="DEF155" s="4"/>
      <c r="DEG155" s="4"/>
      <c r="DEH155" s="4"/>
      <c r="DEI155" s="4"/>
      <c r="DEJ155" s="4"/>
      <c r="DEK155" s="4"/>
      <c r="DEL155" s="4"/>
      <c r="DEM155" s="4"/>
      <c r="DEN155" s="4"/>
      <c r="DEO155" s="4"/>
      <c r="DEP155" s="4"/>
      <c r="DEQ155" s="4"/>
      <c r="DER155" s="4"/>
      <c r="DES155" s="4"/>
      <c r="DET155" s="4"/>
      <c r="DEU155" s="4"/>
      <c r="DEV155" s="4"/>
      <c r="DEW155" s="4"/>
      <c r="DEX155" s="4"/>
      <c r="DEY155" s="4"/>
      <c r="DEZ155" s="4"/>
      <c r="DFA155" s="4"/>
      <c r="DFB155" s="4"/>
      <c r="DFC155" s="4"/>
      <c r="DFD155" s="4"/>
      <c r="DFE155" s="4"/>
      <c r="DFF155" s="4"/>
      <c r="DFG155" s="4"/>
      <c r="DFH155" s="4"/>
      <c r="DFI155" s="4"/>
      <c r="DFJ155" s="4"/>
      <c r="DFK155" s="4"/>
      <c r="DFL155" s="4"/>
      <c r="DFM155" s="4"/>
      <c r="DFN155" s="4"/>
      <c r="DFO155" s="4"/>
      <c r="DFP155" s="4"/>
      <c r="DFQ155" s="4"/>
      <c r="DFR155" s="4"/>
      <c r="DFS155" s="4"/>
      <c r="DFT155" s="4"/>
      <c r="DFU155" s="4"/>
      <c r="DFV155" s="4"/>
      <c r="DFW155" s="4"/>
      <c r="DFX155" s="4"/>
      <c r="DFY155" s="4"/>
      <c r="DFZ155" s="4"/>
      <c r="DGA155" s="4"/>
      <c r="DGB155" s="4"/>
      <c r="DGC155" s="4"/>
      <c r="DGD155" s="4"/>
      <c r="DGE155" s="4"/>
      <c r="DGF155" s="4"/>
      <c r="DGG155" s="4"/>
      <c r="DGH155" s="4"/>
      <c r="DGI155" s="4"/>
      <c r="DGJ155" s="4"/>
      <c r="DGK155" s="4"/>
      <c r="DGL155" s="4"/>
      <c r="DGM155" s="4"/>
      <c r="DGN155" s="4"/>
      <c r="DGO155" s="4"/>
      <c r="DGP155" s="4"/>
      <c r="DGQ155" s="4"/>
      <c r="DGR155" s="4"/>
      <c r="DGS155" s="4"/>
      <c r="DGT155" s="4"/>
      <c r="DGU155" s="4"/>
      <c r="DGV155" s="4"/>
      <c r="DGW155" s="4"/>
      <c r="DGX155" s="4"/>
      <c r="DGY155" s="4"/>
      <c r="DGZ155" s="4"/>
      <c r="DHA155" s="4"/>
      <c r="DHB155" s="4"/>
      <c r="DHC155" s="4"/>
      <c r="DHD155" s="4"/>
      <c r="DHE155" s="4"/>
      <c r="DHF155" s="4"/>
      <c r="DHG155" s="4"/>
      <c r="DHH155" s="4"/>
      <c r="DHI155" s="4"/>
      <c r="DHJ155" s="4"/>
      <c r="DHK155" s="4"/>
      <c r="DHL155" s="4"/>
      <c r="DHM155" s="4"/>
      <c r="DHN155" s="4"/>
      <c r="DHO155" s="4"/>
      <c r="DHP155" s="4"/>
      <c r="DHQ155" s="4"/>
      <c r="DHR155" s="4"/>
      <c r="DHS155" s="4"/>
      <c r="DHT155" s="4"/>
      <c r="DHU155" s="4"/>
      <c r="DHV155" s="4"/>
      <c r="DHW155" s="4"/>
      <c r="DHX155" s="4"/>
      <c r="DHY155" s="4"/>
      <c r="DHZ155" s="4"/>
      <c r="DIA155" s="4"/>
      <c r="DIB155" s="4"/>
      <c r="DIC155" s="4"/>
      <c r="DID155" s="4"/>
      <c r="DIE155" s="4"/>
      <c r="DIF155" s="4"/>
      <c r="DIG155" s="4"/>
      <c r="DIH155" s="4"/>
      <c r="DII155" s="4"/>
      <c r="DIJ155" s="4"/>
      <c r="DIK155" s="4"/>
      <c r="DIL155" s="4"/>
      <c r="DIM155" s="4"/>
      <c r="DIN155" s="4"/>
      <c r="DIO155" s="4"/>
      <c r="DIP155" s="4"/>
      <c r="DIQ155" s="4"/>
      <c r="DIR155" s="4"/>
      <c r="DIS155" s="4"/>
      <c r="DIT155" s="4"/>
      <c r="DIU155" s="4"/>
      <c r="DIV155" s="4"/>
      <c r="DIW155" s="4"/>
      <c r="DIX155" s="4"/>
      <c r="DIY155" s="4"/>
      <c r="DIZ155" s="4"/>
      <c r="DJA155" s="4"/>
      <c r="DJB155" s="4"/>
      <c r="DJC155" s="4"/>
      <c r="DJD155" s="4"/>
      <c r="DJE155" s="4"/>
      <c r="DJF155" s="4"/>
      <c r="DJG155" s="4"/>
      <c r="DJH155" s="4"/>
      <c r="DJI155" s="4"/>
      <c r="DJJ155" s="4"/>
      <c r="DJK155" s="4"/>
      <c r="DJL155" s="4"/>
      <c r="DJM155" s="4"/>
      <c r="DJN155" s="4"/>
      <c r="DJO155" s="4"/>
      <c r="DJP155" s="4"/>
      <c r="DJQ155" s="4"/>
      <c r="DJR155" s="4"/>
      <c r="DJS155" s="4"/>
      <c r="DJT155" s="4"/>
      <c r="DJU155" s="4"/>
      <c r="DJV155" s="4"/>
      <c r="DJW155" s="4"/>
      <c r="DJX155" s="4"/>
      <c r="DJY155" s="4"/>
      <c r="DJZ155" s="4"/>
      <c r="DKA155" s="4"/>
      <c r="DKB155" s="4"/>
      <c r="DKC155" s="4"/>
      <c r="DKD155" s="4"/>
      <c r="DKE155" s="4"/>
      <c r="DKF155" s="4"/>
      <c r="DKG155" s="4"/>
      <c r="DKH155" s="4"/>
      <c r="DKI155" s="4"/>
      <c r="DKJ155" s="4"/>
      <c r="DKK155" s="4"/>
      <c r="DKL155" s="4"/>
      <c r="DKM155" s="4"/>
      <c r="DKN155" s="4"/>
      <c r="DKO155" s="4"/>
      <c r="DKP155" s="4"/>
      <c r="DKQ155" s="4"/>
      <c r="DKR155" s="4"/>
      <c r="DKS155" s="4"/>
      <c r="DKT155" s="4"/>
      <c r="DKU155" s="4"/>
      <c r="DKV155" s="4"/>
      <c r="DKW155" s="4"/>
      <c r="DKX155" s="4"/>
      <c r="DKY155" s="4"/>
      <c r="DKZ155" s="4"/>
      <c r="DLA155" s="4"/>
      <c r="DLB155" s="4"/>
      <c r="DLC155" s="4"/>
      <c r="DLD155" s="4"/>
      <c r="DLE155" s="4"/>
      <c r="DLF155" s="4"/>
      <c r="DLG155" s="4"/>
      <c r="DLH155" s="4"/>
      <c r="DLI155" s="4"/>
      <c r="DLJ155" s="4"/>
      <c r="DLK155" s="74"/>
      <c r="DLL155" s="74"/>
      <c r="DLM155" s="74"/>
      <c r="DLN155" s="74"/>
      <c r="DLO155" s="74"/>
      <c r="DLP155" s="74"/>
      <c r="DLQ155" s="4"/>
      <c r="DLR155" s="4"/>
      <c r="DLS155" s="4"/>
      <c r="DLT155" s="4"/>
      <c r="DLU155" s="4"/>
      <c r="DLV155" s="4"/>
      <c r="DLW155" s="4"/>
      <c r="DLX155" s="4"/>
      <c r="DLY155" s="4"/>
      <c r="DLZ155" s="4"/>
      <c r="DMA155" s="4"/>
      <c r="DMB155" s="4"/>
      <c r="DMC155" s="4"/>
      <c r="DMD155" s="4"/>
      <c r="DME155" s="4"/>
      <c r="DMF155" s="4"/>
      <c r="DMG155" s="4"/>
      <c r="DMH155" s="4"/>
      <c r="DMI155" s="4"/>
      <c r="DMJ155" s="4"/>
      <c r="DMK155" s="4"/>
      <c r="DML155" s="4"/>
      <c r="DMM155" s="4"/>
      <c r="DMN155" s="4"/>
      <c r="DMO155" s="4"/>
      <c r="DMP155" s="4"/>
      <c r="DMQ155" s="4"/>
      <c r="DMR155" s="4"/>
      <c r="DMS155" s="4"/>
      <c r="DMT155" s="4"/>
      <c r="DMU155" s="4"/>
      <c r="DMV155" s="4"/>
      <c r="DMW155" s="4"/>
      <c r="DMX155" s="4"/>
      <c r="DMY155" s="4"/>
      <c r="DMZ155" s="4"/>
      <c r="DNA155" s="4"/>
      <c r="DNB155" s="4"/>
      <c r="DNC155" s="4"/>
      <c r="DND155" s="4"/>
      <c r="DNE155" s="4"/>
      <c r="DNF155" s="4"/>
      <c r="DNG155" s="4"/>
      <c r="DNH155" s="4"/>
      <c r="DNI155" s="4"/>
      <c r="DNJ155" s="4"/>
      <c r="DNK155" s="4"/>
      <c r="DNL155" s="4"/>
      <c r="DNM155" s="4"/>
      <c r="DNN155" s="4"/>
      <c r="DNO155" s="4"/>
      <c r="DNP155" s="4"/>
      <c r="DNQ155" s="4"/>
      <c r="DNR155" s="4"/>
      <c r="DNS155" s="4"/>
      <c r="DNT155" s="4"/>
      <c r="DNU155" s="4"/>
      <c r="DNV155" s="4"/>
      <c r="DNW155" s="4"/>
      <c r="DNX155" s="4"/>
      <c r="DNY155" s="4"/>
      <c r="DNZ155" s="4"/>
      <c r="DOA155" s="4"/>
      <c r="DOB155" s="4"/>
      <c r="DOC155" s="4"/>
      <c r="DOD155" s="4"/>
      <c r="DOE155" s="4"/>
      <c r="DOF155" s="4"/>
      <c r="DOG155" s="4"/>
      <c r="DOH155" s="4"/>
      <c r="DOI155" s="4"/>
      <c r="DOJ155" s="4"/>
      <c r="DOK155" s="4"/>
      <c r="DOL155" s="4"/>
      <c r="DOM155" s="4"/>
      <c r="DON155" s="4"/>
      <c r="DOO155" s="4"/>
      <c r="DOP155" s="4"/>
      <c r="DOQ155" s="4"/>
      <c r="DOR155" s="4"/>
      <c r="DOS155" s="4"/>
      <c r="DOT155" s="4"/>
      <c r="DOU155" s="4"/>
      <c r="DOV155" s="4"/>
      <c r="DOW155" s="4"/>
      <c r="DOX155" s="4"/>
      <c r="DOY155" s="4"/>
      <c r="DOZ155" s="4"/>
      <c r="DPA155" s="4"/>
      <c r="DPB155" s="4"/>
      <c r="DPC155" s="4"/>
      <c r="DPD155" s="4"/>
      <c r="DPE155" s="4"/>
      <c r="DPF155" s="4"/>
      <c r="DPG155" s="4"/>
      <c r="DPH155" s="4"/>
      <c r="DPI155" s="4"/>
      <c r="DPJ155" s="4"/>
      <c r="DPK155" s="4"/>
      <c r="DPL155" s="4"/>
      <c r="DPM155" s="4"/>
      <c r="DPN155" s="4"/>
      <c r="DPO155" s="4"/>
      <c r="DPP155" s="4"/>
      <c r="DPQ155" s="4"/>
      <c r="DPR155" s="4"/>
      <c r="DPS155" s="4"/>
      <c r="DPT155" s="4"/>
      <c r="DPU155" s="4"/>
      <c r="DPV155" s="4"/>
      <c r="DPW155" s="4"/>
      <c r="DPX155" s="4"/>
      <c r="DPY155" s="4"/>
      <c r="DPZ155" s="4"/>
      <c r="DQA155" s="4"/>
      <c r="DQB155" s="4"/>
      <c r="DQC155" s="4"/>
      <c r="DQD155" s="4"/>
      <c r="DQE155" s="4"/>
      <c r="DQF155" s="4"/>
      <c r="DQG155" s="4"/>
      <c r="DQH155" s="4"/>
      <c r="DQI155" s="4"/>
      <c r="DQJ155" s="4"/>
      <c r="DQK155" s="4"/>
      <c r="DQL155" s="4"/>
      <c r="DQM155" s="4"/>
      <c r="DQN155" s="4"/>
      <c r="DQO155" s="4"/>
      <c r="DQP155" s="4"/>
      <c r="DQQ155" s="4"/>
      <c r="DQR155" s="4"/>
      <c r="DQS155" s="4"/>
      <c r="DQT155" s="4"/>
      <c r="DQU155" s="4"/>
      <c r="DQV155" s="4"/>
      <c r="DQW155" s="4"/>
      <c r="DQX155" s="4"/>
      <c r="DQY155" s="4"/>
      <c r="DQZ155" s="4"/>
      <c r="DRA155" s="4"/>
      <c r="DRB155" s="4"/>
      <c r="DRC155" s="4"/>
      <c r="DRD155" s="4"/>
      <c r="DRE155" s="4"/>
      <c r="DRF155" s="4"/>
      <c r="DRG155" s="4"/>
      <c r="DRH155" s="4"/>
      <c r="DRI155" s="4"/>
      <c r="DRJ155" s="4"/>
      <c r="DRK155" s="4"/>
      <c r="DRL155" s="4"/>
      <c r="DRM155" s="4"/>
      <c r="DRN155" s="4"/>
      <c r="DRO155" s="4"/>
      <c r="DRP155" s="4"/>
      <c r="DRQ155" s="4"/>
      <c r="DRR155" s="4"/>
      <c r="DRS155" s="4"/>
      <c r="DRT155" s="4"/>
      <c r="DRU155" s="4"/>
      <c r="DRV155" s="4"/>
      <c r="DRW155" s="4"/>
      <c r="DRX155" s="4"/>
      <c r="DRY155" s="4"/>
      <c r="DRZ155" s="4"/>
      <c r="DSA155" s="4"/>
      <c r="DSB155" s="4"/>
      <c r="DSC155" s="4"/>
      <c r="DSD155" s="4"/>
      <c r="DSE155" s="4"/>
      <c r="DSF155" s="4"/>
      <c r="DSG155" s="4"/>
      <c r="DSH155" s="4"/>
      <c r="DSI155" s="4"/>
      <c r="DSJ155" s="4"/>
      <c r="DSK155" s="4"/>
      <c r="DSL155" s="4"/>
      <c r="DSM155" s="4"/>
      <c r="DSN155" s="4"/>
      <c r="DSO155" s="4"/>
      <c r="DSP155" s="4"/>
      <c r="DSQ155" s="4"/>
      <c r="DSR155" s="4"/>
      <c r="DSS155" s="4"/>
      <c r="DST155" s="4"/>
      <c r="DSU155" s="4"/>
      <c r="DSV155" s="4"/>
      <c r="DSW155" s="4"/>
      <c r="DSX155" s="4"/>
      <c r="DSY155" s="4"/>
      <c r="DSZ155" s="4"/>
      <c r="DTA155" s="4"/>
      <c r="DTB155" s="4"/>
      <c r="DTC155" s="4"/>
      <c r="DTD155" s="4"/>
      <c r="DTE155" s="4"/>
      <c r="DTF155" s="4"/>
      <c r="DTG155" s="4"/>
      <c r="DTH155" s="4"/>
      <c r="DTI155" s="4"/>
      <c r="DTJ155" s="4"/>
      <c r="DTK155" s="4"/>
      <c r="DTL155" s="4"/>
      <c r="DTM155" s="4"/>
      <c r="DTN155" s="4"/>
      <c r="DTO155" s="4"/>
      <c r="DTP155" s="4"/>
      <c r="DTQ155" s="4"/>
      <c r="DTR155" s="4"/>
      <c r="DTS155" s="4"/>
      <c r="DTT155" s="4"/>
      <c r="DTU155" s="4"/>
      <c r="DTV155" s="4"/>
      <c r="DTW155" s="4"/>
      <c r="DTX155" s="4"/>
      <c r="DTY155" s="4"/>
      <c r="DTZ155" s="4"/>
      <c r="DUA155" s="4"/>
      <c r="DUB155" s="4"/>
      <c r="DUC155" s="4"/>
      <c r="DUD155" s="4"/>
      <c r="DUE155" s="4"/>
      <c r="DUF155" s="4"/>
      <c r="DUG155" s="4"/>
      <c r="DUH155" s="4"/>
      <c r="DUI155" s="4"/>
      <c r="DUJ155" s="4"/>
      <c r="DUK155" s="4"/>
      <c r="DUL155" s="4"/>
      <c r="DUM155" s="4"/>
      <c r="DUN155" s="4"/>
      <c r="DUO155" s="4"/>
      <c r="DUP155" s="4"/>
      <c r="DUQ155" s="4"/>
      <c r="DUR155" s="4"/>
      <c r="DUS155" s="4"/>
      <c r="DUT155" s="4"/>
      <c r="DUU155" s="4"/>
      <c r="DUV155" s="4"/>
      <c r="DUW155" s="4"/>
      <c r="DUX155" s="4"/>
      <c r="DUY155" s="4"/>
      <c r="DUZ155" s="4"/>
      <c r="DVA155" s="4"/>
      <c r="DVB155" s="4"/>
      <c r="DVC155" s="4"/>
      <c r="DVD155" s="4"/>
      <c r="DVE155" s="4"/>
      <c r="DVF155" s="4"/>
      <c r="DVG155" s="74"/>
      <c r="DVH155" s="74"/>
      <c r="DVI155" s="74"/>
      <c r="DVJ155" s="74"/>
      <c r="DVK155" s="74"/>
      <c r="DVL155" s="74"/>
      <c r="DVM155" s="4"/>
      <c r="DVN155" s="4"/>
      <c r="DVO155" s="4"/>
      <c r="DVP155" s="4"/>
      <c r="DVQ155" s="4"/>
      <c r="DVR155" s="4"/>
      <c r="DVS155" s="4"/>
      <c r="DVT155" s="4"/>
      <c r="DVU155" s="4"/>
      <c r="DVV155" s="4"/>
      <c r="DVW155" s="4"/>
      <c r="DVX155" s="4"/>
      <c r="DVY155" s="4"/>
      <c r="DVZ155" s="4"/>
      <c r="DWA155" s="4"/>
      <c r="DWB155" s="4"/>
      <c r="DWC155" s="4"/>
      <c r="DWD155" s="4"/>
      <c r="DWE155" s="4"/>
      <c r="DWF155" s="4"/>
      <c r="DWG155" s="4"/>
      <c r="DWH155" s="4"/>
      <c r="DWI155" s="4"/>
      <c r="DWJ155" s="4"/>
      <c r="DWK155" s="4"/>
      <c r="DWL155" s="4"/>
      <c r="DWM155" s="4"/>
      <c r="DWN155" s="4"/>
      <c r="DWO155" s="4"/>
      <c r="DWP155" s="4"/>
      <c r="DWQ155" s="4"/>
      <c r="DWR155" s="4"/>
      <c r="DWS155" s="4"/>
      <c r="DWT155" s="4"/>
      <c r="DWU155" s="4"/>
      <c r="DWV155" s="4"/>
      <c r="DWW155" s="4"/>
      <c r="DWX155" s="4"/>
      <c r="DWY155" s="4"/>
      <c r="DWZ155" s="4"/>
      <c r="DXA155" s="4"/>
      <c r="DXB155" s="4"/>
      <c r="DXC155" s="4"/>
      <c r="DXD155" s="4"/>
      <c r="DXE155" s="4"/>
      <c r="DXF155" s="4"/>
      <c r="DXG155" s="4"/>
      <c r="DXH155" s="4"/>
      <c r="DXI155" s="4"/>
      <c r="DXJ155" s="4"/>
      <c r="DXK155" s="4"/>
      <c r="DXL155" s="4"/>
      <c r="DXM155" s="4"/>
      <c r="DXN155" s="4"/>
      <c r="DXO155" s="4"/>
      <c r="DXP155" s="4"/>
      <c r="DXQ155" s="4"/>
      <c r="DXR155" s="4"/>
      <c r="DXS155" s="4"/>
      <c r="DXT155" s="4"/>
      <c r="DXU155" s="4"/>
      <c r="DXV155" s="4"/>
      <c r="DXW155" s="4"/>
      <c r="DXX155" s="4"/>
      <c r="DXY155" s="4"/>
      <c r="DXZ155" s="4"/>
      <c r="DYA155" s="4"/>
      <c r="DYB155" s="4"/>
      <c r="DYC155" s="4"/>
      <c r="DYD155" s="4"/>
      <c r="DYE155" s="4"/>
      <c r="DYF155" s="4"/>
      <c r="DYG155" s="4"/>
      <c r="DYH155" s="4"/>
      <c r="DYI155" s="4"/>
      <c r="DYJ155" s="4"/>
      <c r="DYK155" s="4"/>
      <c r="DYL155" s="4"/>
      <c r="DYM155" s="4"/>
      <c r="DYN155" s="4"/>
      <c r="DYO155" s="4"/>
      <c r="DYP155" s="4"/>
      <c r="DYQ155" s="4"/>
      <c r="DYR155" s="4"/>
      <c r="DYS155" s="4"/>
      <c r="DYT155" s="4"/>
      <c r="DYU155" s="4"/>
      <c r="DYV155" s="4"/>
      <c r="DYW155" s="4"/>
      <c r="DYX155" s="4"/>
      <c r="DYY155" s="4"/>
      <c r="DYZ155" s="4"/>
      <c r="DZA155" s="4"/>
      <c r="DZB155" s="4"/>
      <c r="DZC155" s="4"/>
      <c r="DZD155" s="4"/>
      <c r="DZE155" s="4"/>
      <c r="DZF155" s="4"/>
      <c r="DZG155" s="4"/>
      <c r="DZH155" s="4"/>
      <c r="DZI155" s="4"/>
      <c r="DZJ155" s="4"/>
      <c r="DZK155" s="4"/>
      <c r="DZL155" s="4"/>
      <c r="DZM155" s="4"/>
      <c r="DZN155" s="4"/>
      <c r="DZO155" s="4"/>
      <c r="DZP155" s="4"/>
      <c r="DZQ155" s="4"/>
      <c r="DZR155" s="4"/>
      <c r="DZS155" s="4"/>
      <c r="DZT155" s="4"/>
      <c r="DZU155" s="4"/>
      <c r="DZV155" s="4"/>
      <c r="DZW155" s="4"/>
      <c r="DZX155" s="4"/>
      <c r="DZY155" s="4"/>
      <c r="DZZ155" s="4"/>
      <c r="EAA155" s="4"/>
      <c r="EAB155" s="4"/>
      <c r="EAC155" s="4"/>
      <c r="EAD155" s="4"/>
      <c r="EAE155" s="4"/>
      <c r="EAF155" s="4"/>
      <c r="EAG155" s="4"/>
      <c r="EAH155" s="4"/>
      <c r="EAI155" s="4"/>
      <c r="EAJ155" s="4"/>
      <c r="EAK155" s="4"/>
      <c r="EAL155" s="4"/>
      <c r="EAM155" s="4"/>
      <c r="EAN155" s="4"/>
      <c r="EAO155" s="4"/>
      <c r="EAP155" s="4"/>
      <c r="EAQ155" s="4"/>
      <c r="EAR155" s="4"/>
      <c r="EAS155" s="4"/>
      <c r="EAT155" s="4"/>
      <c r="EAU155" s="4"/>
      <c r="EAV155" s="4"/>
      <c r="EAW155" s="4"/>
      <c r="EAX155" s="4"/>
      <c r="EAY155" s="4"/>
      <c r="EAZ155" s="4"/>
      <c r="EBA155" s="4"/>
      <c r="EBB155" s="4"/>
      <c r="EBC155" s="4"/>
      <c r="EBD155" s="4"/>
      <c r="EBE155" s="4"/>
      <c r="EBF155" s="4"/>
      <c r="EBG155" s="4"/>
      <c r="EBH155" s="4"/>
      <c r="EBI155" s="4"/>
      <c r="EBJ155" s="4"/>
      <c r="EBK155" s="4"/>
      <c r="EBL155" s="4"/>
      <c r="EBM155" s="4"/>
      <c r="EBN155" s="4"/>
      <c r="EBO155" s="4"/>
      <c r="EBP155" s="4"/>
      <c r="EBQ155" s="4"/>
      <c r="EBR155" s="4"/>
      <c r="EBS155" s="4"/>
      <c r="EBT155" s="4"/>
      <c r="EBU155" s="4"/>
      <c r="EBV155" s="4"/>
      <c r="EBW155" s="4"/>
      <c r="EBX155" s="4"/>
      <c r="EBY155" s="4"/>
      <c r="EBZ155" s="4"/>
      <c r="ECA155" s="4"/>
      <c r="ECB155" s="4"/>
      <c r="ECC155" s="4"/>
      <c r="ECD155" s="4"/>
      <c r="ECE155" s="4"/>
      <c r="ECF155" s="4"/>
      <c r="ECG155" s="4"/>
      <c r="ECH155" s="4"/>
      <c r="ECI155" s="4"/>
      <c r="ECJ155" s="4"/>
      <c r="ECK155" s="4"/>
      <c r="ECL155" s="4"/>
      <c r="ECM155" s="4"/>
      <c r="ECN155" s="4"/>
      <c r="ECO155" s="4"/>
      <c r="ECP155" s="4"/>
      <c r="ECQ155" s="4"/>
      <c r="ECR155" s="4"/>
      <c r="ECS155" s="4"/>
      <c r="ECT155" s="4"/>
      <c r="ECU155" s="4"/>
      <c r="ECV155" s="4"/>
      <c r="ECW155" s="4"/>
      <c r="ECX155" s="4"/>
      <c r="ECY155" s="4"/>
      <c r="ECZ155" s="4"/>
      <c r="EDA155" s="4"/>
      <c r="EDB155" s="4"/>
      <c r="EDC155" s="4"/>
      <c r="EDD155" s="4"/>
      <c r="EDE155" s="4"/>
      <c r="EDF155" s="4"/>
      <c r="EDG155" s="4"/>
      <c r="EDH155" s="4"/>
      <c r="EDI155" s="4"/>
      <c r="EDJ155" s="4"/>
      <c r="EDK155" s="4"/>
      <c r="EDL155" s="4"/>
      <c r="EDM155" s="4"/>
      <c r="EDN155" s="4"/>
      <c r="EDO155" s="4"/>
      <c r="EDP155" s="4"/>
      <c r="EDQ155" s="4"/>
      <c r="EDR155" s="4"/>
      <c r="EDS155" s="4"/>
      <c r="EDT155" s="4"/>
      <c r="EDU155" s="4"/>
      <c r="EDV155" s="4"/>
      <c r="EDW155" s="4"/>
      <c r="EDX155" s="4"/>
      <c r="EDY155" s="4"/>
      <c r="EDZ155" s="4"/>
      <c r="EEA155" s="4"/>
      <c r="EEB155" s="4"/>
      <c r="EEC155" s="4"/>
      <c r="EED155" s="4"/>
      <c r="EEE155" s="4"/>
      <c r="EEF155" s="4"/>
      <c r="EEG155" s="4"/>
      <c r="EEH155" s="4"/>
      <c r="EEI155" s="4"/>
      <c r="EEJ155" s="4"/>
      <c r="EEK155" s="4"/>
      <c r="EEL155" s="4"/>
      <c r="EEM155" s="4"/>
      <c r="EEN155" s="4"/>
      <c r="EEO155" s="4"/>
      <c r="EEP155" s="4"/>
      <c r="EEQ155" s="4"/>
      <c r="EER155" s="4"/>
      <c r="EES155" s="4"/>
      <c r="EET155" s="4"/>
      <c r="EEU155" s="4"/>
      <c r="EEV155" s="4"/>
      <c r="EEW155" s="4"/>
      <c r="EEX155" s="4"/>
      <c r="EEY155" s="4"/>
      <c r="EEZ155" s="4"/>
      <c r="EFA155" s="4"/>
      <c r="EFB155" s="4"/>
      <c r="EFC155" s="74"/>
      <c r="EFD155" s="74"/>
      <c r="EFE155" s="74"/>
      <c r="EFF155" s="74"/>
      <c r="EFG155" s="74"/>
      <c r="EFH155" s="74"/>
      <c r="EFI155" s="4"/>
      <c r="EFJ155" s="4"/>
      <c r="EFK155" s="4"/>
      <c r="EFL155" s="4"/>
      <c r="EFM155" s="4"/>
      <c r="EFN155" s="4"/>
      <c r="EFO155" s="4"/>
      <c r="EFP155" s="4"/>
      <c r="EFQ155" s="4"/>
      <c r="EFR155" s="4"/>
      <c r="EFS155" s="4"/>
      <c r="EFT155" s="4"/>
      <c r="EFU155" s="4"/>
      <c r="EFV155" s="4"/>
      <c r="EFW155" s="4"/>
      <c r="EFX155" s="4"/>
      <c r="EFY155" s="4"/>
      <c r="EFZ155" s="4"/>
      <c r="EGA155" s="4"/>
      <c r="EGB155" s="4"/>
      <c r="EGC155" s="4"/>
      <c r="EGD155" s="4"/>
      <c r="EGE155" s="4"/>
      <c r="EGF155" s="4"/>
      <c r="EGG155" s="4"/>
      <c r="EGH155" s="4"/>
      <c r="EGI155" s="4"/>
      <c r="EGJ155" s="4"/>
      <c r="EGK155" s="4"/>
      <c r="EGL155" s="4"/>
      <c r="EGM155" s="4"/>
      <c r="EGN155" s="4"/>
      <c r="EGO155" s="4"/>
      <c r="EGP155" s="4"/>
      <c r="EGQ155" s="4"/>
      <c r="EGR155" s="4"/>
      <c r="EGS155" s="4"/>
      <c r="EGT155" s="4"/>
      <c r="EGU155" s="4"/>
      <c r="EGV155" s="4"/>
      <c r="EGW155" s="4"/>
      <c r="EGX155" s="4"/>
      <c r="EGY155" s="4"/>
      <c r="EGZ155" s="4"/>
      <c r="EHA155" s="4"/>
      <c r="EHB155" s="4"/>
      <c r="EHC155" s="4"/>
      <c r="EHD155" s="4"/>
      <c r="EHE155" s="4"/>
      <c r="EHF155" s="4"/>
      <c r="EHG155" s="4"/>
      <c r="EHH155" s="4"/>
      <c r="EHI155" s="4"/>
      <c r="EHJ155" s="4"/>
      <c r="EHK155" s="4"/>
      <c r="EHL155" s="4"/>
      <c r="EHM155" s="4"/>
      <c r="EHN155" s="4"/>
      <c r="EHO155" s="4"/>
      <c r="EHP155" s="4"/>
      <c r="EHQ155" s="4"/>
      <c r="EHR155" s="4"/>
      <c r="EHS155" s="4"/>
      <c r="EHT155" s="4"/>
      <c r="EHU155" s="4"/>
      <c r="EHV155" s="4"/>
      <c r="EHW155" s="4"/>
      <c r="EHX155" s="4"/>
      <c r="EHY155" s="4"/>
      <c r="EHZ155" s="4"/>
      <c r="EIA155" s="4"/>
      <c r="EIB155" s="4"/>
      <c r="EIC155" s="4"/>
      <c r="EID155" s="4"/>
      <c r="EIE155" s="4"/>
      <c r="EIF155" s="4"/>
      <c r="EIG155" s="4"/>
      <c r="EIH155" s="4"/>
      <c r="EII155" s="4"/>
      <c r="EIJ155" s="4"/>
      <c r="EIK155" s="4"/>
      <c r="EIL155" s="4"/>
      <c r="EIM155" s="4"/>
      <c r="EIN155" s="4"/>
      <c r="EIO155" s="4"/>
      <c r="EIP155" s="4"/>
      <c r="EIQ155" s="4"/>
      <c r="EIR155" s="4"/>
      <c r="EIS155" s="4"/>
      <c r="EIT155" s="4"/>
      <c r="EIU155" s="4"/>
      <c r="EIV155" s="4"/>
      <c r="EIW155" s="4"/>
      <c r="EIX155" s="4"/>
      <c r="EIY155" s="4"/>
      <c r="EIZ155" s="4"/>
      <c r="EJA155" s="4"/>
      <c r="EJB155" s="4"/>
      <c r="EJC155" s="4"/>
      <c r="EJD155" s="4"/>
      <c r="EJE155" s="4"/>
      <c r="EJF155" s="4"/>
      <c r="EJG155" s="4"/>
      <c r="EJH155" s="4"/>
      <c r="EJI155" s="4"/>
      <c r="EJJ155" s="4"/>
      <c r="EJK155" s="4"/>
      <c r="EJL155" s="4"/>
      <c r="EJM155" s="4"/>
      <c r="EJN155" s="4"/>
      <c r="EJO155" s="4"/>
      <c r="EJP155" s="4"/>
      <c r="EJQ155" s="4"/>
      <c r="EJR155" s="4"/>
      <c r="EJS155" s="4"/>
      <c r="EJT155" s="4"/>
      <c r="EJU155" s="4"/>
      <c r="EJV155" s="4"/>
      <c r="EJW155" s="4"/>
      <c r="EJX155" s="4"/>
      <c r="EJY155" s="4"/>
      <c r="EJZ155" s="4"/>
      <c r="EKA155" s="4"/>
      <c r="EKB155" s="4"/>
      <c r="EKC155" s="4"/>
      <c r="EKD155" s="4"/>
      <c r="EKE155" s="4"/>
      <c r="EKF155" s="4"/>
      <c r="EKG155" s="4"/>
      <c r="EKH155" s="4"/>
      <c r="EKI155" s="4"/>
      <c r="EKJ155" s="4"/>
      <c r="EKK155" s="4"/>
      <c r="EKL155" s="4"/>
      <c r="EKM155" s="4"/>
      <c r="EKN155" s="4"/>
      <c r="EKO155" s="4"/>
      <c r="EKP155" s="4"/>
      <c r="EKQ155" s="4"/>
      <c r="EKR155" s="4"/>
      <c r="EKS155" s="4"/>
      <c r="EKT155" s="4"/>
      <c r="EKU155" s="4"/>
      <c r="EKV155" s="4"/>
      <c r="EKW155" s="4"/>
      <c r="EKX155" s="4"/>
      <c r="EKY155" s="4"/>
      <c r="EKZ155" s="4"/>
      <c r="ELA155" s="4"/>
      <c r="ELB155" s="4"/>
      <c r="ELC155" s="4"/>
      <c r="ELD155" s="4"/>
      <c r="ELE155" s="4"/>
      <c r="ELF155" s="4"/>
      <c r="ELG155" s="4"/>
      <c r="ELH155" s="4"/>
      <c r="ELI155" s="4"/>
      <c r="ELJ155" s="4"/>
      <c r="ELK155" s="4"/>
      <c r="ELL155" s="4"/>
      <c r="ELM155" s="4"/>
      <c r="ELN155" s="4"/>
      <c r="ELO155" s="4"/>
      <c r="ELP155" s="4"/>
      <c r="ELQ155" s="4"/>
      <c r="ELR155" s="4"/>
      <c r="ELS155" s="4"/>
      <c r="ELT155" s="4"/>
      <c r="ELU155" s="4"/>
      <c r="ELV155" s="4"/>
      <c r="ELW155" s="4"/>
      <c r="ELX155" s="4"/>
      <c r="ELY155" s="4"/>
      <c r="ELZ155" s="4"/>
      <c r="EMA155" s="4"/>
      <c r="EMB155" s="4"/>
      <c r="EMC155" s="4"/>
      <c r="EMD155" s="4"/>
      <c r="EME155" s="4"/>
      <c r="EMF155" s="4"/>
      <c r="EMG155" s="4"/>
      <c r="EMH155" s="4"/>
      <c r="EMI155" s="4"/>
      <c r="EMJ155" s="4"/>
      <c r="EMK155" s="4"/>
      <c r="EML155" s="4"/>
      <c r="EMM155" s="4"/>
      <c r="EMN155" s="4"/>
      <c r="EMO155" s="4"/>
      <c r="EMP155" s="4"/>
      <c r="EMQ155" s="4"/>
      <c r="EMR155" s="4"/>
      <c r="EMS155" s="4"/>
      <c r="EMT155" s="4"/>
      <c r="EMU155" s="4"/>
      <c r="EMV155" s="4"/>
      <c r="EMW155" s="4"/>
      <c r="EMX155" s="4"/>
      <c r="EMY155" s="4"/>
      <c r="EMZ155" s="4"/>
      <c r="ENA155" s="4"/>
      <c r="ENB155" s="4"/>
      <c r="ENC155" s="4"/>
      <c r="END155" s="4"/>
      <c r="ENE155" s="4"/>
      <c r="ENF155" s="4"/>
      <c r="ENG155" s="4"/>
      <c r="ENH155" s="4"/>
      <c r="ENI155" s="4"/>
      <c r="ENJ155" s="4"/>
      <c r="ENK155" s="4"/>
      <c r="ENL155" s="4"/>
      <c r="ENM155" s="4"/>
      <c r="ENN155" s="4"/>
      <c r="ENO155" s="4"/>
      <c r="ENP155" s="4"/>
      <c r="ENQ155" s="4"/>
      <c r="ENR155" s="4"/>
      <c r="ENS155" s="4"/>
      <c r="ENT155" s="4"/>
      <c r="ENU155" s="4"/>
      <c r="ENV155" s="4"/>
      <c r="ENW155" s="4"/>
      <c r="ENX155" s="4"/>
      <c r="ENY155" s="4"/>
      <c r="ENZ155" s="4"/>
      <c r="EOA155" s="4"/>
      <c r="EOB155" s="4"/>
      <c r="EOC155" s="4"/>
      <c r="EOD155" s="4"/>
      <c r="EOE155" s="4"/>
      <c r="EOF155" s="4"/>
      <c r="EOG155" s="4"/>
      <c r="EOH155" s="4"/>
      <c r="EOI155" s="4"/>
      <c r="EOJ155" s="4"/>
      <c r="EOK155" s="4"/>
      <c r="EOL155" s="4"/>
      <c r="EOM155" s="4"/>
      <c r="EON155" s="4"/>
      <c r="EOO155" s="4"/>
      <c r="EOP155" s="4"/>
      <c r="EOQ155" s="4"/>
      <c r="EOR155" s="4"/>
      <c r="EOS155" s="4"/>
      <c r="EOT155" s="4"/>
      <c r="EOU155" s="4"/>
      <c r="EOV155" s="4"/>
      <c r="EOW155" s="4"/>
      <c r="EOX155" s="4"/>
      <c r="EOY155" s="74"/>
      <c r="EOZ155" s="74"/>
      <c r="EPA155" s="74"/>
      <c r="EPB155" s="74"/>
      <c r="EPC155" s="74"/>
      <c r="EPD155" s="74"/>
      <c r="EPE155" s="4"/>
      <c r="EPF155" s="4"/>
      <c r="EPG155" s="4"/>
      <c r="EPH155" s="4"/>
      <c r="EPI155" s="4"/>
      <c r="EPJ155" s="4"/>
      <c r="EPK155" s="4"/>
      <c r="EPL155" s="4"/>
      <c r="EPM155" s="4"/>
      <c r="EPN155" s="4"/>
      <c r="EPO155" s="4"/>
      <c r="EPP155" s="4"/>
      <c r="EPQ155" s="4"/>
      <c r="EPR155" s="4"/>
      <c r="EPS155" s="4"/>
      <c r="EPT155" s="4"/>
      <c r="EPU155" s="4"/>
      <c r="EPV155" s="4"/>
      <c r="EPW155" s="4"/>
      <c r="EPX155" s="4"/>
      <c r="EPY155" s="4"/>
      <c r="EPZ155" s="4"/>
      <c r="EQA155" s="4"/>
      <c r="EQB155" s="4"/>
      <c r="EQC155" s="4"/>
      <c r="EQD155" s="4"/>
      <c r="EQE155" s="4"/>
      <c r="EQF155" s="4"/>
      <c r="EQG155" s="4"/>
      <c r="EQH155" s="4"/>
      <c r="EQI155" s="4"/>
      <c r="EQJ155" s="4"/>
      <c r="EQK155" s="4"/>
      <c r="EQL155" s="4"/>
      <c r="EQM155" s="4"/>
      <c r="EQN155" s="4"/>
      <c r="EQO155" s="4"/>
      <c r="EQP155" s="4"/>
      <c r="EQQ155" s="4"/>
      <c r="EQR155" s="4"/>
      <c r="EQS155" s="4"/>
      <c r="EQT155" s="4"/>
      <c r="EQU155" s="4"/>
      <c r="EQV155" s="4"/>
      <c r="EQW155" s="4"/>
      <c r="EQX155" s="4"/>
      <c r="EQY155" s="4"/>
      <c r="EQZ155" s="4"/>
      <c r="ERA155" s="4"/>
      <c r="ERB155" s="4"/>
      <c r="ERC155" s="4"/>
      <c r="ERD155" s="4"/>
      <c r="ERE155" s="4"/>
      <c r="ERF155" s="4"/>
      <c r="ERG155" s="4"/>
      <c r="ERH155" s="4"/>
      <c r="ERI155" s="4"/>
      <c r="ERJ155" s="4"/>
      <c r="ERK155" s="4"/>
      <c r="ERL155" s="4"/>
      <c r="ERM155" s="4"/>
      <c r="ERN155" s="4"/>
      <c r="ERO155" s="4"/>
      <c r="ERP155" s="4"/>
      <c r="ERQ155" s="4"/>
      <c r="ERR155" s="4"/>
      <c r="ERS155" s="4"/>
      <c r="ERT155" s="4"/>
      <c r="ERU155" s="4"/>
      <c r="ERV155" s="4"/>
      <c r="ERW155" s="4"/>
      <c r="ERX155" s="4"/>
      <c r="ERY155" s="4"/>
      <c r="ERZ155" s="4"/>
      <c r="ESA155" s="4"/>
      <c r="ESB155" s="4"/>
      <c r="ESC155" s="4"/>
      <c r="ESD155" s="4"/>
      <c r="ESE155" s="4"/>
      <c r="ESF155" s="4"/>
      <c r="ESG155" s="4"/>
      <c r="ESH155" s="4"/>
      <c r="ESI155" s="4"/>
      <c r="ESJ155" s="4"/>
      <c r="ESK155" s="4"/>
      <c r="ESL155" s="4"/>
      <c r="ESM155" s="4"/>
      <c r="ESN155" s="4"/>
      <c r="ESO155" s="4"/>
      <c r="ESP155" s="4"/>
      <c r="ESQ155" s="4"/>
      <c r="ESR155" s="4"/>
      <c r="ESS155" s="4"/>
      <c r="EST155" s="4"/>
      <c r="ESU155" s="4"/>
      <c r="ESV155" s="4"/>
      <c r="ESW155" s="4"/>
      <c r="ESX155" s="4"/>
      <c r="ESY155" s="4"/>
      <c r="ESZ155" s="4"/>
      <c r="ETA155" s="4"/>
      <c r="ETB155" s="4"/>
      <c r="ETC155" s="4"/>
      <c r="ETD155" s="4"/>
      <c r="ETE155" s="4"/>
      <c r="ETF155" s="4"/>
      <c r="ETG155" s="4"/>
      <c r="ETH155" s="4"/>
      <c r="ETI155" s="4"/>
      <c r="ETJ155" s="4"/>
      <c r="ETK155" s="4"/>
      <c r="ETL155" s="4"/>
      <c r="ETM155" s="4"/>
      <c r="ETN155" s="4"/>
      <c r="ETO155" s="4"/>
      <c r="ETP155" s="4"/>
      <c r="ETQ155" s="4"/>
      <c r="ETR155" s="4"/>
      <c r="ETS155" s="4"/>
      <c r="ETT155" s="4"/>
      <c r="ETU155" s="4"/>
      <c r="ETV155" s="4"/>
      <c r="ETW155" s="4"/>
      <c r="ETX155" s="4"/>
      <c r="ETY155" s="4"/>
      <c r="ETZ155" s="4"/>
      <c r="EUA155" s="4"/>
      <c r="EUB155" s="4"/>
      <c r="EUC155" s="4"/>
      <c r="EUD155" s="4"/>
      <c r="EUE155" s="4"/>
      <c r="EUF155" s="4"/>
      <c r="EUG155" s="4"/>
      <c r="EUH155" s="4"/>
      <c r="EUI155" s="4"/>
      <c r="EUJ155" s="4"/>
      <c r="EUK155" s="4"/>
      <c r="EUL155" s="4"/>
      <c r="EUM155" s="4"/>
      <c r="EUN155" s="4"/>
      <c r="EUO155" s="4"/>
      <c r="EUP155" s="4"/>
      <c r="EUQ155" s="4"/>
      <c r="EUR155" s="4"/>
      <c r="EUS155" s="4"/>
      <c r="EUT155" s="4"/>
      <c r="EUU155" s="4"/>
      <c r="EUV155" s="4"/>
      <c r="EUW155" s="4"/>
      <c r="EUX155" s="4"/>
      <c r="EUY155" s="4"/>
      <c r="EUZ155" s="4"/>
      <c r="EVA155" s="4"/>
      <c r="EVB155" s="4"/>
      <c r="EVC155" s="4"/>
      <c r="EVD155" s="4"/>
      <c r="EVE155" s="4"/>
      <c r="EVF155" s="4"/>
      <c r="EVG155" s="4"/>
      <c r="EVH155" s="4"/>
      <c r="EVI155" s="4"/>
      <c r="EVJ155" s="4"/>
      <c r="EVK155" s="4"/>
      <c r="EVL155" s="4"/>
      <c r="EVM155" s="4"/>
      <c r="EVN155" s="4"/>
      <c r="EVO155" s="4"/>
      <c r="EVP155" s="4"/>
      <c r="EVQ155" s="4"/>
      <c r="EVR155" s="4"/>
      <c r="EVS155" s="4"/>
      <c r="EVT155" s="4"/>
      <c r="EVU155" s="4"/>
      <c r="EVV155" s="4"/>
      <c r="EVW155" s="4"/>
      <c r="EVX155" s="4"/>
      <c r="EVY155" s="4"/>
      <c r="EVZ155" s="4"/>
      <c r="EWA155" s="4"/>
      <c r="EWB155" s="4"/>
      <c r="EWC155" s="4"/>
      <c r="EWD155" s="4"/>
      <c r="EWE155" s="4"/>
      <c r="EWF155" s="4"/>
      <c r="EWG155" s="4"/>
      <c r="EWH155" s="4"/>
      <c r="EWI155" s="4"/>
      <c r="EWJ155" s="4"/>
      <c r="EWK155" s="4"/>
      <c r="EWL155" s="4"/>
      <c r="EWM155" s="4"/>
      <c r="EWN155" s="4"/>
      <c r="EWO155" s="4"/>
      <c r="EWP155" s="4"/>
      <c r="EWQ155" s="4"/>
      <c r="EWR155" s="4"/>
      <c r="EWS155" s="4"/>
      <c r="EWT155" s="4"/>
      <c r="EWU155" s="4"/>
      <c r="EWV155" s="4"/>
      <c r="EWW155" s="4"/>
      <c r="EWX155" s="4"/>
      <c r="EWY155" s="4"/>
      <c r="EWZ155" s="4"/>
      <c r="EXA155" s="4"/>
      <c r="EXB155" s="4"/>
      <c r="EXC155" s="4"/>
      <c r="EXD155" s="4"/>
      <c r="EXE155" s="4"/>
      <c r="EXF155" s="4"/>
      <c r="EXG155" s="4"/>
      <c r="EXH155" s="4"/>
      <c r="EXI155" s="4"/>
      <c r="EXJ155" s="4"/>
      <c r="EXK155" s="4"/>
      <c r="EXL155" s="4"/>
      <c r="EXM155" s="4"/>
      <c r="EXN155" s="4"/>
      <c r="EXO155" s="4"/>
      <c r="EXP155" s="4"/>
      <c r="EXQ155" s="4"/>
      <c r="EXR155" s="4"/>
      <c r="EXS155" s="4"/>
      <c r="EXT155" s="4"/>
      <c r="EXU155" s="4"/>
      <c r="EXV155" s="4"/>
      <c r="EXW155" s="4"/>
      <c r="EXX155" s="4"/>
      <c r="EXY155" s="4"/>
      <c r="EXZ155" s="4"/>
      <c r="EYA155" s="4"/>
      <c r="EYB155" s="4"/>
      <c r="EYC155" s="4"/>
      <c r="EYD155" s="4"/>
      <c r="EYE155" s="4"/>
      <c r="EYF155" s="4"/>
      <c r="EYG155" s="4"/>
      <c r="EYH155" s="4"/>
      <c r="EYI155" s="4"/>
      <c r="EYJ155" s="4"/>
      <c r="EYK155" s="4"/>
      <c r="EYL155" s="4"/>
      <c r="EYM155" s="4"/>
      <c r="EYN155" s="4"/>
      <c r="EYO155" s="4"/>
      <c r="EYP155" s="4"/>
      <c r="EYQ155" s="4"/>
      <c r="EYR155" s="4"/>
      <c r="EYS155" s="4"/>
      <c r="EYT155" s="4"/>
      <c r="EYU155" s="74"/>
      <c r="EYV155" s="74"/>
      <c r="EYW155" s="74"/>
      <c r="EYX155" s="74"/>
      <c r="EYY155" s="74"/>
      <c r="EYZ155" s="74"/>
      <c r="EZA155" s="4"/>
      <c r="EZB155" s="4"/>
      <c r="EZC155" s="4"/>
      <c r="EZD155" s="4"/>
      <c r="EZE155" s="4"/>
      <c r="EZF155" s="4"/>
      <c r="EZG155" s="4"/>
      <c r="EZH155" s="4"/>
      <c r="EZI155" s="4"/>
      <c r="EZJ155" s="4"/>
      <c r="EZK155" s="4"/>
      <c r="EZL155" s="4"/>
      <c r="EZM155" s="4"/>
      <c r="EZN155" s="4"/>
      <c r="EZO155" s="4"/>
      <c r="EZP155" s="4"/>
      <c r="EZQ155" s="4"/>
      <c r="EZR155" s="4"/>
      <c r="EZS155" s="4"/>
      <c r="EZT155" s="4"/>
      <c r="EZU155" s="4"/>
      <c r="EZV155" s="4"/>
      <c r="EZW155" s="4"/>
      <c r="EZX155" s="4"/>
      <c r="EZY155" s="4"/>
      <c r="EZZ155" s="4"/>
      <c r="FAA155" s="4"/>
      <c r="FAB155" s="4"/>
      <c r="FAC155" s="4"/>
      <c r="FAD155" s="4"/>
      <c r="FAE155" s="4"/>
      <c r="FAF155" s="4"/>
      <c r="FAG155" s="4"/>
      <c r="FAH155" s="4"/>
      <c r="FAI155" s="4"/>
      <c r="FAJ155" s="4"/>
      <c r="FAK155" s="4"/>
      <c r="FAL155" s="4"/>
      <c r="FAM155" s="4"/>
      <c r="FAN155" s="4"/>
      <c r="FAO155" s="4"/>
      <c r="FAP155" s="4"/>
      <c r="FAQ155" s="4"/>
      <c r="FAR155" s="4"/>
      <c r="FAS155" s="4"/>
      <c r="FAT155" s="4"/>
      <c r="FAU155" s="4"/>
      <c r="FAV155" s="4"/>
      <c r="FAW155" s="4"/>
      <c r="FAX155" s="4"/>
      <c r="FAY155" s="4"/>
      <c r="FAZ155" s="4"/>
      <c r="FBA155" s="4"/>
      <c r="FBB155" s="4"/>
      <c r="FBC155" s="4"/>
      <c r="FBD155" s="4"/>
      <c r="FBE155" s="4"/>
      <c r="FBF155" s="4"/>
      <c r="FBG155" s="4"/>
      <c r="FBH155" s="4"/>
      <c r="FBI155" s="4"/>
      <c r="FBJ155" s="4"/>
      <c r="FBK155" s="4"/>
      <c r="FBL155" s="4"/>
      <c r="FBM155" s="4"/>
      <c r="FBN155" s="4"/>
      <c r="FBO155" s="4"/>
      <c r="FBP155" s="4"/>
      <c r="FBQ155" s="4"/>
      <c r="FBR155" s="4"/>
      <c r="FBS155" s="4"/>
      <c r="FBT155" s="4"/>
      <c r="FBU155" s="4"/>
      <c r="FBV155" s="4"/>
      <c r="FBW155" s="4"/>
      <c r="FBX155" s="4"/>
      <c r="FBY155" s="4"/>
      <c r="FBZ155" s="4"/>
      <c r="FCA155" s="4"/>
      <c r="FCB155" s="4"/>
      <c r="FCC155" s="4"/>
      <c r="FCD155" s="4"/>
      <c r="FCE155" s="4"/>
      <c r="FCF155" s="4"/>
      <c r="FCG155" s="4"/>
      <c r="FCH155" s="4"/>
      <c r="FCI155" s="4"/>
      <c r="FCJ155" s="4"/>
      <c r="FCK155" s="4"/>
      <c r="FCL155" s="4"/>
      <c r="FCM155" s="4"/>
      <c r="FCN155" s="4"/>
      <c r="FCO155" s="4"/>
      <c r="FCP155" s="4"/>
      <c r="FCQ155" s="4"/>
      <c r="FCR155" s="4"/>
      <c r="FCS155" s="4"/>
      <c r="FCT155" s="4"/>
      <c r="FCU155" s="4"/>
      <c r="FCV155" s="4"/>
      <c r="FCW155" s="4"/>
      <c r="FCX155" s="4"/>
      <c r="FCY155" s="4"/>
      <c r="FCZ155" s="4"/>
      <c r="FDA155" s="4"/>
      <c r="FDB155" s="4"/>
      <c r="FDC155" s="4"/>
      <c r="FDD155" s="4"/>
      <c r="FDE155" s="4"/>
      <c r="FDF155" s="4"/>
      <c r="FDG155" s="4"/>
      <c r="FDH155" s="4"/>
      <c r="FDI155" s="4"/>
      <c r="FDJ155" s="4"/>
      <c r="FDK155" s="4"/>
      <c r="FDL155" s="4"/>
      <c r="FDM155" s="4"/>
      <c r="FDN155" s="4"/>
      <c r="FDO155" s="4"/>
      <c r="FDP155" s="4"/>
      <c r="FDQ155" s="4"/>
      <c r="FDR155" s="4"/>
      <c r="FDS155" s="4"/>
      <c r="FDT155" s="4"/>
      <c r="FDU155" s="4"/>
      <c r="FDV155" s="4"/>
      <c r="FDW155" s="4"/>
      <c r="FDX155" s="4"/>
      <c r="FDY155" s="4"/>
      <c r="FDZ155" s="4"/>
      <c r="FEA155" s="4"/>
      <c r="FEB155" s="4"/>
      <c r="FEC155" s="4"/>
      <c r="FED155" s="4"/>
      <c r="FEE155" s="4"/>
      <c r="FEF155" s="4"/>
      <c r="FEG155" s="4"/>
      <c r="FEH155" s="4"/>
      <c r="FEI155" s="4"/>
      <c r="FEJ155" s="4"/>
      <c r="FEK155" s="4"/>
      <c r="FEL155" s="4"/>
      <c r="FEM155" s="4"/>
      <c r="FEN155" s="4"/>
      <c r="FEO155" s="4"/>
      <c r="FEP155" s="4"/>
      <c r="FEQ155" s="4"/>
      <c r="FER155" s="4"/>
      <c r="FES155" s="4"/>
      <c r="FET155" s="4"/>
      <c r="FEU155" s="4"/>
      <c r="FEV155" s="4"/>
      <c r="FEW155" s="4"/>
      <c r="FEX155" s="4"/>
      <c r="FEY155" s="4"/>
      <c r="FEZ155" s="4"/>
      <c r="FFA155" s="4"/>
      <c r="FFB155" s="4"/>
      <c r="FFC155" s="4"/>
      <c r="FFD155" s="4"/>
      <c r="FFE155" s="4"/>
      <c r="FFF155" s="4"/>
      <c r="FFG155" s="4"/>
      <c r="FFH155" s="4"/>
      <c r="FFI155" s="4"/>
      <c r="FFJ155" s="4"/>
      <c r="FFK155" s="4"/>
      <c r="FFL155" s="4"/>
      <c r="FFM155" s="4"/>
      <c r="FFN155" s="4"/>
      <c r="FFO155" s="4"/>
      <c r="FFP155" s="4"/>
      <c r="FFQ155" s="4"/>
      <c r="FFR155" s="4"/>
      <c r="FFS155" s="4"/>
      <c r="FFT155" s="4"/>
      <c r="FFU155" s="4"/>
      <c r="FFV155" s="4"/>
      <c r="FFW155" s="4"/>
      <c r="FFX155" s="4"/>
      <c r="FFY155" s="4"/>
      <c r="FFZ155" s="4"/>
      <c r="FGA155" s="4"/>
      <c r="FGB155" s="4"/>
      <c r="FGC155" s="4"/>
      <c r="FGD155" s="4"/>
      <c r="FGE155" s="4"/>
      <c r="FGF155" s="4"/>
      <c r="FGG155" s="4"/>
      <c r="FGH155" s="4"/>
      <c r="FGI155" s="4"/>
      <c r="FGJ155" s="4"/>
      <c r="FGK155" s="4"/>
      <c r="FGL155" s="4"/>
      <c r="FGM155" s="4"/>
      <c r="FGN155" s="4"/>
      <c r="FGO155" s="4"/>
      <c r="FGP155" s="4"/>
      <c r="FGQ155" s="4"/>
      <c r="FGR155" s="4"/>
      <c r="FGS155" s="4"/>
      <c r="FGT155" s="4"/>
      <c r="FGU155" s="4"/>
      <c r="FGV155" s="4"/>
      <c r="FGW155" s="4"/>
      <c r="FGX155" s="4"/>
      <c r="FGY155" s="4"/>
      <c r="FGZ155" s="4"/>
      <c r="FHA155" s="4"/>
      <c r="FHB155" s="4"/>
      <c r="FHC155" s="4"/>
      <c r="FHD155" s="4"/>
      <c r="FHE155" s="4"/>
      <c r="FHF155" s="4"/>
      <c r="FHG155" s="4"/>
      <c r="FHH155" s="4"/>
      <c r="FHI155" s="4"/>
      <c r="FHJ155" s="4"/>
      <c r="FHK155" s="4"/>
      <c r="FHL155" s="4"/>
      <c r="FHM155" s="4"/>
      <c r="FHN155" s="4"/>
      <c r="FHO155" s="4"/>
      <c r="FHP155" s="4"/>
      <c r="FHQ155" s="4"/>
      <c r="FHR155" s="4"/>
      <c r="FHS155" s="4"/>
      <c r="FHT155" s="4"/>
      <c r="FHU155" s="4"/>
      <c r="FHV155" s="4"/>
      <c r="FHW155" s="4"/>
      <c r="FHX155" s="4"/>
      <c r="FHY155" s="4"/>
      <c r="FHZ155" s="4"/>
      <c r="FIA155" s="4"/>
      <c r="FIB155" s="4"/>
      <c r="FIC155" s="4"/>
      <c r="FID155" s="4"/>
      <c r="FIE155" s="4"/>
      <c r="FIF155" s="4"/>
      <c r="FIG155" s="4"/>
      <c r="FIH155" s="4"/>
      <c r="FII155" s="4"/>
      <c r="FIJ155" s="4"/>
      <c r="FIK155" s="4"/>
      <c r="FIL155" s="4"/>
      <c r="FIM155" s="4"/>
      <c r="FIN155" s="4"/>
      <c r="FIO155" s="4"/>
      <c r="FIP155" s="4"/>
      <c r="FIQ155" s="74"/>
      <c r="FIR155" s="74"/>
      <c r="FIS155" s="74"/>
      <c r="FIT155" s="74"/>
      <c r="FIU155" s="74"/>
      <c r="FIV155" s="74"/>
      <c r="FIW155" s="4"/>
      <c r="FIX155" s="4"/>
      <c r="FIY155" s="4"/>
      <c r="FIZ155" s="4"/>
      <c r="FJA155" s="4"/>
      <c r="FJB155" s="4"/>
      <c r="FJC155" s="4"/>
      <c r="FJD155" s="4"/>
      <c r="FJE155" s="4"/>
      <c r="FJF155" s="4"/>
      <c r="FJG155" s="4"/>
      <c r="FJH155" s="4"/>
      <c r="FJI155" s="4"/>
      <c r="FJJ155" s="4"/>
      <c r="FJK155" s="4"/>
      <c r="FJL155" s="4"/>
      <c r="FJM155" s="4"/>
      <c r="FJN155" s="4"/>
      <c r="FJO155" s="4"/>
      <c r="FJP155" s="4"/>
      <c r="FJQ155" s="4"/>
      <c r="FJR155" s="4"/>
      <c r="FJS155" s="4"/>
      <c r="FJT155" s="4"/>
      <c r="FJU155" s="4"/>
      <c r="FJV155" s="4"/>
      <c r="FJW155" s="4"/>
      <c r="FJX155" s="4"/>
      <c r="FJY155" s="4"/>
      <c r="FJZ155" s="4"/>
      <c r="FKA155" s="4"/>
      <c r="FKB155" s="4"/>
      <c r="FKC155" s="4"/>
      <c r="FKD155" s="4"/>
      <c r="FKE155" s="4"/>
      <c r="FKF155" s="4"/>
      <c r="FKG155" s="4"/>
      <c r="FKH155" s="4"/>
      <c r="FKI155" s="4"/>
      <c r="FKJ155" s="4"/>
      <c r="FKK155" s="4"/>
      <c r="FKL155" s="4"/>
      <c r="FKM155" s="4"/>
      <c r="FKN155" s="4"/>
      <c r="FKO155" s="4"/>
      <c r="FKP155" s="4"/>
      <c r="FKQ155" s="4"/>
      <c r="FKR155" s="4"/>
      <c r="FKS155" s="4"/>
      <c r="FKT155" s="4"/>
      <c r="FKU155" s="4"/>
      <c r="FKV155" s="4"/>
      <c r="FKW155" s="4"/>
      <c r="FKX155" s="4"/>
      <c r="FKY155" s="4"/>
      <c r="FKZ155" s="4"/>
      <c r="FLA155" s="4"/>
      <c r="FLB155" s="4"/>
      <c r="FLC155" s="4"/>
      <c r="FLD155" s="4"/>
      <c r="FLE155" s="4"/>
      <c r="FLF155" s="4"/>
      <c r="FLG155" s="4"/>
      <c r="FLH155" s="4"/>
      <c r="FLI155" s="4"/>
      <c r="FLJ155" s="4"/>
      <c r="FLK155" s="4"/>
      <c r="FLL155" s="4"/>
      <c r="FLM155" s="4"/>
      <c r="FLN155" s="4"/>
      <c r="FLO155" s="4"/>
      <c r="FLP155" s="4"/>
      <c r="FLQ155" s="4"/>
      <c r="FLR155" s="4"/>
      <c r="FLS155" s="4"/>
      <c r="FLT155" s="4"/>
      <c r="FLU155" s="4"/>
      <c r="FLV155" s="4"/>
      <c r="FLW155" s="4"/>
      <c r="FLX155" s="4"/>
      <c r="FLY155" s="4"/>
      <c r="FLZ155" s="4"/>
      <c r="FMA155" s="4"/>
      <c r="FMB155" s="4"/>
      <c r="FMC155" s="4"/>
      <c r="FMD155" s="4"/>
      <c r="FME155" s="4"/>
      <c r="FMF155" s="4"/>
      <c r="FMG155" s="4"/>
      <c r="FMH155" s="4"/>
      <c r="FMI155" s="4"/>
      <c r="FMJ155" s="4"/>
      <c r="FMK155" s="4"/>
      <c r="FML155" s="4"/>
      <c r="FMM155" s="4"/>
      <c r="FMN155" s="4"/>
      <c r="FMO155" s="4"/>
      <c r="FMP155" s="4"/>
      <c r="FMQ155" s="4"/>
      <c r="FMR155" s="4"/>
      <c r="FMS155" s="4"/>
      <c r="FMT155" s="4"/>
      <c r="FMU155" s="4"/>
      <c r="FMV155" s="4"/>
      <c r="FMW155" s="4"/>
      <c r="FMX155" s="4"/>
      <c r="FMY155" s="4"/>
      <c r="FMZ155" s="4"/>
      <c r="FNA155" s="4"/>
      <c r="FNB155" s="4"/>
      <c r="FNC155" s="4"/>
      <c r="FND155" s="4"/>
      <c r="FNE155" s="4"/>
      <c r="FNF155" s="4"/>
      <c r="FNG155" s="4"/>
      <c r="FNH155" s="4"/>
      <c r="FNI155" s="4"/>
      <c r="FNJ155" s="4"/>
      <c r="FNK155" s="4"/>
      <c r="FNL155" s="4"/>
      <c r="FNM155" s="4"/>
      <c r="FNN155" s="4"/>
      <c r="FNO155" s="4"/>
      <c r="FNP155" s="4"/>
      <c r="FNQ155" s="4"/>
      <c r="FNR155" s="4"/>
      <c r="FNS155" s="4"/>
      <c r="FNT155" s="4"/>
      <c r="FNU155" s="4"/>
      <c r="FNV155" s="4"/>
      <c r="FNW155" s="4"/>
      <c r="FNX155" s="4"/>
      <c r="FNY155" s="4"/>
      <c r="FNZ155" s="4"/>
      <c r="FOA155" s="4"/>
      <c r="FOB155" s="4"/>
      <c r="FOC155" s="4"/>
      <c r="FOD155" s="4"/>
      <c r="FOE155" s="4"/>
      <c r="FOF155" s="4"/>
      <c r="FOG155" s="4"/>
      <c r="FOH155" s="4"/>
      <c r="FOI155" s="4"/>
      <c r="FOJ155" s="4"/>
      <c r="FOK155" s="4"/>
      <c r="FOL155" s="4"/>
      <c r="FOM155" s="4"/>
      <c r="FON155" s="4"/>
      <c r="FOO155" s="4"/>
      <c r="FOP155" s="4"/>
      <c r="FOQ155" s="4"/>
      <c r="FOR155" s="4"/>
      <c r="FOS155" s="4"/>
      <c r="FOT155" s="4"/>
      <c r="FOU155" s="4"/>
      <c r="FOV155" s="4"/>
      <c r="FOW155" s="4"/>
      <c r="FOX155" s="4"/>
      <c r="FOY155" s="4"/>
      <c r="FOZ155" s="4"/>
      <c r="FPA155" s="4"/>
      <c r="FPB155" s="4"/>
      <c r="FPC155" s="4"/>
      <c r="FPD155" s="4"/>
      <c r="FPE155" s="4"/>
      <c r="FPF155" s="4"/>
      <c r="FPG155" s="4"/>
      <c r="FPH155" s="4"/>
      <c r="FPI155" s="4"/>
      <c r="FPJ155" s="4"/>
      <c r="FPK155" s="4"/>
      <c r="FPL155" s="4"/>
      <c r="FPM155" s="4"/>
      <c r="FPN155" s="4"/>
      <c r="FPO155" s="4"/>
      <c r="FPP155" s="4"/>
      <c r="FPQ155" s="4"/>
      <c r="FPR155" s="4"/>
      <c r="FPS155" s="4"/>
      <c r="FPT155" s="4"/>
      <c r="FPU155" s="4"/>
      <c r="FPV155" s="4"/>
      <c r="FPW155" s="4"/>
      <c r="FPX155" s="4"/>
      <c r="FPY155" s="4"/>
      <c r="FPZ155" s="4"/>
      <c r="FQA155" s="4"/>
      <c r="FQB155" s="4"/>
      <c r="FQC155" s="4"/>
      <c r="FQD155" s="4"/>
      <c r="FQE155" s="4"/>
      <c r="FQF155" s="4"/>
      <c r="FQG155" s="4"/>
      <c r="FQH155" s="4"/>
      <c r="FQI155" s="4"/>
      <c r="FQJ155" s="4"/>
      <c r="FQK155" s="4"/>
      <c r="FQL155" s="4"/>
      <c r="FQM155" s="4"/>
      <c r="FQN155" s="4"/>
      <c r="FQO155" s="4"/>
      <c r="FQP155" s="4"/>
      <c r="FQQ155" s="4"/>
      <c r="FQR155" s="4"/>
      <c r="FQS155" s="4"/>
      <c r="FQT155" s="4"/>
      <c r="FQU155" s="4"/>
      <c r="FQV155" s="4"/>
      <c r="FQW155" s="4"/>
      <c r="FQX155" s="4"/>
      <c r="FQY155" s="4"/>
      <c r="FQZ155" s="4"/>
      <c r="FRA155" s="4"/>
      <c r="FRB155" s="4"/>
      <c r="FRC155" s="4"/>
      <c r="FRD155" s="4"/>
      <c r="FRE155" s="4"/>
      <c r="FRF155" s="4"/>
      <c r="FRG155" s="4"/>
      <c r="FRH155" s="4"/>
      <c r="FRI155" s="4"/>
      <c r="FRJ155" s="4"/>
      <c r="FRK155" s="4"/>
      <c r="FRL155" s="4"/>
      <c r="FRM155" s="4"/>
      <c r="FRN155" s="4"/>
      <c r="FRO155" s="4"/>
      <c r="FRP155" s="4"/>
      <c r="FRQ155" s="4"/>
      <c r="FRR155" s="4"/>
      <c r="FRS155" s="4"/>
      <c r="FRT155" s="4"/>
      <c r="FRU155" s="4"/>
      <c r="FRV155" s="4"/>
      <c r="FRW155" s="4"/>
      <c r="FRX155" s="4"/>
      <c r="FRY155" s="4"/>
      <c r="FRZ155" s="4"/>
      <c r="FSA155" s="4"/>
      <c r="FSB155" s="4"/>
      <c r="FSC155" s="4"/>
      <c r="FSD155" s="4"/>
      <c r="FSE155" s="4"/>
      <c r="FSF155" s="4"/>
      <c r="FSG155" s="4"/>
      <c r="FSH155" s="4"/>
      <c r="FSI155" s="4"/>
      <c r="FSJ155" s="4"/>
      <c r="FSK155" s="4"/>
      <c r="FSL155" s="4"/>
      <c r="FSM155" s="74"/>
      <c r="FSN155" s="74"/>
      <c r="FSO155" s="74"/>
      <c r="FSP155" s="74"/>
      <c r="FSQ155" s="74"/>
      <c r="FSR155" s="74"/>
      <c r="FSS155" s="4"/>
      <c r="FST155" s="4"/>
      <c r="FSU155" s="4"/>
      <c r="FSV155" s="4"/>
      <c r="FSW155" s="4"/>
      <c r="FSX155" s="4"/>
      <c r="FSY155" s="4"/>
      <c r="FSZ155" s="4"/>
      <c r="FTA155" s="4"/>
      <c r="FTB155" s="4"/>
      <c r="FTC155" s="4"/>
      <c r="FTD155" s="4"/>
      <c r="FTE155" s="4"/>
      <c r="FTF155" s="4"/>
      <c r="FTG155" s="4"/>
      <c r="FTH155" s="4"/>
      <c r="FTI155" s="4"/>
      <c r="FTJ155" s="4"/>
      <c r="FTK155" s="4"/>
      <c r="FTL155" s="4"/>
      <c r="FTM155" s="4"/>
      <c r="FTN155" s="4"/>
      <c r="FTO155" s="4"/>
      <c r="FTP155" s="4"/>
      <c r="FTQ155" s="4"/>
      <c r="FTR155" s="4"/>
      <c r="FTS155" s="4"/>
      <c r="FTT155" s="4"/>
      <c r="FTU155" s="4"/>
      <c r="FTV155" s="4"/>
      <c r="FTW155" s="4"/>
      <c r="FTX155" s="4"/>
      <c r="FTY155" s="4"/>
      <c r="FTZ155" s="4"/>
      <c r="FUA155" s="4"/>
      <c r="FUB155" s="4"/>
      <c r="FUC155" s="4"/>
      <c r="FUD155" s="4"/>
      <c r="FUE155" s="4"/>
      <c r="FUF155" s="4"/>
      <c r="FUG155" s="4"/>
      <c r="FUH155" s="4"/>
      <c r="FUI155" s="4"/>
      <c r="FUJ155" s="4"/>
      <c r="FUK155" s="4"/>
      <c r="FUL155" s="4"/>
      <c r="FUM155" s="4"/>
      <c r="FUN155" s="4"/>
      <c r="FUO155" s="4"/>
      <c r="FUP155" s="4"/>
      <c r="FUQ155" s="4"/>
      <c r="FUR155" s="4"/>
      <c r="FUS155" s="4"/>
      <c r="FUT155" s="4"/>
      <c r="FUU155" s="4"/>
      <c r="FUV155" s="4"/>
      <c r="FUW155" s="4"/>
      <c r="FUX155" s="4"/>
      <c r="FUY155" s="4"/>
      <c r="FUZ155" s="4"/>
      <c r="FVA155" s="4"/>
      <c r="FVB155" s="4"/>
      <c r="FVC155" s="4"/>
      <c r="FVD155" s="4"/>
      <c r="FVE155" s="4"/>
      <c r="FVF155" s="4"/>
      <c r="FVG155" s="4"/>
      <c r="FVH155" s="4"/>
      <c r="FVI155" s="4"/>
      <c r="FVJ155" s="4"/>
      <c r="FVK155" s="4"/>
      <c r="FVL155" s="4"/>
      <c r="FVM155" s="4"/>
      <c r="FVN155" s="4"/>
      <c r="FVO155" s="4"/>
      <c r="FVP155" s="4"/>
      <c r="FVQ155" s="4"/>
      <c r="FVR155" s="4"/>
      <c r="FVS155" s="4"/>
      <c r="FVT155" s="4"/>
      <c r="FVU155" s="4"/>
      <c r="FVV155" s="4"/>
      <c r="FVW155" s="4"/>
      <c r="FVX155" s="4"/>
      <c r="FVY155" s="4"/>
      <c r="FVZ155" s="4"/>
      <c r="FWA155" s="4"/>
      <c r="FWB155" s="4"/>
      <c r="FWC155" s="4"/>
      <c r="FWD155" s="4"/>
      <c r="FWE155" s="4"/>
      <c r="FWF155" s="4"/>
      <c r="FWG155" s="4"/>
      <c r="FWH155" s="4"/>
      <c r="FWI155" s="4"/>
      <c r="FWJ155" s="4"/>
      <c r="FWK155" s="4"/>
      <c r="FWL155" s="4"/>
      <c r="FWM155" s="4"/>
      <c r="FWN155" s="4"/>
      <c r="FWO155" s="4"/>
      <c r="FWP155" s="4"/>
      <c r="FWQ155" s="4"/>
      <c r="FWR155" s="4"/>
      <c r="FWS155" s="4"/>
      <c r="FWT155" s="4"/>
      <c r="FWU155" s="4"/>
      <c r="FWV155" s="4"/>
      <c r="FWW155" s="4"/>
      <c r="FWX155" s="4"/>
      <c r="FWY155" s="4"/>
      <c r="FWZ155" s="4"/>
      <c r="FXA155" s="4"/>
      <c r="FXB155" s="4"/>
      <c r="FXC155" s="4"/>
      <c r="FXD155" s="4"/>
      <c r="FXE155" s="4"/>
      <c r="FXF155" s="4"/>
      <c r="FXG155" s="4"/>
      <c r="FXH155" s="4"/>
      <c r="FXI155" s="4"/>
      <c r="FXJ155" s="4"/>
      <c r="FXK155" s="4"/>
      <c r="FXL155" s="4"/>
      <c r="FXM155" s="4"/>
      <c r="FXN155" s="4"/>
      <c r="FXO155" s="4"/>
      <c r="FXP155" s="4"/>
      <c r="FXQ155" s="4"/>
      <c r="FXR155" s="4"/>
      <c r="FXS155" s="4"/>
      <c r="FXT155" s="4"/>
      <c r="FXU155" s="4"/>
      <c r="FXV155" s="4"/>
      <c r="FXW155" s="4"/>
      <c r="FXX155" s="4"/>
      <c r="FXY155" s="4"/>
      <c r="FXZ155" s="4"/>
      <c r="FYA155" s="4"/>
      <c r="FYB155" s="4"/>
      <c r="FYC155" s="4"/>
      <c r="FYD155" s="4"/>
      <c r="FYE155" s="4"/>
      <c r="FYF155" s="4"/>
      <c r="FYG155" s="4"/>
      <c r="FYH155" s="4"/>
      <c r="FYI155" s="4"/>
      <c r="FYJ155" s="4"/>
      <c r="FYK155" s="4"/>
      <c r="FYL155" s="4"/>
      <c r="FYM155" s="4"/>
      <c r="FYN155" s="4"/>
      <c r="FYO155" s="4"/>
      <c r="FYP155" s="4"/>
      <c r="FYQ155" s="4"/>
      <c r="FYR155" s="4"/>
      <c r="FYS155" s="4"/>
      <c r="FYT155" s="4"/>
      <c r="FYU155" s="4"/>
      <c r="FYV155" s="4"/>
      <c r="FYW155" s="4"/>
      <c r="FYX155" s="4"/>
      <c r="FYY155" s="4"/>
      <c r="FYZ155" s="4"/>
      <c r="FZA155" s="4"/>
      <c r="FZB155" s="4"/>
      <c r="FZC155" s="4"/>
      <c r="FZD155" s="4"/>
      <c r="FZE155" s="4"/>
      <c r="FZF155" s="4"/>
      <c r="FZG155" s="4"/>
      <c r="FZH155" s="4"/>
      <c r="FZI155" s="4"/>
      <c r="FZJ155" s="4"/>
      <c r="FZK155" s="4"/>
      <c r="FZL155" s="4"/>
      <c r="FZM155" s="4"/>
      <c r="FZN155" s="4"/>
      <c r="FZO155" s="4"/>
      <c r="FZP155" s="4"/>
      <c r="FZQ155" s="4"/>
      <c r="FZR155" s="4"/>
      <c r="FZS155" s="4"/>
      <c r="FZT155" s="4"/>
      <c r="FZU155" s="4"/>
      <c r="FZV155" s="4"/>
      <c r="FZW155" s="4"/>
      <c r="FZX155" s="4"/>
      <c r="FZY155" s="4"/>
      <c r="FZZ155" s="4"/>
      <c r="GAA155" s="4"/>
      <c r="GAB155" s="4"/>
      <c r="GAC155" s="4"/>
      <c r="GAD155" s="4"/>
      <c r="GAE155" s="4"/>
      <c r="GAF155" s="4"/>
      <c r="GAG155" s="4"/>
      <c r="GAH155" s="4"/>
      <c r="GAI155" s="4"/>
      <c r="GAJ155" s="4"/>
      <c r="GAK155" s="4"/>
      <c r="GAL155" s="4"/>
      <c r="GAM155" s="4"/>
      <c r="GAN155" s="4"/>
      <c r="GAO155" s="4"/>
      <c r="GAP155" s="4"/>
      <c r="GAQ155" s="4"/>
      <c r="GAR155" s="4"/>
      <c r="GAS155" s="4"/>
      <c r="GAT155" s="4"/>
      <c r="GAU155" s="4"/>
      <c r="GAV155" s="4"/>
      <c r="GAW155" s="4"/>
      <c r="GAX155" s="4"/>
      <c r="GAY155" s="4"/>
      <c r="GAZ155" s="4"/>
      <c r="GBA155" s="4"/>
      <c r="GBB155" s="4"/>
      <c r="GBC155" s="4"/>
      <c r="GBD155" s="4"/>
      <c r="GBE155" s="4"/>
      <c r="GBF155" s="4"/>
      <c r="GBG155" s="4"/>
      <c r="GBH155" s="4"/>
      <c r="GBI155" s="4"/>
      <c r="GBJ155" s="4"/>
      <c r="GBK155" s="4"/>
      <c r="GBL155" s="4"/>
      <c r="GBM155" s="4"/>
      <c r="GBN155" s="4"/>
      <c r="GBO155" s="4"/>
      <c r="GBP155" s="4"/>
      <c r="GBQ155" s="4"/>
      <c r="GBR155" s="4"/>
      <c r="GBS155" s="4"/>
      <c r="GBT155" s="4"/>
      <c r="GBU155" s="4"/>
      <c r="GBV155" s="4"/>
      <c r="GBW155" s="4"/>
      <c r="GBX155" s="4"/>
      <c r="GBY155" s="4"/>
      <c r="GBZ155" s="4"/>
      <c r="GCA155" s="4"/>
      <c r="GCB155" s="4"/>
      <c r="GCC155" s="4"/>
      <c r="GCD155" s="4"/>
      <c r="GCE155" s="4"/>
      <c r="GCF155" s="4"/>
      <c r="GCG155" s="4"/>
      <c r="GCH155" s="4"/>
      <c r="GCI155" s="74"/>
      <c r="GCJ155" s="74"/>
      <c r="GCK155" s="74"/>
      <c r="GCL155" s="74"/>
      <c r="GCM155" s="74"/>
      <c r="GCN155" s="74"/>
      <c r="GCO155" s="4"/>
      <c r="GCP155" s="4"/>
      <c r="GCQ155" s="4"/>
      <c r="GCR155" s="4"/>
      <c r="GCS155" s="4"/>
      <c r="GCT155" s="4"/>
      <c r="GCU155" s="4"/>
      <c r="GCV155" s="4"/>
      <c r="GCW155" s="4"/>
      <c r="GCX155" s="4"/>
      <c r="GCY155" s="4"/>
      <c r="GCZ155" s="4"/>
      <c r="GDA155" s="4"/>
      <c r="GDB155" s="4"/>
      <c r="GDC155" s="4"/>
      <c r="GDD155" s="4"/>
      <c r="GDE155" s="4"/>
      <c r="GDF155" s="4"/>
      <c r="GDG155" s="4"/>
      <c r="GDH155" s="4"/>
      <c r="GDI155" s="4"/>
      <c r="GDJ155" s="4"/>
      <c r="GDK155" s="4"/>
      <c r="GDL155" s="4"/>
      <c r="GDM155" s="4"/>
      <c r="GDN155" s="4"/>
      <c r="GDO155" s="4"/>
      <c r="GDP155" s="4"/>
      <c r="GDQ155" s="4"/>
      <c r="GDR155" s="4"/>
      <c r="GDS155" s="4"/>
      <c r="GDT155" s="4"/>
      <c r="GDU155" s="4"/>
      <c r="GDV155" s="4"/>
      <c r="GDW155" s="4"/>
      <c r="GDX155" s="4"/>
      <c r="GDY155" s="4"/>
      <c r="GDZ155" s="4"/>
      <c r="GEA155" s="4"/>
      <c r="GEB155" s="4"/>
      <c r="GEC155" s="4"/>
      <c r="GED155" s="4"/>
      <c r="GEE155" s="4"/>
      <c r="GEF155" s="4"/>
      <c r="GEG155" s="4"/>
      <c r="GEH155" s="4"/>
      <c r="GEI155" s="4"/>
      <c r="GEJ155" s="4"/>
      <c r="GEK155" s="4"/>
      <c r="GEL155" s="4"/>
      <c r="GEM155" s="4"/>
      <c r="GEN155" s="4"/>
      <c r="GEO155" s="4"/>
      <c r="GEP155" s="4"/>
      <c r="GEQ155" s="4"/>
      <c r="GER155" s="4"/>
      <c r="GES155" s="4"/>
      <c r="GET155" s="4"/>
      <c r="GEU155" s="4"/>
      <c r="GEV155" s="4"/>
      <c r="GEW155" s="4"/>
      <c r="GEX155" s="4"/>
      <c r="GEY155" s="4"/>
      <c r="GEZ155" s="4"/>
      <c r="GFA155" s="4"/>
      <c r="GFB155" s="4"/>
      <c r="GFC155" s="4"/>
      <c r="GFD155" s="4"/>
      <c r="GFE155" s="4"/>
      <c r="GFF155" s="4"/>
      <c r="GFG155" s="4"/>
      <c r="GFH155" s="4"/>
      <c r="GFI155" s="4"/>
      <c r="GFJ155" s="4"/>
      <c r="GFK155" s="4"/>
      <c r="GFL155" s="4"/>
      <c r="GFM155" s="4"/>
      <c r="GFN155" s="4"/>
      <c r="GFO155" s="4"/>
      <c r="GFP155" s="4"/>
      <c r="GFQ155" s="4"/>
      <c r="GFR155" s="4"/>
      <c r="GFS155" s="4"/>
      <c r="GFT155" s="4"/>
      <c r="GFU155" s="4"/>
      <c r="GFV155" s="4"/>
      <c r="GFW155" s="4"/>
      <c r="GFX155" s="4"/>
      <c r="GFY155" s="4"/>
      <c r="GFZ155" s="4"/>
      <c r="GGA155" s="4"/>
      <c r="GGB155" s="4"/>
      <c r="GGC155" s="4"/>
      <c r="GGD155" s="4"/>
      <c r="GGE155" s="4"/>
      <c r="GGF155" s="4"/>
      <c r="GGG155" s="4"/>
      <c r="GGH155" s="4"/>
      <c r="GGI155" s="4"/>
      <c r="GGJ155" s="4"/>
      <c r="GGK155" s="4"/>
      <c r="GGL155" s="4"/>
      <c r="GGM155" s="4"/>
      <c r="GGN155" s="4"/>
      <c r="GGO155" s="4"/>
      <c r="GGP155" s="4"/>
      <c r="GGQ155" s="4"/>
      <c r="GGR155" s="4"/>
      <c r="GGS155" s="4"/>
      <c r="GGT155" s="4"/>
      <c r="GGU155" s="4"/>
      <c r="GGV155" s="4"/>
      <c r="GGW155" s="4"/>
      <c r="GGX155" s="4"/>
      <c r="GGY155" s="4"/>
      <c r="GGZ155" s="4"/>
      <c r="GHA155" s="4"/>
      <c r="GHB155" s="4"/>
      <c r="GHC155" s="4"/>
      <c r="GHD155" s="4"/>
      <c r="GHE155" s="4"/>
      <c r="GHF155" s="4"/>
      <c r="GHG155" s="4"/>
      <c r="GHH155" s="4"/>
      <c r="GHI155" s="4"/>
      <c r="GHJ155" s="4"/>
      <c r="GHK155" s="4"/>
      <c r="GHL155" s="4"/>
      <c r="GHM155" s="4"/>
      <c r="GHN155" s="4"/>
      <c r="GHO155" s="4"/>
      <c r="GHP155" s="4"/>
      <c r="GHQ155" s="4"/>
      <c r="GHR155" s="4"/>
      <c r="GHS155" s="4"/>
      <c r="GHT155" s="4"/>
      <c r="GHU155" s="4"/>
      <c r="GHV155" s="4"/>
      <c r="GHW155" s="4"/>
      <c r="GHX155" s="4"/>
      <c r="GHY155" s="4"/>
      <c r="GHZ155" s="4"/>
      <c r="GIA155" s="4"/>
      <c r="GIB155" s="4"/>
      <c r="GIC155" s="4"/>
      <c r="GID155" s="4"/>
      <c r="GIE155" s="4"/>
      <c r="GIF155" s="4"/>
      <c r="GIG155" s="4"/>
      <c r="GIH155" s="4"/>
      <c r="GII155" s="4"/>
      <c r="GIJ155" s="4"/>
      <c r="GIK155" s="4"/>
      <c r="GIL155" s="4"/>
      <c r="GIM155" s="4"/>
      <c r="GIN155" s="4"/>
      <c r="GIO155" s="4"/>
      <c r="GIP155" s="4"/>
      <c r="GIQ155" s="4"/>
      <c r="GIR155" s="4"/>
      <c r="GIS155" s="4"/>
      <c r="GIT155" s="4"/>
      <c r="GIU155" s="4"/>
      <c r="GIV155" s="4"/>
      <c r="GIW155" s="4"/>
      <c r="GIX155" s="4"/>
      <c r="GIY155" s="4"/>
      <c r="GIZ155" s="4"/>
      <c r="GJA155" s="4"/>
      <c r="GJB155" s="4"/>
      <c r="GJC155" s="4"/>
      <c r="GJD155" s="4"/>
      <c r="GJE155" s="4"/>
      <c r="GJF155" s="4"/>
      <c r="GJG155" s="4"/>
      <c r="GJH155" s="4"/>
      <c r="GJI155" s="4"/>
      <c r="GJJ155" s="4"/>
      <c r="GJK155" s="4"/>
      <c r="GJL155" s="4"/>
      <c r="GJM155" s="4"/>
      <c r="GJN155" s="4"/>
      <c r="GJO155" s="4"/>
      <c r="GJP155" s="4"/>
      <c r="GJQ155" s="4"/>
      <c r="GJR155" s="4"/>
      <c r="GJS155" s="4"/>
      <c r="GJT155" s="4"/>
      <c r="GJU155" s="4"/>
      <c r="GJV155" s="4"/>
      <c r="GJW155" s="4"/>
      <c r="GJX155" s="4"/>
      <c r="GJY155" s="4"/>
      <c r="GJZ155" s="4"/>
      <c r="GKA155" s="4"/>
      <c r="GKB155" s="4"/>
      <c r="GKC155" s="4"/>
      <c r="GKD155" s="4"/>
      <c r="GKE155" s="4"/>
      <c r="GKF155" s="4"/>
      <c r="GKG155" s="4"/>
      <c r="GKH155" s="4"/>
      <c r="GKI155" s="4"/>
      <c r="GKJ155" s="4"/>
      <c r="GKK155" s="4"/>
      <c r="GKL155" s="4"/>
      <c r="GKM155" s="4"/>
      <c r="GKN155" s="4"/>
      <c r="GKO155" s="4"/>
      <c r="GKP155" s="4"/>
      <c r="GKQ155" s="4"/>
      <c r="GKR155" s="4"/>
      <c r="GKS155" s="4"/>
      <c r="GKT155" s="4"/>
      <c r="GKU155" s="4"/>
      <c r="GKV155" s="4"/>
      <c r="GKW155" s="4"/>
      <c r="GKX155" s="4"/>
      <c r="GKY155" s="4"/>
      <c r="GKZ155" s="4"/>
      <c r="GLA155" s="4"/>
      <c r="GLB155" s="4"/>
      <c r="GLC155" s="4"/>
      <c r="GLD155" s="4"/>
      <c r="GLE155" s="4"/>
      <c r="GLF155" s="4"/>
      <c r="GLG155" s="4"/>
      <c r="GLH155" s="4"/>
      <c r="GLI155" s="4"/>
      <c r="GLJ155" s="4"/>
      <c r="GLK155" s="4"/>
      <c r="GLL155" s="4"/>
      <c r="GLM155" s="4"/>
      <c r="GLN155" s="4"/>
      <c r="GLO155" s="4"/>
      <c r="GLP155" s="4"/>
      <c r="GLQ155" s="4"/>
      <c r="GLR155" s="4"/>
      <c r="GLS155" s="4"/>
      <c r="GLT155" s="4"/>
      <c r="GLU155" s="4"/>
      <c r="GLV155" s="4"/>
      <c r="GLW155" s="4"/>
      <c r="GLX155" s="4"/>
      <c r="GLY155" s="4"/>
      <c r="GLZ155" s="4"/>
      <c r="GMA155" s="4"/>
      <c r="GMB155" s="4"/>
      <c r="GMC155" s="4"/>
      <c r="GMD155" s="4"/>
      <c r="GME155" s="74"/>
      <c r="GMF155" s="74"/>
      <c r="GMG155" s="74"/>
      <c r="GMH155" s="74"/>
      <c r="GMI155" s="74"/>
      <c r="GMJ155" s="74"/>
      <c r="GMK155" s="4"/>
      <c r="GML155" s="4"/>
      <c r="GMM155" s="4"/>
      <c r="GMN155" s="4"/>
      <c r="GMO155" s="4"/>
      <c r="GMP155" s="4"/>
      <c r="GMQ155" s="4"/>
      <c r="GMR155" s="4"/>
      <c r="GMS155" s="4"/>
      <c r="GMT155" s="4"/>
      <c r="GMU155" s="4"/>
      <c r="GMV155" s="4"/>
      <c r="GMW155" s="4"/>
      <c r="GMX155" s="4"/>
      <c r="GMY155" s="4"/>
      <c r="GMZ155" s="4"/>
      <c r="GNA155" s="4"/>
      <c r="GNB155" s="4"/>
      <c r="GNC155" s="4"/>
      <c r="GND155" s="4"/>
      <c r="GNE155" s="4"/>
      <c r="GNF155" s="4"/>
      <c r="GNG155" s="4"/>
      <c r="GNH155" s="4"/>
      <c r="GNI155" s="4"/>
      <c r="GNJ155" s="4"/>
      <c r="GNK155" s="4"/>
      <c r="GNL155" s="4"/>
      <c r="GNM155" s="4"/>
      <c r="GNN155" s="4"/>
      <c r="GNO155" s="4"/>
      <c r="GNP155" s="4"/>
      <c r="GNQ155" s="4"/>
      <c r="GNR155" s="4"/>
      <c r="GNS155" s="4"/>
      <c r="GNT155" s="4"/>
      <c r="GNU155" s="4"/>
      <c r="GNV155" s="4"/>
      <c r="GNW155" s="4"/>
      <c r="GNX155" s="4"/>
      <c r="GNY155" s="4"/>
      <c r="GNZ155" s="4"/>
      <c r="GOA155" s="4"/>
      <c r="GOB155" s="4"/>
      <c r="GOC155" s="4"/>
      <c r="GOD155" s="4"/>
      <c r="GOE155" s="4"/>
      <c r="GOF155" s="4"/>
      <c r="GOG155" s="4"/>
      <c r="GOH155" s="4"/>
      <c r="GOI155" s="4"/>
      <c r="GOJ155" s="4"/>
      <c r="GOK155" s="4"/>
      <c r="GOL155" s="4"/>
      <c r="GOM155" s="4"/>
      <c r="GON155" s="4"/>
      <c r="GOO155" s="4"/>
      <c r="GOP155" s="4"/>
      <c r="GOQ155" s="4"/>
      <c r="GOR155" s="4"/>
      <c r="GOS155" s="4"/>
      <c r="GOT155" s="4"/>
      <c r="GOU155" s="4"/>
      <c r="GOV155" s="4"/>
      <c r="GOW155" s="4"/>
      <c r="GOX155" s="4"/>
      <c r="GOY155" s="4"/>
      <c r="GOZ155" s="4"/>
      <c r="GPA155" s="4"/>
      <c r="GPB155" s="4"/>
      <c r="GPC155" s="4"/>
      <c r="GPD155" s="4"/>
      <c r="GPE155" s="4"/>
      <c r="GPF155" s="4"/>
      <c r="GPG155" s="4"/>
      <c r="GPH155" s="4"/>
      <c r="GPI155" s="4"/>
      <c r="GPJ155" s="4"/>
      <c r="GPK155" s="4"/>
      <c r="GPL155" s="4"/>
      <c r="GPM155" s="4"/>
      <c r="GPN155" s="4"/>
      <c r="GPO155" s="4"/>
      <c r="GPP155" s="4"/>
      <c r="GPQ155" s="4"/>
      <c r="GPR155" s="4"/>
      <c r="GPS155" s="4"/>
      <c r="GPT155" s="4"/>
      <c r="GPU155" s="4"/>
      <c r="GPV155" s="4"/>
      <c r="GPW155" s="4"/>
      <c r="GPX155" s="4"/>
      <c r="GPY155" s="4"/>
      <c r="GPZ155" s="4"/>
      <c r="GQA155" s="4"/>
      <c r="GQB155" s="4"/>
      <c r="GQC155" s="4"/>
      <c r="GQD155" s="4"/>
      <c r="GQE155" s="4"/>
      <c r="GQF155" s="4"/>
      <c r="GQG155" s="4"/>
      <c r="GQH155" s="4"/>
      <c r="GQI155" s="4"/>
      <c r="GQJ155" s="4"/>
      <c r="GQK155" s="4"/>
      <c r="GQL155" s="4"/>
      <c r="GQM155" s="4"/>
      <c r="GQN155" s="4"/>
      <c r="GQO155" s="4"/>
      <c r="GQP155" s="4"/>
      <c r="GQQ155" s="4"/>
      <c r="GQR155" s="4"/>
      <c r="GQS155" s="4"/>
      <c r="GQT155" s="4"/>
      <c r="GQU155" s="4"/>
      <c r="GQV155" s="4"/>
      <c r="GQW155" s="4"/>
      <c r="GQX155" s="4"/>
      <c r="GQY155" s="4"/>
      <c r="GQZ155" s="4"/>
      <c r="GRA155" s="4"/>
      <c r="GRB155" s="4"/>
      <c r="GRC155" s="4"/>
      <c r="GRD155" s="4"/>
      <c r="GRE155" s="4"/>
      <c r="GRF155" s="4"/>
      <c r="GRG155" s="4"/>
      <c r="GRH155" s="4"/>
      <c r="GRI155" s="4"/>
      <c r="GRJ155" s="4"/>
      <c r="GRK155" s="4"/>
      <c r="GRL155" s="4"/>
      <c r="GRM155" s="4"/>
      <c r="GRN155" s="4"/>
      <c r="GRO155" s="4"/>
      <c r="GRP155" s="4"/>
      <c r="GRQ155" s="4"/>
      <c r="GRR155" s="4"/>
      <c r="GRS155" s="4"/>
      <c r="GRT155" s="4"/>
      <c r="GRU155" s="4"/>
      <c r="GRV155" s="4"/>
      <c r="GRW155" s="4"/>
      <c r="GRX155" s="4"/>
      <c r="GRY155" s="4"/>
      <c r="GRZ155" s="4"/>
      <c r="GSA155" s="4"/>
      <c r="GSB155" s="4"/>
      <c r="GSC155" s="4"/>
      <c r="GSD155" s="4"/>
      <c r="GSE155" s="4"/>
      <c r="GSF155" s="4"/>
      <c r="GSG155" s="4"/>
      <c r="GSH155" s="4"/>
      <c r="GSI155" s="4"/>
      <c r="GSJ155" s="4"/>
      <c r="GSK155" s="4"/>
      <c r="GSL155" s="4"/>
      <c r="GSM155" s="4"/>
      <c r="GSN155" s="4"/>
      <c r="GSO155" s="4"/>
      <c r="GSP155" s="4"/>
      <c r="GSQ155" s="4"/>
      <c r="GSR155" s="4"/>
      <c r="GSS155" s="4"/>
      <c r="GST155" s="4"/>
      <c r="GSU155" s="4"/>
      <c r="GSV155" s="4"/>
      <c r="GSW155" s="4"/>
      <c r="GSX155" s="4"/>
      <c r="GSY155" s="4"/>
      <c r="GSZ155" s="4"/>
      <c r="GTA155" s="4"/>
      <c r="GTB155" s="4"/>
      <c r="GTC155" s="4"/>
      <c r="GTD155" s="4"/>
      <c r="GTE155" s="4"/>
      <c r="GTF155" s="4"/>
      <c r="GTG155" s="4"/>
      <c r="GTH155" s="4"/>
      <c r="GTI155" s="4"/>
      <c r="GTJ155" s="4"/>
      <c r="GTK155" s="4"/>
      <c r="GTL155" s="4"/>
      <c r="GTM155" s="4"/>
      <c r="GTN155" s="4"/>
      <c r="GTO155" s="4"/>
      <c r="GTP155" s="4"/>
      <c r="GTQ155" s="4"/>
      <c r="GTR155" s="4"/>
      <c r="GTS155" s="4"/>
      <c r="GTT155" s="4"/>
      <c r="GTU155" s="4"/>
      <c r="GTV155" s="4"/>
      <c r="GTW155" s="4"/>
      <c r="GTX155" s="4"/>
      <c r="GTY155" s="4"/>
      <c r="GTZ155" s="4"/>
      <c r="GUA155" s="4"/>
      <c r="GUB155" s="4"/>
      <c r="GUC155" s="4"/>
      <c r="GUD155" s="4"/>
      <c r="GUE155" s="4"/>
      <c r="GUF155" s="4"/>
      <c r="GUG155" s="4"/>
      <c r="GUH155" s="4"/>
      <c r="GUI155" s="4"/>
      <c r="GUJ155" s="4"/>
      <c r="GUK155" s="4"/>
      <c r="GUL155" s="4"/>
      <c r="GUM155" s="4"/>
      <c r="GUN155" s="4"/>
      <c r="GUO155" s="4"/>
      <c r="GUP155" s="4"/>
      <c r="GUQ155" s="4"/>
      <c r="GUR155" s="4"/>
      <c r="GUS155" s="4"/>
      <c r="GUT155" s="4"/>
      <c r="GUU155" s="4"/>
      <c r="GUV155" s="4"/>
      <c r="GUW155" s="4"/>
      <c r="GUX155" s="4"/>
      <c r="GUY155" s="4"/>
      <c r="GUZ155" s="4"/>
      <c r="GVA155" s="4"/>
      <c r="GVB155" s="4"/>
      <c r="GVC155" s="4"/>
      <c r="GVD155" s="4"/>
      <c r="GVE155" s="4"/>
      <c r="GVF155" s="4"/>
      <c r="GVG155" s="4"/>
      <c r="GVH155" s="4"/>
      <c r="GVI155" s="4"/>
      <c r="GVJ155" s="4"/>
      <c r="GVK155" s="4"/>
      <c r="GVL155" s="4"/>
      <c r="GVM155" s="4"/>
      <c r="GVN155" s="4"/>
      <c r="GVO155" s="4"/>
      <c r="GVP155" s="4"/>
      <c r="GVQ155" s="4"/>
      <c r="GVR155" s="4"/>
      <c r="GVS155" s="4"/>
      <c r="GVT155" s="4"/>
      <c r="GVU155" s="4"/>
      <c r="GVV155" s="4"/>
      <c r="GVW155" s="4"/>
      <c r="GVX155" s="4"/>
      <c r="GVY155" s="4"/>
      <c r="GVZ155" s="4"/>
      <c r="GWA155" s="74"/>
      <c r="GWB155" s="74"/>
      <c r="GWC155" s="74"/>
      <c r="GWD155" s="74"/>
      <c r="GWE155" s="74"/>
      <c r="GWF155" s="74"/>
      <c r="GWG155" s="4"/>
      <c r="GWH155" s="4"/>
      <c r="GWI155" s="4"/>
      <c r="GWJ155" s="4"/>
      <c r="GWK155" s="4"/>
      <c r="GWL155" s="4"/>
      <c r="GWM155" s="4"/>
      <c r="GWN155" s="4"/>
      <c r="GWO155" s="4"/>
      <c r="GWP155" s="4"/>
      <c r="GWQ155" s="4"/>
      <c r="GWR155" s="4"/>
      <c r="GWS155" s="4"/>
      <c r="GWT155" s="4"/>
      <c r="GWU155" s="4"/>
      <c r="GWV155" s="4"/>
      <c r="GWW155" s="4"/>
      <c r="GWX155" s="4"/>
      <c r="GWY155" s="4"/>
      <c r="GWZ155" s="4"/>
      <c r="GXA155" s="4"/>
      <c r="GXB155" s="4"/>
      <c r="GXC155" s="4"/>
      <c r="GXD155" s="4"/>
      <c r="GXE155" s="4"/>
      <c r="GXF155" s="4"/>
      <c r="GXG155" s="4"/>
      <c r="GXH155" s="4"/>
      <c r="GXI155" s="4"/>
      <c r="GXJ155" s="4"/>
      <c r="GXK155" s="4"/>
      <c r="GXL155" s="4"/>
      <c r="GXM155" s="4"/>
      <c r="GXN155" s="4"/>
      <c r="GXO155" s="4"/>
      <c r="GXP155" s="4"/>
      <c r="GXQ155" s="4"/>
      <c r="GXR155" s="4"/>
      <c r="GXS155" s="4"/>
      <c r="GXT155" s="4"/>
      <c r="GXU155" s="4"/>
      <c r="GXV155" s="4"/>
      <c r="GXW155" s="4"/>
      <c r="GXX155" s="4"/>
      <c r="GXY155" s="4"/>
      <c r="GXZ155" s="4"/>
      <c r="GYA155" s="4"/>
      <c r="GYB155" s="4"/>
      <c r="GYC155" s="4"/>
      <c r="GYD155" s="4"/>
      <c r="GYE155" s="4"/>
      <c r="GYF155" s="4"/>
      <c r="GYG155" s="4"/>
      <c r="GYH155" s="4"/>
      <c r="GYI155" s="4"/>
      <c r="GYJ155" s="4"/>
      <c r="GYK155" s="4"/>
      <c r="GYL155" s="4"/>
      <c r="GYM155" s="4"/>
      <c r="GYN155" s="4"/>
      <c r="GYO155" s="4"/>
      <c r="GYP155" s="4"/>
      <c r="GYQ155" s="4"/>
      <c r="GYR155" s="4"/>
      <c r="GYS155" s="4"/>
      <c r="GYT155" s="4"/>
      <c r="GYU155" s="4"/>
      <c r="GYV155" s="4"/>
      <c r="GYW155" s="4"/>
      <c r="GYX155" s="4"/>
      <c r="GYY155" s="4"/>
      <c r="GYZ155" s="4"/>
      <c r="GZA155" s="4"/>
      <c r="GZB155" s="4"/>
      <c r="GZC155" s="4"/>
      <c r="GZD155" s="4"/>
      <c r="GZE155" s="4"/>
      <c r="GZF155" s="4"/>
      <c r="GZG155" s="4"/>
      <c r="GZH155" s="4"/>
      <c r="GZI155" s="4"/>
      <c r="GZJ155" s="4"/>
      <c r="GZK155" s="4"/>
      <c r="GZL155" s="4"/>
      <c r="GZM155" s="4"/>
      <c r="GZN155" s="4"/>
      <c r="GZO155" s="4"/>
      <c r="GZP155" s="4"/>
      <c r="GZQ155" s="4"/>
      <c r="GZR155" s="4"/>
      <c r="GZS155" s="4"/>
      <c r="GZT155" s="4"/>
      <c r="GZU155" s="4"/>
      <c r="GZV155" s="4"/>
      <c r="GZW155" s="4"/>
      <c r="GZX155" s="4"/>
      <c r="GZY155" s="4"/>
      <c r="GZZ155" s="4"/>
      <c r="HAA155" s="4"/>
      <c r="HAB155" s="4"/>
      <c r="HAC155" s="4"/>
      <c r="HAD155" s="4"/>
      <c r="HAE155" s="4"/>
      <c r="HAF155" s="4"/>
      <c r="HAG155" s="4"/>
      <c r="HAH155" s="4"/>
      <c r="HAI155" s="4"/>
      <c r="HAJ155" s="4"/>
      <c r="HAK155" s="4"/>
      <c r="HAL155" s="4"/>
      <c r="HAM155" s="4"/>
      <c r="HAN155" s="4"/>
      <c r="HAO155" s="4"/>
      <c r="HAP155" s="4"/>
      <c r="HAQ155" s="4"/>
      <c r="HAR155" s="4"/>
      <c r="HAS155" s="4"/>
      <c r="HAT155" s="4"/>
      <c r="HAU155" s="4"/>
      <c r="HAV155" s="4"/>
      <c r="HAW155" s="4"/>
      <c r="HAX155" s="4"/>
      <c r="HAY155" s="4"/>
      <c r="HAZ155" s="4"/>
      <c r="HBA155" s="4"/>
      <c r="HBB155" s="4"/>
      <c r="HBC155" s="4"/>
      <c r="HBD155" s="4"/>
      <c r="HBE155" s="4"/>
      <c r="HBF155" s="4"/>
      <c r="HBG155" s="4"/>
      <c r="HBH155" s="4"/>
      <c r="HBI155" s="4"/>
      <c r="HBJ155" s="4"/>
      <c r="HBK155" s="4"/>
      <c r="HBL155" s="4"/>
      <c r="HBM155" s="4"/>
      <c r="HBN155" s="4"/>
      <c r="HBO155" s="4"/>
      <c r="HBP155" s="4"/>
      <c r="HBQ155" s="4"/>
      <c r="HBR155" s="4"/>
      <c r="HBS155" s="4"/>
      <c r="HBT155" s="4"/>
      <c r="HBU155" s="4"/>
      <c r="HBV155" s="4"/>
      <c r="HBW155" s="4"/>
      <c r="HBX155" s="4"/>
      <c r="HBY155" s="4"/>
      <c r="HBZ155" s="4"/>
      <c r="HCA155" s="4"/>
      <c r="HCB155" s="4"/>
      <c r="HCC155" s="4"/>
      <c r="HCD155" s="4"/>
      <c r="HCE155" s="4"/>
      <c r="HCF155" s="4"/>
      <c r="HCG155" s="4"/>
      <c r="HCH155" s="4"/>
      <c r="HCI155" s="4"/>
      <c r="HCJ155" s="4"/>
      <c r="HCK155" s="4"/>
      <c r="HCL155" s="4"/>
      <c r="HCM155" s="4"/>
      <c r="HCN155" s="4"/>
      <c r="HCO155" s="4"/>
      <c r="HCP155" s="4"/>
      <c r="HCQ155" s="4"/>
      <c r="HCR155" s="4"/>
      <c r="HCS155" s="4"/>
      <c r="HCT155" s="4"/>
      <c r="HCU155" s="4"/>
      <c r="HCV155" s="4"/>
      <c r="HCW155" s="4"/>
      <c r="HCX155" s="4"/>
      <c r="HCY155" s="4"/>
      <c r="HCZ155" s="4"/>
      <c r="HDA155" s="4"/>
      <c r="HDB155" s="4"/>
      <c r="HDC155" s="4"/>
      <c r="HDD155" s="4"/>
      <c r="HDE155" s="4"/>
      <c r="HDF155" s="4"/>
      <c r="HDG155" s="4"/>
      <c r="HDH155" s="4"/>
      <c r="HDI155" s="4"/>
      <c r="HDJ155" s="4"/>
      <c r="HDK155" s="4"/>
      <c r="HDL155" s="4"/>
      <c r="HDM155" s="4"/>
      <c r="HDN155" s="4"/>
      <c r="HDO155" s="4"/>
      <c r="HDP155" s="4"/>
      <c r="HDQ155" s="4"/>
      <c r="HDR155" s="4"/>
      <c r="HDS155" s="4"/>
      <c r="HDT155" s="4"/>
      <c r="HDU155" s="4"/>
      <c r="HDV155" s="4"/>
      <c r="HDW155" s="4"/>
      <c r="HDX155" s="4"/>
      <c r="HDY155" s="4"/>
      <c r="HDZ155" s="4"/>
      <c r="HEA155" s="4"/>
      <c r="HEB155" s="4"/>
      <c r="HEC155" s="4"/>
      <c r="HED155" s="4"/>
      <c r="HEE155" s="4"/>
      <c r="HEF155" s="4"/>
      <c r="HEG155" s="4"/>
      <c r="HEH155" s="4"/>
      <c r="HEI155" s="4"/>
      <c r="HEJ155" s="4"/>
      <c r="HEK155" s="4"/>
      <c r="HEL155" s="4"/>
      <c r="HEM155" s="4"/>
      <c r="HEN155" s="4"/>
      <c r="HEO155" s="4"/>
      <c r="HEP155" s="4"/>
      <c r="HEQ155" s="4"/>
      <c r="HER155" s="4"/>
      <c r="HES155" s="4"/>
      <c r="HET155" s="4"/>
      <c r="HEU155" s="4"/>
      <c r="HEV155" s="4"/>
      <c r="HEW155" s="4"/>
      <c r="HEX155" s="4"/>
      <c r="HEY155" s="4"/>
      <c r="HEZ155" s="4"/>
      <c r="HFA155" s="4"/>
      <c r="HFB155" s="4"/>
      <c r="HFC155" s="4"/>
      <c r="HFD155" s="4"/>
      <c r="HFE155" s="4"/>
      <c r="HFF155" s="4"/>
      <c r="HFG155" s="4"/>
      <c r="HFH155" s="4"/>
      <c r="HFI155" s="4"/>
      <c r="HFJ155" s="4"/>
      <c r="HFK155" s="4"/>
      <c r="HFL155" s="4"/>
      <c r="HFM155" s="4"/>
      <c r="HFN155" s="4"/>
      <c r="HFO155" s="4"/>
      <c r="HFP155" s="4"/>
      <c r="HFQ155" s="4"/>
      <c r="HFR155" s="4"/>
      <c r="HFS155" s="4"/>
      <c r="HFT155" s="4"/>
      <c r="HFU155" s="4"/>
      <c r="HFV155" s="4"/>
      <c r="HFW155" s="74"/>
      <c r="HFX155" s="74"/>
      <c r="HFY155" s="74"/>
      <c r="HFZ155" s="74"/>
      <c r="HGA155" s="74"/>
      <c r="HGB155" s="74"/>
      <c r="HGC155" s="4"/>
      <c r="HGD155" s="4"/>
      <c r="HGE155" s="4"/>
      <c r="HGF155" s="4"/>
      <c r="HGG155" s="4"/>
      <c r="HGH155" s="4"/>
      <c r="HGI155" s="4"/>
      <c r="HGJ155" s="4"/>
      <c r="HGK155" s="4"/>
      <c r="HGL155" s="4"/>
      <c r="HGM155" s="4"/>
      <c r="HGN155" s="4"/>
      <c r="HGO155" s="4"/>
      <c r="HGP155" s="4"/>
      <c r="HGQ155" s="4"/>
      <c r="HGR155" s="4"/>
      <c r="HGS155" s="4"/>
      <c r="HGT155" s="4"/>
      <c r="HGU155" s="4"/>
      <c r="HGV155" s="4"/>
      <c r="HGW155" s="4"/>
      <c r="HGX155" s="4"/>
      <c r="HGY155" s="4"/>
      <c r="HGZ155" s="4"/>
      <c r="HHA155" s="4"/>
      <c r="HHB155" s="4"/>
      <c r="HHC155" s="4"/>
      <c r="HHD155" s="4"/>
      <c r="HHE155" s="4"/>
      <c r="HHF155" s="4"/>
      <c r="HHG155" s="4"/>
      <c r="HHH155" s="4"/>
      <c r="HHI155" s="4"/>
      <c r="HHJ155" s="4"/>
      <c r="HHK155" s="4"/>
      <c r="HHL155" s="4"/>
      <c r="HHM155" s="4"/>
      <c r="HHN155" s="4"/>
      <c r="HHO155" s="4"/>
      <c r="HHP155" s="4"/>
      <c r="HHQ155" s="4"/>
      <c r="HHR155" s="4"/>
      <c r="HHS155" s="4"/>
      <c r="HHT155" s="4"/>
      <c r="HHU155" s="4"/>
      <c r="HHV155" s="4"/>
      <c r="HHW155" s="4"/>
      <c r="HHX155" s="4"/>
      <c r="HHY155" s="4"/>
      <c r="HHZ155" s="4"/>
      <c r="HIA155" s="4"/>
      <c r="HIB155" s="4"/>
      <c r="HIC155" s="4"/>
      <c r="HID155" s="4"/>
      <c r="HIE155" s="4"/>
      <c r="HIF155" s="4"/>
      <c r="HIG155" s="4"/>
      <c r="HIH155" s="4"/>
      <c r="HII155" s="4"/>
      <c r="HIJ155" s="4"/>
      <c r="HIK155" s="4"/>
      <c r="HIL155" s="4"/>
      <c r="HIM155" s="4"/>
      <c r="HIN155" s="4"/>
      <c r="HIO155" s="4"/>
      <c r="HIP155" s="4"/>
      <c r="HIQ155" s="4"/>
      <c r="HIR155" s="4"/>
      <c r="HIS155" s="4"/>
      <c r="HIT155" s="4"/>
      <c r="HIU155" s="4"/>
      <c r="HIV155" s="4"/>
      <c r="HIW155" s="4"/>
      <c r="HIX155" s="4"/>
      <c r="HIY155" s="4"/>
      <c r="HIZ155" s="4"/>
      <c r="HJA155" s="4"/>
      <c r="HJB155" s="4"/>
      <c r="HJC155" s="4"/>
      <c r="HJD155" s="4"/>
      <c r="HJE155" s="4"/>
      <c r="HJF155" s="4"/>
      <c r="HJG155" s="4"/>
      <c r="HJH155" s="4"/>
      <c r="HJI155" s="4"/>
      <c r="HJJ155" s="4"/>
      <c r="HJK155" s="4"/>
      <c r="HJL155" s="4"/>
      <c r="HJM155" s="4"/>
      <c r="HJN155" s="4"/>
      <c r="HJO155" s="4"/>
      <c r="HJP155" s="4"/>
      <c r="HJQ155" s="4"/>
      <c r="HJR155" s="4"/>
      <c r="HJS155" s="4"/>
      <c r="HJT155" s="4"/>
      <c r="HJU155" s="4"/>
      <c r="HJV155" s="4"/>
      <c r="HJW155" s="4"/>
      <c r="HJX155" s="4"/>
      <c r="HJY155" s="4"/>
      <c r="HJZ155" s="4"/>
      <c r="HKA155" s="4"/>
      <c r="HKB155" s="4"/>
      <c r="HKC155" s="4"/>
      <c r="HKD155" s="4"/>
      <c r="HKE155" s="4"/>
      <c r="HKF155" s="4"/>
      <c r="HKG155" s="4"/>
      <c r="HKH155" s="4"/>
      <c r="HKI155" s="4"/>
      <c r="HKJ155" s="4"/>
      <c r="HKK155" s="4"/>
      <c r="HKL155" s="4"/>
      <c r="HKM155" s="4"/>
      <c r="HKN155" s="4"/>
      <c r="HKO155" s="4"/>
      <c r="HKP155" s="4"/>
      <c r="HKQ155" s="4"/>
      <c r="HKR155" s="4"/>
      <c r="HKS155" s="4"/>
      <c r="HKT155" s="4"/>
      <c r="HKU155" s="4"/>
      <c r="HKV155" s="4"/>
      <c r="HKW155" s="4"/>
      <c r="HKX155" s="4"/>
      <c r="HKY155" s="4"/>
      <c r="HKZ155" s="4"/>
      <c r="HLA155" s="4"/>
      <c r="HLB155" s="4"/>
      <c r="HLC155" s="4"/>
      <c r="HLD155" s="4"/>
      <c r="HLE155" s="4"/>
      <c r="HLF155" s="4"/>
      <c r="HLG155" s="4"/>
      <c r="HLH155" s="4"/>
      <c r="HLI155" s="4"/>
      <c r="HLJ155" s="4"/>
      <c r="HLK155" s="4"/>
      <c r="HLL155" s="4"/>
      <c r="HLM155" s="4"/>
      <c r="HLN155" s="4"/>
      <c r="HLO155" s="4"/>
      <c r="HLP155" s="4"/>
      <c r="HLQ155" s="4"/>
      <c r="HLR155" s="4"/>
      <c r="HLS155" s="4"/>
      <c r="HLT155" s="4"/>
      <c r="HLU155" s="4"/>
      <c r="HLV155" s="4"/>
      <c r="HLW155" s="4"/>
      <c r="HLX155" s="4"/>
      <c r="HLY155" s="4"/>
      <c r="HLZ155" s="4"/>
      <c r="HMA155" s="4"/>
      <c r="HMB155" s="4"/>
      <c r="HMC155" s="4"/>
      <c r="HMD155" s="4"/>
      <c r="HME155" s="4"/>
      <c r="HMF155" s="4"/>
      <c r="HMG155" s="4"/>
      <c r="HMH155" s="4"/>
      <c r="HMI155" s="4"/>
      <c r="HMJ155" s="4"/>
      <c r="HMK155" s="4"/>
      <c r="HML155" s="4"/>
      <c r="HMM155" s="4"/>
      <c r="HMN155" s="4"/>
      <c r="HMO155" s="4"/>
      <c r="HMP155" s="4"/>
      <c r="HMQ155" s="4"/>
      <c r="HMR155" s="4"/>
      <c r="HMS155" s="4"/>
      <c r="HMT155" s="4"/>
      <c r="HMU155" s="4"/>
      <c r="HMV155" s="4"/>
      <c r="HMW155" s="4"/>
      <c r="HMX155" s="4"/>
      <c r="HMY155" s="4"/>
      <c r="HMZ155" s="4"/>
      <c r="HNA155" s="4"/>
      <c r="HNB155" s="4"/>
      <c r="HNC155" s="4"/>
      <c r="HND155" s="4"/>
      <c r="HNE155" s="4"/>
      <c r="HNF155" s="4"/>
      <c r="HNG155" s="4"/>
      <c r="HNH155" s="4"/>
      <c r="HNI155" s="4"/>
      <c r="HNJ155" s="4"/>
      <c r="HNK155" s="4"/>
      <c r="HNL155" s="4"/>
      <c r="HNM155" s="4"/>
      <c r="HNN155" s="4"/>
      <c r="HNO155" s="4"/>
      <c r="HNP155" s="4"/>
      <c r="HNQ155" s="4"/>
      <c r="HNR155" s="4"/>
      <c r="HNS155" s="4"/>
      <c r="HNT155" s="4"/>
      <c r="HNU155" s="4"/>
      <c r="HNV155" s="4"/>
      <c r="HNW155" s="4"/>
      <c r="HNX155" s="4"/>
      <c r="HNY155" s="4"/>
      <c r="HNZ155" s="4"/>
      <c r="HOA155" s="4"/>
      <c r="HOB155" s="4"/>
      <c r="HOC155" s="4"/>
      <c r="HOD155" s="4"/>
      <c r="HOE155" s="4"/>
      <c r="HOF155" s="4"/>
      <c r="HOG155" s="4"/>
      <c r="HOH155" s="4"/>
      <c r="HOI155" s="4"/>
      <c r="HOJ155" s="4"/>
      <c r="HOK155" s="4"/>
      <c r="HOL155" s="4"/>
      <c r="HOM155" s="4"/>
      <c r="HON155" s="4"/>
      <c r="HOO155" s="4"/>
      <c r="HOP155" s="4"/>
      <c r="HOQ155" s="4"/>
      <c r="HOR155" s="4"/>
      <c r="HOS155" s="4"/>
      <c r="HOT155" s="4"/>
      <c r="HOU155" s="4"/>
      <c r="HOV155" s="4"/>
      <c r="HOW155" s="4"/>
      <c r="HOX155" s="4"/>
      <c r="HOY155" s="4"/>
      <c r="HOZ155" s="4"/>
      <c r="HPA155" s="4"/>
      <c r="HPB155" s="4"/>
      <c r="HPC155" s="4"/>
      <c r="HPD155" s="4"/>
      <c r="HPE155" s="4"/>
      <c r="HPF155" s="4"/>
      <c r="HPG155" s="4"/>
      <c r="HPH155" s="4"/>
      <c r="HPI155" s="4"/>
      <c r="HPJ155" s="4"/>
      <c r="HPK155" s="4"/>
      <c r="HPL155" s="4"/>
      <c r="HPM155" s="4"/>
      <c r="HPN155" s="4"/>
      <c r="HPO155" s="4"/>
      <c r="HPP155" s="4"/>
      <c r="HPQ155" s="4"/>
      <c r="HPR155" s="4"/>
      <c r="HPS155" s="74"/>
      <c r="HPT155" s="74"/>
      <c r="HPU155" s="74"/>
      <c r="HPV155" s="74"/>
      <c r="HPW155" s="74"/>
      <c r="HPX155" s="74"/>
      <c r="HPY155" s="4"/>
      <c r="HPZ155" s="4"/>
      <c r="HQA155" s="4"/>
      <c r="HQB155" s="4"/>
      <c r="HQC155" s="4"/>
      <c r="HQD155" s="4"/>
      <c r="HQE155" s="4"/>
      <c r="HQF155" s="4"/>
      <c r="HQG155" s="4"/>
      <c r="HQH155" s="4"/>
      <c r="HQI155" s="4"/>
      <c r="HQJ155" s="4"/>
      <c r="HQK155" s="4"/>
      <c r="HQL155" s="4"/>
      <c r="HQM155" s="4"/>
      <c r="HQN155" s="4"/>
      <c r="HQO155" s="4"/>
      <c r="HQP155" s="4"/>
      <c r="HQQ155" s="4"/>
      <c r="HQR155" s="4"/>
      <c r="HQS155" s="4"/>
      <c r="HQT155" s="4"/>
      <c r="HQU155" s="4"/>
      <c r="HQV155" s="4"/>
      <c r="HQW155" s="4"/>
      <c r="HQX155" s="4"/>
      <c r="HQY155" s="4"/>
      <c r="HQZ155" s="4"/>
      <c r="HRA155" s="4"/>
      <c r="HRB155" s="4"/>
      <c r="HRC155" s="4"/>
      <c r="HRD155" s="4"/>
      <c r="HRE155" s="4"/>
      <c r="HRF155" s="4"/>
      <c r="HRG155" s="4"/>
      <c r="HRH155" s="4"/>
      <c r="HRI155" s="4"/>
      <c r="HRJ155" s="4"/>
      <c r="HRK155" s="4"/>
      <c r="HRL155" s="4"/>
      <c r="HRM155" s="4"/>
      <c r="HRN155" s="4"/>
      <c r="HRO155" s="4"/>
      <c r="HRP155" s="4"/>
      <c r="HRQ155" s="4"/>
      <c r="HRR155" s="4"/>
      <c r="HRS155" s="4"/>
      <c r="HRT155" s="4"/>
      <c r="HRU155" s="4"/>
      <c r="HRV155" s="4"/>
      <c r="HRW155" s="4"/>
      <c r="HRX155" s="4"/>
      <c r="HRY155" s="4"/>
      <c r="HRZ155" s="4"/>
      <c r="HSA155" s="4"/>
      <c r="HSB155" s="4"/>
      <c r="HSC155" s="4"/>
      <c r="HSD155" s="4"/>
      <c r="HSE155" s="4"/>
      <c r="HSF155" s="4"/>
      <c r="HSG155" s="4"/>
      <c r="HSH155" s="4"/>
      <c r="HSI155" s="4"/>
      <c r="HSJ155" s="4"/>
      <c r="HSK155" s="4"/>
      <c r="HSL155" s="4"/>
      <c r="HSM155" s="4"/>
      <c r="HSN155" s="4"/>
      <c r="HSO155" s="4"/>
      <c r="HSP155" s="4"/>
      <c r="HSQ155" s="4"/>
      <c r="HSR155" s="4"/>
      <c r="HSS155" s="4"/>
      <c r="HST155" s="4"/>
      <c r="HSU155" s="4"/>
      <c r="HSV155" s="4"/>
      <c r="HSW155" s="4"/>
      <c r="HSX155" s="4"/>
      <c r="HSY155" s="4"/>
      <c r="HSZ155" s="4"/>
      <c r="HTA155" s="4"/>
      <c r="HTB155" s="4"/>
      <c r="HTC155" s="4"/>
      <c r="HTD155" s="4"/>
      <c r="HTE155" s="4"/>
      <c r="HTF155" s="4"/>
      <c r="HTG155" s="4"/>
      <c r="HTH155" s="4"/>
      <c r="HTI155" s="4"/>
      <c r="HTJ155" s="4"/>
      <c r="HTK155" s="4"/>
      <c r="HTL155" s="4"/>
      <c r="HTM155" s="4"/>
      <c r="HTN155" s="4"/>
      <c r="HTO155" s="4"/>
      <c r="HTP155" s="4"/>
      <c r="HTQ155" s="4"/>
      <c r="HTR155" s="4"/>
      <c r="HTS155" s="4"/>
      <c r="HTT155" s="4"/>
      <c r="HTU155" s="4"/>
      <c r="HTV155" s="4"/>
      <c r="HTW155" s="4"/>
      <c r="HTX155" s="4"/>
      <c r="HTY155" s="4"/>
      <c r="HTZ155" s="4"/>
      <c r="HUA155" s="4"/>
      <c r="HUB155" s="4"/>
      <c r="HUC155" s="4"/>
      <c r="HUD155" s="4"/>
      <c r="HUE155" s="4"/>
      <c r="HUF155" s="4"/>
      <c r="HUG155" s="4"/>
      <c r="HUH155" s="4"/>
      <c r="HUI155" s="4"/>
      <c r="HUJ155" s="4"/>
      <c r="HUK155" s="4"/>
      <c r="HUL155" s="4"/>
      <c r="HUM155" s="4"/>
      <c r="HUN155" s="4"/>
      <c r="HUO155" s="4"/>
      <c r="HUP155" s="4"/>
      <c r="HUQ155" s="4"/>
      <c r="HUR155" s="4"/>
      <c r="HUS155" s="4"/>
      <c r="HUT155" s="4"/>
      <c r="HUU155" s="4"/>
      <c r="HUV155" s="4"/>
      <c r="HUW155" s="4"/>
      <c r="HUX155" s="4"/>
      <c r="HUY155" s="4"/>
      <c r="HUZ155" s="4"/>
      <c r="HVA155" s="4"/>
      <c r="HVB155" s="4"/>
      <c r="HVC155" s="4"/>
      <c r="HVD155" s="4"/>
      <c r="HVE155" s="4"/>
      <c r="HVF155" s="4"/>
      <c r="HVG155" s="4"/>
      <c r="HVH155" s="4"/>
      <c r="HVI155" s="4"/>
      <c r="HVJ155" s="4"/>
      <c r="HVK155" s="4"/>
      <c r="HVL155" s="4"/>
      <c r="HVM155" s="4"/>
      <c r="HVN155" s="4"/>
      <c r="HVO155" s="4"/>
      <c r="HVP155" s="4"/>
      <c r="HVQ155" s="4"/>
      <c r="HVR155" s="4"/>
      <c r="HVS155" s="4"/>
      <c r="HVT155" s="4"/>
      <c r="HVU155" s="4"/>
      <c r="HVV155" s="4"/>
      <c r="HVW155" s="4"/>
      <c r="HVX155" s="4"/>
      <c r="HVY155" s="4"/>
      <c r="HVZ155" s="4"/>
      <c r="HWA155" s="4"/>
      <c r="HWB155" s="4"/>
      <c r="HWC155" s="4"/>
      <c r="HWD155" s="4"/>
      <c r="HWE155" s="4"/>
      <c r="HWF155" s="4"/>
      <c r="HWG155" s="4"/>
      <c r="HWH155" s="4"/>
      <c r="HWI155" s="4"/>
      <c r="HWJ155" s="4"/>
      <c r="HWK155" s="4"/>
      <c r="HWL155" s="4"/>
      <c r="HWM155" s="4"/>
      <c r="HWN155" s="4"/>
      <c r="HWO155" s="4"/>
      <c r="HWP155" s="4"/>
      <c r="HWQ155" s="4"/>
      <c r="HWR155" s="4"/>
      <c r="HWS155" s="4"/>
      <c r="HWT155" s="4"/>
      <c r="HWU155" s="4"/>
      <c r="HWV155" s="4"/>
      <c r="HWW155" s="4"/>
      <c r="HWX155" s="4"/>
      <c r="HWY155" s="4"/>
      <c r="HWZ155" s="4"/>
      <c r="HXA155" s="4"/>
      <c r="HXB155" s="4"/>
      <c r="HXC155" s="4"/>
      <c r="HXD155" s="4"/>
      <c r="HXE155" s="4"/>
      <c r="HXF155" s="4"/>
      <c r="HXG155" s="4"/>
      <c r="HXH155" s="4"/>
      <c r="HXI155" s="4"/>
      <c r="HXJ155" s="4"/>
      <c r="HXK155" s="4"/>
      <c r="HXL155" s="4"/>
      <c r="HXM155" s="4"/>
      <c r="HXN155" s="4"/>
      <c r="HXO155" s="4"/>
      <c r="HXP155" s="4"/>
      <c r="HXQ155" s="4"/>
      <c r="HXR155" s="4"/>
      <c r="HXS155" s="4"/>
      <c r="HXT155" s="4"/>
      <c r="HXU155" s="4"/>
      <c r="HXV155" s="4"/>
      <c r="HXW155" s="4"/>
      <c r="HXX155" s="4"/>
      <c r="HXY155" s="4"/>
      <c r="HXZ155" s="4"/>
      <c r="HYA155" s="4"/>
      <c r="HYB155" s="4"/>
      <c r="HYC155" s="4"/>
      <c r="HYD155" s="4"/>
      <c r="HYE155" s="4"/>
      <c r="HYF155" s="4"/>
      <c r="HYG155" s="4"/>
      <c r="HYH155" s="4"/>
      <c r="HYI155" s="4"/>
      <c r="HYJ155" s="4"/>
      <c r="HYK155" s="4"/>
      <c r="HYL155" s="4"/>
      <c r="HYM155" s="4"/>
      <c r="HYN155" s="4"/>
      <c r="HYO155" s="4"/>
      <c r="HYP155" s="4"/>
      <c r="HYQ155" s="4"/>
      <c r="HYR155" s="4"/>
      <c r="HYS155" s="4"/>
      <c r="HYT155" s="4"/>
      <c r="HYU155" s="4"/>
      <c r="HYV155" s="4"/>
      <c r="HYW155" s="4"/>
      <c r="HYX155" s="4"/>
      <c r="HYY155" s="4"/>
      <c r="HYZ155" s="4"/>
      <c r="HZA155" s="4"/>
      <c r="HZB155" s="4"/>
      <c r="HZC155" s="4"/>
      <c r="HZD155" s="4"/>
      <c r="HZE155" s="4"/>
      <c r="HZF155" s="4"/>
      <c r="HZG155" s="4"/>
      <c r="HZH155" s="4"/>
      <c r="HZI155" s="4"/>
      <c r="HZJ155" s="4"/>
      <c r="HZK155" s="4"/>
      <c r="HZL155" s="4"/>
      <c r="HZM155" s="4"/>
      <c r="HZN155" s="4"/>
      <c r="HZO155" s="74"/>
      <c r="HZP155" s="74"/>
      <c r="HZQ155" s="74"/>
      <c r="HZR155" s="74"/>
      <c r="HZS155" s="74"/>
      <c r="HZT155" s="74"/>
      <c r="HZU155" s="4"/>
      <c r="HZV155" s="4"/>
      <c r="HZW155" s="4"/>
      <c r="HZX155" s="4"/>
      <c r="HZY155" s="4"/>
      <c r="HZZ155" s="4"/>
      <c r="IAA155" s="4"/>
      <c r="IAB155" s="4"/>
      <c r="IAC155" s="4"/>
      <c r="IAD155" s="4"/>
      <c r="IAE155" s="4"/>
      <c r="IAF155" s="4"/>
      <c r="IAG155" s="4"/>
      <c r="IAH155" s="4"/>
      <c r="IAI155" s="4"/>
      <c r="IAJ155" s="4"/>
      <c r="IAK155" s="4"/>
      <c r="IAL155" s="4"/>
      <c r="IAM155" s="4"/>
      <c r="IAN155" s="4"/>
      <c r="IAO155" s="4"/>
      <c r="IAP155" s="4"/>
      <c r="IAQ155" s="4"/>
      <c r="IAR155" s="4"/>
      <c r="IAS155" s="4"/>
      <c r="IAT155" s="4"/>
      <c r="IAU155" s="4"/>
      <c r="IAV155" s="4"/>
      <c r="IAW155" s="4"/>
      <c r="IAX155" s="4"/>
      <c r="IAY155" s="4"/>
      <c r="IAZ155" s="4"/>
      <c r="IBA155" s="4"/>
      <c r="IBB155" s="4"/>
      <c r="IBC155" s="4"/>
      <c r="IBD155" s="4"/>
      <c r="IBE155" s="4"/>
      <c r="IBF155" s="4"/>
      <c r="IBG155" s="4"/>
      <c r="IBH155" s="4"/>
      <c r="IBI155" s="4"/>
      <c r="IBJ155" s="4"/>
      <c r="IBK155" s="4"/>
      <c r="IBL155" s="4"/>
      <c r="IBM155" s="4"/>
      <c r="IBN155" s="4"/>
      <c r="IBO155" s="4"/>
      <c r="IBP155" s="4"/>
      <c r="IBQ155" s="4"/>
      <c r="IBR155" s="4"/>
      <c r="IBS155" s="4"/>
      <c r="IBT155" s="4"/>
      <c r="IBU155" s="4"/>
      <c r="IBV155" s="4"/>
      <c r="IBW155" s="4"/>
      <c r="IBX155" s="4"/>
      <c r="IBY155" s="4"/>
      <c r="IBZ155" s="4"/>
      <c r="ICA155" s="4"/>
      <c r="ICB155" s="4"/>
      <c r="ICC155" s="4"/>
      <c r="ICD155" s="4"/>
      <c r="ICE155" s="4"/>
      <c r="ICF155" s="4"/>
      <c r="ICG155" s="4"/>
      <c r="ICH155" s="4"/>
      <c r="ICI155" s="4"/>
      <c r="ICJ155" s="4"/>
      <c r="ICK155" s="4"/>
      <c r="ICL155" s="4"/>
      <c r="ICM155" s="4"/>
      <c r="ICN155" s="4"/>
      <c r="ICO155" s="4"/>
      <c r="ICP155" s="4"/>
      <c r="ICQ155" s="4"/>
      <c r="ICR155" s="4"/>
      <c r="ICS155" s="4"/>
      <c r="ICT155" s="4"/>
      <c r="ICU155" s="4"/>
      <c r="ICV155" s="4"/>
      <c r="ICW155" s="4"/>
      <c r="ICX155" s="4"/>
      <c r="ICY155" s="4"/>
      <c r="ICZ155" s="4"/>
      <c r="IDA155" s="4"/>
      <c r="IDB155" s="4"/>
      <c r="IDC155" s="4"/>
      <c r="IDD155" s="4"/>
      <c r="IDE155" s="4"/>
      <c r="IDF155" s="4"/>
      <c r="IDG155" s="4"/>
      <c r="IDH155" s="4"/>
      <c r="IDI155" s="4"/>
      <c r="IDJ155" s="4"/>
      <c r="IDK155" s="4"/>
      <c r="IDL155" s="4"/>
      <c r="IDM155" s="4"/>
      <c r="IDN155" s="4"/>
      <c r="IDO155" s="4"/>
      <c r="IDP155" s="4"/>
      <c r="IDQ155" s="4"/>
      <c r="IDR155" s="4"/>
      <c r="IDS155" s="4"/>
      <c r="IDT155" s="4"/>
      <c r="IDU155" s="4"/>
      <c r="IDV155" s="4"/>
      <c r="IDW155" s="4"/>
      <c r="IDX155" s="4"/>
      <c r="IDY155" s="4"/>
      <c r="IDZ155" s="4"/>
      <c r="IEA155" s="4"/>
      <c r="IEB155" s="4"/>
      <c r="IEC155" s="4"/>
      <c r="IED155" s="4"/>
      <c r="IEE155" s="4"/>
      <c r="IEF155" s="4"/>
      <c r="IEG155" s="4"/>
      <c r="IEH155" s="4"/>
      <c r="IEI155" s="4"/>
      <c r="IEJ155" s="4"/>
      <c r="IEK155" s="4"/>
      <c r="IEL155" s="4"/>
      <c r="IEM155" s="4"/>
      <c r="IEN155" s="4"/>
      <c r="IEO155" s="4"/>
      <c r="IEP155" s="4"/>
      <c r="IEQ155" s="4"/>
      <c r="IER155" s="4"/>
      <c r="IES155" s="4"/>
      <c r="IET155" s="4"/>
      <c r="IEU155" s="4"/>
      <c r="IEV155" s="4"/>
      <c r="IEW155" s="4"/>
      <c r="IEX155" s="4"/>
      <c r="IEY155" s="4"/>
      <c r="IEZ155" s="4"/>
      <c r="IFA155" s="4"/>
      <c r="IFB155" s="4"/>
      <c r="IFC155" s="4"/>
      <c r="IFD155" s="4"/>
      <c r="IFE155" s="4"/>
      <c r="IFF155" s="4"/>
      <c r="IFG155" s="4"/>
      <c r="IFH155" s="4"/>
      <c r="IFI155" s="4"/>
      <c r="IFJ155" s="4"/>
      <c r="IFK155" s="4"/>
      <c r="IFL155" s="4"/>
      <c r="IFM155" s="4"/>
      <c r="IFN155" s="4"/>
      <c r="IFO155" s="4"/>
      <c r="IFP155" s="4"/>
      <c r="IFQ155" s="4"/>
      <c r="IFR155" s="4"/>
      <c r="IFS155" s="4"/>
      <c r="IFT155" s="4"/>
      <c r="IFU155" s="4"/>
      <c r="IFV155" s="4"/>
      <c r="IFW155" s="4"/>
      <c r="IFX155" s="4"/>
      <c r="IFY155" s="4"/>
      <c r="IFZ155" s="4"/>
      <c r="IGA155" s="4"/>
      <c r="IGB155" s="4"/>
      <c r="IGC155" s="4"/>
      <c r="IGD155" s="4"/>
      <c r="IGE155" s="4"/>
      <c r="IGF155" s="4"/>
      <c r="IGG155" s="4"/>
      <c r="IGH155" s="4"/>
      <c r="IGI155" s="4"/>
      <c r="IGJ155" s="4"/>
      <c r="IGK155" s="4"/>
      <c r="IGL155" s="4"/>
      <c r="IGM155" s="4"/>
      <c r="IGN155" s="4"/>
      <c r="IGO155" s="4"/>
      <c r="IGP155" s="4"/>
      <c r="IGQ155" s="4"/>
      <c r="IGR155" s="4"/>
      <c r="IGS155" s="4"/>
      <c r="IGT155" s="4"/>
      <c r="IGU155" s="4"/>
      <c r="IGV155" s="4"/>
      <c r="IGW155" s="4"/>
      <c r="IGX155" s="4"/>
      <c r="IGY155" s="4"/>
      <c r="IGZ155" s="4"/>
      <c r="IHA155" s="4"/>
      <c r="IHB155" s="4"/>
      <c r="IHC155" s="4"/>
      <c r="IHD155" s="4"/>
      <c r="IHE155" s="4"/>
      <c r="IHF155" s="4"/>
      <c r="IHG155" s="4"/>
      <c r="IHH155" s="4"/>
      <c r="IHI155" s="4"/>
      <c r="IHJ155" s="4"/>
      <c r="IHK155" s="4"/>
      <c r="IHL155" s="4"/>
      <c r="IHM155" s="4"/>
      <c r="IHN155" s="4"/>
      <c r="IHO155" s="4"/>
      <c r="IHP155" s="4"/>
      <c r="IHQ155" s="4"/>
      <c r="IHR155" s="4"/>
      <c r="IHS155" s="4"/>
      <c r="IHT155" s="4"/>
      <c r="IHU155" s="4"/>
      <c r="IHV155" s="4"/>
      <c r="IHW155" s="4"/>
      <c r="IHX155" s="4"/>
      <c r="IHY155" s="4"/>
      <c r="IHZ155" s="4"/>
      <c r="IIA155" s="4"/>
      <c r="IIB155" s="4"/>
      <c r="IIC155" s="4"/>
      <c r="IID155" s="4"/>
      <c r="IIE155" s="4"/>
      <c r="IIF155" s="4"/>
      <c r="IIG155" s="4"/>
      <c r="IIH155" s="4"/>
      <c r="III155" s="4"/>
      <c r="IIJ155" s="4"/>
      <c r="IIK155" s="4"/>
      <c r="IIL155" s="4"/>
      <c r="IIM155" s="4"/>
      <c r="IIN155" s="4"/>
      <c r="IIO155" s="4"/>
      <c r="IIP155" s="4"/>
      <c r="IIQ155" s="4"/>
      <c r="IIR155" s="4"/>
      <c r="IIS155" s="4"/>
      <c r="IIT155" s="4"/>
      <c r="IIU155" s="4"/>
      <c r="IIV155" s="4"/>
      <c r="IIW155" s="4"/>
      <c r="IIX155" s="4"/>
      <c r="IIY155" s="4"/>
      <c r="IIZ155" s="4"/>
      <c r="IJA155" s="4"/>
      <c r="IJB155" s="4"/>
      <c r="IJC155" s="4"/>
      <c r="IJD155" s="4"/>
      <c r="IJE155" s="4"/>
      <c r="IJF155" s="4"/>
      <c r="IJG155" s="4"/>
      <c r="IJH155" s="4"/>
      <c r="IJI155" s="4"/>
      <c r="IJJ155" s="4"/>
      <c r="IJK155" s="74"/>
      <c r="IJL155" s="74"/>
      <c r="IJM155" s="74"/>
      <c r="IJN155" s="74"/>
      <c r="IJO155" s="74"/>
      <c r="IJP155" s="74"/>
      <c r="IJQ155" s="4"/>
      <c r="IJR155" s="4"/>
      <c r="IJS155" s="4"/>
      <c r="IJT155" s="4"/>
      <c r="IJU155" s="4"/>
      <c r="IJV155" s="4"/>
      <c r="IJW155" s="4"/>
      <c r="IJX155" s="4"/>
      <c r="IJY155" s="4"/>
      <c r="IJZ155" s="4"/>
      <c r="IKA155" s="4"/>
      <c r="IKB155" s="4"/>
      <c r="IKC155" s="4"/>
      <c r="IKD155" s="4"/>
      <c r="IKE155" s="4"/>
      <c r="IKF155" s="4"/>
      <c r="IKG155" s="4"/>
      <c r="IKH155" s="4"/>
      <c r="IKI155" s="4"/>
      <c r="IKJ155" s="4"/>
      <c r="IKK155" s="4"/>
      <c r="IKL155" s="4"/>
      <c r="IKM155" s="4"/>
      <c r="IKN155" s="4"/>
      <c r="IKO155" s="4"/>
      <c r="IKP155" s="4"/>
      <c r="IKQ155" s="4"/>
      <c r="IKR155" s="4"/>
      <c r="IKS155" s="4"/>
      <c r="IKT155" s="4"/>
      <c r="IKU155" s="4"/>
      <c r="IKV155" s="4"/>
      <c r="IKW155" s="4"/>
      <c r="IKX155" s="4"/>
      <c r="IKY155" s="4"/>
      <c r="IKZ155" s="4"/>
      <c r="ILA155" s="4"/>
      <c r="ILB155" s="4"/>
      <c r="ILC155" s="4"/>
      <c r="ILD155" s="4"/>
      <c r="ILE155" s="4"/>
      <c r="ILF155" s="4"/>
      <c r="ILG155" s="4"/>
      <c r="ILH155" s="4"/>
      <c r="ILI155" s="4"/>
      <c r="ILJ155" s="4"/>
      <c r="ILK155" s="4"/>
      <c r="ILL155" s="4"/>
      <c r="ILM155" s="4"/>
      <c r="ILN155" s="4"/>
      <c r="ILO155" s="4"/>
      <c r="ILP155" s="4"/>
      <c r="ILQ155" s="4"/>
      <c r="ILR155" s="4"/>
      <c r="ILS155" s="4"/>
      <c r="ILT155" s="4"/>
      <c r="ILU155" s="4"/>
      <c r="ILV155" s="4"/>
      <c r="ILW155" s="4"/>
      <c r="ILX155" s="4"/>
      <c r="ILY155" s="4"/>
      <c r="ILZ155" s="4"/>
      <c r="IMA155" s="4"/>
      <c r="IMB155" s="4"/>
      <c r="IMC155" s="4"/>
      <c r="IMD155" s="4"/>
      <c r="IME155" s="4"/>
      <c r="IMF155" s="4"/>
      <c r="IMG155" s="4"/>
      <c r="IMH155" s="4"/>
      <c r="IMI155" s="4"/>
      <c r="IMJ155" s="4"/>
      <c r="IMK155" s="4"/>
      <c r="IML155" s="4"/>
      <c r="IMM155" s="4"/>
      <c r="IMN155" s="4"/>
      <c r="IMO155" s="4"/>
      <c r="IMP155" s="4"/>
      <c r="IMQ155" s="4"/>
      <c r="IMR155" s="4"/>
      <c r="IMS155" s="4"/>
      <c r="IMT155" s="4"/>
      <c r="IMU155" s="4"/>
      <c r="IMV155" s="4"/>
      <c r="IMW155" s="4"/>
      <c r="IMX155" s="4"/>
      <c r="IMY155" s="4"/>
      <c r="IMZ155" s="4"/>
      <c r="INA155" s="4"/>
      <c r="INB155" s="4"/>
      <c r="INC155" s="4"/>
      <c r="IND155" s="4"/>
      <c r="INE155" s="4"/>
      <c r="INF155" s="4"/>
      <c r="ING155" s="4"/>
      <c r="INH155" s="4"/>
      <c r="INI155" s="4"/>
      <c r="INJ155" s="4"/>
      <c r="INK155" s="4"/>
      <c r="INL155" s="4"/>
      <c r="INM155" s="4"/>
      <c r="INN155" s="4"/>
      <c r="INO155" s="4"/>
      <c r="INP155" s="4"/>
      <c r="INQ155" s="4"/>
      <c r="INR155" s="4"/>
      <c r="INS155" s="4"/>
      <c r="INT155" s="4"/>
      <c r="INU155" s="4"/>
      <c r="INV155" s="4"/>
      <c r="INW155" s="4"/>
      <c r="INX155" s="4"/>
      <c r="INY155" s="4"/>
      <c r="INZ155" s="4"/>
      <c r="IOA155" s="4"/>
      <c r="IOB155" s="4"/>
      <c r="IOC155" s="4"/>
      <c r="IOD155" s="4"/>
      <c r="IOE155" s="4"/>
      <c r="IOF155" s="4"/>
      <c r="IOG155" s="4"/>
      <c r="IOH155" s="4"/>
      <c r="IOI155" s="4"/>
      <c r="IOJ155" s="4"/>
      <c r="IOK155" s="4"/>
      <c r="IOL155" s="4"/>
      <c r="IOM155" s="4"/>
      <c r="ION155" s="4"/>
      <c r="IOO155" s="4"/>
      <c r="IOP155" s="4"/>
      <c r="IOQ155" s="4"/>
      <c r="IOR155" s="4"/>
      <c r="IOS155" s="4"/>
      <c r="IOT155" s="4"/>
      <c r="IOU155" s="4"/>
      <c r="IOV155" s="4"/>
      <c r="IOW155" s="4"/>
      <c r="IOX155" s="4"/>
      <c r="IOY155" s="4"/>
      <c r="IOZ155" s="4"/>
      <c r="IPA155" s="4"/>
      <c r="IPB155" s="4"/>
      <c r="IPC155" s="4"/>
      <c r="IPD155" s="4"/>
      <c r="IPE155" s="4"/>
      <c r="IPF155" s="4"/>
      <c r="IPG155" s="4"/>
      <c r="IPH155" s="4"/>
      <c r="IPI155" s="4"/>
      <c r="IPJ155" s="4"/>
      <c r="IPK155" s="4"/>
      <c r="IPL155" s="4"/>
      <c r="IPM155" s="4"/>
      <c r="IPN155" s="4"/>
      <c r="IPO155" s="4"/>
      <c r="IPP155" s="4"/>
      <c r="IPQ155" s="4"/>
      <c r="IPR155" s="4"/>
      <c r="IPS155" s="4"/>
      <c r="IPT155" s="4"/>
      <c r="IPU155" s="4"/>
      <c r="IPV155" s="4"/>
      <c r="IPW155" s="4"/>
      <c r="IPX155" s="4"/>
      <c r="IPY155" s="4"/>
      <c r="IPZ155" s="4"/>
      <c r="IQA155" s="4"/>
      <c r="IQB155" s="4"/>
      <c r="IQC155" s="4"/>
      <c r="IQD155" s="4"/>
      <c r="IQE155" s="4"/>
      <c r="IQF155" s="4"/>
      <c r="IQG155" s="4"/>
      <c r="IQH155" s="4"/>
      <c r="IQI155" s="4"/>
      <c r="IQJ155" s="4"/>
      <c r="IQK155" s="4"/>
      <c r="IQL155" s="4"/>
      <c r="IQM155" s="4"/>
      <c r="IQN155" s="4"/>
      <c r="IQO155" s="4"/>
      <c r="IQP155" s="4"/>
      <c r="IQQ155" s="4"/>
      <c r="IQR155" s="4"/>
      <c r="IQS155" s="4"/>
      <c r="IQT155" s="4"/>
      <c r="IQU155" s="4"/>
      <c r="IQV155" s="4"/>
      <c r="IQW155" s="4"/>
      <c r="IQX155" s="4"/>
      <c r="IQY155" s="4"/>
      <c r="IQZ155" s="4"/>
      <c r="IRA155" s="4"/>
      <c r="IRB155" s="4"/>
      <c r="IRC155" s="4"/>
      <c r="IRD155" s="4"/>
      <c r="IRE155" s="4"/>
      <c r="IRF155" s="4"/>
      <c r="IRG155" s="4"/>
      <c r="IRH155" s="4"/>
      <c r="IRI155" s="4"/>
      <c r="IRJ155" s="4"/>
      <c r="IRK155" s="4"/>
      <c r="IRL155" s="4"/>
      <c r="IRM155" s="4"/>
      <c r="IRN155" s="4"/>
      <c r="IRO155" s="4"/>
      <c r="IRP155" s="4"/>
      <c r="IRQ155" s="4"/>
      <c r="IRR155" s="4"/>
      <c r="IRS155" s="4"/>
      <c r="IRT155" s="4"/>
      <c r="IRU155" s="4"/>
      <c r="IRV155" s="4"/>
      <c r="IRW155" s="4"/>
      <c r="IRX155" s="4"/>
      <c r="IRY155" s="4"/>
      <c r="IRZ155" s="4"/>
      <c r="ISA155" s="4"/>
      <c r="ISB155" s="4"/>
      <c r="ISC155" s="4"/>
      <c r="ISD155" s="4"/>
      <c r="ISE155" s="4"/>
      <c r="ISF155" s="4"/>
      <c r="ISG155" s="4"/>
      <c r="ISH155" s="4"/>
      <c r="ISI155" s="4"/>
      <c r="ISJ155" s="4"/>
      <c r="ISK155" s="4"/>
      <c r="ISL155" s="4"/>
      <c r="ISM155" s="4"/>
      <c r="ISN155" s="4"/>
      <c r="ISO155" s="4"/>
      <c r="ISP155" s="4"/>
      <c r="ISQ155" s="4"/>
      <c r="ISR155" s="4"/>
      <c r="ISS155" s="4"/>
      <c r="IST155" s="4"/>
      <c r="ISU155" s="4"/>
      <c r="ISV155" s="4"/>
      <c r="ISW155" s="4"/>
      <c r="ISX155" s="4"/>
      <c r="ISY155" s="4"/>
      <c r="ISZ155" s="4"/>
      <c r="ITA155" s="4"/>
      <c r="ITB155" s="4"/>
      <c r="ITC155" s="4"/>
      <c r="ITD155" s="4"/>
      <c r="ITE155" s="4"/>
      <c r="ITF155" s="4"/>
      <c r="ITG155" s="74"/>
      <c r="ITH155" s="74"/>
      <c r="ITI155" s="74"/>
      <c r="ITJ155" s="74"/>
      <c r="ITK155" s="74"/>
      <c r="ITL155" s="74"/>
      <c r="ITM155" s="4"/>
      <c r="ITN155" s="4"/>
      <c r="ITO155" s="4"/>
      <c r="ITP155" s="4"/>
      <c r="ITQ155" s="4"/>
      <c r="ITR155" s="4"/>
      <c r="ITS155" s="4"/>
      <c r="ITT155" s="4"/>
      <c r="ITU155" s="4"/>
      <c r="ITV155" s="4"/>
      <c r="ITW155" s="4"/>
      <c r="ITX155" s="4"/>
      <c r="ITY155" s="4"/>
      <c r="ITZ155" s="4"/>
      <c r="IUA155" s="4"/>
      <c r="IUB155" s="4"/>
      <c r="IUC155" s="4"/>
      <c r="IUD155" s="4"/>
      <c r="IUE155" s="4"/>
      <c r="IUF155" s="4"/>
      <c r="IUG155" s="4"/>
      <c r="IUH155" s="4"/>
      <c r="IUI155" s="4"/>
      <c r="IUJ155" s="4"/>
      <c r="IUK155" s="4"/>
      <c r="IUL155" s="4"/>
      <c r="IUM155" s="4"/>
      <c r="IUN155" s="4"/>
      <c r="IUO155" s="4"/>
      <c r="IUP155" s="4"/>
      <c r="IUQ155" s="4"/>
      <c r="IUR155" s="4"/>
      <c r="IUS155" s="4"/>
      <c r="IUT155" s="4"/>
      <c r="IUU155" s="4"/>
      <c r="IUV155" s="4"/>
      <c r="IUW155" s="4"/>
      <c r="IUX155" s="4"/>
      <c r="IUY155" s="4"/>
      <c r="IUZ155" s="4"/>
      <c r="IVA155" s="4"/>
      <c r="IVB155" s="4"/>
      <c r="IVC155" s="4"/>
      <c r="IVD155" s="4"/>
      <c r="IVE155" s="4"/>
      <c r="IVF155" s="4"/>
      <c r="IVG155" s="4"/>
      <c r="IVH155" s="4"/>
      <c r="IVI155" s="4"/>
      <c r="IVJ155" s="4"/>
      <c r="IVK155" s="4"/>
      <c r="IVL155" s="4"/>
      <c r="IVM155" s="4"/>
      <c r="IVN155" s="4"/>
      <c r="IVO155" s="4"/>
      <c r="IVP155" s="4"/>
      <c r="IVQ155" s="4"/>
      <c r="IVR155" s="4"/>
      <c r="IVS155" s="4"/>
      <c r="IVT155" s="4"/>
      <c r="IVU155" s="4"/>
      <c r="IVV155" s="4"/>
      <c r="IVW155" s="4"/>
      <c r="IVX155" s="4"/>
      <c r="IVY155" s="4"/>
      <c r="IVZ155" s="4"/>
      <c r="IWA155" s="4"/>
      <c r="IWB155" s="4"/>
      <c r="IWC155" s="4"/>
      <c r="IWD155" s="4"/>
      <c r="IWE155" s="4"/>
      <c r="IWF155" s="4"/>
      <c r="IWG155" s="4"/>
      <c r="IWH155" s="4"/>
      <c r="IWI155" s="4"/>
      <c r="IWJ155" s="4"/>
      <c r="IWK155" s="4"/>
      <c r="IWL155" s="4"/>
      <c r="IWM155" s="4"/>
      <c r="IWN155" s="4"/>
      <c r="IWO155" s="4"/>
      <c r="IWP155" s="4"/>
      <c r="IWQ155" s="4"/>
      <c r="IWR155" s="4"/>
      <c r="IWS155" s="4"/>
      <c r="IWT155" s="4"/>
      <c r="IWU155" s="4"/>
      <c r="IWV155" s="4"/>
      <c r="IWW155" s="4"/>
      <c r="IWX155" s="4"/>
      <c r="IWY155" s="4"/>
      <c r="IWZ155" s="4"/>
      <c r="IXA155" s="4"/>
      <c r="IXB155" s="4"/>
      <c r="IXC155" s="4"/>
      <c r="IXD155" s="4"/>
      <c r="IXE155" s="4"/>
      <c r="IXF155" s="4"/>
      <c r="IXG155" s="4"/>
      <c r="IXH155" s="4"/>
      <c r="IXI155" s="4"/>
      <c r="IXJ155" s="4"/>
      <c r="IXK155" s="4"/>
      <c r="IXL155" s="4"/>
      <c r="IXM155" s="4"/>
      <c r="IXN155" s="4"/>
      <c r="IXO155" s="4"/>
      <c r="IXP155" s="4"/>
      <c r="IXQ155" s="4"/>
      <c r="IXR155" s="4"/>
      <c r="IXS155" s="4"/>
      <c r="IXT155" s="4"/>
      <c r="IXU155" s="4"/>
      <c r="IXV155" s="4"/>
      <c r="IXW155" s="4"/>
      <c r="IXX155" s="4"/>
      <c r="IXY155" s="4"/>
      <c r="IXZ155" s="4"/>
      <c r="IYA155" s="4"/>
      <c r="IYB155" s="4"/>
      <c r="IYC155" s="4"/>
      <c r="IYD155" s="4"/>
      <c r="IYE155" s="4"/>
      <c r="IYF155" s="4"/>
      <c r="IYG155" s="4"/>
      <c r="IYH155" s="4"/>
      <c r="IYI155" s="4"/>
      <c r="IYJ155" s="4"/>
      <c r="IYK155" s="4"/>
      <c r="IYL155" s="4"/>
      <c r="IYM155" s="4"/>
      <c r="IYN155" s="4"/>
      <c r="IYO155" s="4"/>
      <c r="IYP155" s="4"/>
      <c r="IYQ155" s="4"/>
      <c r="IYR155" s="4"/>
      <c r="IYS155" s="4"/>
      <c r="IYT155" s="4"/>
      <c r="IYU155" s="4"/>
      <c r="IYV155" s="4"/>
      <c r="IYW155" s="4"/>
      <c r="IYX155" s="4"/>
      <c r="IYY155" s="4"/>
      <c r="IYZ155" s="4"/>
      <c r="IZA155" s="4"/>
      <c r="IZB155" s="4"/>
      <c r="IZC155" s="4"/>
      <c r="IZD155" s="4"/>
      <c r="IZE155" s="4"/>
      <c r="IZF155" s="4"/>
      <c r="IZG155" s="4"/>
      <c r="IZH155" s="4"/>
      <c r="IZI155" s="4"/>
      <c r="IZJ155" s="4"/>
      <c r="IZK155" s="4"/>
      <c r="IZL155" s="4"/>
      <c r="IZM155" s="4"/>
      <c r="IZN155" s="4"/>
      <c r="IZO155" s="4"/>
      <c r="IZP155" s="4"/>
      <c r="IZQ155" s="4"/>
      <c r="IZR155" s="4"/>
      <c r="IZS155" s="4"/>
      <c r="IZT155" s="4"/>
      <c r="IZU155" s="4"/>
      <c r="IZV155" s="4"/>
      <c r="IZW155" s="4"/>
      <c r="IZX155" s="4"/>
      <c r="IZY155" s="4"/>
      <c r="IZZ155" s="4"/>
      <c r="JAA155" s="4"/>
      <c r="JAB155" s="4"/>
      <c r="JAC155" s="4"/>
      <c r="JAD155" s="4"/>
      <c r="JAE155" s="4"/>
      <c r="JAF155" s="4"/>
      <c r="JAG155" s="4"/>
      <c r="JAH155" s="4"/>
      <c r="JAI155" s="4"/>
      <c r="JAJ155" s="4"/>
      <c r="JAK155" s="4"/>
      <c r="JAL155" s="4"/>
      <c r="JAM155" s="4"/>
      <c r="JAN155" s="4"/>
      <c r="JAO155" s="4"/>
      <c r="JAP155" s="4"/>
      <c r="JAQ155" s="4"/>
      <c r="JAR155" s="4"/>
      <c r="JAS155" s="4"/>
      <c r="JAT155" s="4"/>
      <c r="JAU155" s="4"/>
      <c r="JAV155" s="4"/>
      <c r="JAW155" s="4"/>
      <c r="JAX155" s="4"/>
      <c r="JAY155" s="4"/>
      <c r="JAZ155" s="4"/>
      <c r="JBA155" s="4"/>
      <c r="JBB155" s="4"/>
      <c r="JBC155" s="4"/>
      <c r="JBD155" s="4"/>
      <c r="JBE155" s="4"/>
      <c r="JBF155" s="4"/>
      <c r="JBG155" s="4"/>
      <c r="JBH155" s="4"/>
      <c r="JBI155" s="4"/>
      <c r="JBJ155" s="4"/>
      <c r="JBK155" s="4"/>
      <c r="JBL155" s="4"/>
      <c r="JBM155" s="4"/>
      <c r="JBN155" s="4"/>
      <c r="JBO155" s="4"/>
      <c r="JBP155" s="4"/>
      <c r="JBQ155" s="4"/>
      <c r="JBR155" s="4"/>
      <c r="JBS155" s="4"/>
      <c r="JBT155" s="4"/>
      <c r="JBU155" s="4"/>
      <c r="JBV155" s="4"/>
      <c r="JBW155" s="4"/>
      <c r="JBX155" s="4"/>
      <c r="JBY155" s="4"/>
      <c r="JBZ155" s="4"/>
      <c r="JCA155" s="4"/>
      <c r="JCB155" s="4"/>
      <c r="JCC155" s="4"/>
      <c r="JCD155" s="4"/>
      <c r="JCE155" s="4"/>
      <c r="JCF155" s="4"/>
      <c r="JCG155" s="4"/>
      <c r="JCH155" s="4"/>
      <c r="JCI155" s="4"/>
      <c r="JCJ155" s="4"/>
      <c r="JCK155" s="4"/>
      <c r="JCL155" s="4"/>
      <c r="JCM155" s="4"/>
      <c r="JCN155" s="4"/>
      <c r="JCO155" s="4"/>
      <c r="JCP155" s="4"/>
      <c r="JCQ155" s="4"/>
      <c r="JCR155" s="4"/>
      <c r="JCS155" s="4"/>
      <c r="JCT155" s="4"/>
      <c r="JCU155" s="4"/>
      <c r="JCV155" s="4"/>
      <c r="JCW155" s="4"/>
      <c r="JCX155" s="4"/>
      <c r="JCY155" s="4"/>
      <c r="JCZ155" s="4"/>
      <c r="JDA155" s="4"/>
      <c r="JDB155" s="4"/>
      <c r="JDC155" s="74"/>
      <c r="JDD155" s="74"/>
      <c r="JDE155" s="74"/>
      <c r="JDF155" s="74"/>
      <c r="JDG155" s="74"/>
      <c r="JDH155" s="74"/>
      <c r="JDI155" s="4"/>
      <c r="JDJ155" s="4"/>
      <c r="JDK155" s="4"/>
      <c r="JDL155" s="4"/>
      <c r="JDM155" s="4"/>
      <c r="JDN155" s="4"/>
      <c r="JDO155" s="4"/>
      <c r="JDP155" s="4"/>
      <c r="JDQ155" s="4"/>
      <c r="JDR155" s="4"/>
      <c r="JDS155" s="4"/>
      <c r="JDT155" s="4"/>
      <c r="JDU155" s="4"/>
      <c r="JDV155" s="4"/>
      <c r="JDW155" s="4"/>
      <c r="JDX155" s="4"/>
      <c r="JDY155" s="4"/>
      <c r="JDZ155" s="4"/>
      <c r="JEA155" s="4"/>
      <c r="JEB155" s="4"/>
      <c r="JEC155" s="4"/>
      <c r="JED155" s="4"/>
      <c r="JEE155" s="4"/>
      <c r="JEF155" s="4"/>
      <c r="JEG155" s="4"/>
      <c r="JEH155" s="4"/>
      <c r="JEI155" s="4"/>
      <c r="JEJ155" s="4"/>
      <c r="JEK155" s="4"/>
      <c r="JEL155" s="4"/>
      <c r="JEM155" s="4"/>
      <c r="JEN155" s="4"/>
      <c r="JEO155" s="4"/>
      <c r="JEP155" s="4"/>
      <c r="JEQ155" s="4"/>
      <c r="JER155" s="4"/>
      <c r="JES155" s="4"/>
      <c r="JET155" s="4"/>
      <c r="JEU155" s="4"/>
      <c r="JEV155" s="4"/>
      <c r="JEW155" s="4"/>
      <c r="JEX155" s="4"/>
      <c r="JEY155" s="4"/>
      <c r="JEZ155" s="4"/>
      <c r="JFA155" s="4"/>
      <c r="JFB155" s="4"/>
      <c r="JFC155" s="4"/>
      <c r="JFD155" s="4"/>
      <c r="JFE155" s="4"/>
      <c r="JFF155" s="4"/>
      <c r="JFG155" s="4"/>
      <c r="JFH155" s="4"/>
      <c r="JFI155" s="4"/>
      <c r="JFJ155" s="4"/>
      <c r="JFK155" s="4"/>
      <c r="JFL155" s="4"/>
      <c r="JFM155" s="4"/>
      <c r="JFN155" s="4"/>
      <c r="JFO155" s="4"/>
      <c r="JFP155" s="4"/>
      <c r="JFQ155" s="4"/>
      <c r="JFR155" s="4"/>
      <c r="JFS155" s="4"/>
      <c r="JFT155" s="4"/>
      <c r="JFU155" s="4"/>
      <c r="JFV155" s="4"/>
      <c r="JFW155" s="4"/>
      <c r="JFX155" s="4"/>
      <c r="JFY155" s="4"/>
      <c r="JFZ155" s="4"/>
      <c r="JGA155" s="4"/>
      <c r="JGB155" s="4"/>
      <c r="JGC155" s="4"/>
      <c r="JGD155" s="4"/>
      <c r="JGE155" s="4"/>
      <c r="JGF155" s="4"/>
      <c r="JGG155" s="4"/>
      <c r="JGH155" s="4"/>
      <c r="JGI155" s="4"/>
      <c r="JGJ155" s="4"/>
      <c r="JGK155" s="4"/>
      <c r="JGL155" s="4"/>
      <c r="JGM155" s="4"/>
      <c r="JGN155" s="4"/>
      <c r="JGO155" s="4"/>
      <c r="JGP155" s="4"/>
      <c r="JGQ155" s="4"/>
      <c r="JGR155" s="4"/>
      <c r="JGS155" s="4"/>
      <c r="JGT155" s="4"/>
      <c r="JGU155" s="4"/>
      <c r="JGV155" s="4"/>
      <c r="JGW155" s="4"/>
      <c r="JGX155" s="4"/>
      <c r="JGY155" s="4"/>
      <c r="JGZ155" s="4"/>
      <c r="JHA155" s="4"/>
      <c r="JHB155" s="4"/>
      <c r="JHC155" s="4"/>
      <c r="JHD155" s="4"/>
      <c r="JHE155" s="4"/>
      <c r="JHF155" s="4"/>
      <c r="JHG155" s="4"/>
      <c r="JHH155" s="4"/>
      <c r="JHI155" s="4"/>
      <c r="JHJ155" s="4"/>
      <c r="JHK155" s="4"/>
      <c r="JHL155" s="4"/>
      <c r="JHM155" s="4"/>
      <c r="JHN155" s="4"/>
      <c r="JHO155" s="4"/>
      <c r="JHP155" s="4"/>
      <c r="JHQ155" s="4"/>
      <c r="JHR155" s="4"/>
      <c r="JHS155" s="4"/>
      <c r="JHT155" s="4"/>
      <c r="JHU155" s="4"/>
      <c r="JHV155" s="4"/>
      <c r="JHW155" s="4"/>
      <c r="JHX155" s="4"/>
      <c r="JHY155" s="4"/>
      <c r="JHZ155" s="4"/>
      <c r="JIA155" s="4"/>
      <c r="JIB155" s="4"/>
      <c r="JIC155" s="4"/>
      <c r="JID155" s="4"/>
      <c r="JIE155" s="4"/>
      <c r="JIF155" s="4"/>
      <c r="JIG155" s="4"/>
      <c r="JIH155" s="4"/>
      <c r="JII155" s="4"/>
      <c r="JIJ155" s="4"/>
      <c r="JIK155" s="4"/>
      <c r="JIL155" s="4"/>
      <c r="JIM155" s="4"/>
      <c r="JIN155" s="4"/>
      <c r="JIO155" s="4"/>
      <c r="JIP155" s="4"/>
      <c r="JIQ155" s="4"/>
      <c r="JIR155" s="4"/>
      <c r="JIS155" s="4"/>
      <c r="JIT155" s="4"/>
      <c r="JIU155" s="4"/>
      <c r="JIV155" s="4"/>
      <c r="JIW155" s="4"/>
      <c r="JIX155" s="4"/>
      <c r="JIY155" s="4"/>
      <c r="JIZ155" s="4"/>
      <c r="JJA155" s="4"/>
      <c r="JJB155" s="4"/>
      <c r="JJC155" s="4"/>
      <c r="JJD155" s="4"/>
      <c r="JJE155" s="4"/>
      <c r="JJF155" s="4"/>
      <c r="JJG155" s="4"/>
      <c r="JJH155" s="4"/>
      <c r="JJI155" s="4"/>
      <c r="JJJ155" s="4"/>
      <c r="JJK155" s="4"/>
      <c r="JJL155" s="4"/>
      <c r="JJM155" s="4"/>
      <c r="JJN155" s="4"/>
      <c r="JJO155" s="4"/>
      <c r="JJP155" s="4"/>
      <c r="JJQ155" s="4"/>
      <c r="JJR155" s="4"/>
      <c r="JJS155" s="4"/>
      <c r="JJT155" s="4"/>
      <c r="JJU155" s="4"/>
      <c r="JJV155" s="4"/>
      <c r="JJW155" s="4"/>
      <c r="JJX155" s="4"/>
      <c r="JJY155" s="4"/>
      <c r="JJZ155" s="4"/>
      <c r="JKA155" s="4"/>
      <c r="JKB155" s="4"/>
      <c r="JKC155" s="4"/>
      <c r="JKD155" s="4"/>
      <c r="JKE155" s="4"/>
      <c r="JKF155" s="4"/>
      <c r="JKG155" s="4"/>
      <c r="JKH155" s="4"/>
      <c r="JKI155" s="4"/>
      <c r="JKJ155" s="4"/>
      <c r="JKK155" s="4"/>
      <c r="JKL155" s="4"/>
      <c r="JKM155" s="4"/>
      <c r="JKN155" s="4"/>
      <c r="JKO155" s="4"/>
      <c r="JKP155" s="4"/>
      <c r="JKQ155" s="4"/>
      <c r="JKR155" s="4"/>
      <c r="JKS155" s="4"/>
      <c r="JKT155" s="4"/>
      <c r="JKU155" s="4"/>
      <c r="JKV155" s="4"/>
      <c r="JKW155" s="4"/>
      <c r="JKX155" s="4"/>
      <c r="JKY155" s="4"/>
      <c r="JKZ155" s="4"/>
      <c r="JLA155" s="4"/>
      <c r="JLB155" s="4"/>
      <c r="JLC155" s="4"/>
      <c r="JLD155" s="4"/>
      <c r="JLE155" s="4"/>
      <c r="JLF155" s="4"/>
      <c r="JLG155" s="4"/>
      <c r="JLH155" s="4"/>
      <c r="JLI155" s="4"/>
      <c r="JLJ155" s="4"/>
      <c r="JLK155" s="4"/>
      <c r="JLL155" s="4"/>
      <c r="JLM155" s="4"/>
      <c r="JLN155" s="4"/>
      <c r="JLO155" s="4"/>
      <c r="JLP155" s="4"/>
      <c r="JLQ155" s="4"/>
      <c r="JLR155" s="4"/>
      <c r="JLS155" s="4"/>
      <c r="JLT155" s="4"/>
      <c r="JLU155" s="4"/>
      <c r="JLV155" s="4"/>
      <c r="JLW155" s="4"/>
      <c r="JLX155" s="4"/>
      <c r="JLY155" s="4"/>
      <c r="JLZ155" s="4"/>
      <c r="JMA155" s="4"/>
      <c r="JMB155" s="4"/>
      <c r="JMC155" s="4"/>
      <c r="JMD155" s="4"/>
      <c r="JME155" s="4"/>
      <c r="JMF155" s="4"/>
      <c r="JMG155" s="4"/>
      <c r="JMH155" s="4"/>
      <c r="JMI155" s="4"/>
      <c r="JMJ155" s="4"/>
      <c r="JMK155" s="4"/>
      <c r="JML155" s="4"/>
      <c r="JMM155" s="4"/>
      <c r="JMN155" s="4"/>
      <c r="JMO155" s="4"/>
      <c r="JMP155" s="4"/>
      <c r="JMQ155" s="4"/>
      <c r="JMR155" s="4"/>
      <c r="JMS155" s="4"/>
      <c r="JMT155" s="4"/>
      <c r="JMU155" s="4"/>
      <c r="JMV155" s="4"/>
      <c r="JMW155" s="4"/>
      <c r="JMX155" s="4"/>
      <c r="JMY155" s="74"/>
      <c r="JMZ155" s="74"/>
      <c r="JNA155" s="74"/>
      <c r="JNB155" s="74"/>
      <c r="JNC155" s="74"/>
      <c r="JND155" s="74"/>
      <c r="JNE155" s="4"/>
      <c r="JNF155" s="4"/>
      <c r="JNG155" s="4"/>
      <c r="JNH155" s="4"/>
      <c r="JNI155" s="4"/>
      <c r="JNJ155" s="4"/>
      <c r="JNK155" s="4"/>
      <c r="JNL155" s="4"/>
      <c r="JNM155" s="4"/>
      <c r="JNN155" s="4"/>
      <c r="JNO155" s="4"/>
      <c r="JNP155" s="4"/>
      <c r="JNQ155" s="4"/>
      <c r="JNR155" s="4"/>
      <c r="JNS155" s="4"/>
      <c r="JNT155" s="4"/>
      <c r="JNU155" s="4"/>
      <c r="JNV155" s="4"/>
      <c r="JNW155" s="4"/>
      <c r="JNX155" s="4"/>
      <c r="JNY155" s="4"/>
      <c r="JNZ155" s="4"/>
      <c r="JOA155" s="4"/>
      <c r="JOB155" s="4"/>
      <c r="JOC155" s="4"/>
      <c r="JOD155" s="4"/>
      <c r="JOE155" s="4"/>
      <c r="JOF155" s="4"/>
      <c r="JOG155" s="4"/>
      <c r="JOH155" s="4"/>
      <c r="JOI155" s="4"/>
      <c r="JOJ155" s="4"/>
      <c r="JOK155" s="4"/>
      <c r="JOL155" s="4"/>
      <c r="JOM155" s="4"/>
      <c r="JON155" s="4"/>
      <c r="JOO155" s="4"/>
      <c r="JOP155" s="4"/>
      <c r="JOQ155" s="4"/>
      <c r="JOR155" s="4"/>
      <c r="JOS155" s="4"/>
      <c r="JOT155" s="4"/>
      <c r="JOU155" s="4"/>
      <c r="JOV155" s="4"/>
      <c r="JOW155" s="4"/>
      <c r="JOX155" s="4"/>
      <c r="JOY155" s="4"/>
      <c r="JOZ155" s="4"/>
      <c r="JPA155" s="4"/>
      <c r="JPB155" s="4"/>
      <c r="JPC155" s="4"/>
      <c r="JPD155" s="4"/>
      <c r="JPE155" s="4"/>
      <c r="JPF155" s="4"/>
      <c r="JPG155" s="4"/>
      <c r="JPH155" s="4"/>
      <c r="JPI155" s="4"/>
      <c r="JPJ155" s="4"/>
      <c r="JPK155" s="4"/>
      <c r="JPL155" s="4"/>
      <c r="JPM155" s="4"/>
      <c r="JPN155" s="4"/>
      <c r="JPO155" s="4"/>
      <c r="JPP155" s="4"/>
      <c r="JPQ155" s="4"/>
      <c r="JPR155" s="4"/>
      <c r="JPS155" s="4"/>
      <c r="JPT155" s="4"/>
      <c r="JPU155" s="4"/>
      <c r="JPV155" s="4"/>
      <c r="JPW155" s="4"/>
      <c r="JPX155" s="4"/>
      <c r="JPY155" s="4"/>
      <c r="JPZ155" s="4"/>
      <c r="JQA155" s="4"/>
      <c r="JQB155" s="4"/>
      <c r="JQC155" s="4"/>
      <c r="JQD155" s="4"/>
      <c r="JQE155" s="4"/>
      <c r="JQF155" s="4"/>
      <c r="JQG155" s="4"/>
      <c r="JQH155" s="4"/>
      <c r="JQI155" s="4"/>
      <c r="JQJ155" s="4"/>
      <c r="JQK155" s="4"/>
      <c r="JQL155" s="4"/>
      <c r="JQM155" s="4"/>
      <c r="JQN155" s="4"/>
      <c r="JQO155" s="4"/>
      <c r="JQP155" s="4"/>
      <c r="JQQ155" s="4"/>
      <c r="JQR155" s="4"/>
      <c r="JQS155" s="4"/>
      <c r="JQT155" s="4"/>
      <c r="JQU155" s="4"/>
      <c r="JQV155" s="4"/>
      <c r="JQW155" s="4"/>
      <c r="JQX155" s="4"/>
      <c r="JQY155" s="4"/>
      <c r="JQZ155" s="4"/>
      <c r="JRA155" s="4"/>
      <c r="JRB155" s="4"/>
      <c r="JRC155" s="4"/>
      <c r="JRD155" s="4"/>
      <c r="JRE155" s="4"/>
      <c r="JRF155" s="4"/>
      <c r="JRG155" s="4"/>
      <c r="JRH155" s="4"/>
      <c r="JRI155" s="4"/>
      <c r="JRJ155" s="4"/>
      <c r="JRK155" s="4"/>
      <c r="JRL155" s="4"/>
      <c r="JRM155" s="4"/>
      <c r="JRN155" s="4"/>
      <c r="JRO155" s="4"/>
      <c r="JRP155" s="4"/>
      <c r="JRQ155" s="4"/>
      <c r="JRR155" s="4"/>
      <c r="JRS155" s="4"/>
      <c r="JRT155" s="4"/>
      <c r="JRU155" s="4"/>
      <c r="JRV155" s="4"/>
      <c r="JRW155" s="4"/>
      <c r="JRX155" s="4"/>
      <c r="JRY155" s="4"/>
      <c r="JRZ155" s="4"/>
      <c r="JSA155" s="4"/>
      <c r="JSB155" s="4"/>
      <c r="JSC155" s="4"/>
      <c r="JSD155" s="4"/>
      <c r="JSE155" s="4"/>
      <c r="JSF155" s="4"/>
      <c r="JSG155" s="4"/>
      <c r="JSH155" s="4"/>
      <c r="JSI155" s="4"/>
      <c r="JSJ155" s="4"/>
      <c r="JSK155" s="4"/>
      <c r="JSL155" s="4"/>
      <c r="JSM155" s="4"/>
      <c r="JSN155" s="4"/>
      <c r="JSO155" s="4"/>
      <c r="JSP155" s="4"/>
      <c r="JSQ155" s="4"/>
      <c r="JSR155" s="4"/>
      <c r="JSS155" s="4"/>
      <c r="JST155" s="4"/>
      <c r="JSU155" s="4"/>
      <c r="JSV155" s="4"/>
      <c r="JSW155" s="4"/>
      <c r="JSX155" s="4"/>
      <c r="JSY155" s="4"/>
      <c r="JSZ155" s="4"/>
      <c r="JTA155" s="4"/>
      <c r="JTB155" s="4"/>
      <c r="JTC155" s="4"/>
      <c r="JTD155" s="4"/>
      <c r="JTE155" s="4"/>
      <c r="JTF155" s="4"/>
      <c r="JTG155" s="4"/>
      <c r="JTH155" s="4"/>
      <c r="JTI155" s="4"/>
      <c r="JTJ155" s="4"/>
      <c r="JTK155" s="4"/>
      <c r="JTL155" s="4"/>
      <c r="JTM155" s="4"/>
      <c r="JTN155" s="4"/>
      <c r="JTO155" s="4"/>
      <c r="JTP155" s="4"/>
      <c r="JTQ155" s="4"/>
      <c r="JTR155" s="4"/>
      <c r="JTS155" s="4"/>
      <c r="JTT155" s="4"/>
      <c r="JTU155" s="4"/>
      <c r="JTV155" s="4"/>
      <c r="JTW155" s="4"/>
      <c r="JTX155" s="4"/>
      <c r="JTY155" s="4"/>
      <c r="JTZ155" s="4"/>
      <c r="JUA155" s="4"/>
      <c r="JUB155" s="4"/>
      <c r="JUC155" s="4"/>
      <c r="JUD155" s="4"/>
      <c r="JUE155" s="4"/>
      <c r="JUF155" s="4"/>
      <c r="JUG155" s="4"/>
      <c r="JUH155" s="4"/>
      <c r="JUI155" s="4"/>
      <c r="JUJ155" s="4"/>
      <c r="JUK155" s="4"/>
      <c r="JUL155" s="4"/>
      <c r="JUM155" s="4"/>
      <c r="JUN155" s="4"/>
      <c r="JUO155" s="4"/>
      <c r="JUP155" s="4"/>
      <c r="JUQ155" s="4"/>
      <c r="JUR155" s="4"/>
      <c r="JUS155" s="4"/>
      <c r="JUT155" s="4"/>
      <c r="JUU155" s="4"/>
      <c r="JUV155" s="4"/>
      <c r="JUW155" s="4"/>
      <c r="JUX155" s="4"/>
      <c r="JUY155" s="4"/>
      <c r="JUZ155" s="4"/>
      <c r="JVA155" s="4"/>
      <c r="JVB155" s="4"/>
      <c r="JVC155" s="4"/>
      <c r="JVD155" s="4"/>
      <c r="JVE155" s="4"/>
      <c r="JVF155" s="4"/>
      <c r="JVG155" s="4"/>
      <c r="JVH155" s="4"/>
      <c r="JVI155" s="4"/>
      <c r="JVJ155" s="4"/>
      <c r="JVK155" s="4"/>
      <c r="JVL155" s="4"/>
      <c r="JVM155" s="4"/>
      <c r="JVN155" s="4"/>
      <c r="JVO155" s="4"/>
      <c r="JVP155" s="4"/>
      <c r="JVQ155" s="4"/>
      <c r="JVR155" s="4"/>
      <c r="JVS155" s="4"/>
      <c r="JVT155" s="4"/>
      <c r="JVU155" s="4"/>
      <c r="JVV155" s="4"/>
      <c r="JVW155" s="4"/>
      <c r="JVX155" s="4"/>
      <c r="JVY155" s="4"/>
      <c r="JVZ155" s="4"/>
      <c r="JWA155" s="4"/>
      <c r="JWB155" s="4"/>
      <c r="JWC155" s="4"/>
      <c r="JWD155" s="4"/>
      <c r="JWE155" s="4"/>
      <c r="JWF155" s="4"/>
      <c r="JWG155" s="4"/>
      <c r="JWH155" s="4"/>
      <c r="JWI155" s="4"/>
      <c r="JWJ155" s="4"/>
      <c r="JWK155" s="4"/>
      <c r="JWL155" s="4"/>
      <c r="JWM155" s="4"/>
      <c r="JWN155" s="4"/>
      <c r="JWO155" s="4"/>
      <c r="JWP155" s="4"/>
      <c r="JWQ155" s="4"/>
      <c r="JWR155" s="4"/>
      <c r="JWS155" s="4"/>
      <c r="JWT155" s="4"/>
      <c r="JWU155" s="74"/>
      <c r="JWV155" s="74"/>
      <c r="JWW155" s="74"/>
      <c r="JWX155" s="74"/>
      <c r="JWY155" s="74"/>
      <c r="JWZ155" s="74"/>
      <c r="JXA155" s="4"/>
      <c r="JXB155" s="4"/>
      <c r="JXC155" s="4"/>
      <c r="JXD155" s="4"/>
      <c r="JXE155" s="4"/>
      <c r="JXF155" s="4"/>
      <c r="JXG155" s="4"/>
      <c r="JXH155" s="4"/>
      <c r="JXI155" s="4"/>
      <c r="JXJ155" s="4"/>
      <c r="JXK155" s="4"/>
      <c r="JXL155" s="4"/>
      <c r="JXM155" s="4"/>
      <c r="JXN155" s="4"/>
      <c r="JXO155" s="4"/>
      <c r="JXP155" s="4"/>
      <c r="JXQ155" s="4"/>
      <c r="JXR155" s="4"/>
      <c r="JXS155" s="4"/>
      <c r="JXT155" s="4"/>
      <c r="JXU155" s="4"/>
      <c r="JXV155" s="4"/>
      <c r="JXW155" s="4"/>
      <c r="JXX155" s="4"/>
      <c r="JXY155" s="4"/>
      <c r="JXZ155" s="4"/>
      <c r="JYA155" s="4"/>
      <c r="JYB155" s="4"/>
      <c r="JYC155" s="4"/>
      <c r="JYD155" s="4"/>
      <c r="JYE155" s="4"/>
      <c r="JYF155" s="4"/>
      <c r="JYG155" s="4"/>
      <c r="JYH155" s="4"/>
      <c r="JYI155" s="4"/>
      <c r="JYJ155" s="4"/>
      <c r="JYK155" s="4"/>
      <c r="JYL155" s="4"/>
      <c r="JYM155" s="4"/>
      <c r="JYN155" s="4"/>
      <c r="JYO155" s="4"/>
      <c r="JYP155" s="4"/>
      <c r="JYQ155" s="4"/>
      <c r="JYR155" s="4"/>
      <c r="JYS155" s="4"/>
      <c r="JYT155" s="4"/>
      <c r="JYU155" s="4"/>
      <c r="JYV155" s="4"/>
      <c r="JYW155" s="4"/>
      <c r="JYX155" s="4"/>
      <c r="JYY155" s="4"/>
      <c r="JYZ155" s="4"/>
      <c r="JZA155" s="4"/>
      <c r="JZB155" s="4"/>
      <c r="JZC155" s="4"/>
      <c r="JZD155" s="4"/>
      <c r="JZE155" s="4"/>
      <c r="JZF155" s="4"/>
      <c r="JZG155" s="4"/>
      <c r="JZH155" s="4"/>
      <c r="JZI155" s="4"/>
      <c r="JZJ155" s="4"/>
      <c r="JZK155" s="4"/>
      <c r="JZL155" s="4"/>
      <c r="JZM155" s="4"/>
      <c r="JZN155" s="4"/>
      <c r="JZO155" s="4"/>
      <c r="JZP155" s="4"/>
      <c r="JZQ155" s="4"/>
      <c r="JZR155" s="4"/>
      <c r="JZS155" s="4"/>
      <c r="JZT155" s="4"/>
      <c r="JZU155" s="4"/>
      <c r="JZV155" s="4"/>
      <c r="JZW155" s="4"/>
      <c r="JZX155" s="4"/>
      <c r="JZY155" s="4"/>
      <c r="JZZ155" s="4"/>
      <c r="KAA155" s="4"/>
      <c r="KAB155" s="4"/>
      <c r="KAC155" s="4"/>
      <c r="KAD155" s="4"/>
      <c r="KAE155" s="4"/>
      <c r="KAF155" s="4"/>
      <c r="KAG155" s="4"/>
      <c r="KAH155" s="4"/>
      <c r="KAI155" s="4"/>
      <c r="KAJ155" s="4"/>
      <c r="KAK155" s="4"/>
      <c r="KAL155" s="4"/>
      <c r="KAM155" s="4"/>
      <c r="KAN155" s="4"/>
      <c r="KAO155" s="4"/>
      <c r="KAP155" s="4"/>
      <c r="KAQ155" s="4"/>
      <c r="KAR155" s="4"/>
      <c r="KAS155" s="4"/>
      <c r="KAT155" s="4"/>
      <c r="KAU155" s="4"/>
      <c r="KAV155" s="4"/>
      <c r="KAW155" s="4"/>
      <c r="KAX155" s="4"/>
      <c r="KAY155" s="4"/>
      <c r="KAZ155" s="4"/>
      <c r="KBA155" s="4"/>
      <c r="KBB155" s="4"/>
      <c r="KBC155" s="4"/>
      <c r="KBD155" s="4"/>
      <c r="KBE155" s="4"/>
      <c r="KBF155" s="4"/>
      <c r="KBG155" s="4"/>
      <c r="KBH155" s="4"/>
      <c r="KBI155" s="4"/>
      <c r="KBJ155" s="4"/>
      <c r="KBK155" s="4"/>
      <c r="KBL155" s="4"/>
      <c r="KBM155" s="4"/>
      <c r="KBN155" s="4"/>
      <c r="KBO155" s="4"/>
      <c r="KBP155" s="4"/>
      <c r="KBQ155" s="4"/>
      <c r="KBR155" s="4"/>
      <c r="KBS155" s="4"/>
      <c r="KBT155" s="4"/>
      <c r="KBU155" s="4"/>
      <c r="KBV155" s="4"/>
      <c r="KBW155" s="4"/>
      <c r="KBX155" s="4"/>
      <c r="KBY155" s="4"/>
      <c r="KBZ155" s="4"/>
      <c r="KCA155" s="4"/>
      <c r="KCB155" s="4"/>
      <c r="KCC155" s="4"/>
      <c r="KCD155" s="4"/>
      <c r="KCE155" s="4"/>
      <c r="KCF155" s="4"/>
      <c r="KCG155" s="4"/>
      <c r="KCH155" s="4"/>
      <c r="KCI155" s="4"/>
      <c r="KCJ155" s="4"/>
      <c r="KCK155" s="4"/>
      <c r="KCL155" s="4"/>
      <c r="KCM155" s="4"/>
      <c r="KCN155" s="4"/>
      <c r="KCO155" s="4"/>
      <c r="KCP155" s="4"/>
      <c r="KCQ155" s="4"/>
      <c r="KCR155" s="4"/>
      <c r="KCS155" s="4"/>
      <c r="KCT155" s="4"/>
      <c r="KCU155" s="4"/>
      <c r="KCV155" s="4"/>
      <c r="KCW155" s="4"/>
      <c r="KCX155" s="4"/>
      <c r="KCY155" s="4"/>
      <c r="KCZ155" s="4"/>
      <c r="KDA155" s="4"/>
      <c r="KDB155" s="4"/>
      <c r="KDC155" s="4"/>
      <c r="KDD155" s="4"/>
      <c r="KDE155" s="4"/>
      <c r="KDF155" s="4"/>
      <c r="KDG155" s="4"/>
      <c r="KDH155" s="4"/>
      <c r="KDI155" s="4"/>
      <c r="KDJ155" s="4"/>
      <c r="KDK155" s="4"/>
      <c r="KDL155" s="4"/>
      <c r="KDM155" s="4"/>
      <c r="KDN155" s="4"/>
      <c r="KDO155" s="4"/>
      <c r="KDP155" s="4"/>
      <c r="KDQ155" s="4"/>
      <c r="KDR155" s="4"/>
      <c r="KDS155" s="4"/>
      <c r="KDT155" s="4"/>
      <c r="KDU155" s="4"/>
      <c r="KDV155" s="4"/>
      <c r="KDW155" s="4"/>
      <c r="KDX155" s="4"/>
      <c r="KDY155" s="4"/>
      <c r="KDZ155" s="4"/>
      <c r="KEA155" s="4"/>
      <c r="KEB155" s="4"/>
      <c r="KEC155" s="4"/>
      <c r="KED155" s="4"/>
      <c r="KEE155" s="4"/>
      <c r="KEF155" s="4"/>
      <c r="KEG155" s="4"/>
      <c r="KEH155" s="4"/>
      <c r="KEI155" s="4"/>
      <c r="KEJ155" s="4"/>
      <c r="KEK155" s="4"/>
      <c r="KEL155" s="4"/>
      <c r="KEM155" s="4"/>
      <c r="KEN155" s="4"/>
      <c r="KEO155" s="4"/>
      <c r="KEP155" s="4"/>
      <c r="KEQ155" s="4"/>
      <c r="KER155" s="4"/>
      <c r="KES155" s="4"/>
      <c r="KET155" s="4"/>
      <c r="KEU155" s="4"/>
      <c r="KEV155" s="4"/>
      <c r="KEW155" s="4"/>
      <c r="KEX155" s="4"/>
      <c r="KEY155" s="4"/>
      <c r="KEZ155" s="4"/>
      <c r="KFA155" s="4"/>
      <c r="KFB155" s="4"/>
      <c r="KFC155" s="4"/>
      <c r="KFD155" s="4"/>
      <c r="KFE155" s="4"/>
      <c r="KFF155" s="4"/>
      <c r="KFG155" s="4"/>
      <c r="KFH155" s="4"/>
      <c r="KFI155" s="4"/>
      <c r="KFJ155" s="4"/>
      <c r="KFK155" s="4"/>
      <c r="KFL155" s="4"/>
      <c r="KFM155" s="4"/>
      <c r="KFN155" s="4"/>
      <c r="KFO155" s="4"/>
      <c r="KFP155" s="4"/>
      <c r="KFQ155" s="4"/>
      <c r="KFR155" s="4"/>
      <c r="KFS155" s="4"/>
      <c r="KFT155" s="4"/>
      <c r="KFU155" s="4"/>
      <c r="KFV155" s="4"/>
      <c r="KFW155" s="4"/>
      <c r="KFX155" s="4"/>
      <c r="KFY155" s="4"/>
      <c r="KFZ155" s="4"/>
      <c r="KGA155" s="4"/>
      <c r="KGB155" s="4"/>
      <c r="KGC155" s="4"/>
      <c r="KGD155" s="4"/>
      <c r="KGE155" s="4"/>
      <c r="KGF155" s="4"/>
      <c r="KGG155" s="4"/>
      <c r="KGH155" s="4"/>
      <c r="KGI155" s="4"/>
      <c r="KGJ155" s="4"/>
      <c r="KGK155" s="4"/>
      <c r="KGL155" s="4"/>
      <c r="KGM155" s="4"/>
      <c r="KGN155" s="4"/>
      <c r="KGO155" s="4"/>
      <c r="KGP155" s="4"/>
      <c r="KGQ155" s="74"/>
      <c r="KGR155" s="74"/>
      <c r="KGS155" s="74"/>
      <c r="KGT155" s="74"/>
      <c r="KGU155" s="74"/>
      <c r="KGV155" s="74"/>
      <c r="KGW155" s="4"/>
      <c r="KGX155" s="4"/>
      <c r="KGY155" s="4"/>
      <c r="KGZ155" s="4"/>
      <c r="KHA155" s="4"/>
      <c r="KHB155" s="4"/>
      <c r="KHC155" s="4"/>
      <c r="KHD155" s="4"/>
      <c r="KHE155" s="4"/>
      <c r="KHF155" s="4"/>
      <c r="KHG155" s="4"/>
      <c r="KHH155" s="4"/>
      <c r="KHI155" s="4"/>
      <c r="KHJ155" s="4"/>
      <c r="KHK155" s="4"/>
      <c r="KHL155" s="4"/>
      <c r="KHM155" s="4"/>
      <c r="KHN155" s="4"/>
      <c r="KHO155" s="4"/>
      <c r="KHP155" s="4"/>
      <c r="KHQ155" s="4"/>
      <c r="KHR155" s="4"/>
      <c r="KHS155" s="4"/>
      <c r="KHT155" s="4"/>
      <c r="KHU155" s="4"/>
      <c r="KHV155" s="4"/>
      <c r="KHW155" s="4"/>
      <c r="KHX155" s="4"/>
      <c r="KHY155" s="4"/>
      <c r="KHZ155" s="4"/>
      <c r="KIA155" s="4"/>
      <c r="KIB155" s="4"/>
      <c r="KIC155" s="4"/>
      <c r="KID155" s="4"/>
      <c r="KIE155" s="4"/>
      <c r="KIF155" s="4"/>
      <c r="KIG155" s="4"/>
      <c r="KIH155" s="4"/>
      <c r="KII155" s="4"/>
      <c r="KIJ155" s="4"/>
      <c r="KIK155" s="4"/>
      <c r="KIL155" s="4"/>
      <c r="KIM155" s="4"/>
      <c r="KIN155" s="4"/>
      <c r="KIO155" s="4"/>
      <c r="KIP155" s="4"/>
      <c r="KIQ155" s="4"/>
      <c r="KIR155" s="4"/>
      <c r="KIS155" s="4"/>
      <c r="KIT155" s="4"/>
      <c r="KIU155" s="4"/>
      <c r="KIV155" s="4"/>
      <c r="KIW155" s="4"/>
      <c r="KIX155" s="4"/>
      <c r="KIY155" s="4"/>
      <c r="KIZ155" s="4"/>
      <c r="KJA155" s="4"/>
      <c r="KJB155" s="4"/>
      <c r="KJC155" s="4"/>
      <c r="KJD155" s="4"/>
      <c r="KJE155" s="4"/>
      <c r="KJF155" s="4"/>
      <c r="KJG155" s="4"/>
      <c r="KJH155" s="4"/>
      <c r="KJI155" s="4"/>
      <c r="KJJ155" s="4"/>
      <c r="KJK155" s="4"/>
      <c r="KJL155" s="4"/>
      <c r="KJM155" s="4"/>
      <c r="KJN155" s="4"/>
      <c r="KJO155" s="4"/>
      <c r="KJP155" s="4"/>
      <c r="KJQ155" s="4"/>
      <c r="KJR155" s="4"/>
      <c r="KJS155" s="4"/>
      <c r="KJT155" s="4"/>
      <c r="KJU155" s="4"/>
      <c r="KJV155" s="4"/>
      <c r="KJW155" s="4"/>
      <c r="KJX155" s="4"/>
      <c r="KJY155" s="4"/>
      <c r="KJZ155" s="4"/>
      <c r="KKA155" s="4"/>
      <c r="KKB155" s="4"/>
      <c r="KKC155" s="4"/>
      <c r="KKD155" s="4"/>
      <c r="KKE155" s="4"/>
      <c r="KKF155" s="4"/>
      <c r="KKG155" s="4"/>
      <c r="KKH155" s="4"/>
      <c r="KKI155" s="4"/>
      <c r="KKJ155" s="4"/>
      <c r="KKK155" s="4"/>
      <c r="KKL155" s="4"/>
      <c r="KKM155" s="4"/>
      <c r="KKN155" s="4"/>
      <c r="KKO155" s="4"/>
      <c r="KKP155" s="4"/>
      <c r="KKQ155" s="4"/>
      <c r="KKR155" s="4"/>
      <c r="KKS155" s="4"/>
      <c r="KKT155" s="4"/>
      <c r="KKU155" s="4"/>
      <c r="KKV155" s="4"/>
      <c r="KKW155" s="4"/>
      <c r="KKX155" s="4"/>
      <c r="KKY155" s="4"/>
      <c r="KKZ155" s="4"/>
      <c r="KLA155" s="4"/>
      <c r="KLB155" s="4"/>
      <c r="KLC155" s="4"/>
      <c r="KLD155" s="4"/>
      <c r="KLE155" s="4"/>
      <c r="KLF155" s="4"/>
      <c r="KLG155" s="4"/>
      <c r="KLH155" s="4"/>
      <c r="KLI155" s="4"/>
      <c r="KLJ155" s="4"/>
      <c r="KLK155" s="4"/>
      <c r="KLL155" s="4"/>
      <c r="KLM155" s="4"/>
      <c r="KLN155" s="4"/>
      <c r="KLO155" s="4"/>
      <c r="KLP155" s="4"/>
      <c r="KLQ155" s="4"/>
      <c r="KLR155" s="4"/>
      <c r="KLS155" s="4"/>
      <c r="KLT155" s="4"/>
      <c r="KLU155" s="4"/>
      <c r="KLV155" s="4"/>
      <c r="KLW155" s="4"/>
      <c r="KLX155" s="4"/>
      <c r="KLY155" s="4"/>
      <c r="KLZ155" s="4"/>
      <c r="KMA155" s="4"/>
      <c r="KMB155" s="4"/>
      <c r="KMC155" s="4"/>
      <c r="KMD155" s="4"/>
      <c r="KME155" s="4"/>
      <c r="KMF155" s="4"/>
      <c r="KMG155" s="4"/>
      <c r="KMH155" s="4"/>
      <c r="KMI155" s="4"/>
      <c r="KMJ155" s="4"/>
      <c r="KMK155" s="4"/>
      <c r="KML155" s="4"/>
      <c r="KMM155" s="4"/>
      <c r="KMN155" s="4"/>
      <c r="KMO155" s="4"/>
      <c r="KMP155" s="4"/>
      <c r="KMQ155" s="4"/>
      <c r="KMR155" s="4"/>
      <c r="KMS155" s="4"/>
      <c r="KMT155" s="4"/>
      <c r="KMU155" s="4"/>
      <c r="KMV155" s="4"/>
      <c r="KMW155" s="4"/>
      <c r="KMX155" s="4"/>
      <c r="KMY155" s="4"/>
      <c r="KMZ155" s="4"/>
      <c r="KNA155" s="4"/>
      <c r="KNB155" s="4"/>
      <c r="KNC155" s="4"/>
      <c r="KND155" s="4"/>
      <c r="KNE155" s="4"/>
      <c r="KNF155" s="4"/>
      <c r="KNG155" s="4"/>
      <c r="KNH155" s="4"/>
      <c r="KNI155" s="4"/>
      <c r="KNJ155" s="4"/>
      <c r="KNK155" s="4"/>
      <c r="KNL155" s="4"/>
      <c r="KNM155" s="4"/>
      <c r="KNN155" s="4"/>
      <c r="KNO155" s="4"/>
      <c r="KNP155" s="4"/>
      <c r="KNQ155" s="4"/>
      <c r="KNR155" s="4"/>
      <c r="KNS155" s="4"/>
      <c r="KNT155" s="4"/>
      <c r="KNU155" s="4"/>
      <c r="KNV155" s="4"/>
      <c r="KNW155" s="4"/>
      <c r="KNX155" s="4"/>
      <c r="KNY155" s="4"/>
      <c r="KNZ155" s="4"/>
      <c r="KOA155" s="4"/>
      <c r="KOB155" s="4"/>
      <c r="KOC155" s="4"/>
      <c r="KOD155" s="4"/>
      <c r="KOE155" s="4"/>
      <c r="KOF155" s="4"/>
      <c r="KOG155" s="4"/>
      <c r="KOH155" s="4"/>
      <c r="KOI155" s="4"/>
      <c r="KOJ155" s="4"/>
      <c r="KOK155" s="4"/>
      <c r="KOL155" s="4"/>
      <c r="KOM155" s="4"/>
      <c r="KON155" s="4"/>
      <c r="KOO155" s="4"/>
      <c r="KOP155" s="4"/>
      <c r="KOQ155" s="4"/>
      <c r="KOR155" s="4"/>
      <c r="KOS155" s="4"/>
      <c r="KOT155" s="4"/>
      <c r="KOU155" s="4"/>
      <c r="KOV155" s="4"/>
      <c r="KOW155" s="4"/>
      <c r="KOX155" s="4"/>
      <c r="KOY155" s="4"/>
      <c r="KOZ155" s="4"/>
      <c r="KPA155" s="4"/>
      <c r="KPB155" s="4"/>
      <c r="KPC155" s="4"/>
      <c r="KPD155" s="4"/>
      <c r="KPE155" s="4"/>
      <c r="KPF155" s="4"/>
      <c r="KPG155" s="4"/>
      <c r="KPH155" s="4"/>
      <c r="KPI155" s="4"/>
      <c r="KPJ155" s="4"/>
      <c r="KPK155" s="4"/>
      <c r="KPL155" s="4"/>
      <c r="KPM155" s="4"/>
      <c r="KPN155" s="4"/>
      <c r="KPO155" s="4"/>
      <c r="KPP155" s="4"/>
      <c r="KPQ155" s="4"/>
      <c r="KPR155" s="4"/>
      <c r="KPS155" s="4"/>
      <c r="KPT155" s="4"/>
      <c r="KPU155" s="4"/>
      <c r="KPV155" s="4"/>
      <c r="KPW155" s="4"/>
      <c r="KPX155" s="4"/>
      <c r="KPY155" s="4"/>
      <c r="KPZ155" s="4"/>
      <c r="KQA155" s="4"/>
      <c r="KQB155" s="4"/>
      <c r="KQC155" s="4"/>
      <c r="KQD155" s="4"/>
      <c r="KQE155" s="4"/>
      <c r="KQF155" s="4"/>
      <c r="KQG155" s="4"/>
      <c r="KQH155" s="4"/>
      <c r="KQI155" s="4"/>
      <c r="KQJ155" s="4"/>
      <c r="KQK155" s="4"/>
      <c r="KQL155" s="4"/>
      <c r="KQM155" s="74"/>
      <c r="KQN155" s="74"/>
      <c r="KQO155" s="74"/>
      <c r="KQP155" s="74"/>
      <c r="KQQ155" s="74"/>
      <c r="KQR155" s="74"/>
      <c r="KQS155" s="4"/>
      <c r="KQT155" s="4"/>
      <c r="KQU155" s="4"/>
      <c r="KQV155" s="4"/>
      <c r="KQW155" s="4"/>
      <c r="KQX155" s="4"/>
      <c r="KQY155" s="4"/>
      <c r="KQZ155" s="4"/>
      <c r="KRA155" s="4"/>
      <c r="KRB155" s="4"/>
      <c r="KRC155" s="4"/>
      <c r="KRD155" s="4"/>
      <c r="KRE155" s="4"/>
      <c r="KRF155" s="4"/>
      <c r="KRG155" s="4"/>
      <c r="KRH155" s="4"/>
      <c r="KRI155" s="4"/>
      <c r="KRJ155" s="4"/>
      <c r="KRK155" s="4"/>
      <c r="KRL155" s="4"/>
      <c r="KRM155" s="4"/>
      <c r="KRN155" s="4"/>
      <c r="KRO155" s="4"/>
      <c r="KRP155" s="4"/>
      <c r="KRQ155" s="4"/>
      <c r="KRR155" s="4"/>
      <c r="KRS155" s="4"/>
      <c r="KRT155" s="4"/>
      <c r="KRU155" s="4"/>
      <c r="KRV155" s="4"/>
      <c r="KRW155" s="4"/>
      <c r="KRX155" s="4"/>
      <c r="KRY155" s="4"/>
      <c r="KRZ155" s="4"/>
      <c r="KSA155" s="4"/>
      <c r="KSB155" s="4"/>
      <c r="KSC155" s="4"/>
      <c r="KSD155" s="4"/>
      <c r="KSE155" s="4"/>
      <c r="KSF155" s="4"/>
      <c r="KSG155" s="4"/>
      <c r="KSH155" s="4"/>
      <c r="KSI155" s="4"/>
      <c r="KSJ155" s="4"/>
      <c r="KSK155" s="4"/>
      <c r="KSL155" s="4"/>
      <c r="KSM155" s="4"/>
      <c r="KSN155" s="4"/>
      <c r="KSO155" s="4"/>
      <c r="KSP155" s="4"/>
      <c r="KSQ155" s="4"/>
      <c r="KSR155" s="4"/>
      <c r="KSS155" s="4"/>
      <c r="KST155" s="4"/>
      <c r="KSU155" s="4"/>
      <c r="KSV155" s="4"/>
      <c r="KSW155" s="4"/>
      <c r="KSX155" s="4"/>
      <c r="KSY155" s="4"/>
      <c r="KSZ155" s="4"/>
      <c r="KTA155" s="4"/>
      <c r="KTB155" s="4"/>
      <c r="KTC155" s="4"/>
      <c r="KTD155" s="4"/>
      <c r="KTE155" s="4"/>
      <c r="KTF155" s="4"/>
      <c r="KTG155" s="4"/>
      <c r="KTH155" s="4"/>
      <c r="KTI155" s="4"/>
      <c r="KTJ155" s="4"/>
      <c r="KTK155" s="4"/>
      <c r="KTL155" s="4"/>
      <c r="KTM155" s="4"/>
      <c r="KTN155" s="4"/>
      <c r="KTO155" s="4"/>
      <c r="KTP155" s="4"/>
      <c r="KTQ155" s="4"/>
      <c r="KTR155" s="4"/>
      <c r="KTS155" s="4"/>
      <c r="KTT155" s="4"/>
      <c r="KTU155" s="4"/>
      <c r="KTV155" s="4"/>
      <c r="KTW155" s="4"/>
      <c r="KTX155" s="4"/>
      <c r="KTY155" s="4"/>
      <c r="KTZ155" s="4"/>
      <c r="KUA155" s="4"/>
      <c r="KUB155" s="4"/>
      <c r="KUC155" s="4"/>
      <c r="KUD155" s="4"/>
      <c r="KUE155" s="4"/>
      <c r="KUF155" s="4"/>
      <c r="KUG155" s="4"/>
      <c r="KUH155" s="4"/>
      <c r="KUI155" s="4"/>
      <c r="KUJ155" s="4"/>
      <c r="KUK155" s="4"/>
      <c r="KUL155" s="4"/>
      <c r="KUM155" s="4"/>
      <c r="KUN155" s="4"/>
      <c r="KUO155" s="4"/>
      <c r="KUP155" s="4"/>
      <c r="KUQ155" s="4"/>
      <c r="KUR155" s="4"/>
      <c r="KUS155" s="4"/>
      <c r="KUT155" s="4"/>
      <c r="KUU155" s="4"/>
      <c r="KUV155" s="4"/>
      <c r="KUW155" s="4"/>
      <c r="KUX155" s="4"/>
      <c r="KUY155" s="4"/>
      <c r="KUZ155" s="4"/>
      <c r="KVA155" s="4"/>
      <c r="KVB155" s="4"/>
      <c r="KVC155" s="4"/>
      <c r="KVD155" s="4"/>
      <c r="KVE155" s="4"/>
      <c r="KVF155" s="4"/>
      <c r="KVG155" s="4"/>
      <c r="KVH155" s="4"/>
      <c r="KVI155" s="4"/>
      <c r="KVJ155" s="4"/>
      <c r="KVK155" s="4"/>
      <c r="KVL155" s="4"/>
      <c r="KVM155" s="4"/>
      <c r="KVN155" s="4"/>
      <c r="KVO155" s="4"/>
      <c r="KVP155" s="4"/>
      <c r="KVQ155" s="4"/>
      <c r="KVR155" s="4"/>
      <c r="KVS155" s="4"/>
      <c r="KVT155" s="4"/>
      <c r="KVU155" s="4"/>
      <c r="KVV155" s="4"/>
      <c r="KVW155" s="4"/>
      <c r="KVX155" s="4"/>
      <c r="KVY155" s="4"/>
      <c r="KVZ155" s="4"/>
      <c r="KWA155" s="4"/>
      <c r="KWB155" s="4"/>
      <c r="KWC155" s="4"/>
      <c r="KWD155" s="4"/>
      <c r="KWE155" s="4"/>
      <c r="KWF155" s="4"/>
      <c r="KWG155" s="4"/>
      <c r="KWH155" s="4"/>
      <c r="KWI155" s="4"/>
      <c r="KWJ155" s="4"/>
      <c r="KWK155" s="4"/>
      <c r="KWL155" s="4"/>
      <c r="KWM155" s="4"/>
      <c r="KWN155" s="4"/>
      <c r="KWO155" s="4"/>
      <c r="KWP155" s="4"/>
      <c r="KWQ155" s="4"/>
      <c r="KWR155" s="4"/>
      <c r="KWS155" s="4"/>
      <c r="KWT155" s="4"/>
      <c r="KWU155" s="4"/>
      <c r="KWV155" s="4"/>
      <c r="KWW155" s="4"/>
      <c r="KWX155" s="4"/>
      <c r="KWY155" s="4"/>
      <c r="KWZ155" s="4"/>
      <c r="KXA155" s="4"/>
      <c r="KXB155" s="4"/>
      <c r="KXC155" s="4"/>
      <c r="KXD155" s="4"/>
      <c r="KXE155" s="4"/>
      <c r="KXF155" s="4"/>
      <c r="KXG155" s="4"/>
      <c r="KXH155" s="4"/>
      <c r="KXI155" s="4"/>
      <c r="KXJ155" s="4"/>
      <c r="KXK155" s="4"/>
      <c r="KXL155" s="4"/>
      <c r="KXM155" s="4"/>
      <c r="KXN155" s="4"/>
      <c r="KXO155" s="4"/>
      <c r="KXP155" s="4"/>
      <c r="KXQ155" s="4"/>
      <c r="KXR155" s="4"/>
      <c r="KXS155" s="4"/>
      <c r="KXT155" s="4"/>
      <c r="KXU155" s="4"/>
      <c r="KXV155" s="4"/>
      <c r="KXW155" s="4"/>
      <c r="KXX155" s="4"/>
      <c r="KXY155" s="4"/>
      <c r="KXZ155" s="4"/>
      <c r="KYA155" s="4"/>
      <c r="KYB155" s="4"/>
      <c r="KYC155" s="4"/>
      <c r="KYD155" s="4"/>
      <c r="KYE155" s="4"/>
      <c r="KYF155" s="4"/>
      <c r="KYG155" s="4"/>
      <c r="KYH155" s="4"/>
      <c r="KYI155" s="4"/>
      <c r="KYJ155" s="4"/>
      <c r="KYK155" s="4"/>
      <c r="KYL155" s="4"/>
      <c r="KYM155" s="4"/>
      <c r="KYN155" s="4"/>
      <c r="KYO155" s="4"/>
      <c r="KYP155" s="4"/>
      <c r="KYQ155" s="4"/>
      <c r="KYR155" s="4"/>
      <c r="KYS155" s="4"/>
      <c r="KYT155" s="4"/>
      <c r="KYU155" s="4"/>
      <c r="KYV155" s="4"/>
      <c r="KYW155" s="4"/>
      <c r="KYX155" s="4"/>
      <c r="KYY155" s="4"/>
      <c r="KYZ155" s="4"/>
      <c r="KZA155" s="4"/>
      <c r="KZB155" s="4"/>
      <c r="KZC155" s="4"/>
      <c r="KZD155" s="4"/>
      <c r="KZE155" s="4"/>
      <c r="KZF155" s="4"/>
      <c r="KZG155" s="4"/>
      <c r="KZH155" s="4"/>
      <c r="KZI155" s="4"/>
      <c r="KZJ155" s="4"/>
      <c r="KZK155" s="4"/>
      <c r="KZL155" s="4"/>
      <c r="KZM155" s="4"/>
      <c r="KZN155" s="4"/>
      <c r="KZO155" s="4"/>
      <c r="KZP155" s="4"/>
      <c r="KZQ155" s="4"/>
      <c r="KZR155" s="4"/>
      <c r="KZS155" s="4"/>
      <c r="KZT155" s="4"/>
      <c r="KZU155" s="4"/>
      <c r="KZV155" s="4"/>
      <c r="KZW155" s="4"/>
      <c r="KZX155" s="4"/>
      <c r="KZY155" s="4"/>
      <c r="KZZ155" s="4"/>
      <c r="LAA155" s="4"/>
      <c r="LAB155" s="4"/>
      <c r="LAC155" s="4"/>
      <c r="LAD155" s="4"/>
      <c r="LAE155" s="4"/>
      <c r="LAF155" s="4"/>
      <c r="LAG155" s="4"/>
      <c r="LAH155" s="4"/>
      <c r="LAI155" s="74"/>
      <c r="LAJ155" s="74"/>
      <c r="LAK155" s="74"/>
      <c r="LAL155" s="74"/>
      <c r="LAM155" s="74"/>
      <c r="LAN155" s="74"/>
      <c r="LAO155" s="4"/>
      <c r="LAP155" s="4"/>
      <c r="LAQ155" s="4"/>
      <c r="LAR155" s="4"/>
      <c r="LAS155" s="4"/>
      <c r="LAT155" s="4"/>
      <c r="LAU155" s="4"/>
      <c r="LAV155" s="4"/>
      <c r="LAW155" s="4"/>
      <c r="LAX155" s="4"/>
      <c r="LAY155" s="4"/>
      <c r="LAZ155" s="4"/>
      <c r="LBA155" s="4"/>
      <c r="LBB155" s="4"/>
      <c r="LBC155" s="4"/>
      <c r="LBD155" s="4"/>
      <c r="LBE155" s="4"/>
      <c r="LBF155" s="4"/>
      <c r="LBG155" s="4"/>
      <c r="LBH155" s="4"/>
      <c r="LBI155" s="4"/>
      <c r="LBJ155" s="4"/>
      <c r="LBK155" s="4"/>
      <c r="LBL155" s="4"/>
      <c r="LBM155" s="4"/>
      <c r="LBN155" s="4"/>
      <c r="LBO155" s="4"/>
      <c r="LBP155" s="4"/>
      <c r="LBQ155" s="4"/>
      <c r="LBR155" s="4"/>
      <c r="LBS155" s="4"/>
      <c r="LBT155" s="4"/>
      <c r="LBU155" s="4"/>
      <c r="LBV155" s="4"/>
      <c r="LBW155" s="4"/>
      <c r="LBX155" s="4"/>
      <c r="LBY155" s="4"/>
      <c r="LBZ155" s="4"/>
      <c r="LCA155" s="4"/>
      <c r="LCB155" s="4"/>
      <c r="LCC155" s="4"/>
      <c r="LCD155" s="4"/>
      <c r="LCE155" s="4"/>
      <c r="LCF155" s="4"/>
      <c r="LCG155" s="4"/>
      <c r="LCH155" s="4"/>
      <c r="LCI155" s="4"/>
      <c r="LCJ155" s="4"/>
      <c r="LCK155" s="4"/>
      <c r="LCL155" s="4"/>
      <c r="LCM155" s="4"/>
      <c r="LCN155" s="4"/>
      <c r="LCO155" s="4"/>
      <c r="LCP155" s="4"/>
      <c r="LCQ155" s="4"/>
      <c r="LCR155" s="4"/>
      <c r="LCS155" s="4"/>
      <c r="LCT155" s="4"/>
      <c r="LCU155" s="4"/>
      <c r="LCV155" s="4"/>
      <c r="LCW155" s="4"/>
      <c r="LCX155" s="4"/>
      <c r="LCY155" s="4"/>
      <c r="LCZ155" s="4"/>
      <c r="LDA155" s="4"/>
      <c r="LDB155" s="4"/>
      <c r="LDC155" s="4"/>
      <c r="LDD155" s="4"/>
      <c r="LDE155" s="4"/>
      <c r="LDF155" s="4"/>
      <c r="LDG155" s="4"/>
      <c r="LDH155" s="4"/>
      <c r="LDI155" s="4"/>
      <c r="LDJ155" s="4"/>
      <c r="LDK155" s="4"/>
      <c r="LDL155" s="4"/>
      <c r="LDM155" s="4"/>
      <c r="LDN155" s="4"/>
      <c r="LDO155" s="4"/>
      <c r="LDP155" s="4"/>
      <c r="LDQ155" s="4"/>
      <c r="LDR155" s="4"/>
      <c r="LDS155" s="4"/>
      <c r="LDT155" s="4"/>
      <c r="LDU155" s="4"/>
      <c r="LDV155" s="4"/>
      <c r="LDW155" s="4"/>
      <c r="LDX155" s="4"/>
      <c r="LDY155" s="4"/>
      <c r="LDZ155" s="4"/>
      <c r="LEA155" s="4"/>
      <c r="LEB155" s="4"/>
      <c r="LEC155" s="4"/>
      <c r="LED155" s="4"/>
      <c r="LEE155" s="4"/>
      <c r="LEF155" s="4"/>
      <c r="LEG155" s="4"/>
      <c r="LEH155" s="4"/>
      <c r="LEI155" s="4"/>
      <c r="LEJ155" s="4"/>
      <c r="LEK155" s="4"/>
      <c r="LEL155" s="4"/>
      <c r="LEM155" s="4"/>
      <c r="LEN155" s="4"/>
      <c r="LEO155" s="4"/>
      <c r="LEP155" s="4"/>
      <c r="LEQ155" s="4"/>
      <c r="LER155" s="4"/>
      <c r="LES155" s="4"/>
      <c r="LET155" s="4"/>
      <c r="LEU155" s="4"/>
      <c r="LEV155" s="4"/>
      <c r="LEW155" s="4"/>
      <c r="LEX155" s="4"/>
      <c r="LEY155" s="4"/>
      <c r="LEZ155" s="4"/>
      <c r="LFA155" s="4"/>
      <c r="LFB155" s="4"/>
      <c r="LFC155" s="4"/>
      <c r="LFD155" s="4"/>
      <c r="LFE155" s="4"/>
      <c r="LFF155" s="4"/>
      <c r="LFG155" s="4"/>
      <c r="LFH155" s="4"/>
      <c r="LFI155" s="4"/>
      <c r="LFJ155" s="4"/>
      <c r="LFK155" s="4"/>
      <c r="LFL155" s="4"/>
      <c r="LFM155" s="4"/>
      <c r="LFN155" s="4"/>
      <c r="LFO155" s="4"/>
      <c r="LFP155" s="4"/>
      <c r="LFQ155" s="4"/>
      <c r="LFR155" s="4"/>
      <c r="LFS155" s="4"/>
      <c r="LFT155" s="4"/>
      <c r="LFU155" s="4"/>
      <c r="LFV155" s="4"/>
      <c r="LFW155" s="4"/>
      <c r="LFX155" s="4"/>
      <c r="LFY155" s="4"/>
      <c r="LFZ155" s="4"/>
      <c r="LGA155" s="4"/>
      <c r="LGB155" s="4"/>
      <c r="LGC155" s="4"/>
      <c r="LGD155" s="4"/>
      <c r="LGE155" s="4"/>
      <c r="LGF155" s="4"/>
      <c r="LGG155" s="4"/>
      <c r="LGH155" s="4"/>
      <c r="LGI155" s="4"/>
      <c r="LGJ155" s="4"/>
      <c r="LGK155" s="4"/>
      <c r="LGL155" s="4"/>
      <c r="LGM155" s="4"/>
      <c r="LGN155" s="4"/>
      <c r="LGO155" s="4"/>
      <c r="LGP155" s="4"/>
      <c r="LGQ155" s="4"/>
      <c r="LGR155" s="4"/>
      <c r="LGS155" s="4"/>
      <c r="LGT155" s="4"/>
      <c r="LGU155" s="4"/>
      <c r="LGV155" s="4"/>
      <c r="LGW155" s="4"/>
      <c r="LGX155" s="4"/>
      <c r="LGY155" s="4"/>
      <c r="LGZ155" s="4"/>
      <c r="LHA155" s="4"/>
      <c r="LHB155" s="4"/>
      <c r="LHC155" s="4"/>
      <c r="LHD155" s="4"/>
      <c r="LHE155" s="4"/>
      <c r="LHF155" s="4"/>
      <c r="LHG155" s="4"/>
      <c r="LHH155" s="4"/>
      <c r="LHI155" s="4"/>
      <c r="LHJ155" s="4"/>
      <c r="LHK155" s="4"/>
      <c r="LHL155" s="4"/>
      <c r="LHM155" s="4"/>
      <c r="LHN155" s="4"/>
      <c r="LHO155" s="4"/>
      <c r="LHP155" s="4"/>
      <c r="LHQ155" s="4"/>
      <c r="LHR155" s="4"/>
      <c r="LHS155" s="4"/>
      <c r="LHT155" s="4"/>
      <c r="LHU155" s="4"/>
      <c r="LHV155" s="4"/>
      <c r="LHW155" s="4"/>
      <c r="LHX155" s="4"/>
      <c r="LHY155" s="4"/>
      <c r="LHZ155" s="4"/>
      <c r="LIA155" s="4"/>
      <c r="LIB155" s="4"/>
      <c r="LIC155" s="4"/>
      <c r="LID155" s="4"/>
      <c r="LIE155" s="4"/>
      <c r="LIF155" s="4"/>
      <c r="LIG155" s="4"/>
      <c r="LIH155" s="4"/>
      <c r="LII155" s="4"/>
      <c r="LIJ155" s="4"/>
      <c r="LIK155" s="4"/>
      <c r="LIL155" s="4"/>
      <c r="LIM155" s="4"/>
      <c r="LIN155" s="4"/>
      <c r="LIO155" s="4"/>
      <c r="LIP155" s="4"/>
      <c r="LIQ155" s="4"/>
      <c r="LIR155" s="4"/>
      <c r="LIS155" s="4"/>
      <c r="LIT155" s="4"/>
      <c r="LIU155" s="4"/>
      <c r="LIV155" s="4"/>
      <c r="LIW155" s="4"/>
      <c r="LIX155" s="4"/>
      <c r="LIY155" s="4"/>
      <c r="LIZ155" s="4"/>
      <c r="LJA155" s="4"/>
      <c r="LJB155" s="4"/>
      <c r="LJC155" s="4"/>
      <c r="LJD155" s="4"/>
      <c r="LJE155" s="4"/>
      <c r="LJF155" s="4"/>
      <c r="LJG155" s="4"/>
      <c r="LJH155" s="4"/>
      <c r="LJI155" s="4"/>
      <c r="LJJ155" s="4"/>
      <c r="LJK155" s="4"/>
      <c r="LJL155" s="4"/>
      <c r="LJM155" s="4"/>
      <c r="LJN155" s="4"/>
      <c r="LJO155" s="4"/>
      <c r="LJP155" s="4"/>
      <c r="LJQ155" s="4"/>
      <c r="LJR155" s="4"/>
      <c r="LJS155" s="4"/>
      <c r="LJT155" s="4"/>
      <c r="LJU155" s="4"/>
      <c r="LJV155" s="4"/>
      <c r="LJW155" s="4"/>
      <c r="LJX155" s="4"/>
      <c r="LJY155" s="4"/>
      <c r="LJZ155" s="4"/>
      <c r="LKA155" s="4"/>
      <c r="LKB155" s="4"/>
      <c r="LKC155" s="4"/>
      <c r="LKD155" s="4"/>
      <c r="LKE155" s="74"/>
      <c r="LKF155" s="74"/>
      <c r="LKG155" s="74"/>
      <c r="LKH155" s="74"/>
      <c r="LKI155" s="74"/>
      <c r="LKJ155" s="74"/>
      <c r="LKK155" s="4"/>
      <c r="LKL155" s="4"/>
      <c r="LKM155" s="4"/>
      <c r="LKN155" s="4"/>
      <c r="LKO155" s="4"/>
      <c r="LKP155" s="4"/>
      <c r="LKQ155" s="4"/>
      <c r="LKR155" s="4"/>
      <c r="LKS155" s="4"/>
      <c r="LKT155" s="4"/>
      <c r="LKU155" s="4"/>
      <c r="LKV155" s="4"/>
      <c r="LKW155" s="4"/>
      <c r="LKX155" s="4"/>
      <c r="LKY155" s="4"/>
      <c r="LKZ155" s="4"/>
      <c r="LLA155" s="4"/>
      <c r="LLB155" s="4"/>
      <c r="LLC155" s="4"/>
      <c r="LLD155" s="4"/>
      <c r="LLE155" s="4"/>
      <c r="LLF155" s="4"/>
      <c r="LLG155" s="4"/>
      <c r="LLH155" s="4"/>
      <c r="LLI155" s="4"/>
      <c r="LLJ155" s="4"/>
      <c r="LLK155" s="4"/>
      <c r="LLL155" s="4"/>
      <c r="LLM155" s="4"/>
      <c r="LLN155" s="4"/>
      <c r="LLO155" s="4"/>
      <c r="LLP155" s="4"/>
      <c r="LLQ155" s="4"/>
      <c r="LLR155" s="4"/>
      <c r="LLS155" s="4"/>
      <c r="LLT155" s="4"/>
      <c r="LLU155" s="4"/>
      <c r="LLV155" s="4"/>
      <c r="LLW155" s="4"/>
      <c r="LLX155" s="4"/>
      <c r="LLY155" s="4"/>
      <c r="LLZ155" s="4"/>
      <c r="LMA155" s="4"/>
      <c r="LMB155" s="4"/>
      <c r="LMC155" s="4"/>
      <c r="LMD155" s="4"/>
      <c r="LME155" s="4"/>
      <c r="LMF155" s="4"/>
      <c r="LMG155" s="4"/>
      <c r="LMH155" s="4"/>
      <c r="LMI155" s="4"/>
      <c r="LMJ155" s="4"/>
      <c r="LMK155" s="4"/>
      <c r="LML155" s="4"/>
      <c r="LMM155" s="4"/>
      <c r="LMN155" s="4"/>
      <c r="LMO155" s="4"/>
      <c r="LMP155" s="4"/>
      <c r="LMQ155" s="4"/>
      <c r="LMR155" s="4"/>
      <c r="LMS155" s="4"/>
      <c r="LMT155" s="4"/>
      <c r="LMU155" s="4"/>
      <c r="LMV155" s="4"/>
      <c r="LMW155" s="4"/>
      <c r="LMX155" s="4"/>
      <c r="LMY155" s="4"/>
      <c r="LMZ155" s="4"/>
      <c r="LNA155" s="4"/>
      <c r="LNB155" s="4"/>
      <c r="LNC155" s="4"/>
      <c r="LND155" s="4"/>
      <c r="LNE155" s="4"/>
      <c r="LNF155" s="4"/>
      <c r="LNG155" s="4"/>
      <c r="LNH155" s="4"/>
      <c r="LNI155" s="4"/>
      <c r="LNJ155" s="4"/>
      <c r="LNK155" s="4"/>
      <c r="LNL155" s="4"/>
      <c r="LNM155" s="4"/>
      <c r="LNN155" s="4"/>
      <c r="LNO155" s="4"/>
      <c r="LNP155" s="4"/>
      <c r="LNQ155" s="4"/>
      <c r="LNR155" s="4"/>
      <c r="LNS155" s="4"/>
      <c r="LNT155" s="4"/>
      <c r="LNU155" s="4"/>
      <c r="LNV155" s="4"/>
      <c r="LNW155" s="4"/>
      <c r="LNX155" s="4"/>
      <c r="LNY155" s="4"/>
      <c r="LNZ155" s="4"/>
      <c r="LOA155" s="4"/>
      <c r="LOB155" s="4"/>
      <c r="LOC155" s="4"/>
      <c r="LOD155" s="4"/>
      <c r="LOE155" s="4"/>
      <c r="LOF155" s="4"/>
      <c r="LOG155" s="4"/>
      <c r="LOH155" s="4"/>
      <c r="LOI155" s="4"/>
      <c r="LOJ155" s="4"/>
      <c r="LOK155" s="4"/>
      <c r="LOL155" s="4"/>
      <c r="LOM155" s="4"/>
      <c r="LON155" s="4"/>
      <c r="LOO155" s="4"/>
      <c r="LOP155" s="4"/>
      <c r="LOQ155" s="4"/>
      <c r="LOR155" s="4"/>
      <c r="LOS155" s="4"/>
      <c r="LOT155" s="4"/>
      <c r="LOU155" s="4"/>
      <c r="LOV155" s="4"/>
      <c r="LOW155" s="4"/>
      <c r="LOX155" s="4"/>
      <c r="LOY155" s="4"/>
      <c r="LOZ155" s="4"/>
      <c r="LPA155" s="4"/>
      <c r="LPB155" s="4"/>
      <c r="LPC155" s="4"/>
      <c r="LPD155" s="4"/>
      <c r="LPE155" s="4"/>
      <c r="LPF155" s="4"/>
      <c r="LPG155" s="4"/>
      <c r="LPH155" s="4"/>
      <c r="LPI155" s="4"/>
      <c r="LPJ155" s="4"/>
      <c r="LPK155" s="4"/>
      <c r="LPL155" s="4"/>
      <c r="LPM155" s="4"/>
      <c r="LPN155" s="4"/>
      <c r="LPO155" s="4"/>
      <c r="LPP155" s="4"/>
      <c r="LPQ155" s="4"/>
      <c r="LPR155" s="4"/>
      <c r="LPS155" s="4"/>
      <c r="LPT155" s="4"/>
      <c r="LPU155" s="4"/>
      <c r="LPV155" s="4"/>
      <c r="LPW155" s="4"/>
      <c r="LPX155" s="4"/>
      <c r="LPY155" s="4"/>
      <c r="LPZ155" s="4"/>
      <c r="LQA155" s="4"/>
      <c r="LQB155" s="4"/>
      <c r="LQC155" s="4"/>
      <c r="LQD155" s="4"/>
      <c r="LQE155" s="4"/>
      <c r="LQF155" s="4"/>
      <c r="LQG155" s="4"/>
      <c r="LQH155" s="4"/>
      <c r="LQI155" s="4"/>
      <c r="LQJ155" s="4"/>
      <c r="LQK155" s="4"/>
      <c r="LQL155" s="4"/>
      <c r="LQM155" s="4"/>
      <c r="LQN155" s="4"/>
      <c r="LQO155" s="4"/>
      <c r="LQP155" s="4"/>
      <c r="LQQ155" s="4"/>
      <c r="LQR155" s="4"/>
      <c r="LQS155" s="4"/>
      <c r="LQT155" s="4"/>
      <c r="LQU155" s="4"/>
      <c r="LQV155" s="4"/>
      <c r="LQW155" s="4"/>
      <c r="LQX155" s="4"/>
      <c r="LQY155" s="4"/>
      <c r="LQZ155" s="4"/>
      <c r="LRA155" s="4"/>
      <c r="LRB155" s="4"/>
      <c r="LRC155" s="4"/>
      <c r="LRD155" s="4"/>
      <c r="LRE155" s="4"/>
      <c r="LRF155" s="4"/>
      <c r="LRG155" s="4"/>
      <c r="LRH155" s="4"/>
      <c r="LRI155" s="4"/>
      <c r="LRJ155" s="4"/>
      <c r="LRK155" s="4"/>
      <c r="LRL155" s="4"/>
      <c r="LRM155" s="4"/>
      <c r="LRN155" s="4"/>
      <c r="LRO155" s="4"/>
      <c r="LRP155" s="4"/>
      <c r="LRQ155" s="4"/>
      <c r="LRR155" s="4"/>
      <c r="LRS155" s="4"/>
      <c r="LRT155" s="4"/>
      <c r="LRU155" s="4"/>
      <c r="LRV155" s="4"/>
      <c r="LRW155" s="4"/>
      <c r="LRX155" s="4"/>
      <c r="LRY155" s="4"/>
      <c r="LRZ155" s="4"/>
      <c r="LSA155" s="4"/>
      <c r="LSB155" s="4"/>
      <c r="LSC155" s="4"/>
      <c r="LSD155" s="4"/>
      <c r="LSE155" s="4"/>
      <c r="LSF155" s="4"/>
      <c r="LSG155" s="4"/>
      <c r="LSH155" s="4"/>
      <c r="LSI155" s="4"/>
      <c r="LSJ155" s="4"/>
      <c r="LSK155" s="4"/>
      <c r="LSL155" s="4"/>
      <c r="LSM155" s="4"/>
      <c r="LSN155" s="4"/>
      <c r="LSO155" s="4"/>
      <c r="LSP155" s="4"/>
      <c r="LSQ155" s="4"/>
      <c r="LSR155" s="4"/>
      <c r="LSS155" s="4"/>
      <c r="LST155" s="4"/>
      <c r="LSU155" s="4"/>
      <c r="LSV155" s="4"/>
      <c r="LSW155" s="4"/>
      <c r="LSX155" s="4"/>
      <c r="LSY155" s="4"/>
      <c r="LSZ155" s="4"/>
      <c r="LTA155" s="4"/>
      <c r="LTB155" s="4"/>
      <c r="LTC155" s="4"/>
      <c r="LTD155" s="4"/>
      <c r="LTE155" s="4"/>
      <c r="LTF155" s="4"/>
      <c r="LTG155" s="4"/>
      <c r="LTH155" s="4"/>
      <c r="LTI155" s="4"/>
      <c r="LTJ155" s="4"/>
      <c r="LTK155" s="4"/>
      <c r="LTL155" s="4"/>
      <c r="LTM155" s="4"/>
      <c r="LTN155" s="4"/>
      <c r="LTO155" s="4"/>
      <c r="LTP155" s="4"/>
      <c r="LTQ155" s="4"/>
      <c r="LTR155" s="4"/>
      <c r="LTS155" s="4"/>
      <c r="LTT155" s="4"/>
      <c r="LTU155" s="4"/>
      <c r="LTV155" s="4"/>
      <c r="LTW155" s="4"/>
      <c r="LTX155" s="4"/>
      <c r="LTY155" s="4"/>
      <c r="LTZ155" s="4"/>
      <c r="LUA155" s="74"/>
      <c r="LUB155" s="74"/>
      <c r="LUC155" s="74"/>
      <c r="LUD155" s="74"/>
      <c r="LUE155" s="74"/>
      <c r="LUF155" s="74"/>
      <c r="LUG155" s="4"/>
      <c r="LUH155" s="4"/>
      <c r="LUI155" s="4"/>
      <c r="LUJ155" s="4"/>
      <c r="LUK155" s="4"/>
      <c r="LUL155" s="4"/>
      <c r="LUM155" s="4"/>
      <c r="LUN155" s="4"/>
      <c r="LUO155" s="4"/>
      <c r="LUP155" s="4"/>
      <c r="LUQ155" s="4"/>
      <c r="LUR155" s="4"/>
      <c r="LUS155" s="4"/>
      <c r="LUT155" s="4"/>
      <c r="LUU155" s="4"/>
      <c r="LUV155" s="4"/>
      <c r="LUW155" s="4"/>
      <c r="LUX155" s="4"/>
      <c r="LUY155" s="4"/>
      <c r="LUZ155" s="4"/>
      <c r="LVA155" s="4"/>
      <c r="LVB155" s="4"/>
      <c r="LVC155" s="4"/>
      <c r="LVD155" s="4"/>
      <c r="LVE155" s="4"/>
      <c r="LVF155" s="4"/>
      <c r="LVG155" s="4"/>
      <c r="LVH155" s="4"/>
      <c r="LVI155" s="4"/>
      <c r="LVJ155" s="4"/>
      <c r="LVK155" s="4"/>
      <c r="LVL155" s="4"/>
      <c r="LVM155" s="4"/>
      <c r="LVN155" s="4"/>
      <c r="LVO155" s="4"/>
      <c r="LVP155" s="4"/>
      <c r="LVQ155" s="4"/>
      <c r="LVR155" s="4"/>
      <c r="LVS155" s="4"/>
      <c r="LVT155" s="4"/>
      <c r="LVU155" s="4"/>
      <c r="LVV155" s="4"/>
      <c r="LVW155" s="4"/>
      <c r="LVX155" s="4"/>
      <c r="LVY155" s="4"/>
      <c r="LVZ155" s="4"/>
      <c r="LWA155" s="4"/>
      <c r="LWB155" s="4"/>
      <c r="LWC155" s="4"/>
      <c r="LWD155" s="4"/>
      <c r="LWE155" s="4"/>
      <c r="LWF155" s="4"/>
      <c r="LWG155" s="4"/>
      <c r="LWH155" s="4"/>
      <c r="LWI155" s="4"/>
      <c r="LWJ155" s="4"/>
      <c r="LWK155" s="4"/>
      <c r="LWL155" s="4"/>
      <c r="LWM155" s="4"/>
      <c r="LWN155" s="4"/>
      <c r="LWO155" s="4"/>
      <c r="LWP155" s="4"/>
      <c r="LWQ155" s="4"/>
      <c r="LWR155" s="4"/>
      <c r="LWS155" s="4"/>
      <c r="LWT155" s="4"/>
      <c r="LWU155" s="4"/>
      <c r="LWV155" s="4"/>
      <c r="LWW155" s="4"/>
      <c r="LWX155" s="4"/>
      <c r="LWY155" s="4"/>
      <c r="LWZ155" s="4"/>
      <c r="LXA155" s="4"/>
      <c r="LXB155" s="4"/>
      <c r="LXC155" s="4"/>
      <c r="LXD155" s="4"/>
      <c r="LXE155" s="4"/>
      <c r="LXF155" s="4"/>
      <c r="LXG155" s="4"/>
      <c r="LXH155" s="4"/>
      <c r="LXI155" s="4"/>
      <c r="LXJ155" s="4"/>
      <c r="LXK155" s="4"/>
      <c r="LXL155" s="4"/>
      <c r="LXM155" s="4"/>
      <c r="LXN155" s="4"/>
      <c r="LXO155" s="4"/>
      <c r="LXP155" s="4"/>
      <c r="LXQ155" s="4"/>
      <c r="LXR155" s="4"/>
      <c r="LXS155" s="4"/>
      <c r="LXT155" s="4"/>
      <c r="LXU155" s="4"/>
      <c r="LXV155" s="4"/>
      <c r="LXW155" s="4"/>
      <c r="LXX155" s="4"/>
      <c r="LXY155" s="4"/>
      <c r="LXZ155" s="4"/>
      <c r="LYA155" s="4"/>
      <c r="LYB155" s="4"/>
      <c r="LYC155" s="4"/>
      <c r="LYD155" s="4"/>
      <c r="LYE155" s="4"/>
      <c r="LYF155" s="4"/>
      <c r="LYG155" s="4"/>
      <c r="LYH155" s="4"/>
      <c r="LYI155" s="4"/>
      <c r="LYJ155" s="4"/>
      <c r="LYK155" s="4"/>
      <c r="LYL155" s="4"/>
      <c r="LYM155" s="4"/>
      <c r="LYN155" s="4"/>
      <c r="LYO155" s="4"/>
      <c r="LYP155" s="4"/>
      <c r="LYQ155" s="4"/>
      <c r="LYR155" s="4"/>
      <c r="LYS155" s="4"/>
      <c r="LYT155" s="4"/>
      <c r="LYU155" s="4"/>
      <c r="LYV155" s="4"/>
      <c r="LYW155" s="4"/>
      <c r="LYX155" s="4"/>
      <c r="LYY155" s="4"/>
      <c r="LYZ155" s="4"/>
      <c r="LZA155" s="4"/>
      <c r="LZB155" s="4"/>
      <c r="LZC155" s="4"/>
      <c r="LZD155" s="4"/>
      <c r="LZE155" s="4"/>
      <c r="LZF155" s="4"/>
      <c r="LZG155" s="4"/>
      <c r="LZH155" s="4"/>
      <c r="LZI155" s="4"/>
      <c r="LZJ155" s="4"/>
      <c r="LZK155" s="4"/>
      <c r="LZL155" s="4"/>
      <c r="LZM155" s="4"/>
      <c r="LZN155" s="4"/>
      <c r="LZO155" s="4"/>
      <c r="LZP155" s="4"/>
      <c r="LZQ155" s="4"/>
      <c r="LZR155" s="4"/>
      <c r="LZS155" s="4"/>
      <c r="LZT155" s="4"/>
      <c r="LZU155" s="4"/>
      <c r="LZV155" s="4"/>
      <c r="LZW155" s="4"/>
      <c r="LZX155" s="4"/>
      <c r="LZY155" s="4"/>
      <c r="LZZ155" s="4"/>
      <c r="MAA155" s="4"/>
      <c r="MAB155" s="4"/>
      <c r="MAC155" s="4"/>
      <c r="MAD155" s="4"/>
      <c r="MAE155" s="4"/>
      <c r="MAF155" s="4"/>
      <c r="MAG155" s="4"/>
      <c r="MAH155" s="4"/>
      <c r="MAI155" s="4"/>
      <c r="MAJ155" s="4"/>
      <c r="MAK155" s="4"/>
      <c r="MAL155" s="4"/>
      <c r="MAM155" s="4"/>
      <c r="MAN155" s="4"/>
      <c r="MAO155" s="4"/>
      <c r="MAP155" s="4"/>
      <c r="MAQ155" s="4"/>
      <c r="MAR155" s="4"/>
      <c r="MAS155" s="4"/>
      <c r="MAT155" s="4"/>
      <c r="MAU155" s="4"/>
      <c r="MAV155" s="4"/>
      <c r="MAW155" s="4"/>
      <c r="MAX155" s="4"/>
      <c r="MAY155" s="4"/>
      <c r="MAZ155" s="4"/>
      <c r="MBA155" s="4"/>
      <c r="MBB155" s="4"/>
      <c r="MBC155" s="4"/>
      <c r="MBD155" s="4"/>
      <c r="MBE155" s="4"/>
      <c r="MBF155" s="4"/>
      <c r="MBG155" s="4"/>
      <c r="MBH155" s="4"/>
      <c r="MBI155" s="4"/>
      <c r="MBJ155" s="4"/>
      <c r="MBK155" s="4"/>
      <c r="MBL155" s="4"/>
      <c r="MBM155" s="4"/>
      <c r="MBN155" s="4"/>
      <c r="MBO155" s="4"/>
      <c r="MBP155" s="4"/>
      <c r="MBQ155" s="4"/>
      <c r="MBR155" s="4"/>
      <c r="MBS155" s="4"/>
      <c r="MBT155" s="4"/>
      <c r="MBU155" s="4"/>
      <c r="MBV155" s="4"/>
      <c r="MBW155" s="4"/>
      <c r="MBX155" s="4"/>
      <c r="MBY155" s="4"/>
      <c r="MBZ155" s="4"/>
      <c r="MCA155" s="4"/>
      <c r="MCB155" s="4"/>
      <c r="MCC155" s="4"/>
      <c r="MCD155" s="4"/>
      <c r="MCE155" s="4"/>
      <c r="MCF155" s="4"/>
      <c r="MCG155" s="4"/>
      <c r="MCH155" s="4"/>
      <c r="MCI155" s="4"/>
      <c r="MCJ155" s="4"/>
      <c r="MCK155" s="4"/>
      <c r="MCL155" s="4"/>
      <c r="MCM155" s="4"/>
      <c r="MCN155" s="4"/>
      <c r="MCO155" s="4"/>
      <c r="MCP155" s="4"/>
      <c r="MCQ155" s="4"/>
      <c r="MCR155" s="4"/>
      <c r="MCS155" s="4"/>
      <c r="MCT155" s="4"/>
      <c r="MCU155" s="4"/>
      <c r="MCV155" s="4"/>
      <c r="MCW155" s="4"/>
      <c r="MCX155" s="4"/>
      <c r="MCY155" s="4"/>
      <c r="MCZ155" s="4"/>
      <c r="MDA155" s="4"/>
      <c r="MDB155" s="4"/>
      <c r="MDC155" s="4"/>
      <c r="MDD155" s="4"/>
      <c r="MDE155" s="4"/>
      <c r="MDF155" s="4"/>
      <c r="MDG155" s="4"/>
      <c r="MDH155" s="4"/>
      <c r="MDI155" s="4"/>
      <c r="MDJ155" s="4"/>
      <c r="MDK155" s="4"/>
      <c r="MDL155" s="4"/>
      <c r="MDM155" s="4"/>
      <c r="MDN155" s="4"/>
      <c r="MDO155" s="4"/>
      <c r="MDP155" s="4"/>
      <c r="MDQ155" s="4"/>
      <c r="MDR155" s="4"/>
      <c r="MDS155" s="4"/>
      <c r="MDT155" s="4"/>
      <c r="MDU155" s="4"/>
      <c r="MDV155" s="4"/>
      <c r="MDW155" s="74"/>
      <c r="MDX155" s="74"/>
      <c r="MDY155" s="74"/>
      <c r="MDZ155" s="74"/>
      <c r="MEA155" s="74"/>
      <c r="MEB155" s="74"/>
      <c r="MEC155" s="4"/>
      <c r="MED155" s="4"/>
      <c r="MEE155" s="4"/>
      <c r="MEF155" s="4"/>
      <c r="MEG155" s="4"/>
      <c r="MEH155" s="4"/>
      <c r="MEI155" s="4"/>
      <c r="MEJ155" s="4"/>
      <c r="MEK155" s="4"/>
      <c r="MEL155" s="4"/>
      <c r="MEM155" s="4"/>
      <c r="MEN155" s="4"/>
      <c r="MEO155" s="4"/>
      <c r="MEP155" s="4"/>
      <c r="MEQ155" s="4"/>
      <c r="MER155" s="4"/>
      <c r="MES155" s="4"/>
      <c r="MET155" s="4"/>
      <c r="MEU155" s="4"/>
      <c r="MEV155" s="4"/>
      <c r="MEW155" s="4"/>
      <c r="MEX155" s="4"/>
      <c r="MEY155" s="4"/>
      <c r="MEZ155" s="4"/>
      <c r="MFA155" s="4"/>
      <c r="MFB155" s="4"/>
      <c r="MFC155" s="4"/>
      <c r="MFD155" s="4"/>
      <c r="MFE155" s="4"/>
      <c r="MFF155" s="4"/>
      <c r="MFG155" s="4"/>
      <c r="MFH155" s="4"/>
      <c r="MFI155" s="4"/>
      <c r="MFJ155" s="4"/>
      <c r="MFK155" s="4"/>
      <c r="MFL155" s="4"/>
      <c r="MFM155" s="4"/>
      <c r="MFN155" s="4"/>
      <c r="MFO155" s="4"/>
      <c r="MFP155" s="4"/>
      <c r="MFQ155" s="4"/>
      <c r="MFR155" s="4"/>
      <c r="MFS155" s="4"/>
      <c r="MFT155" s="4"/>
      <c r="MFU155" s="4"/>
      <c r="MFV155" s="4"/>
      <c r="MFW155" s="4"/>
      <c r="MFX155" s="4"/>
      <c r="MFY155" s="4"/>
      <c r="MFZ155" s="4"/>
      <c r="MGA155" s="4"/>
      <c r="MGB155" s="4"/>
      <c r="MGC155" s="4"/>
      <c r="MGD155" s="4"/>
      <c r="MGE155" s="4"/>
      <c r="MGF155" s="4"/>
      <c r="MGG155" s="4"/>
      <c r="MGH155" s="4"/>
      <c r="MGI155" s="4"/>
      <c r="MGJ155" s="4"/>
      <c r="MGK155" s="4"/>
      <c r="MGL155" s="4"/>
      <c r="MGM155" s="4"/>
      <c r="MGN155" s="4"/>
      <c r="MGO155" s="4"/>
      <c r="MGP155" s="4"/>
      <c r="MGQ155" s="4"/>
      <c r="MGR155" s="4"/>
      <c r="MGS155" s="4"/>
      <c r="MGT155" s="4"/>
      <c r="MGU155" s="4"/>
      <c r="MGV155" s="4"/>
      <c r="MGW155" s="4"/>
      <c r="MGX155" s="4"/>
      <c r="MGY155" s="4"/>
      <c r="MGZ155" s="4"/>
      <c r="MHA155" s="4"/>
      <c r="MHB155" s="4"/>
      <c r="MHC155" s="4"/>
      <c r="MHD155" s="4"/>
      <c r="MHE155" s="4"/>
      <c r="MHF155" s="4"/>
      <c r="MHG155" s="4"/>
      <c r="MHH155" s="4"/>
      <c r="MHI155" s="4"/>
      <c r="MHJ155" s="4"/>
      <c r="MHK155" s="4"/>
      <c r="MHL155" s="4"/>
      <c r="MHM155" s="4"/>
      <c r="MHN155" s="4"/>
      <c r="MHO155" s="4"/>
      <c r="MHP155" s="4"/>
      <c r="MHQ155" s="4"/>
      <c r="MHR155" s="4"/>
      <c r="MHS155" s="4"/>
      <c r="MHT155" s="4"/>
      <c r="MHU155" s="4"/>
      <c r="MHV155" s="4"/>
      <c r="MHW155" s="4"/>
      <c r="MHX155" s="4"/>
      <c r="MHY155" s="4"/>
      <c r="MHZ155" s="4"/>
      <c r="MIA155" s="4"/>
      <c r="MIB155" s="4"/>
      <c r="MIC155" s="4"/>
      <c r="MID155" s="4"/>
      <c r="MIE155" s="4"/>
      <c r="MIF155" s="4"/>
      <c r="MIG155" s="4"/>
      <c r="MIH155" s="4"/>
      <c r="MII155" s="4"/>
      <c r="MIJ155" s="4"/>
      <c r="MIK155" s="4"/>
      <c r="MIL155" s="4"/>
      <c r="MIM155" s="4"/>
      <c r="MIN155" s="4"/>
      <c r="MIO155" s="4"/>
      <c r="MIP155" s="4"/>
      <c r="MIQ155" s="4"/>
      <c r="MIR155" s="4"/>
      <c r="MIS155" s="4"/>
      <c r="MIT155" s="4"/>
      <c r="MIU155" s="4"/>
      <c r="MIV155" s="4"/>
      <c r="MIW155" s="4"/>
      <c r="MIX155" s="4"/>
      <c r="MIY155" s="4"/>
      <c r="MIZ155" s="4"/>
      <c r="MJA155" s="4"/>
      <c r="MJB155" s="4"/>
      <c r="MJC155" s="4"/>
      <c r="MJD155" s="4"/>
      <c r="MJE155" s="4"/>
      <c r="MJF155" s="4"/>
      <c r="MJG155" s="4"/>
      <c r="MJH155" s="4"/>
      <c r="MJI155" s="4"/>
      <c r="MJJ155" s="4"/>
      <c r="MJK155" s="4"/>
      <c r="MJL155" s="4"/>
      <c r="MJM155" s="4"/>
      <c r="MJN155" s="4"/>
      <c r="MJO155" s="4"/>
      <c r="MJP155" s="4"/>
      <c r="MJQ155" s="4"/>
      <c r="MJR155" s="4"/>
      <c r="MJS155" s="4"/>
      <c r="MJT155" s="4"/>
      <c r="MJU155" s="4"/>
      <c r="MJV155" s="4"/>
      <c r="MJW155" s="4"/>
      <c r="MJX155" s="4"/>
      <c r="MJY155" s="4"/>
      <c r="MJZ155" s="4"/>
      <c r="MKA155" s="4"/>
      <c r="MKB155" s="4"/>
      <c r="MKC155" s="4"/>
      <c r="MKD155" s="4"/>
      <c r="MKE155" s="4"/>
      <c r="MKF155" s="4"/>
      <c r="MKG155" s="4"/>
      <c r="MKH155" s="4"/>
      <c r="MKI155" s="4"/>
      <c r="MKJ155" s="4"/>
      <c r="MKK155" s="4"/>
      <c r="MKL155" s="4"/>
      <c r="MKM155" s="4"/>
      <c r="MKN155" s="4"/>
      <c r="MKO155" s="4"/>
      <c r="MKP155" s="4"/>
      <c r="MKQ155" s="4"/>
      <c r="MKR155" s="4"/>
      <c r="MKS155" s="4"/>
      <c r="MKT155" s="4"/>
      <c r="MKU155" s="4"/>
      <c r="MKV155" s="4"/>
      <c r="MKW155" s="4"/>
      <c r="MKX155" s="4"/>
      <c r="MKY155" s="4"/>
      <c r="MKZ155" s="4"/>
      <c r="MLA155" s="4"/>
      <c r="MLB155" s="4"/>
      <c r="MLC155" s="4"/>
      <c r="MLD155" s="4"/>
      <c r="MLE155" s="4"/>
      <c r="MLF155" s="4"/>
      <c r="MLG155" s="4"/>
      <c r="MLH155" s="4"/>
      <c r="MLI155" s="4"/>
      <c r="MLJ155" s="4"/>
      <c r="MLK155" s="4"/>
      <c r="MLL155" s="4"/>
      <c r="MLM155" s="4"/>
      <c r="MLN155" s="4"/>
      <c r="MLO155" s="4"/>
      <c r="MLP155" s="4"/>
      <c r="MLQ155" s="4"/>
      <c r="MLR155" s="4"/>
      <c r="MLS155" s="4"/>
      <c r="MLT155" s="4"/>
      <c r="MLU155" s="4"/>
      <c r="MLV155" s="4"/>
      <c r="MLW155" s="4"/>
      <c r="MLX155" s="4"/>
      <c r="MLY155" s="4"/>
      <c r="MLZ155" s="4"/>
      <c r="MMA155" s="4"/>
      <c r="MMB155" s="4"/>
      <c r="MMC155" s="4"/>
      <c r="MMD155" s="4"/>
      <c r="MME155" s="4"/>
      <c r="MMF155" s="4"/>
      <c r="MMG155" s="4"/>
      <c r="MMH155" s="4"/>
      <c r="MMI155" s="4"/>
      <c r="MMJ155" s="4"/>
      <c r="MMK155" s="4"/>
      <c r="MML155" s="4"/>
      <c r="MMM155" s="4"/>
      <c r="MMN155" s="4"/>
      <c r="MMO155" s="4"/>
      <c r="MMP155" s="4"/>
      <c r="MMQ155" s="4"/>
      <c r="MMR155" s="4"/>
      <c r="MMS155" s="4"/>
      <c r="MMT155" s="4"/>
      <c r="MMU155" s="4"/>
      <c r="MMV155" s="4"/>
      <c r="MMW155" s="4"/>
      <c r="MMX155" s="4"/>
      <c r="MMY155" s="4"/>
      <c r="MMZ155" s="4"/>
      <c r="MNA155" s="4"/>
      <c r="MNB155" s="4"/>
      <c r="MNC155" s="4"/>
      <c r="MND155" s="4"/>
      <c r="MNE155" s="4"/>
      <c r="MNF155" s="4"/>
      <c r="MNG155" s="4"/>
      <c r="MNH155" s="4"/>
      <c r="MNI155" s="4"/>
      <c r="MNJ155" s="4"/>
      <c r="MNK155" s="4"/>
      <c r="MNL155" s="4"/>
      <c r="MNM155" s="4"/>
      <c r="MNN155" s="4"/>
      <c r="MNO155" s="4"/>
      <c r="MNP155" s="4"/>
      <c r="MNQ155" s="4"/>
      <c r="MNR155" s="4"/>
      <c r="MNS155" s="74"/>
      <c r="MNT155" s="74"/>
      <c r="MNU155" s="74"/>
      <c r="MNV155" s="74"/>
      <c r="MNW155" s="74"/>
      <c r="MNX155" s="74"/>
      <c r="MNY155" s="4"/>
      <c r="MNZ155" s="4"/>
      <c r="MOA155" s="4"/>
      <c r="MOB155" s="4"/>
      <c r="MOC155" s="4"/>
      <c r="MOD155" s="4"/>
      <c r="MOE155" s="4"/>
      <c r="MOF155" s="4"/>
      <c r="MOG155" s="4"/>
      <c r="MOH155" s="4"/>
      <c r="MOI155" s="4"/>
      <c r="MOJ155" s="4"/>
      <c r="MOK155" s="4"/>
      <c r="MOL155" s="4"/>
      <c r="MOM155" s="4"/>
      <c r="MON155" s="4"/>
      <c r="MOO155" s="4"/>
      <c r="MOP155" s="4"/>
      <c r="MOQ155" s="4"/>
      <c r="MOR155" s="4"/>
      <c r="MOS155" s="4"/>
      <c r="MOT155" s="4"/>
      <c r="MOU155" s="4"/>
      <c r="MOV155" s="4"/>
      <c r="MOW155" s="4"/>
      <c r="MOX155" s="4"/>
      <c r="MOY155" s="4"/>
      <c r="MOZ155" s="4"/>
      <c r="MPA155" s="4"/>
      <c r="MPB155" s="4"/>
      <c r="MPC155" s="4"/>
      <c r="MPD155" s="4"/>
      <c r="MPE155" s="4"/>
      <c r="MPF155" s="4"/>
      <c r="MPG155" s="4"/>
      <c r="MPH155" s="4"/>
      <c r="MPI155" s="4"/>
      <c r="MPJ155" s="4"/>
      <c r="MPK155" s="4"/>
      <c r="MPL155" s="4"/>
      <c r="MPM155" s="4"/>
      <c r="MPN155" s="4"/>
      <c r="MPO155" s="4"/>
      <c r="MPP155" s="4"/>
      <c r="MPQ155" s="4"/>
      <c r="MPR155" s="4"/>
      <c r="MPS155" s="4"/>
      <c r="MPT155" s="4"/>
      <c r="MPU155" s="4"/>
      <c r="MPV155" s="4"/>
      <c r="MPW155" s="4"/>
      <c r="MPX155" s="4"/>
      <c r="MPY155" s="4"/>
      <c r="MPZ155" s="4"/>
      <c r="MQA155" s="4"/>
      <c r="MQB155" s="4"/>
      <c r="MQC155" s="4"/>
      <c r="MQD155" s="4"/>
      <c r="MQE155" s="4"/>
      <c r="MQF155" s="4"/>
      <c r="MQG155" s="4"/>
      <c r="MQH155" s="4"/>
      <c r="MQI155" s="4"/>
      <c r="MQJ155" s="4"/>
      <c r="MQK155" s="4"/>
      <c r="MQL155" s="4"/>
      <c r="MQM155" s="4"/>
      <c r="MQN155" s="4"/>
      <c r="MQO155" s="4"/>
      <c r="MQP155" s="4"/>
      <c r="MQQ155" s="4"/>
      <c r="MQR155" s="4"/>
      <c r="MQS155" s="4"/>
      <c r="MQT155" s="4"/>
      <c r="MQU155" s="4"/>
      <c r="MQV155" s="4"/>
      <c r="MQW155" s="4"/>
      <c r="MQX155" s="4"/>
      <c r="MQY155" s="4"/>
      <c r="MQZ155" s="4"/>
      <c r="MRA155" s="4"/>
      <c r="MRB155" s="4"/>
      <c r="MRC155" s="4"/>
      <c r="MRD155" s="4"/>
      <c r="MRE155" s="4"/>
      <c r="MRF155" s="4"/>
      <c r="MRG155" s="4"/>
      <c r="MRH155" s="4"/>
      <c r="MRI155" s="4"/>
      <c r="MRJ155" s="4"/>
      <c r="MRK155" s="4"/>
      <c r="MRL155" s="4"/>
      <c r="MRM155" s="4"/>
      <c r="MRN155" s="4"/>
      <c r="MRO155" s="4"/>
      <c r="MRP155" s="4"/>
      <c r="MRQ155" s="4"/>
      <c r="MRR155" s="4"/>
      <c r="MRS155" s="4"/>
      <c r="MRT155" s="4"/>
      <c r="MRU155" s="4"/>
      <c r="MRV155" s="4"/>
      <c r="MRW155" s="4"/>
      <c r="MRX155" s="4"/>
      <c r="MRY155" s="4"/>
      <c r="MRZ155" s="4"/>
      <c r="MSA155" s="4"/>
      <c r="MSB155" s="4"/>
      <c r="MSC155" s="4"/>
      <c r="MSD155" s="4"/>
      <c r="MSE155" s="4"/>
      <c r="MSF155" s="4"/>
      <c r="MSG155" s="4"/>
      <c r="MSH155" s="4"/>
      <c r="MSI155" s="4"/>
      <c r="MSJ155" s="4"/>
      <c r="MSK155" s="4"/>
      <c r="MSL155" s="4"/>
      <c r="MSM155" s="4"/>
      <c r="MSN155" s="4"/>
      <c r="MSO155" s="4"/>
      <c r="MSP155" s="4"/>
      <c r="MSQ155" s="4"/>
      <c r="MSR155" s="4"/>
      <c r="MSS155" s="4"/>
      <c r="MST155" s="4"/>
      <c r="MSU155" s="4"/>
      <c r="MSV155" s="4"/>
      <c r="MSW155" s="4"/>
      <c r="MSX155" s="4"/>
      <c r="MSY155" s="4"/>
      <c r="MSZ155" s="4"/>
      <c r="MTA155" s="4"/>
      <c r="MTB155" s="4"/>
      <c r="MTC155" s="4"/>
      <c r="MTD155" s="4"/>
      <c r="MTE155" s="4"/>
      <c r="MTF155" s="4"/>
      <c r="MTG155" s="4"/>
      <c r="MTH155" s="4"/>
      <c r="MTI155" s="4"/>
      <c r="MTJ155" s="4"/>
      <c r="MTK155" s="4"/>
      <c r="MTL155" s="4"/>
      <c r="MTM155" s="4"/>
      <c r="MTN155" s="4"/>
      <c r="MTO155" s="4"/>
      <c r="MTP155" s="4"/>
      <c r="MTQ155" s="4"/>
      <c r="MTR155" s="4"/>
      <c r="MTS155" s="4"/>
      <c r="MTT155" s="4"/>
      <c r="MTU155" s="4"/>
      <c r="MTV155" s="4"/>
      <c r="MTW155" s="4"/>
      <c r="MTX155" s="4"/>
      <c r="MTY155" s="4"/>
      <c r="MTZ155" s="4"/>
      <c r="MUA155" s="4"/>
      <c r="MUB155" s="4"/>
      <c r="MUC155" s="4"/>
      <c r="MUD155" s="4"/>
      <c r="MUE155" s="4"/>
      <c r="MUF155" s="4"/>
      <c r="MUG155" s="4"/>
      <c r="MUH155" s="4"/>
      <c r="MUI155" s="4"/>
      <c r="MUJ155" s="4"/>
      <c r="MUK155" s="4"/>
      <c r="MUL155" s="4"/>
      <c r="MUM155" s="4"/>
      <c r="MUN155" s="4"/>
      <c r="MUO155" s="4"/>
      <c r="MUP155" s="4"/>
      <c r="MUQ155" s="4"/>
      <c r="MUR155" s="4"/>
      <c r="MUS155" s="4"/>
      <c r="MUT155" s="4"/>
      <c r="MUU155" s="4"/>
      <c r="MUV155" s="4"/>
      <c r="MUW155" s="4"/>
      <c r="MUX155" s="4"/>
      <c r="MUY155" s="4"/>
      <c r="MUZ155" s="4"/>
      <c r="MVA155" s="4"/>
      <c r="MVB155" s="4"/>
      <c r="MVC155" s="4"/>
      <c r="MVD155" s="4"/>
      <c r="MVE155" s="4"/>
      <c r="MVF155" s="4"/>
      <c r="MVG155" s="4"/>
      <c r="MVH155" s="4"/>
      <c r="MVI155" s="4"/>
      <c r="MVJ155" s="4"/>
      <c r="MVK155" s="4"/>
      <c r="MVL155" s="4"/>
      <c r="MVM155" s="4"/>
      <c r="MVN155" s="4"/>
      <c r="MVO155" s="4"/>
      <c r="MVP155" s="4"/>
      <c r="MVQ155" s="4"/>
      <c r="MVR155" s="4"/>
      <c r="MVS155" s="4"/>
      <c r="MVT155" s="4"/>
      <c r="MVU155" s="4"/>
      <c r="MVV155" s="4"/>
      <c r="MVW155" s="4"/>
      <c r="MVX155" s="4"/>
      <c r="MVY155" s="4"/>
      <c r="MVZ155" s="4"/>
      <c r="MWA155" s="4"/>
      <c r="MWB155" s="4"/>
      <c r="MWC155" s="4"/>
      <c r="MWD155" s="4"/>
      <c r="MWE155" s="4"/>
      <c r="MWF155" s="4"/>
      <c r="MWG155" s="4"/>
      <c r="MWH155" s="4"/>
      <c r="MWI155" s="4"/>
      <c r="MWJ155" s="4"/>
      <c r="MWK155" s="4"/>
      <c r="MWL155" s="4"/>
      <c r="MWM155" s="4"/>
      <c r="MWN155" s="4"/>
      <c r="MWO155" s="4"/>
      <c r="MWP155" s="4"/>
      <c r="MWQ155" s="4"/>
      <c r="MWR155" s="4"/>
      <c r="MWS155" s="4"/>
      <c r="MWT155" s="4"/>
      <c r="MWU155" s="4"/>
      <c r="MWV155" s="4"/>
      <c r="MWW155" s="4"/>
      <c r="MWX155" s="4"/>
      <c r="MWY155" s="4"/>
      <c r="MWZ155" s="4"/>
      <c r="MXA155" s="4"/>
      <c r="MXB155" s="4"/>
      <c r="MXC155" s="4"/>
      <c r="MXD155" s="4"/>
      <c r="MXE155" s="4"/>
      <c r="MXF155" s="4"/>
      <c r="MXG155" s="4"/>
      <c r="MXH155" s="4"/>
      <c r="MXI155" s="4"/>
      <c r="MXJ155" s="4"/>
      <c r="MXK155" s="4"/>
      <c r="MXL155" s="4"/>
      <c r="MXM155" s="4"/>
      <c r="MXN155" s="4"/>
      <c r="MXO155" s="74"/>
      <c r="MXP155" s="74"/>
      <c r="MXQ155" s="74"/>
      <c r="MXR155" s="74"/>
      <c r="MXS155" s="74"/>
      <c r="MXT155" s="74"/>
      <c r="MXU155" s="4"/>
      <c r="MXV155" s="4"/>
      <c r="MXW155" s="4"/>
      <c r="MXX155" s="4"/>
      <c r="MXY155" s="4"/>
      <c r="MXZ155" s="4"/>
      <c r="MYA155" s="4"/>
      <c r="MYB155" s="4"/>
      <c r="MYC155" s="4"/>
      <c r="MYD155" s="4"/>
      <c r="MYE155" s="4"/>
      <c r="MYF155" s="4"/>
      <c r="MYG155" s="4"/>
      <c r="MYH155" s="4"/>
      <c r="MYI155" s="4"/>
      <c r="MYJ155" s="4"/>
      <c r="MYK155" s="4"/>
      <c r="MYL155" s="4"/>
      <c r="MYM155" s="4"/>
      <c r="MYN155" s="4"/>
      <c r="MYO155" s="4"/>
      <c r="MYP155" s="4"/>
      <c r="MYQ155" s="4"/>
      <c r="MYR155" s="4"/>
      <c r="MYS155" s="4"/>
      <c r="MYT155" s="4"/>
      <c r="MYU155" s="4"/>
      <c r="MYV155" s="4"/>
      <c r="MYW155" s="4"/>
      <c r="MYX155" s="4"/>
      <c r="MYY155" s="4"/>
      <c r="MYZ155" s="4"/>
      <c r="MZA155" s="4"/>
      <c r="MZB155" s="4"/>
      <c r="MZC155" s="4"/>
      <c r="MZD155" s="4"/>
      <c r="MZE155" s="4"/>
      <c r="MZF155" s="4"/>
      <c r="MZG155" s="4"/>
      <c r="MZH155" s="4"/>
      <c r="MZI155" s="4"/>
      <c r="MZJ155" s="4"/>
      <c r="MZK155" s="4"/>
      <c r="MZL155" s="4"/>
      <c r="MZM155" s="4"/>
      <c r="MZN155" s="4"/>
      <c r="MZO155" s="4"/>
      <c r="MZP155" s="4"/>
      <c r="MZQ155" s="4"/>
      <c r="MZR155" s="4"/>
      <c r="MZS155" s="4"/>
      <c r="MZT155" s="4"/>
      <c r="MZU155" s="4"/>
      <c r="MZV155" s="4"/>
      <c r="MZW155" s="4"/>
      <c r="MZX155" s="4"/>
      <c r="MZY155" s="4"/>
      <c r="MZZ155" s="4"/>
      <c r="NAA155" s="4"/>
      <c r="NAB155" s="4"/>
      <c r="NAC155" s="4"/>
      <c r="NAD155" s="4"/>
      <c r="NAE155" s="4"/>
      <c r="NAF155" s="4"/>
      <c r="NAG155" s="4"/>
      <c r="NAH155" s="4"/>
      <c r="NAI155" s="4"/>
      <c r="NAJ155" s="4"/>
      <c r="NAK155" s="4"/>
      <c r="NAL155" s="4"/>
      <c r="NAM155" s="4"/>
      <c r="NAN155" s="4"/>
      <c r="NAO155" s="4"/>
      <c r="NAP155" s="4"/>
      <c r="NAQ155" s="4"/>
      <c r="NAR155" s="4"/>
      <c r="NAS155" s="4"/>
      <c r="NAT155" s="4"/>
      <c r="NAU155" s="4"/>
      <c r="NAV155" s="4"/>
      <c r="NAW155" s="4"/>
      <c r="NAX155" s="4"/>
      <c r="NAY155" s="4"/>
      <c r="NAZ155" s="4"/>
      <c r="NBA155" s="4"/>
      <c r="NBB155" s="4"/>
      <c r="NBC155" s="4"/>
      <c r="NBD155" s="4"/>
      <c r="NBE155" s="4"/>
      <c r="NBF155" s="4"/>
      <c r="NBG155" s="4"/>
      <c r="NBH155" s="4"/>
      <c r="NBI155" s="4"/>
      <c r="NBJ155" s="4"/>
      <c r="NBK155" s="4"/>
      <c r="NBL155" s="4"/>
      <c r="NBM155" s="4"/>
      <c r="NBN155" s="4"/>
      <c r="NBO155" s="4"/>
      <c r="NBP155" s="4"/>
      <c r="NBQ155" s="4"/>
      <c r="NBR155" s="4"/>
      <c r="NBS155" s="4"/>
      <c r="NBT155" s="4"/>
      <c r="NBU155" s="4"/>
      <c r="NBV155" s="4"/>
      <c r="NBW155" s="4"/>
      <c r="NBX155" s="4"/>
      <c r="NBY155" s="4"/>
      <c r="NBZ155" s="4"/>
      <c r="NCA155" s="4"/>
      <c r="NCB155" s="4"/>
      <c r="NCC155" s="4"/>
      <c r="NCD155" s="4"/>
      <c r="NCE155" s="4"/>
      <c r="NCF155" s="4"/>
      <c r="NCG155" s="4"/>
      <c r="NCH155" s="4"/>
      <c r="NCI155" s="4"/>
      <c r="NCJ155" s="4"/>
      <c r="NCK155" s="4"/>
      <c r="NCL155" s="4"/>
      <c r="NCM155" s="4"/>
      <c r="NCN155" s="4"/>
      <c r="NCO155" s="4"/>
      <c r="NCP155" s="4"/>
      <c r="NCQ155" s="4"/>
      <c r="NCR155" s="4"/>
      <c r="NCS155" s="4"/>
      <c r="NCT155" s="4"/>
      <c r="NCU155" s="4"/>
      <c r="NCV155" s="4"/>
      <c r="NCW155" s="4"/>
      <c r="NCX155" s="4"/>
      <c r="NCY155" s="4"/>
      <c r="NCZ155" s="4"/>
      <c r="NDA155" s="4"/>
      <c r="NDB155" s="4"/>
      <c r="NDC155" s="4"/>
      <c r="NDD155" s="4"/>
      <c r="NDE155" s="4"/>
      <c r="NDF155" s="4"/>
      <c r="NDG155" s="4"/>
      <c r="NDH155" s="4"/>
      <c r="NDI155" s="4"/>
      <c r="NDJ155" s="4"/>
      <c r="NDK155" s="4"/>
      <c r="NDL155" s="4"/>
      <c r="NDM155" s="4"/>
      <c r="NDN155" s="4"/>
      <c r="NDO155" s="4"/>
      <c r="NDP155" s="4"/>
      <c r="NDQ155" s="4"/>
      <c r="NDR155" s="4"/>
      <c r="NDS155" s="4"/>
      <c r="NDT155" s="4"/>
      <c r="NDU155" s="4"/>
      <c r="NDV155" s="4"/>
      <c r="NDW155" s="4"/>
      <c r="NDX155" s="4"/>
      <c r="NDY155" s="4"/>
      <c r="NDZ155" s="4"/>
      <c r="NEA155" s="4"/>
      <c r="NEB155" s="4"/>
      <c r="NEC155" s="4"/>
      <c r="NED155" s="4"/>
      <c r="NEE155" s="4"/>
      <c r="NEF155" s="4"/>
      <c r="NEG155" s="4"/>
      <c r="NEH155" s="4"/>
      <c r="NEI155" s="4"/>
      <c r="NEJ155" s="4"/>
      <c r="NEK155" s="4"/>
      <c r="NEL155" s="4"/>
      <c r="NEM155" s="4"/>
      <c r="NEN155" s="4"/>
      <c r="NEO155" s="4"/>
      <c r="NEP155" s="4"/>
      <c r="NEQ155" s="4"/>
      <c r="NER155" s="4"/>
      <c r="NES155" s="4"/>
      <c r="NET155" s="4"/>
      <c r="NEU155" s="4"/>
      <c r="NEV155" s="4"/>
      <c r="NEW155" s="4"/>
      <c r="NEX155" s="4"/>
      <c r="NEY155" s="4"/>
      <c r="NEZ155" s="4"/>
      <c r="NFA155" s="4"/>
      <c r="NFB155" s="4"/>
      <c r="NFC155" s="4"/>
      <c r="NFD155" s="4"/>
      <c r="NFE155" s="4"/>
      <c r="NFF155" s="4"/>
      <c r="NFG155" s="4"/>
      <c r="NFH155" s="4"/>
      <c r="NFI155" s="4"/>
      <c r="NFJ155" s="4"/>
      <c r="NFK155" s="4"/>
      <c r="NFL155" s="4"/>
      <c r="NFM155" s="4"/>
      <c r="NFN155" s="4"/>
      <c r="NFO155" s="4"/>
      <c r="NFP155" s="4"/>
      <c r="NFQ155" s="4"/>
      <c r="NFR155" s="4"/>
      <c r="NFS155" s="4"/>
      <c r="NFT155" s="4"/>
      <c r="NFU155" s="4"/>
      <c r="NFV155" s="4"/>
      <c r="NFW155" s="4"/>
      <c r="NFX155" s="4"/>
      <c r="NFY155" s="4"/>
      <c r="NFZ155" s="4"/>
      <c r="NGA155" s="4"/>
      <c r="NGB155" s="4"/>
      <c r="NGC155" s="4"/>
      <c r="NGD155" s="4"/>
      <c r="NGE155" s="4"/>
      <c r="NGF155" s="4"/>
      <c r="NGG155" s="4"/>
      <c r="NGH155" s="4"/>
      <c r="NGI155" s="4"/>
      <c r="NGJ155" s="4"/>
      <c r="NGK155" s="4"/>
      <c r="NGL155" s="4"/>
      <c r="NGM155" s="4"/>
      <c r="NGN155" s="4"/>
      <c r="NGO155" s="4"/>
      <c r="NGP155" s="4"/>
      <c r="NGQ155" s="4"/>
      <c r="NGR155" s="4"/>
      <c r="NGS155" s="4"/>
      <c r="NGT155" s="4"/>
      <c r="NGU155" s="4"/>
      <c r="NGV155" s="4"/>
      <c r="NGW155" s="4"/>
      <c r="NGX155" s="4"/>
      <c r="NGY155" s="4"/>
      <c r="NGZ155" s="4"/>
      <c r="NHA155" s="4"/>
      <c r="NHB155" s="4"/>
      <c r="NHC155" s="4"/>
      <c r="NHD155" s="4"/>
      <c r="NHE155" s="4"/>
      <c r="NHF155" s="4"/>
      <c r="NHG155" s="4"/>
      <c r="NHH155" s="4"/>
      <c r="NHI155" s="4"/>
      <c r="NHJ155" s="4"/>
      <c r="NHK155" s="74"/>
      <c r="NHL155" s="74"/>
      <c r="NHM155" s="74"/>
      <c r="NHN155" s="74"/>
      <c r="NHO155" s="74"/>
      <c r="NHP155" s="74"/>
      <c r="NHQ155" s="4"/>
      <c r="NHR155" s="4"/>
      <c r="NHS155" s="4"/>
      <c r="NHT155" s="4"/>
      <c r="NHU155" s="4"/>
      <c r="NHV155" s="4"/>
      <c r="NHW155" s="4"/>
      <c r="NHX155" s="4"/>
      <c r="NHY155" s="4"/>
      <c r="NHZ155" s="4"/>
      <c r="NIA155" s="4"/>
      <c r="NIB155" s="4"/>
      <c r="NIC155" s="4"/>
      <c r="NID155" s="4"/>
      <c r="NIE155" s="4"/>
      <c r="NIF155" s="4"/>
      <c r="NIG155" s="4"/>
      <c r="NIH155" s="4"/>
      <c r="NII155" s="4"/>
      <c r="NIJ155" s="4"/>
      <c r="NIK155" s="4"/>
      <c r="NIL155" s="4"/>
      <c r="NIM155" s="4"/>
      <c r="NIN155" s="4"/>
      <c r="NIO155" s="4"/>
      <c r="NIP155" s="4"/>
      <c r="NIQ155" s="4"/>
      <c r="NIR155" s="4"/>
      <c r="NIS155" s="4"/>
      <c r="NIT155" s="4"/>
      <c r="NIU155" s="4"/>
      <c r="NIV155" s="4"/>
      <c r="NIW155" s="4"/>
      <c r="NIX155" s="4"/>
      <c r="NIY155" s="4"/>
      <c r="NIZ155" s="4"/>
      <c r="NJA155" s="4"/>
      <c r="NJB155" s="4"/>
      <c r="NJC155" s="4"/>
      <c r="NJD155" s="4"/>
      <c r="NJE155" s="4"/>
      <c r="NJF155" s="4"/>
      <c r="NJG155" s="4"/>
      <c r="NJH155" s="4"/>
      <c r="NJI155" s="4"/>
      <c r="NJJ155" s="4"/>
      <c r="NJK155" s="4"/>
      <c r="NJL155" s="4"/>
      <c r="NJM155" s="4"/>
      <c r="NJN155" s="4"/>
      <c r="NJO155" s="4"/>
      <c r="NJP155" s="4"/>
      <c r="NJQ155" s="4"/>
      <c r="NJR155" s="4"/>
      <c r="NJS155" s="4"/>
      <c r="NJT155" s="4"/>
      <c r="NJU155" s="4"/>
      <c r="NJV155" s="4"/>
      <c r="NJW155" s="4"/>
      <c r="NJX155" s="4"/>
      <c r="NJY155" s="4"/>
      <c r="NJZ155" s="4"/>
      <c r="NKA155" s="4"/>
      <c r="NKB155" s="4"/>
      <c r="NKC155" s="4"/>
      <c r="NKD155" s="4"/>
      <c r="NKE155" s="4"/>
      <c r="NKF155" s="4"/>
      <c r="NKG155" s="4"/>
      <c r="NKH155" s="4"/>
      <c r="NKI155" s="4"/>
      <c r="NKJ155" s="4"/>
      <c r="NKK155" s="4"/>
      <c r="NKL155" s="4"/>
      <c r="NKM155" s="4"/>
      <c r="NKN155" s="4"/>
      <c r="NKO155" s="4"/>
      <c r="NKP155" s="4"/>
      <c r="NKQ155" s="4"/>
      <c r="NKR155" s="4"/>
      <c r="NKS155" s="4"/>
      <c r="NKT155" s="4"/>
      <c r="NKU155" s="4"/>
      <c r="NKV155" s="4"/>
      <c r="NKW155" s="4"/>
      <c r="NKX155" s="4"/>
      <c r="NKY155" s="4"/>
      <c r="NKZ155" s="4"/>
      <c r="NLA155" s="4"/>
      <c r="NLB155" s="4"/>
      <c r="NLC155" s="4"/>
      <c r="NLD155" s="4"/>
      <c r="NLE155" s="4"/>
      <c r="NLF155" s="4"/>
      <c r="NLG155" s="4"/>
      <c r="NLH155" s="4"/>
      <c r="NLI155" s="4"/>
      <c r="NLJ155" s="4"/>
      <c r="NLK155" s="4"/>
      <c r="NLL155" s="4"/>
      <c r="NLM155" s="4"/>
      <c r="NLN155" s="4"/>
      <c r="NLO155" s="4"/>
      <c r="NLP155" s="4"/>
      <c r="NLQ155" s="4"/>
      <c r="NLR155" s="4"/>
      <c r="NLS155" s="4"/>
      <c r="NLT155" s="4"/>
      <c r="NLU155" s="4"/>
      <c r="NLV155" s="4"/>
      <c r="NLW155" s="4"/>
      <c r="NLX155" s="4"/>
      <c r="NLY155" s="4"/>
      <c r="NLZ155" s="4"/>
      <c r="NMA155" s="4"/>
      <c r="NMB155" s="4"/>
      <c r="NMC155" s="4"/>
      <c r="NMD155" s="4"/>
      <c r="NME155" s="4"/>
      <c r="NMF155" s="4"/>
      <c r="NMG155" s="4"/>
      <c r="NMH155" s="4"/>
      <c r="NMI155" s="4"/>
      <c r="NMJ155" s="4"/>
      <c r="NMK155" s="4"/>
      <c r="NML155" s="4"/>
      <c r="NMM155" s="4"/>
      <c r="NMN155" s="4"/>
      <c r="NMO155" s="4"/>
      <c r="NMP155" s="4"/>
      <c r="NMQ155" s="4"/>
      <c r="NMR155" s="4"/>
      <c r="NMS155" s="4"/>
      <c r="NMT155" s="4"/>
      <c r="NMU155" s="4"/>
      <c r="NMV155" s="4"/>
      <c r="NMW155" s="4"/>
      <c r="NMX155" s="4"/>
      <c r="NMY155" s="4"/>
      <c r="NMZ155" s="4"/>
      <c r="NNA155" s="4"/>
      <c r="NNB155" s="4"/>
      <c r="NNC155" s="4"/>
      <c r="NND155" s="4"/>
      <c r="NNE155" s="4"/>
      <c r="NNF155" s="4"/>
      <c r="NNG155" s="4"/>
      <c r="NNH155" s="4"/>
      <c r="NNI155" s="4"/>
      <c r="NNJ155" s="4"/>
      <c r="NNK155" s="4"/>
      <c r="NNL155" s="4"/>
      <c r="NNM155" s="4"/>
      <c r="NNN155" s="4"/>
      <c r="NNO155" s="4"/>
      <c r="NNP155" s="4"/>
      <c r="NNQ155" s="4"/>
      <c r="NNR155" s="4"/>
      <c r="NNS155" s="4"/>
      <c r="NNT155" s="4"/>
      <c r="NNU155" s="4"/>
      <c r="NNV155" s="4"/>
      <c r="NNW155" s="4"/>
      <c r="NNX155" s="4"/>
      <c r="NNY155" s="4"/>
      <c r="NNZ155" s="4"/>
      <c r="NOA155" s="4"/>
      <c r="NOB155" s="4"/>
      <c r="NOC155" s="4"/>
      <c r="NOD155" s="4"/>
      <c r="NOE155" s="4"/>
      <c r="NOF155" s="4"/>
      <c r="NOG155" s="4"/>
      <c r="NOH155" s="4"/>
      <c r="NOI155" s="4"/>
      <c r="NOJ155" s="4"/>
      <c r="NOK155" s="4"/>
      <c r="NOL155" s="4"/>
      <c r="NOM155" s="4"/>
      <c r="NON155" s="4"/>
      <c r="NOO155" s="4"/>
      <c r="NOP155" s="4"/>
      <c r="NOQ155" s="4"/>
      <c r="NOR155" s="4"/>
      <c r="NOS155" s="4"/>
      <c r="NOT155" s="4"/>
      <c r="NOU155" s="4"/>
      <c r="NOV155" s="4"/>
      <c r="NOW155" s="4"/>
      <c r="NOX155" s="4"/>
      <c r="NOY155" s="4"/>
      <c r="NOZ155" s="4"/>
      <c r="NPA155" s="4"/>
      <c r="NPB155" s="4"/>
      <c r="NPC155" s="4"/>
      <c r="NPD155" s="4"/>
      <c r="NPE155" s="4"/>
      <c r="NPF155" s="4"/>
      <c r="NPG155" s="4"/>
      <c r="NPH155" s="4"/>
      <c r="NPI155" s="4"/>
      <c r="NPJ155" s="4"/>
      <c r="NPK155" s="4"/>
      <c r="NPL155" s="4"/>
      <c r="NPM155" s="4"/>
      <c r="NPN155" s="4"/>
      <c r="NPO155" s="4"/>
      <c r="NPP155" s="4"/>
      <c r="NPQ155" s="4"/>
      <c r="NPR155" s="4"/>
      <c r="NPS155" s="4"/>
      <c r="NPT155" s="4"/>
      <c r="NPU155" s="4"/>
      <c r="NPV155" s="4"/>
      <c r="NPW155" s="4"/>
      <c r="NPX155" s="4"/>
      <c r="NPY155" s="4"/>
      <c r="NPZ155" s="4"/>
      <c r="NQA155" s="4"/>
      <c r="NQB155" s="4"/>
      <c r="NQC155" s="4"/>
      <c r="NQD155" s="4"/>
      <c r="NQE155" s="4"/>
      <c r="NQF155" s="4"/>
      <c r="NQG155" s="4"/>
      <c r="NQH155" s="4"/>
      <c r="NQI155" s="4"/>
      <c r="NQJ155" s="4"/>
      <c r="NQK155" s="4"/>
      <c r="NQL155" s="4"/>
      <c r="NQM155" s="4"/>
      <c r="NQN155" s="4"/>
      <c r="NQO155" s="4"/>
      <c r="NQP155" s="4"/>
      <c r="NQQ155" s="4"/>
      <c r="NQR155" s="4"/>
      <c r="NQS155" s="4"/>
      <c r="NQT155" s="4"/>
      <c r="NQU155" s="4"/>
      <c r="NQV155" s="4"/>
      <c r="NQW155" s="4"/>
      <c r="NQX155" s="4"/>
      <c r="NQY155" s="4"/>
      <c r="NQZ155" s="4"/>
      <c r="NRA155" s="4"/>
      <c r="NRB155" s="4"/>
      <c r="NRC155" s="4"/>
      <c r="NRD155" s="4"/>
      <c r="NRE155" s="4"/>
      <c r="NRF155" s="4"/>
      <c r="NRG155" s="74"/>
      <c r="NRH155" s="74"/>
      <c r="NRI155" s="74"/>
      <c r="NRJ155" s="74"/>
      <c r="NRK155" s="74"/>
      <c r="NRL155" s="74"/>
      <c r="NRM155" s="4"/>
      <c r="NRN155" s="4"/>
      <c r="NRO155" s="4"/>
      <c r="NRP155" s="4"/>
      <c r="NRQ155" s="4"/>
      <c r="NRR155" s="4"/>
      <c r="NRS155" s="4"/>
      <c r="NRT155" s="4"/>
      <c r="NRU155" s="4"/>
      <c r="NRV155" s="4"/>
      <c r="NRW155" s="4"/>
      <c r="NRX155" s="4"/>
      <c r="NRY155" s="4"/>
      <c r="NRZ155" s="4"/>
      <c r="NSA155" s="4"/>
      <c r="NSB155" s="4"/>
      <c r="NSC155" s="4"/>
      <c r="NSD155" s="4"/>
      <c r="NSE155" s="4"/>
      <c r="NSF155" s="4"/>
      <c r="NSG155" s="4"/>
      <c r="NSH155" s="4"/>
      <c r="NSI155" s="4"/>
      <c r="NSJ155" s="4"/>
      <c r="NSK155" s="4"/>
      <c r="NSL155" s="4"/>
      <c r="NSM155" s="4"/>
      <c r="NSN155" s="4"/>
      <c r="NSO155" s="4"/>
      <c r="NSP155" s="4"/>
      <c r="NSQ155" s="4"/>
      <c r="NSR155" s="4"/>
      <c r="NSS155" s="4"/>
      <c r="NST155" s="4"/>
      <c r="NSU155" s="4"/>
      <c r="NSV155" s="4"/>
      <c r="NSW155" s="4"/>
      <c r="NSX155" s="4"/>
      <c r="NSY155" s="4"/>
      <c r="NSZ155" s="4"/>
      <c r="NTA155" s="4"/>
      <c r="NTB155" s="4"/>
      <c r="NTC155" s="4"/>
      <c r="NTD155" s="4"/>
      <c r="NTE155" s="4"/>
      <c r="NTF155" s="4"/>
      <c r="NTG155" s="4"/>
      <c r="NTH155" s="4"/>
      <c r="NTI155" s="4"/>
      <c r="NTJ155" s="4"/>
      <c r="NTK155" s="4"/>
      <c r="NTL155" s="4"/>
      <c r="NTM155" s="4"/>
      <c r="NTN155" s="4"/>
      <c r="NTO155" s="4"/>
      <c r="NTP155" s="4"/>
      <c r="NTQ155" s="4"/>
      <c r="NTR155" s="4"/>
      <c r="NTS155" s="4"/>
      <c r="NTT155" s="4"/>
      <c r="NTU155" s="4"/>
      <c r="NTV155" s="4"/>
      <c r="NTW155" s="4"/>
      <c r="NTX155" s="4"/>
      <c r="NTY155" s="4"/>
      <c r="NTZ155" s="4"/>
      <c r="NUA155" s="4"/>
      <c r="NUB155" s="4"/>
      <c r="NUC155" s="4"/>
      <c r="NUD155" s="4"/>
      <c r="NUE155" s="4"/>
      <c r="NUF155" s="4"/>
      <c r="NUG155" s="4"/>
      <c r="NUH155" s="4"/>
      <c r="NUI155" s="4"/>
      <c r="NUJ155" s="4"/>
      <c r="NUK155" s="4"/>
      <c r="NUL155" s="4"/>
      <c r="NUM155" s="4"/>
      <c r="NUN155" s="4"/>
      <c r="NUO155" s="4"/>
      <c r="NUP155" s="4"/>
      <c r="NUQ155" s="4"/>
      <c r="NUR155" s="4"/>
      <c r="NUS155" s="4"/>
      <c r="NUT155" s="4"/>
      <c r="NUU155" s="4"/>
      <c r="NUV155" s="4"/>
      <c r="NUW155" s="4"/>
      <c r="NUX155" s="4"/>
      <c r="NUY155" s="4"/>
      <c r="NUZ155" s="4"/>
      <c r="NVA155" s="4"/>
      <c r="NVB155" s="4"/>
      <c r="NVC155" s="4"/>
      <c r="NVD155" s="4"/>
      <c r="NVE155" s="4"/>
      <c r="NVF155" s="4"/>
      <c r="NVG155" s="4"/>
      <c r="NVH155" s="4"/>
      <c r="NVI155" s="4"/>
      <c r="NVJ155" s="4"/>
      <c r="NVK155" s="4"/>
      <c r="NVL155" s="4"/>
      <c r="NVM155" s="4"/>
      <c r="NVN155" s="4"/>
      <c r="NVO155" s="4"/>
      <c r="NVP155" s="4"/>
      <c r="NVQ155" s="4"/>
      <c r="NVR155" s="4"/>
      <c r="NVS155" s="4"/>
      <c r="NVT155" s="4"/>
      <c r="NVU155" s="4"/>
      <c r="NVV155" s="4"/>
      <c r="NVW155" s="4"/>
      <c r="NVX155" s="4"/>
      <c r="NVY155" s="4"/>
      <c r="NVZ155" s="4"/>
      <c r="NWA155" s="4"/>
      <c r="NWB155" s="4"/>
      <c r="NWC155" s="4"/>
      <c r="NWD155" s="4"/>
      <c r="NWE155" s="4"/>
      <c r="NWF155" s="4"/>
      <c r="NWG155" s="4"/>
      <c r="NWH155" s="4"/>
      <c r="NWI155" s="4"/>
      <c r="NWJ155" s="4"/>
      <c r="NWK155" s="4"/>
      <c r="NWL155" s="4"/>
      <c r="NWM155" s="4"/>
      <c r="NWN155" s="4"/>
      <c r="NWO155" s="4"/>
      <c r="NWP155" s="4"/>
      <c r="NWQ155" s="4"/>
      <c r="NWR155" s="4"/>
      <c r="NWS155" s="4"/>
      <c r="NWT155" s="4"/>
      <c r="NWU155" s="4"/>
      <c r="NWV155" s="4"/>
      <c r="NWW155" s="4"/>
      <c r="NWX155" s="4"/>
      <c r="NWY155" s="4"/>
      <c r="NWZ155" s="4"/>
      <c r="NXA155" s="4"/>
      <c r="NXB155" s="4"/>
      <c r="NXC155" s="4"/>
      <c r="NXD155" s="4"/>
      <c r="NXE155" s="4"/>
      <c r="NXF155" s="4"/>
      <c r="NXG155" s="4"/>
      <c r="NXH155" s="4"/>
      <c r="NXI155" s="4"/>
      <c r="NXJ155" s="4"/>
      <c r="NXK155" s="4"/>
      <c r="NXL155" s="4"/>
      <c r="NXM155" s="4"/>
      <c r="NXN155" s="4"/>
      <c r="NXO155" s="4"/>
      <c r="NXP155" s="4"/>
      <c r="NXQ155" s="4"/>
      <c r="NXR155" s="4"/>
      <c r="NXS155" s="4"/>
      <c r="NXT155" s="4"/>
      <c r="NXU155" s="4"/>
      <c r="NXV155" s="4"/>
      <c r="NXW155" s="4"/>
      <c r="NXX155" s="4"/>
      <c r="NXY155" s="4"/>
      <c r="NXZ155" s="4"/>
      <c r="NYA155" s="4"/>
      <c r="NYB155" s="4"/>
      <c r="NYC155" s="4"/>
      <c r="NYD155" s="4"/>
      <c r="NYE155" s="4"/>
      <c r="NYF155" s="4"/>
      <c r="NYG155" s="4"/>
      <c r="NYH155" s="4"/>
      <c r="NYI155" s="4"/>
      <c r="NYJ155" s="4"/>
      <c r="NYK155" s="4"/>
      <c r="NYL155" s="4"/>
      <c r="NYM155" s="4"/>
      <c r="NYN155" s="4"/>
      <c r="NYO155" s="4"/>
      <c r="NYP155" s="4"/>
      <c r="NYQ155" s="4"/>
      <c r="NYR155" s="4"/>
      <c r="NYS155" s="4"/>
      <c r="NYT155" s="4"/>
      <c r="NYU155" s="4"/>
      <c r="NYV155" s="4"/>
      <c r="NYW155" s="4"/>
      <c r="NYX155" s="4"/>
      <c r="NYY155" s="4"/>
      <c r="NYZ155" s="4"/>
      <c r="NZA155" s="4"/>
      <c r="NZB155" s="4"/>
      <c r="NZC155" s="4"/>
      <c r="NZD155" s="4"/>
      <c r="NZE155" s="4"/>
      <c r="NZF155" s="4"/>
      <c r="NZG155" s="4"/>
      <c r="NZH155" s="4"/>
      <c r="NZI155" s="4"/>
      <c r="NZJ155" s="4"/>
      <c r="NZK155" s="4"/>
      <c r="NZL155" s="4"/>
      <c r="NZM155" s="4"/>
      <c r="NZN155" s="4"/>
      <c r="NZO155" s="4"/>
      <c r="NZP155" s="4"/>
      <c r="NZQ155" s="4"/>
      <c r="NZR155" s="4"/>
      <c r="NZS155" s="4"/>
      <c r="NZT155" s="4"/>
      <c r="NZU155" s="4"/>
      <c r="NZV155" s="4"/>
      <c r="NZW155" s="4"/>
      <c r="NZX155" s="4"/>
      <c r="NZY155" s="4"/>
      <c r="NZZ155" s="4"/>
      <c r="OAA155" s="4"/>
      <c r="OAB155" s="4"/>
      <c r="OAC155" s="4"/>
      <c r="OAD155" s="4"/>
      <c r="OAE155" s="4"/>
      <c r="OAF155" s="4"/>
      <c r="OAG155" s="4"/>
      <c r="OAH155" s="4"/>
      <c r="OAI155" s="4"/>
      <c r="OAJ155" s="4"/>
      <c r="OAK155" s="4"/>
      <c r="OAL155" s="4"/>
      <c r="OAM155" s="4"/>
      <c r="OAN155" s="4"/>
      <c r="OAO155" s="4"/>
      <c r="OAP155" s="4"/>
      <c r="OAQ155" s="4"/>
      <c r="OAR155" s="4"/>
      <c r="OAS155" s="4"/>
      <c r="OAT155" s="4"/>
      <c r="OAU155" s="4"/>
      <c r="OAV155" s="4"/>
      <c r="OAW155" s="4"/>
      <c r="OAX155" s="4"/>
      <c r="OAY155" s="4"/>
      <c r="OAZ155" s="4"/>
      <c r="OBA155" s="4"/>
      <c r="OBB155" s="4"/>
      <c r="OBC155" s="74"/>
      <c r="OBD155" s="74"/>
      <c r="OBE155" s="74"/>
      <c r="OBF155" s="74"/>
      <c r="OBG155" s="74"/>
      <c r="OBH155" s="74"/>
      <c r="OBI155" s="4"/>
      <c r="OBJ155" s="4"/>
      <c r="OBK155" s="4"/>
      <c r="OBL155" s="4"/>
      <c r="OBM155" s="4"/>
      <c r="OBN155" s="4"/>
      <c r="OBO155" s="4"/>
      <c r="OBP155" s="4"/>
      <c r="OBQ155" s="4"/>
      <c r="OBR155" s="4"/>
      <c r="OBS155" s="4"/>
      <c r="OBT155" s="4"/>
      <c r="OBU155" s="4"/>
      <c r="OBV155" s="4"/>
      <c r="OBW155" s="4"/>
      <c r="OBX155" s="4"/>
      <c r="OBY155" s="4"/>
      <c r="OBZ155" s="4"/>
      <c r="OCA155" s="4"/>
      <c r="OCB155" s="4"/>
      <c r="OCC155" s="4"/>
      <c r="OCD155" s="4"/>
      <c r="OCE155" s="4"/>
      <c r="OCF155" s="4"/>
      <c r="OCG155" s="4"/>
      <c r="OCH155" s="4"/>
      <c r="OCI155" s="4"/>
      <c r="OCJ155" s="4"/>
      <c r="OCK155" s="4"/>
      <c r="OCL155" s="4"/>
      <c r="OCM155" s="4"/>
      <c r="OCN155" s="4"/>
      <c r="OCO155" s="4"/>
      <c r="OCP155" s="4"/>
      <c r="OCQ155" s="4"/>
      <c r="OCR155" s="4"/>
      <c r="OCS155" s="4"/>
      <c r="OCT155" s="4"/>
      <c r="OCU155" s="4"/>
      <c r="OCV155" s="4"/>
      <c r="OCW155" s="4"/>
      <c r="OCX155" s="4"/>
      <c r="OCY155" s="4"/>
      <c r="OCZ155" s="4"/>
      <c r="ODA155" s="4"/>
      <c r="ODB155" s="4"/>
      <c r="ODC155" s="4"/>
      <c r="ODD155" s="4"/>
      <c r="ODE155" s="4"/>
      <c r="ODF155" s="4"/>
      <c r="ODG155" s="4"/>
      <c r="ODH155" s="4"/>
      <c r="ODI155" s="4"/>
      <c r="ODJ155" s="4"/>
      <c r="ODK155" s="4"/>
      <c r="ODL155" s="4"/>
      <c r="ODM155" s="4"/>
      <c r="ODN155" s="4"/>
      <c r="ODO155" s="4"/>
      <c r="ODP155" s="4"/>
      <c r="ODQ155" s="4"/>
      <c r="ODR155" s="4"/>
      <c r="ODS155" s="4"/>
      <c r="ODT155" s="4"/>
      <c r="ODU155" s="4"/>
      <c r="ODV155" s="4"/>
      <c r="ODW155" s="4"/>
      <c r="ODX155" s="4"/>
      <c r="ODY155" s="4"/>
      <c r="ODZ155" s="4"/>
      <c r="OEA155" s="4"/>
      <c r="OEB155" s="4"/>
      <c r="OEC155" s="4"/>
      <c r="OED155" s="4"/>
      <c r="OEE155" s="4"/>
      <c r="OEF155" s="4"/>
      <c r="OEG155" s="4"/>
      <c r="OEH155" s="4"/>
      <c r="OEI155" s="4"/>
      <c r="OEJ155" s="4"/>
      <c r="OEK155" s="4"/>
      <c r="OEL155" s="4"/>
      <c r="OEM155" s="4"/>
      <c r="OEN155" s="4"/>
      <c r="OEO155" s="4"/>
      <c r="OEP155" s="4"/>
      <c r="OEQ155" s="4"/>
      <c r="OER155" s="4"/>
      <c r="OES155" s="4"/>
      <c r="OET155" s="4"/>
      <c r="OEU155" s="4"/>
      <c r="OEV155" s="4"/>
      <c r="OEW155" s="4"/>
      <c r="OEX155" s="4"/>
      <c r="OEY155" s="4"/>
      <c r="OEZ155" s="4"/>
      <c r="OFA155" s="4"/>
      <c r="OFB155" s="4"/>
      <c r="OFC155" s="4"/>
      <c r="OFD155" s="4"/>
      <c r="OFE155" s="4"/>
      <c r="OFF155" s="4"/>
      <c r="OFG155" s="4"/>
      <c r="OFH155" s="4"/>
      <c r="OFI155" s="4"/>
      <c r="OFJ155" s="4"/>
      <c r="OFK155" s="4"/>
      <c r="OFL155" s="4"/>
      <c r="OFM155" s="4"/>
      <c r="OFN155" s="4"/>
      <c r="OFO155" s="4"/>
      <c r="OFP155" s="4"/>
      <c r="OFQ155" s="4"/>
      <c r="OFR155" s="4"/>
      <c r="OFS155" s="4"/>
      <c r="OFT155" s="4"/>
      <c r="OFU155" s="4"/>
      <c r="OFV155" s="4"/>
      <c r="OFW155" s="4"/>
      <c r="OFX155" s="4"/>
      <c r="OFY155" s="4"/>
      <c r="OFZ155" s="4"/>
      <c r="OGA155" s="4"/>
      <c r="OGB155" s="4"/>
      <c r="OGC155" s="4"/>
      <c r="OGD155" s="4"/>
      <c r="OGE155" s="4"/>
      <c r="OGF155" s="4"/>
      <c r="OGG155" s="4"/>
      <c r="OGH155" s="4"/>
      <c r="OGI155" s="4"/>
      <c r="OGJ155" s="4"/>
      <c r="OGK155" s="4"/>
      <c r="OGL155" s="4"/>
      <c r="OGM155" s="4"/>
      <c r="OGN155" s="4"/>
      <c r="OGO155" s="4"/>
      <c r="OGP155" s="4"/>
      <c r="OGQ155" s="4"/>
      <c r="OGR155" s="4"/>
      <c r="OGS155" s="4"/>
      <c r="OGT155" s="4"/>
      <c r="OGU155" s="4"/>
      <c r="OGV155" s="4"/>
      <c r="OGW155" s="4"/>
      <c r="OGX155" s="4"/>
      <c r="OGY155" s="4"/>
      <c r="OGZ155" s="4"/>
      <c r="OHA155" s="4"/>
      <c r="OHB155" s="4"/>
      <c r="OHC155" s="4"/>
      <c r="OHD155" s="4"/>
      <c r="OHE155" s="4"/>
      <c r="OHF155" s="4"/>
      <c r="OHG155" s="4"/>
      <c r="OHH155" s="4"/>
      <c r="OHI155" s="4"/>
      <c r="OHJ155" s="4"/>
      <c r="OHK155" s="4"/>
      <c r="OHL155" s="4"/>
      <c r="OHM155" s="4"/>
      <c r="OHN155" s="4"/>
      <c r="OHO155" s="4"/>
      <c r="OHP155" s="4"/>
      <c r="OHQ155" s="4"/>
      <c r="OHR155" s="4"/>
      <c r="OHS155" s="4"/>
      <c r="OHT155" s="4"/>
      <c r="OHU155" s="4"/>
      <c r="OHV155" s="4"/>
      <c r="OHW155" s="4"/>
      <c r="OHX155" s="4"/>
      <c r="OHY155" s="4"/>
      <c r="OHZ155" s="4"/>
      <c r="OIA155" s="4"/>
      <c r="OIB155" s="4"/>
      <c r="OIC155" s="4"/>
      <c r="OID155" s="4"/>
      <c r="OIE155" s="4"/>
      <c r="OIF155" s="4"/>
      <c r="OIG155" s="4"/>
      <c r="OIH155" s="4"/>
      <c r="OII155" s="4"/>
      <c r="OIJ155" s="4"/>
      <c r="OIK155" s="4"/>
      <c r="OIL155" s="4"/>
      <c r="OIM155" s="4"/>
      <c r="OIN155" s="4"/>
      <c r="OIO155" s="4"/>
      <c r="OIP155" s="4"/>
      <c r="OIQ155" s="4"/>
      <c r="OIR155" s="4"/>
      <c r="OIS155" s="4"/>
      <c r="OIT155" s="4"/>
      <c r="OIU155" s="4"/>
      <c r="OIV155" s="4"/>
      <c r="OIW155" s="4"/>
      <c r="OIX155" s="4"/>
      <c r="OIY155" s="4"/>
      <c r="OIZ155" s="4"/>
      <c r="OJA155" s="4"/>
      <c r="OJB155" s="4"/>
      <c r="OJC155" s="4"/>
      <c r="OJD155" s="4"/>
      <c r="OJE155" s="4"/>
      <c r="OJF155" s="4"/>
      <c r="OJG155" s="4"/>
      <c r="OJH155" s="4"/>
      <c r="OJI155" s="4"/>
      <c r="OJJ155" s="4"/>
      <c r="OJK155" s="4"/>
      <c r="OJL155" s="4"/>
      <c r="OJM155" s="4"/>
      <c r="OJN155" s="4"/>
      <c r="OJO155" s="4"/>
      <c r="OJP155" s="4"/>
      <c r="OJQ155" s="4"/>
      <c r="OJR155" s="4"/>
      <c r="OJS155" s="4"/>
      <c r="OJT155" s="4"/>
      <c r="OJU155" s="4"/>
      <c r="OJV155" s="4"/>
      <c r="OJW155" s="4"/>
      <c r="OJX155" s="4"/>
      <c r="OJY155" s="4"/>
      <c r="OJZ155" s="4"/>
      <c r="OKA155" s="4"/>
      <c r="OKB155" s="4"/>
      <c r="OKC155" s="4"/>
      <c r="OKD155" s="4"/>
      <c r="OKE155" s="4"/>
      <c r="OKF155" s="4"/>
      <c r="OKG155" s="4"/>
      <c r="OKH155" s="4"/>
      <c r="OKI155" s="4"/>
      <c r="OKJ155" s="4"/>
      <c r="OKK155" s="4"/>
      <c r="OKL155" s="4"/>
      <c r="OKM155" s="4"/>
      <c r="OKN155" s="4"/>
      <c r="OKO155" s="4"/>
      <c r="OKP155" s="4"/>
      <c r="OKQ155" s="4"/>
      <c r="OKR155" s="4"/>
      <c r="OKS155" s="4"/>
      <c r="OKT155" s="4"/>
      <c r="OKU155" s="4"/>
      <c r="OKV155" s="4"/>
      <c r="OKW155" s="4"/>
      <c r="OKX155" s="4"/>
      <c r="OKY155" s="74"/>
      <c r="OKZ155" s="74"/>
      <c r="OLA155" s="74"/>
      <c r="OLB155" s="74"/>
      <c r="OLC155" s="74"/>
      <c r="OLD155" s="74"/>
      <c r="OLE155" s="4"/>
      <c r="OLF155" s="4"/>
      <c r="OLG155" s="4"/>
      <c r="OLH155" s="4"/>
      <c r="OLI155" s="4"/>
      <c r="OLJ155" s="4"/>
      <c r="OLK155" s="4"/>
      <c r="OLL155" s="4"/>
      <c r="OLM155" s="4"/>
      <c r="OLN155" s="4"/>
      <c r="OLO155" s="4"/>
      <c r="OLP155" s="4"/>
      <c r="OLQ155" s="4"/>
      <c r="OLR155" s="4"/>
      <c r="OLS155" s="4"/>
      <c r="OLT155" s="4"/>
      <c r="OLU155" s="4"/>
      <c r="OLV155" s="4"/>
      <c r="OLW155" s="4"/>
      <c r="OLX155" s="4"/>
      <c r="OLY155" s="4"/>
      <c r="OLZ155" s="4"/>
      <c r="OMA155" s="4"/>
      <c r="OMB155" s="4"/>
      <c r="OMC155" s="4"/>
      <c r="OMD155" s="4"/>
      <c r="OME155" s="4"/>
      <c r="OMF155" s="4"/>
      <c r="OMG155" s="4"/>
      <c r="OMH155" s="4"/>
      <c r="OMI155" s="4"/>
      <c r="OMJ155" s="4"/>
      <c r="OMK155" s="4"/>
      <c r="OML155" s="4"/>
      <c r="OMM155" s="4"/>
      <c r="OMN155" s="4"/>
      <c r="OMO155" s="4"/>
      <c r="OMP155" s="4"/>
      <c r="OMQ155" s="4"/>
      <c r="OMR155" s="4"/>
      <c r="OMS155" s="4"/>
      <c r="OMT155" s="4"/>
      <c r="OMU155" s="4"/>
      <c r="OMV155" s="4"/>
      <c r="OMW155" s="4"/>
      <c r="OMX155" s="4"/>
      <c r="OMY155" s="4"/>
      <c r="OMZ155" s="4"/>
      <c r="ONA155" s="4"/>
      <c r="ONB155" s="4"/>
      <c r="ONC155" s="4"/>
      <c r="OND155" s="4"/>
      <c r="ONE155" s="4"/>
      <c r="ONF155" s="4"/>
      <c r="ONG155" s="4"/>
      <c r="ONH155" s="4"/>
      <c r="ONI155" s="4"/>
      <c r="ONJ155" s="4"/>
      <c r="ONK155" s="4"/>
      <c r="ONL155" s="4"/>
      <c r="ONM155" s="4"/>
      <c r="ONN155" s="4"/>
      <c r="ONO155" s="4"/>
      <c r="ONP155" s="4"/>
      <c r="ONQ155" s="4"/>
      <c r="ONR155" s="4"/>
      <c r="ONS155" s="4"/>
      <c r="ONT155" s="4"/>
      <c r="ONU155" s="4"/>
      <c r="ONV155" s="4"/>
      <c r="ONW155" s="4"/>
      <c r="ONX155" s="4"/>
      <c r="ONY155" s="4"/>
      <c r="ONZ155" s="4"/>
      <c r="OOA155" s="4"/>
      <c r="OOB155" s="4"/>
      <c r="OOC155" s="4"/>
      <c r="OOD155" s="4"/>
      <c r="OOE155" s="4"/>
      <c r="OOF155" s="4"/>
      <c r="OOG155" s="4"/>
      <c r="OOH155" s="4"/>
      <c r="OOI155" s="4"/>
      <c r="OOJ155" s="4"/>
      <c r="OOK155" s="4"/>
      <c r="OOL155" s="4"/>
      <c r="OOM155" s="4"/>
      <c r="OON155" s="4"/>
      <c r="OOO155" s="4"/>
      <c r="OOP155" s="4"/>
      <c r="OOQ155" s="4"/>
      <c r="OOR155" s="4"/>
      <c r="OOS155" s="4"/>
      <c r="OOT155" s="4"/>
      <c r="OOU155" s="4"/>
      <c r="OOV155" s="4"/>
      <c r="OOW155" s="4"/>
      <c r="OOX155" s="4"/>
      <c r="OOY155" s="4"/>
      <c r="OOZ155" s="4"/>
      <c r="OPA155" s="4"/>
      <c r="OPB155" s="4"/>
      <c r="OPC155" s="4"/>
      <c r="OPD155" s="4"/>
      <c r="OPE155" s="4"/>
      <c r="OPF155" s="4"/>
      <c r="OPG155" s="4"/>
      <c r="OPH155" s="4"/>
      <c r="OPI155" s="4"/>
      <c r="OPJ155" s="4"/>
      <c r="OPK155" s="4"/>
      <c r="OPL155" s="4"/>
      <c r="OPM155" s="4"/>
      <c r="OPN155" s="4"/>
      <c r="OPO155" s="4"/>
      <c r="OPP155" s="4"/>
      <c r="OPQ155" s="4"/>
      <c r="OPR155" s="4"/>
      <c r="OPS155" s="4"/>
      <c r="OPT155" s="4"/>
      <c r="OPU155" s="4"/>
      <c r="OPV155" s="4"/>
      <c r="OPW155" s="4"/>
      <c r="OPX155" s="4"/>
      <c r="OPY155" s="4"/>
      <c r="OPZ155" s="4"/>
      <c r="OQA155" s="4"/>
      <c r="OQB155" s="4"/>
      <c r="OQC155" s="4"/>
      <c r="OQD155" s="4"/>
      <c r="OQE155" s="4"/>
      <c r="OQF155" s="4"/>
      <c r="OQG155" s="4"/>
      <c r="OQH155" s="4"/>
      <c r="OQI155" s="4"/>
      <c r="OQJ155" s="4"/>
      <c r="OQK155" s="4"/>
      <c r="OQL155" s="4"/>
      <c r="OQM155" s="4"/>
      <c r="OQN155" s="4"/>
      <c r="OQO155" s="4"/>
      <c r="OQP155" s="4"/>
      <c r="OQQ155" s="4"/>
      <c r="OQR155" s="4"/>
      <c r="OQS155" s="4"/>
      <c r="OQT155" s="4"/>
      <c r="OQU155" s="4"/>
      <c r="OQV155" s="4"/>
      <c r="OQW155" s="4"/>
      <c r="OQX155" s="4"/>
      <c r="OQY155" s="4"/>
      <c r="OQZ155" s="4"/>
      <c r="ORA155" s="4"/>
      <c r="ORB155" s="4"/>
      <c r="ORC155" s="4"/>
      <c r="ORD155" s="4"/>
      <c r="ORE155" s="4"/>
      <c r="ORF155" s="4"/>
      <c r="ORG155" s="4"/>
      <c r="ORH155" s="4"/>
      <c r="ORI155" s="4"/>
      <c r="ORJ155" s="4"/>
      <c r="ORK155" s="4"/>
      <c r="ORL155" s="4"/>
      <c r="ORM155" s="4"/>
      <c r="ORN155" s="4"/>
      <c r="ORO155" s="4"/>
      <c r="ORP155" s="4"/>
      <c r="ORQ155" s="4"/>
      <c r="ORR155" s="4"/>
      <c r="ORS155" s="4"/>
      <c r="ORT155" s="4"/>
      <c r="ORU155" s="4"/>
      <c r="ORV155" s="4"/>
      <c r="ORW155" s="4"/>
      <c r="ORX155" s="4"/>
      <c r="ORY155" s="4"/>
      <c r="ORZ155" s="4"/>
      <c r="OSA155" s="4"/>
      <c r="OSB155" s="4"/>
      <c r="OSC155" s="4"/>
      <c r="OSD155" s="4"/>
      <c r="OSE155" s="4"/>
      <c r="OSF155" s="4"/>
      <c r="OSG155" s="4"/>
      <c r="OSH155" s="4"/>
      <c r="OSI155" s="4"/>
      <c r="OSJ155" s="4"/>
      <c r="OSK155" s="4"/>
      <c r="OSL155" s="4"/>
      <c r="OSM155" s="4"/>
      <c r="OSN155" s="4"/>
      <c r="OSO155" s="4"/>
      <c r="OSP155" s="4"/>
      <c r="OSQ155" s="4"/>
      <c r="OSR155" s="4"/>
      <c r="OSS155" s="4"/>
      <c r="OST155" s="4"/>
      <c r="OSU155" s="4"/>
      <c r="OSV155" s="4"/>
      <c r="OSW155" s="4"/>
      <c r="OSX155" s="4"/>
      <c r="OSY155" s="4"/>
      <c r="OSZ155" s="4"/>
      <c r="OTA155" s="4"/>
      <c r="OTB155" s="4"/>
      <c r="OTC155" s="4"/>
      <c r="OTD155" s="4"/>
      <c r="OTE155" s="4"/>
      <c r="OTF155" s="4"/>
      <c r="OTG155" s="4"/>
      <c r="OTH155" s="4"/>
      <c r="OTI155" s="4"/>
      <c r="OTJ155" s="4"/>
      <c r="OTK155" s="4"/>
      <c r="OTL155" s="4"/>
      <c r="OTM155" s="4"/>
      <c r="OTN155" s="4"/>
      <c r="OTO155" s="4"/>
      <c r="OTP155" s="4"/>
      <c r="OTQ155" s="4"/>
      <c r="OTR155" s="4"/>
      <c r="OTS155" s="4"/>
      <c r="OTT155" s="4"/>
      <c r="OTU155" s="4"/>
      <c r="OTV155" s="4"/>
      <c r="OTW155" s="4"/>
      <c r="OTX155" s="4"/>
      <c r="OTY155" s="4"/>
      <c r="OTZ155" s="4"/>
      <c r="OUA155" s="4"/>
      <c r="OUB155" s="4"/>
      <c r="OUC155" s="4"/>
      <c r="OUD155" s="4"/>
      <c r="OUE155" s="4"/>
      <c r="OUF155" s="4"/>
      <c r="OUG155" s="4"/>
      <c r="OUH155" s="4"/>
      <c r="OUI155" s="4"/>
      <c r="OUJ155" s="4"/>
      <c r="OUK155" s="4"/>
      <c r="OUL155" s="4"/>
      <c r="OUM155" s="4"/>
      <c r="OUN155" s="4"/>
      <c r="OUO155" s="4"/>
      <c r="OUP155" s="4"/>
      <c r="OUQ155" s="4"/>
      <c r="OUR155" s="4"/>
      <c r="OUS155" s="4"/>
      <c r="OUT155" s="4"/>
      <c r="OUU155" s="74"/>
      <c r="OUV155" s="74"/>
      <c r="OUW155" s="74"/>
      <c r="OUX155" s="74"/>
      <c r="OUY155" s="74"/>
      <c r="OUZ155" s="74"/>
      <c r="OVA155" s="4"/>
      <c r="OVB155" s="4"/>
      <c r="OVC155" s="4"/>
      <c r="OVD155" s="4"/>
      <c r="OVE155" s="4"/>
      <c r="OVF155" s="4"/>
      <c r="OVG155" s="4"/>
      <c r="OVH155" s="4"/>
      <c r="OVI155" s="4"/>
      <c r="OVJ155" s="4"/>
      <c r="OVK155" s="4"/>
      <c r="OVL155" s="4"/>
      <c r="OVM155" s="4"/>
      <c r="OVN155" s="4"/>
      <c r="OVO155" s="4"/>
      <c r="OVP155" s="4"/>
      <c r="OVQ155" s="4"/>
      <c r="OVR155" s="4"/>
      <c r="OVS155" s="4"/>
      <c r="OVT155" s="4"/>
      <c r="OVU155" s="4"/>
      <c r="OVV155" s="4"/>
      <c r="OVW155" s="4"/>
      <c r="OVX155" s="4"/>
      <c r="OVY155" s="4"/>
      <c r="OVZ155" s="4"/>
      <c r="OWA155" s="4"/>
      <c r="OWB155" s="4"/>
      <c r="OWC155" s="4"/>
      <c r="OWD155" s="4"/>
      <c r="OWE155" s="4"/>
      <c r="OWF155" s="4"/>
      <c r="OWG155" s="4"/>
      <c r="OWH155" s="4"/>
      <c r="OWI155" s="4"/>
      <c r="OWJ155" s="4"/>
      <c r="OWK155" s="4"/>
      <c r="OWL155" s="4"/>
      <c r="OWM155" s="4"/>
      <c r="OWN155" s="4"/>
      <c r="OWO155" s="4"/>
      <c r="OWP155" s="4"/>
      <c r="OWQ155" s="4"/>
      <c r="OWR155" s="4"/>
      <c r="OWS155" s="4"/>
      <c r="OWT155" s="4"/>
      <c r="OWU155" s="4"/>
      <c r="OWV155" s="4"/>
      <c r="OWW155" s="4"/>
      <c r="OWX155" s="4"/>
      <c r="OWY155" s="4"/>
      <c r="OWZ155" s="4"/>
      <c r="OXA155" s="4"/>
      <c r="OXB155" s="4"/>
      <c r="OXC155" s="4"/>
      <c r="OXD155" s="4"/>
      <c r="OXE155" s="4"/>
      <c r="OXF155" s="4"/>
      <c r="OXG155" s="4"/>
      <c r="OXH155" s="4"/>
      <c r="OXI155" s="4"/>
      <c r="OXJ155" s="4"/>
      <c r="OXK155" s="4"/>
      <c r="OXL155" s="4"/>
      <c r="OXM155" s="4"/>
      <c r="OXN155" s="4"/>
      <c r="OXO155" s="4"/>
      <c r="OXP155" s="4"/>
      <c r="OXQ155" s="4"/>
      <c r="OXR155" s="4"/>
      <c r="OXS155" s="4"/>
      <c r="OXT155" s="4"/>
      <c r="OXU155" s="4"/>
      <c r="OXV155" s="4"/>
      <c r="OXW155" s="4"/>
      <c r="OXX155" s="4"/>
      <c r="OXY155" s="4"/>
      <c r="OXZ155" s="4"/>
      <c r="OYA155" s="4"/>
      <c r="OYB155" s="4"/>
      <c r="OYC155" s="4"/>
      <c r="OYD155" s="4"/>
      <c r="OYE155" s="4"/>
      <c r="OYF155" s="4"/>
      <c r="OYG155" s="4"/>
      <c r="OYH155" s="4"/>
      <c r="OYI155" s="4"/>
      <c r="OYJ155" s="4"/>
      <c r="OYK155" s="4"/>
      <c r="OYL155" s="4"/>
      <c r="OYM155" s="4"/>
      <c r="OYN155" s="4"/>
      <c r="OYO155" s="4"/>
      <c r="OYP155" s="4"/>
      <c r="OYQ155" s="4"/>
      <c r="OYR155" s="4"/>
      <c r="OYS155" s="4"/>
      <c r="OYT155" s="4"/>
      <c r="OYU155" s="4"/>
      <c r="OYV155" s="4"/>
      <c r="OYW155" s="4"/>
      <c r="OYX155" s="4"/>
      <c r="OYY155" s="4"/>
      <c r="OYZ155" s="4"/>
      <c r="OZA155" s="4"/>
      <c r="OZB155" s="4"/>
      <c r="OZC155" s="4"/>
      <c r="OZD155" s="4"/>
      <c r="OZE155" s="4"/>
      <c r="OZF155" s="4"/>
      <c r="OZG155" s="4"/>
      <c r="OZH155" s="4"/>
      <c r="OZI155" s="4"/>
      <c r="OZJ155" s="4"/>
      <c r="OZK155" s="4"/>
      <c r="OZL155" s="4"/>
      <c r="OZM155" s="4"/>
      <c r="OZN155" s="4"/>
      <c r="OZO155" s="4"/>
      <c r="OZP155" s="4"/>
      <c r="OZQ155" s="4"/>
      <c r="OZR155" s="4"/>
      <c r="OZS155" s="4"/>
      <c r="OZT155" s="4"/>
      <c r="OZU155" s="4"/>
      <c r="OZV155" s="4"/>
      <c r="OZW155" s="4"/>
      <c r="OZX155" s="4"/>
      <c r="OZY155" s="4"/>
      <c r="OZZ155" s="4"/>
      <c r="PAA155" s="4"/>
      <c r="PAB155" s="4"/>
      <c r="PAC155" s="4"/>
      <c r="PAD155" s="4"/>
      <c r="PAE155" s="4"/>
      <c r="PAF155" s="4"/>
      <c r="PAG155" s="4"/>
      <c r="PAH155" s="4"/>
      <c r="PAI155" s="4"/>
      <c r="PAJ155" s="4"/>
      <c r="PAK155" s="4"/>
      <c r="PAL155" s="4"/>
      <c r="PAM155" s="4"/>
      <c r="PAN155" s="4"/>
      <c r="PAO155" s="4"/>
      <c r="PAP155" s="4"/>
      <c r="PAQ155" s="4"/>
      <c r="PAR155" s="4"/>
      <c r="PAS155" s="4"/>
      <c r="PAT155" s="4"/>
      <c r="PAU155" s="4"/>
      <c r="PAV155" s="4"/>
      <c r="PAW155" s="4"/>
      <c r="PAX155" s="4"/>
      <c r="PAY155" s="4"/>
      <c r="PAZ155" s="4"/>
      <c r="PBA155" s="4"/>
      <c r="PBB155" s="4"/>
      <c r="PBC155" s="4"/>
      <c r="PBD155" s="4"/>
      <c r="PBE155" s="4"/>
      <c r="PBF155" s="4"/>
      <c r="PBG155" s="4"/>
      <c r="PBH155" s="4"/>
      <c r="PBI155" s="4"/>
      <c r="PBJ155" s="4"/>
      <c r="PBK155" s="4"/>
      <c r="PBL155" s="4"/>
      <c r="PBM155" s="4"/>
      <c r="PBN155" s="4"/>
      <c r="PBO155" s="4"/>
      <c r="PBP155" s="4"/>
      <c r="PBQ155" s="4"/>
      <c r="PBR155" s="4"/>
      <c r="PBS155" s="4"/>
      <c r="PBT155" s="4"/>
      <c r="PBU155" s="4"/>
      <c r="PBV155" s="4"/>
      <c r="PBW155" s="4"/>
      <c r="PBX155" s="4"/>
      <c r="PBY155" s="4"/>
      <c r="PBZ155" s="4"/>
      <c r="PCA155" s="4"/>
      <c r="PCB155" s="4"/>
      <c r="PCC155" s="4"/>
      <c r="PCD155" s="4"/>
      <c r="PCE155" s="4"/>
      <c r="PCF155" s="4"/>
      <c r="PCG155" s="4"/>
      <c r="PCH155" s="4"/>
      <c r="PCI155" s="4"/>
      <c r="PCJ155" s="4"/>
      <c r="PCK155" s="4"/>
      <c r="PCL155" s="4"/>
      <c r="PCM155" s="4"/>
      <c r="PCN155" s="4"/>
      <c r="PCO155" s="4"/>
      <c r="PCP155" s="4"/>
      <c r="PCQ155" s="4"/>
      <c r="PCR155" s="4"/>
      <c r="PCS155" s="4"/>
      <c r="PCT155" s="4"/>
      <c r="PCU155" s="4"/>
      <c r="PCV155" s="4"/>
      <c r="PCW155" s="4"/>
      <c r="PCX155" s="4"/>
      <c r="PCY155" s="4"/>
      <c r="PCZ155" s="4"/>
      <c r="PDA155" s="4"/>
      <c r="PDB155" s="4"/>
      <c r="PDC155" s="4"/>
      <c r="PDD155" s="4"/>
      <c r="PDE155" s="4"/>
      <c r="PDF155" s="4"/>
      <c r="PDG155" s="4"/>
      <c r="PDH155" s="4"/>
      <c r="PDI155" s="4"/>
      <c r="PDJ155" s="4"/>
      <c r="PDK155" s="4"/>
      <c r="PDL155" s="4"/>
      <c r="PDM155" s="4"/>
      <c r="PDN155" s="4"/>
      <c r="PDO155" s="4"/>
      <c r="PDP155" s="4"/>
      <c r="PDQ155" s="4"/>
      <c r="PDR155" s="4"/>
      <c r="PDS155" s="4"/>
      <c r="PDT155" s="4"/>
      <c r="PDU155" s="4"/>
      <c r="PDV155" s="4"/>
      <c r="PDW155" s="4"/>
      <c r="PDX155" s="4"/>
      <c r="PDY155" s="4"/>
      <c r="PDZ155" s="4"/>
      <c r="PEA155" s="4"/>
      <c r="PEB155" s="4"/>
      <c r="PEC155" s="4"/>
      <c r="PED155" s="4"/>
      <c r="PEE155" s="4"/>
      <c r="PEF155" s="4"/>
      <c r="PEG155" s="4"/>
      <c r="PEH155" s="4"/>
      <c r="PEI155" s="4"/>
      <c r="PEJ155" s="4"/>
      <c r="PEK155" s="4"/>
      <c r="PEL155" s="4"/>
      <c r="PEM155" s="4"/>
      <c r="PEN155" s="4"/>
      <c r="PEO155" s="4"/>
      <c r="PEP155" s="4"/>
      <c r="PEQ155" s="74"/>
      <c r="PER155" s="74"/>
      <c r="PES155" s="74"/>
      <c r="PET155" s="74"/>
      <c r="PEU155" s="74"/>
      <c r="PEV155" s="74"/>
      <c r="PEW155" s="4"/>
      <c r="PEX155" s="4"/>
      <c r="PEY155" s="4"/>
      <c r="PEZ155" s="4"/>
      <c r="PFA155" s="4"/>
      <c r="PFB155" s="4"/>
      <c r="PFC155" s="4"/>
      <c r="PFD155" s="4"/>
      <c r="PFE155" s="4"/>
      <c r="PFF155" s="4"/>
      <c r="PFG155" s="4"/>
      <c r="PFH155" s="4"/>
      <c r="PFI155" s="4"/>
      <c r="PFJ155" s="4"/>
      <c r="PFK155" s="4"/>
      <c r="PFL155" s="4"/>
      <c r="PFM155" s="4"/>
      <c r="PFN155" s="4"/>
      <c r="PFO155" s="4"/>
      <c r="PFP155" s="4"/>
      <c r="PFQ155" s="4"/>
      <c r="PFR155" s="4"/>
      <c r="PFS155" s="4"/>
      <c r="PFT155" s="4"/>
      <c r="PFU155" s="4"/>
      <c r="PFV155" s="4"/>
      <c r="PFW155" s="4"/>
      <c r="PFX155" s="4"/>
      <c r="PFY155" s="4"/>
      <c r="PFZ155" s="4"/>
      <c r="PGA155" s="4"/>
      <c r="PGB155" s="4"/>
      <c r="PGC155" s="4"/>
      <c r="PGD155" s="4"/>
      <c r="PGE155" s="4"/>
      <c r="PGF155" s="4"/>
      <c r="PGG155" s="4"/>
      <c r="PGH155" s="4"/>
      <c r="PGI155" s="4"/>
      <c r="PGJ155" s="4"/>
      <c r="PGK155" s="4"/>
      <c r="PGL155" s="4"/>
      <c r="PGM155" s="4"/>
      <c r="PGN155" s="4"/>
      <c r="PGO155" s="4"/>
      <c r="PGP155" s="4"/>
      <c r="PGQ155" s="4"/>
      <c r="PGR155" s="4"/>
      <c r="PGS155" s="4"/>
      <c r="PGT155" s="4"/>
      <c r="PGU155" s="4"/>
      <c r="PGV155" s="4"/>
      <c r="PGW155" s="4"/>
      <c r="PGX155" s="4"/>
      <c r="PGY155" s="4"/>
      <c r="PGZ155" s="4"/>
      <c r="PHA155" s="4"/>
      <c r="PHB155" s="4"/>
      <c r="PHC155" s="4"/>
      <c r="PHD155" s="4"/>
      <c r="PHE155" s="4"/>
      <c r="PHF155" s="4"/>
      <c r="PHG155" s="4"/>
      <c r="PHH155" s="4"/>
      <c r="PHI155" s="4"/>
      <c r="PHJ155" s="4"/>
      <c r="PHK155" s="4"/>
      <c r="PHL155" s="4"/>
      <c r="PHM155" s="4"/>
      <c r="PHN155" s="4"/>
      <c r="PHO155" s="4"/>
      <c r="PHP155" s="4"/>
      <c r="PHQ155" s="4"/>
      <c r="PHR155" s="4"/>
      <c r="PHS155" s="4"/>
      <c r="PHT155" s="4"/>
      <c r="PHU155" s="4"/>
      <c r="PHV155" s="4"/>
      <c r="PHW155" s="4"/>
      <c r="PHX155" s="4"/>
      <c r="PHY155" s="4"/>
      <c r="PHZ155" s="4"/>
      <c r="PIA155" s="4"/>
      <c r="PIB155" s="4"/>
      <c r="PIC155" s="4"/>
      <c r="PID155" s="4"/>
      <c r="PIE155" s="4"/>
      <c r="PIF155" s="4"/>
      <c r="PIG155" s="4"/>
      <c r="PIH155" s="4"/>
      <c r="PII155" s="4"/>
      <c r="PIJ155" s="4"/>
      <c r="PIK155" s="4"/>
      <c r="PIL155" s="4"/>
      <c r="PIM155" s="4"/>
      <c r="PIN155" s="4"/>
      <c r="PIO155" s="4"/>
      <c r="PIP155" s="4"/>
      <c r="PIQ155" s="4"/>
      <c r="PIR155" s="4"/>
      <c r="PIS155" s="4"/>
      <c r="PIT155" s="4"/>
      <c r="PIU155" s="4"/>
      <c r="PIV155" s="4"/>
      <c r="PIW155" s="4"/>
      <c r="PIX155" s="4"/>
      <c r="PIY155" s="4"/>
      <c r="PIZ155" s="4"/>
      <c r="PJA155" s="4"/>
      <c r="PJB155" s="4"/>
      <c r="PJC155" s="4"/>
      <c r="PJD155" s="4"/>
      <c r="PJE155" s="4"/>
      <c r="PJF155" s="4"/>
      <c r="PJG155" s="4"/>
      <c r="PJH155" s="4"/>
      <c r="PJI155" s="4"/>
      <c r="PJJ155" s="4"/>
      <c r="PJK155" s="4"/>
      <c r="PJL155" s="4"/>
      <c r="PJM155" s="4"/>
      <c r="PJN155" s="4"/>
      <c r="PJO155" s="4"/>
      <c r="PJP155" s="4"/>
      <c r="PJQ155" s="4"/>
      <c r="PJR155" s="4"/>
      <c r="PJS155" s="4"/>
      <c r="PJT155" s="4"/>
      <c r="PJU155" s="4"/>
      <c r="PJV155" s="4"/>
      <c r="PJW155" s="4"/>
      <c r="PJX155" s="4"/>
      <c r="PJY155" s="4"/>
      <c r="PJZ155" s="4"/>
      <c r="PKA155" s="4"/>
      <c r="PKB155" s="4"/>
      <c r="PKC155" s="4"/>
      <c r="PKD155" s="4"/>
      <c r="PKE155" s="4"/>
      <c r="PKF155" s="4"/>
      <c r="PKG155" s="4"/>
      <c r="PKH155" s="4"/>
      <c r="PKI155" s="4"/>
      <c r="PKJ155" s="4"/>
      <c r="PKK155" s="4"/>
      <c r="PKL155" s="4"/>
      <c r="PKM155" s="4"/>
      <c r="PKN155" s="4"/>
      <c r="PKO155" s="4"/>
      <c r="PKP155" s="4"/>
      <c r="PKQ155" s="4"/>
      <c r="PKR155" s="4"/>
      <c r="PKS155" s="4"/>
      <c r="PKT155" s="4"/>
      <c r="PKU155" s="4"/>
      <c r="PKV155" s="4"/>
      <c r="PKW155" s="4"/>
      <c r="PKX155" s="4"/>
      <c r="PKY155" s="4"/>
      <c r="PKZ155" s="4"/>
      <c r="PLA155" s="4"/>
      <c r="PLB155" s="4"/>
      <c r="PLC155" s="4"/>
      <c r="PLD155" s="4"/>
      <c r="PLE155" s="4"/>
      <c r="PLF155" s="4"/>
      <c r="PLG155" s="4"/>
      <c r="PLH155" s="4"/>
      <c r="PLI155" s="4"/>
      <c r="PLJ155" s="4"/>
      <c r="PLK155" s="4"/>
      <c r="PLL155" s="4"/>
      <c r="PLM155" s="4"/>
      <c r="PLN155" s="4"/>
      <c r="PLO155" s="4"/>
      <c r="PLP155" s="4"/>
      <c r="PLQ155" s="4"/>
      <c r="PLR155" s="4"/>
      <c r="PLS155" s="4"/>
      <c r="PLT155" s="4"/>
      <c r="PLU155" s="4"/>
      <c r="PLV155" s="4"/>
      <c r="PLW155" s="4"/>
      <c r="PLX155" s="4"/>
      <c r="PLY155" s="4"/>
      <c r="PLZ155" s="4"/>
      <c r="PMA155" s="4"/>
      <c r="PMB155" s="4"/>
      <c r="PMC155" s="4"/>
      <c r="PMD155" s="4"/>
      <c r="PME155" s="4"/>
      <c r="PMF155" s="4"/>
      <c r="PMG155" s="4"/>
      <c r="PMH155" s="4"/>
      <c r="PMI155" s="4"/>
      <c r="PMJ155" s="4"/>
      <c r="PMK155" s="4"/>
      <c r="PML155" s="4"/>
      <c r="PMM155" s="4"/>
      <c r="PMN155" s="4"/>
      <c r="PMO155" s="4"/>
      <c r="PMP155" s="4"/>
      <c r="PMQ155" s="4"/>
      <c r="PMR155" s="4"/>
      <c r="PMS155" s="4"/>
      <c r="PMT155" s="4"/>
      <c r="PMU155" s="4"/>
      <c r="PMV155" s="4"/>
      <c r="PMW155" s="4"/>
      <c r="PMX155" s="4"/>
      <c r="PMY155" s="4"/>
      <c r="PMZ155" s="4"/>
      <c r="PNA155" s="4"/>
      <c r="PNB155" s="4"/>
      <c r="PNC155" s="4"/>
      <c r="PND155" s="4"/>
      <c r="PNE155" s="4"/>
      <c r="PNF155" s="4"/>
      <c r="PNG155" s="4"/>
      <c r="PNH155" s="4"/>
      <c r="PNI155" s="4"/>
      <c r="PNJ155" s="4"/>
      <c r="PNK155" s="4"/>
      <c r="PNL155" s="4"/>
      <c r="PNM155" s="4"/>
      <c r="PNN155" s="4"/>
      <c r="PNO155" s="4"/>
      <c r="PNP155" s="4"/>
      <c r="PNQ155" s="4"/>
      <c r="PNR155" s="4"/>
      <c r="PNS155" s="4"/>
      <c r="PNT155" s="4"/>
      <c r="PNU155" s="4"/>
      <c r="PNV155" s="4"/>
      <c r="PNW155" s="4"/>
      <c r="PNX155" s="4"/>
      <c r="PNY155" s="4"/>
      <c r="PNZ155" s="4"/>
      <c r="POA155" s="4"/>
      <c r="POB155" s="4"/>
      <c r="POC155" s="4"/>
      <c r="POD155" s="4"/>
      <c r="POE155" s="4"/>
      <c r="POF155" s="4"/>
      <c r="POG155" s="4"/>
      <c r="POH155" s="4"/>
      <c r="POI155" s="4"/>
      <c r="POJ155" s="4"/>
      <c r="POK155" s="4"/>
      <c r="POL155" s="4"/>
      <c r="POM155" s="74"/>
      <c r="PON155" s="74"/>
      <c r="POO155" s="74"/>
      <c r="POP155" s="74"/>
      <c r="POQ155" s="74"/>
      <c r="POR155" s="74"/>
      <c r="POS155" s="4"/>
      <c r="POT155" s="4"/>
      <c r="POU155" s="4"/>
      <c r="POV155" s="4"/>
      <c r="POW155" s="4"/>
      <c r="POX155" s="4"/>
      <c r="POY155" s="4"/>
      <c r="POZ155" s="4"/>
      <c r="PPA155" s="4"/>
      <c r="PPB155" s="4"/>
      <c r="PPC155" s="4"/>
      <c r="PPD155" s="4"/>
      <c r="PPE155" s="4"/>
      <c r="PPF155" s="4"/>
      <c r="PPG155" s="4"/>
      <c r="PPH155" s="4"/>
      <c r="PPI155" s="4"/>
      <c r="PPJ155" s="4"/>
      <c r="PPK155" s="4"/>
      <c r="PPL155" s="4"/>
      <c r="PPM155" s="4"/>
      <c r="PPN155" s="4"/>
      <c r="PPO155" s="4"/>
      <c r="PPP155" s="4"/>
      <c r="PPQ155" s="4"/>
      <c r="PPR155" s="4"/>
      <c r="PPS155" s="4"/>
      <c r="PPT155" s="4"/>
      <c r="PPU155" s="4"/>
      <c r="PPV155" s="4"/>
      <c r="PPW155" s="4"/>
      <c r="PPX155" s="4"/>
      <c r="PPY155" s="4"/>
      <c r="PPZ155" s="4"/>
      <c r="PQA155" s="4"/>
      <c r="PQB155" s="4"/>
      <c r="PQC155" s="4"/>
      <c r="PQD155" s="4"/>
      <c r="PQE155" s="4"/>
      <c r="PQF155" s="4"/>
      <c r="PQG155" s="4"/>
      <c r="PQH155" s="4"/>
      <c r="PQI155" s="4"/>
      <c r="PQJ155" s="4"/>
      <c r="PQK155" s="4"/>
      <c r="PQL155" s="4"/>
      <c r="PQM155" s="4"/>
      <c r="PQN155" s="4"/>
      <c r="PQO155" s="4"/>
      <c r="PQP155" s="4"/>
      <c r="PQQ155" s="4"/>
      <c r="PQR155" s="4"/>
      <c r="PQS155" s="4"/>
      <c r="PQT155" s="4"/>
      <c r="PQU155" s="4"/>
      <c r="PQV155" s="4"/>
      <c r="PQW155" s="4"/>
      <c r="PQX155" s="4"/>
      <c r="PQY155" s="4"/>
      <c r="PQZ155" s="4"/>
      <c r="PRA155" s="4"/>
      <c r="PRB155" s="4"/>
      <c r="PRC155" s="4"/>
      <c r="PRD155" s="4"/>
      <c r="PRE155" s="4"/>
      <c r="PRF155" s="4"/>
      <c r="PRG155" s="4"/>
      <c r="PRH155" s="4"/>
      <c r="PRI155" s="4"/>
      <c r="PRJ155" s="4"/>
      <c r="PRK155" s="4"/>
      <c r="PRL155" s="4"/>
      <c r="PRM155" s="4"/>
      <c r="PRN155" s="4"/>
      <c r="PRO155" s="4"/>
      <c r="PRP155" s="4"/>
      <c r="PRQ155" s="4"/>
      <c r="PRR155" s="4"/>
      <c r="PRS155" s="4"/>
      <c r="PRT155" s="4"/>
      <c r="PRU155" s="4"/>
      <c r="PRV155" s="4"/>
      <c r="PRW155" s="4"/>
      <c r="PRX155" s="4"/>
      <c r="PRY155" s="4"/>
      <c r="PRZ155" s="4"/>
      <c r="PSA155" s="4"/>
      <c r="PSB155" s="4"/>
      <c r="PSC155" s="4"/>
      <c r="PSD155" s="4"/>
      <c r="PSE155" s="4"/>
      <c r="PSF155" s="4"/>
      <c r="PSG155" s="4"/>
      <c r="PSH155" s="4"/>
      <c r="PSI155" s="4"/>
      <c r="PSJ155" s="4"/>
      <c r="PSK155" s="4"/>
      <c r="PSL155" s="4"/>
      <c r="PSM155" s="4"/>
      <c r="PSN155" s="4"/>
      <c r="PSO155" s="4"/>
      <c r="PSP155" s="4"/>
      <c r="PSQ155" s="4"/>
      <c r="PSR155" s="4"/>
      <c r="PSS155" s="4"/>
      <c r="PST155" s="4"/>
      <c r="PSU155" s="4"/>
      <c r="PSV155" s="4"/>
      <c r="PSW155" s="4"/>
      <c r="PSX155" s="4"/>
      <c r="PSY155" s="4"/>
      <c r="PSZ155" s="4"/>
      <c r="PTA155" s="4"/>
      <c r="PTB155" s="4"/>
      <c r="PTC155" s="4"/>
      <c r="PTD155" s="4"/>
      <c r="PTE155" s="4"/>
      <c r="PTF155" s="4"/>
      <c r="PTG155" s="4"/>
      <c r="PTH155" s="4"/>
      <c r="PTI155" s="4"/>
      <c r="PTJ155" s="4"/>
      <c r="PTK155" s="4"/>
      <c r="PTL155" s="4"/>
      <c r="PTM155" s="4"/>
      <c r="PTN155" s="4"/>
      <c r="PTO155" s="4"/>
      <c r="PTP155" s="4"/>
      <c r="PTQ155" s="4"/>
      <c r="PTR155" s="4"/>
      <c r="PTS155" s="4"/>
      <c r="PTT155" s="4"/>
      <c r="PTU155" s="4"/>
      <c r="PTV155" s="4"/>
      <c r="PTW155" s="4"/>
      <c r="PTX155" s="4"/>
      <c r="PTY155" s="4"/>
      <c r="PTZ155" s="4"/>
      <c r="PUA155" s="4"/>
      <c r="PUB155" s="4"/>
      <c r="PUC155" s="4"/>
      <c r="PUD155" s="4"/>
      <c r="PUE155" s="4"/>
      <c r="PUF155" s="4"/>
      <c r="PUG155" s="4"/>
      <c r="PUH155" s="4"/>
      <c r="PUI155" s="4"/>
      <c r="PUJ155" s="4"/>
      <c r="PUK155" s="4"/>
      <c r="PUL155" s="4"/>
      <c r="PUM155" s="4"/>
      <c r="PUN155" s="4"/>
      <c r="PUO155" s="4"/>
      <c r="PUP155" s="4"/>
      <c r="PUQ155" s="4"/>
      <c r="PUR155" s="4"/>
      <c r="PUS155" s="4"/>
      <c r="PUT155" s="4"/>
      <c r="PUU155" s="4"/>
      <c r="PUV155" s="4"/>
      <c r="PUW155" s="4"/>
      <c r="PUX155" s="4"/>
      <c r="PUY155" s="4"/>
      <c r="PUZ155" s="4"/>
      <c r="PVA155" s="4"/>
      <c r="PVB155" s="4"/>
      <c r="PVC155" s="4"/>
      <c r="PVD155" s="4"/>
      <c r="PVE155" s="4"/>
      <c r="PVF155" s="4"/>
      <c r="PVG155" s="4"/>
      <c r="PVH155" s="4"/>
      <c r="PVI155" s="4"/>
      <c r="PVJ155" s="4"/>
      <c r="PVK155" s="4"/>
      <c r="PVL155" s="4"/>
      <c r="PVM155" s="4"/>
      <c r="PVN155" s="4"/>
      <c r="PVO155" s="4"/>
      <c r="PVP155" s="4"/>
      <c r="PVQ155" s="4"/>
      <c r="PVR155" s="4"/>
      <c r="PVS155" s="4"/>
      <c r="PVT155" s="4"/>
      <c r="PVU155" s="4"/>
      <c r="PVV155" s="4"/>
      <c r="PVW155" s="4"/>
      <c r="PVX155" s="4"/>
      <c r="PVY155" s="4"/>
      <c r="PVZ155" s="4"/>
      <c r="PWA155" s="4"/>
      <c r="PWB155" s="4"/>
      <c r="PWC155" s="4"/>
      <c r="PWD155" s="4"/>
      <c r="PWE155" s="4"/>
      <c r="PWF155" s="4"/>
      <c r="PWG155" s="4"/>
      <c r="PWH155" s="4"/>
      <c r="PWI155" s="4"/>
      <c r="PWJ155" s="4"/>
      <c r="PWK155" s="4"/>
      <c r="PWL155" s="4"/>
      <c r="PWM155" s="4"/>
      <c r="PWN155" s="4"/>
      <c r="PWO155" s="4"/>
      <c r="PWP155" s="4"/>
      <c r="PWQ155" s="4"/>
      <c r="PWR155" s="4"/>
      <c r="PWS155" s="4"/>
      <c r="PWT155" s="4"/>
      <c r="PWU155" s="4"/>
      <c r="PWV155" s="4"/>
      <c r="PWW155" s="4"/>
      <c r="PWX155" s="4"/>
      <c r="PWY155" s="4"/>
      <c r="PWZ155" s="4"/>
      <c r="PXA155" s="4"/>
      <c r="PXB155" s="4"/>
      <c r="PXC155" s="4"/>
      <c r="PXD155" s="4"/>
      <c r="PXE155" s="4"/>
      <c r="PXF155" s="4"/>
      <c r="PXG155" s="4"/>
      <c r="PXH155" s="4"/>
      <c r="PXI155" s="4"/>
      <c r="PXJ155" s="4"/>
      <c r="PXK155" s="4"/>
      <c r="PXL155" s="4"/>
      <c r="PXM155" s="4"/>
      <c r="PXN155" s="4"/>
      <c r="PXO155" s="4"/>
      <c r="PXP155" s="4"/>
      <c r="PXQ155" s="4"/>
      <c r="PXR155" s="4"/>
      <c r="PXS155" s="4"/>
      <c r="PXT155" s="4"/>
      <c r="PXU155" s="4"/>
      <c r="PXV155" s="4"/>
      <c r="PXW155" s="4"/>
      <c r="PXX155" s="4"/>
      <c r="PXY155" s="4"/>
      <c r="PXZ155" s="4"/>
      <c r="PYA155" s="4"/>
      <c r="PYB155" s="4"/>
      <c r="PYC155" s="4"/>
      <c r="PYD155" s="4"/>
      <c r="PYE155" s="4"/>
      <c r="PYF155" s="4"/>
      <c r="PYG155" s="4"/>
      <c r="PYH155" s="4"/>
      <c r="PYI155" s="74"/>
      <c r="PYJ155" s="74"/>
      <c r="PYK155" s="74"/>
      <c r="PYL155" s="74"/>
      <c r="PYM155" s="74"/>
      <c r="PYN155" s="74"/>
      <c r="PYO155" s="4"/>
      <c r="PYP155" s="4"/>
      <c r="PYQ155" s="4"/>
      <c r="PYR155" s="4"/>
      <c r="PYS155" s="4"/>
      <c r="PYT155" s="4"/>
      <c r="PYU155" s="4"/>
      <c r="PYV155" s="4"/>
      <c r="PYW155" s="4"/>
      <c r="PYX155" s="4"/>
      <c r="PYY155" s="4"/>
      <c r="PYZ155" s="4"/>
      <c r="PZA155" s="4"/>
      <c r="PZB155" s="4"/>
      <c r="PZC155" s="4"/>
      <c r="PZD155" s="4"/>
      <c r="PZE155" s="4"/>
      <c r="PZF155" s="4"/>
      <c r="PZG155" s="4"/>
      <c r="PZH155" s="4"/>
      <c r="PZI155" s="4"/>
      <c r="PZJ155" s="4"/>
      <c r="PZK155" s="4"/>
      <c r="PZL155" s="4"/>
      <c r="PZM155" s="4"/>
      <c r="PZN155" s="4"/>
      <c r="PZO155" s="4"/>
      <c r="PZP155" s="4"/>
      <c r="PZQ155" s="4"/>
      <c r="PZR155" s="4"/>
      <c r="PZS155" s="4"/>
      <c r="PZT155" s="4"/>
      <c r="PZU155" s="4"/>
      <c r="PZV155" s="4"/>
      <c r="PZW155" s="4"/>
      <c r="PZX155" s="4"/>
      <c r="PZY155" s="4"/>
      <c r="PZZ155" s="4"/>
      <c r="QAA155" s="4"/>
      <c r="QAB155" s="4"/>
      <c r="QAC155" s="4"/>
      <c r="QAD155" s="4"/>
      <c r="QAE155" s="4"/>
      <c r="QAF155" s="4"/>
      <c r="QAG155" s="4"/>
      <c r="QAH155" s="4"/>
      <c r="QAI155" s="4"/>
      <c r="QAJ155" s="4"/>
      <c r="QAK155" s="4"/>
      <c r="QAL155" s="4"/>
      <c r="QAM155" s="4"/>
      <c r="QAN155" s="4"/>
      <c r="QAO155" s="4"/>
      <c r="QAP155" s="4"/>
      <c r="QAQ155" s="4"/>
      <c r="QAR155" s="4"/>
      <c r="QAS155" s="4"/>
      <c r="QAT155" s="4"/>
      <c r="QAU155" s="4"/>
      <c r="QAV155" s="4"/>
      <c r="QAW155" s="4"/>
      <c r="QAX155" s="4"/>
      <c r="QAY155" s="4"/>
      <c r="QAZ155" s="4"/>
      <c r="QBA155" s="4"/>
      <c r="QBB155" s="4"/>
      <c r="QBC155" s="4"/>
      <c r="QBD155" s="4"/>
      <c r="QBE155" s="4"/>
      <c r="QBF155" s="4"/>
      <c r="QBG155" s="4"/>
      <c r="QBH155" s="4"/>
      <c r="QBI155" s="4"/>
      <c r="QBJ155" s="4"/>
      <c r="QBK155" s="4"/>
      <c r="QBL155" s="4"/>
      <c r="QBM155" s="4"/>
      <c r="QBN155" s="4"/>
      <c r="QBO155" s="4"/>
      <c r="QBP155" s="4"/>
      <c r="QBQ155" s="4"/>
      <c r="QBR155" s="4"/>
      <c r="QBS155" s="4"/>
      <c r="QBT155" s="4"/>
      <c r="QBU155" s="4"/>
      <c r="QBV155" s="4"/>
      <c r="QBW155" s="4"/>
      <c r="QBX155" s="4"/>
      <c r="QBY155" s="4"/>
      <c r="QBZ155" s="4"/>
      <c r="QCA155" s="4"/>
      <c r="QCB155" s="4"/>
      <c r="QCC155" s="4"/>
      <c r="QCD155" s="4"/>
      <c r="QCE155" s="4"/>
      <c r="QCF155" s="4"/>
      <c r="QCG155" s="4"/>
      <c r="QCH155" s="4"/>
      <c r="QCI155" s="4"/>
      <c r="QCJ155" s="4"/>
      <c r="QCK155" s="4"/>
      <c r="QCL155" s="4"/>
      <c r="QCM155" s="4"/>
      <c r="QCN155" s="4"/>
      <c r="QCO155" s="4"/>
      <c r="QCP155" s="4"/>
      <c r="QCQ155" s="4"/>
      <c r="QCR155" s="4"/>
      <c r="QCS155" s="4"/>
      <c r="QCT155" s="4"/>
      <c r="QCU155" s="4"/>
      <c r="QCV155" s="4"/>
      <c r="QCW155" s="4"/>
      <c r="QCX155" s="4"/>
      <c r="QCY155" s="4"/>
      <c r="QCZ155" s="4"/>
      <c r="QDA155" s="4"/>
      <c r="QDB155" s="4"/>
      <c r="QDC155" s="4"/>
      <c r="QDD155" s="4"/>
      <c r="QDE155" s="4"/>
      <c r="QDF155" s="4"/>
      <c r="QDG155" s="4"/>
      <c r="QDH155" s="4"/>
      <c r="QDI155" s="4"/>
      <c r="QDJ155" s="4"/>
      <c r="QDK155" s="4"/>
      <c r="QDL155" s="4"/>
      <c r="QDM155" s="4"/>
      <c r="QDN155" s="4"/>
      <c r="QDO155" s="4"/>
      <c r="QDP155" s="4"/>
      <c r="QDQ155" s="4"/>
      <c r="QDR155" s="4"/>
      <c r="QDS155" s="4"/>
      <c r="QDT155" s="4"/>
      <c r="QDU155" s="4"/>
      <c r="QDV155" s="4"/>
      <c r="QDW155" s="4"/>
      <c r="QDX155" s="4"/>
      <c r="QDY155" s="4"/>
      <c r="QDZ155" s="4"/>
      <c r="QEA155" s="4"/>
      <c r="QEB155" s="4"/>
      <c r="QEC155" s="4"/>
      <c r="QED155" s="4"/>
      <c r="QEE155" s="4"/>
      <c r="QEF155" s="4"/>
      <c r="QEG155" s="4"/>
      <c r="QEH155" s="4"/>
      <c r="QEI155" s="4"/>
      <c r="QEJ155" s="4"/>
      <c r="QEK155" s="4"/>
      <c r="QEL155" s="4"/>
      <c r="QEM155" s="4"/>
      <c r="QEN155" s="4"/>
      <c r="QEO155" s="4"/>
      <c r="QEP155" s="4"/>
      <c r="QEQ155" s="4"/>
      <c r="QER155" s="4"/>
      <c r="QES155" s="4"/>
      <c r="QET155" s="4"/>
      <c r="QEU155" s="4"/>
      <c r="QEV155" s="4"/>
      <c r="QEW155" s="4"/>
      <c r="QEX155" s="4"/>
      <c r="QEY155" s="4"/>
      <c r="QEZ155" s="4"/>
      <c r="QFA155" s="4"/>
      <c r="QFB155" s="4"/>
      <c r="QFC155" s="4"/>
      <c r="QFD155" s="4"/>
      <c r="QFE155" s="4"/>
      <c r="QFF155" s="4"/>
      <c r="QFG155" s="4"/>
      <c r="QFH155" s="4"/>
      <c r="QFI155" s="4"/>
      <c r="QFJ155" s="4"/>
      <c r="QFK155" s="4"/>
      <c r="QFL155" s="4"/>
      <c r="QFM155" s="4"/>
      <c r="QFN155" s="4"/>
      <c r="QFO155" s="4"/>
      <c r="QFP155" s="4"/>
      <c r="QFQ155" s="4"/>
      <c r="QFR155" s="4"/>
      <c r="QFS155" s="4"/>
      <c r="QFT155" s="4"/>
      <c r="QFU155" s="4"/>
      <c r="QFV155" s="4"/>
      <c r="QFW155" s="4"/>
      <c r="QFX155" s="4"/>
      <c r="QFY155" s="4"/>
      <c r="QFZ155" s="4"/>
      <c r="QGA155" s="4"/>
      <c r="QGB155" s="4"/>
      <c r="QGC155" s="4"/>
      <c r="QGD155" s="4"/>
      <c r="QGE155" s="4"/>
      <c r="QGF155" s="4"/>
      <c r="QGG155" s="4"/>
      <c r="QGH155" s="4"/>
      <c r="QGI155" s="4"/>
      <c r="QGJ155" s="4"/>
      <c r="QGK155" s="4"/>
      <c r="QGL155" s="4"/>
      <c r="QGM155" s="4"/>
      <c r="QGN155" s="4"/>
      <c r="QGO155" s="4"/>
      <c r="QGP155" s="4"/>
      <c r="QGQ155" s="4"/>
      <c r="QGR155" s="4"/>
      <c r="QGS155" s="4"/>
      <c r="QGT155" s="4"/>
      <c r="QGU155" s="4"/>
      <c r="QGV155" s="4"/>
      <c r="QGW155" s="4"/>
      <c r="QGX155" s="4"/>
      <c r="QGY155" s="4"/>
      <c r="QGZ155" s="4"/>
      <c r="QHA155" s="4"/>
      <c r="QHB155" s="4"/>
      <c r="QHC155" s="4"/>
      <c r="QHD155" s="4"/>
      <c r="QHE155" s="4"/>
      <c r="QHF155" s="4"/>
      <c r="QHG155" s="4"/>
      <c r="QHH155" s="4"/>
      <c r="QHI155" s="4"/>
      <c r="QHJ155" s="4"/>
      <c r="QHK155" s="4"/>
      <c r="QHL155" s="4"/>
      <c r="QHM155" s="4"/>
      <c r="QHN155" s="4"/>
      <c r="QHO155" s="4"/>
      <c r="QHP155" s="4"/>
      <c r="QHQ155" s="4"/>
      <c r="QHR155" s="4"/>
      <c r="QHS155" s="4"/>
      <c r="QHT155" s="4"/>
      <c r="QHU155" s="4"/>
      <c r="QHV155" s="4"/>
      <c r="QHW155" s="4"/>
      <c r="QHX155" s="4"/>
      <c r="QHY155" s="4"/>
      <c r="QHZ155" s="4"/>
      <c r="QIA155" s="4"/>
      <c r="QIB155" s="4"/>
      <c r="QIC155" s="4"/>
      <c r="QID155" s="4"/>
      <c r="QIE155" s="74"/>
      <c r="QIF155" s="74"/>
      <c r="QIG155" s="74"/>
      <c r="QIH155" s="74"/>
      <c r="QII155" s="74"/>
      <c r="QIJ155" s="74"/>
      <c r="QIK155" s="4"/>
      <c r="QIL155" s="4"/>
      <c r="QIM155" s="4"/>
      <c r="QIN155" s="4"/>
      <c r="QIO155" s="4"/>
      <c r="QIP155" s="4"/>
      <c r="QIQ155" s="4"/>
      <c r="QIR155" s="4"/>
      <c r="QIS155" s="4"/>
      <c r="QIT155" s="4"/>
      <c r="QIU155" s="4"/>
      <c r="QIV155" s="4"/>
      <c r="QIW155" s="4"/>
      <c r="QIX155" s="4"/>
      <c r="QIY155" s="4"/>
      <c r="QIZ155" s="4"/>
      <c r="QJA155" s="4"/>
      <c r="QJB155" s="4"/>
      <c r="QJC155" s="4"/>
      <c r="QJD155" s="4"/>
      <c r="QJE155" s="4"/>
      <c r="QJF155" s="4"/>
      <c r="QJG155" s="4"/>
      <c r="QJH155" s="4"/>
      <c r="QJI155" s="4"/>
      <c r="QJJ155" s="4"/>
      <c r="QJK155" s="4"/>
      <c r="QJL155" s="4"/>
      <c r="QJM155" s="4"/>
      <c r="QJN155" s="4"/>
      <c r="QJO155" s="4"/>
      <c r="QJP155" s="4"/>
      <c r="QJQ155" s="4"/>
      <c r="QJR155" s="4"/>
      <c r="QJS155" s="4"/>
      <c r="QJT155" s="4"/>
      <c r="QJU155" s="4"/>
      <c r="QJV155" s="4"/>
      <c r="QJW155" s="4"/>
      <c r="QJX155" s="4"/>
      <c r="QJY155" s="4"/>
      <c r="QJZ155" s="4"/>
      <c r="QKA155" s="4"/>
      <c r="QKB155" s="4"/>
      <c r="QKC155" s="4"/>
      <c r="QKD155" s="4"/>
      <c r="QKE155" s="4"/>
      <c r="QKF155" s="4"/>
      <c r="QKG155" s="4"/>
      <c r="QKH155" s="4"/>
      <c r="QKI155" s="4"/>
      <c r="QKJ155" s="4"/>
      <c r="QKK155" s="4"/>
      <c r="QKL155" s="4"/>
      <c r="QKM155" s="4"/>
      <c r="QKN155" s="4"/>
      <c r="QKO155" s="4"/>
      <c r="QKP155" s="4"/>
      <c r="QKQ155" s="4"/>
      <c r="QKR155" s="4"/>
      <c r="QKS155" s="4"/>
      <c r="QKT155" s="4"/>
      <c r="QKU155" s="4"/>
      <c r="QKV155" s="4"/>
      <c r="QKW155" s="4"/>
      <c r="QKX155" s="4"/>
      <c r="QKY155" s="4"/>
      <c r="QKZ155" s="4"/>
      <c r="QLA155" s="4"/>
      <c r="QLB155" s="4"/>
      <c r="QLC155" s="4"/>
      <c r="QLD155" s="4"/>
      <c r="QLE155" s="4"/>
      <c r="QLF155" s="4"/>
      <c r="QLG155" s="4"/>
      <c r="QLH155" s="4"/>
      <c r="QLI155" s="4"/>
      <c r="QLJ155" s="4"/>
      <c r="QLK155" s="4"/>
      <c r="QLL155" s="4"/>
      <c r="QLM155" s="4"/>
      <c r="QLN155" s="4"/>
      <c r="QLO155" s="4"/>
      <c r="QLP155" s="4"/>
      <c r="QLQ155" s="4"/>
      <c r="QLR155" s="4"/>
      <c r="QLS155" s="4"/>
      <c r="QLT155" s="4"/>
      <c r="QLU155" s="4"/>
      <c r="QLV155" s="4"/>
      <c r="QLW155" s="4"/>
      <c r="QLX155" s="4"/>
      <c r="QLY155" s="4"/>
      <c r="QLZ155" s="4"/>
      <c r="QMA155" s="4"/>
      <c r="QMB155" s="4"/>
      <c r="QMC155" s="4"/>
      <c r="QMD155" s="4"/>
      <c r="QME155" s="4"/>
      <c r="QMF155" s="4"/>
      <c r="QMG155" s="4"/>
      <c r="QMH155" s="4"/>
      <c r="QMI155" s="4"/>
      <c r="QMJ155" s="4"/>
      <c r="QMK155" s="4"/>
      <c r="QML155" s="4"/>
      <c r="QMM155" s="4"/>
      <c r="QMN155" s="4"/>
      <c r="QMO155" s="4"/>
      <c r="QMP155" s="4"/>
      <c r="QMQ155" s="4"/>
      <c r="QMR155" s="4"/>
      <c r="QMS155" s="4"/>
      <c r="QMT155" s="4"/>
      <c r="QMU155" s="4"/>
      <c r="QMV155" s="4"/>
      <c r="QMW155" s="4"/>
      <c r="QMX155" s="4"/>
      <c r="QMY155" s="4"/>
      <c r="QMZ155" s="4"/>
      <c r="QNA155" s="4"/>
      <c r="QNB155" s="4"/>
      <c r="QNC155" s="4"/>
      <c r="QND155" s="4"/>
      <c r="QNE155" s="4"/>
      <c r="QNF155" s="4"/>
      <c r="QNG155" s="4"/>
      <c r="QNH155" s="4"/>
      <c r="QNI155" s="4"/>
      <c r="QNJ155" s="4"/>
      <c r="QNK155" s="4"/>
      <c r="QNL155" s="4"/>
      <c r="QNM155" s="4"/>
      <c r="QNN155" s="4"/>
      <c r="QNO155" s="4"/>
      <c r="QNP155" s="4"/>
      <c r="QNQ155" s="4"/>
      <c r="QNR155" s="4"/>
      <c r="QNS155" s="4"/>
      <c r="QNT155" s="4"/>
      <c r="QNU155" s="4"/>
      <c r="QNV155" s="4"/>
      <c r="QNW155" s="4"/>
      <c r="QNX155" s="4"/>
      <c r="QNY155" s="4"/>
      <c r="QNZ155" s="4"/>
      <c r="QOA155" s="4"/>
      <c r="QOB155" s="4"/>
      <c r="QOC155" s="4"/>
      <c r="QOD155" s="4"/>
      <c r="QOE155" s="4"/>
      <c r="QOF155" s="4"/>
      <c r="QOG155" s="4"/>
      <c r="QOH155" s="4"/>
      <c r="QOI155" s="4"/>
      <c r="QOJ155" s="4"/>
      <c r="QOK155" s="4"/>
      <c r="QOL155" s="4"/>
      <c r="QOM155" s="4"/>
      <c r="QON155" s="4"/>
      <c r="QOO155" s="4"/>
      <c r="QOP155" s="4"/>
      <c r="QOQ155" s="4"/>
      <c r="QOR155" s="4"/>
      <c r="QOS155" s="4"/>
      <c r="QOT155" s="4"/>
      <c r="QOU155" s="4"/>
      <c r="QOV155" s="4"/>
      <c r="QOW155" s="4"/>
      <c r="QOX155" s="4"/>
      <c r="QOY155" s="4"/>
      <c r="QOZ155" s="4"/>
      <c r="QPA155" s="4"/>
      <c r="QPB155" s="4"/>
      <c r="QPC155" s="4"/>
      <c r="QPD155" s="4"/>
      <c r="QPE155" s="4"/>
      <c r="QPF155" s="4"/>
      <c r="QPG155" s="4"/>
      <c r="QPH155" s="4"/>
      <c r="QPI155" s="4"/>
      <c r="QPJ155" s="4"/>
      <c r="QPK155" s="4"/>
      <c r="QPL155" s="4"/>
      <c r="QPM155" s="4"/>
      <c r="QPN155" s="4"/>
      <c r="QPO155" s="4"/>
      <c r="QPP155" s="4"/>
      <c r="QPQ155" s="4"/>
      <c r="QPR155" s="4"/>
      <c r="QPS155" s="4"/>
      <c r="QPT155" s="4"/>
      <c r="QPU155" s="4"/>
      <c r="QPV155" s="4"/>
      <c r="QPW155" s="4"/>
      <c r="QPX155" s="4"/>
      <c r="QPY155" s="4"/>
      <c r="QPZ155" s="4"/>
      <c r="QQA155" s="4"/>
      <c r="QQB155" s="4"/>
      <c r="QQC155" s="4"/>
      <c r="QQD155" s="4"/>
      <c r="QQE155" s="4"/>
      <c r="QQF155" s="4"/>
      <c r="QQG155" s="4"/>
      <c r="QQH155" s="4"/>
      <c r="QQI155" s="4"/>
      <c r="QQJ155" s="4"/>
      <c r="QQK155" s="4"/>
      <c r="QQL155" s="4"/>
      <c r="QQM155" s="4"/>
      <c r="QQN155" s="4"/>
      <c r="QQO155" s="4"/>
      <c r="QQP155" s="4"/>
      <c r="QQQ155" s="4"/>
      <c r="QQR155" s="4"/>
      <c r="QQS155" s="4"/>
      <c r="QQT155" s="4"/>
      <c r="QQU155" s="4"/>
      <c r="QQV155" s="4"/>
      <c r="QQW155" s="4"/>
      <c r="QQX155" s="4"/>
      <c r="QQY155" s="4"/>
      <c r="QQZ155" s="4"/>
      <c r="QRA155" s="4"/>
      <c r="QRB155" s="4"/>
      <c r="QRC155" s="4"/>
      <c r="QRD155" s="4"/>
      <c r="QRE155" s="4"/>
      <c r="QRF155" s="4"/>
      <c r="QRG155" s="4"/>
      <c r="QRH155" s="4"/>
      <c r="QRI155" s="4"/>
      <c r="QRJ155" s="4"/>
      <c r="QRK155" s="4"/>
      <c r="QRL155" s="4"/>
      <c r="QRM155" s="4"/>
      <c r="QRN155" s="4"/>
      <c r="QRO155" s="4"/>
      <c r="QRP155" s="4"/>
      <c r="QRQ155" s="4"/>
      <c r="QRR155" s="4"/>
      <c r="QRS155" s="4"/>
      <c r="QRT155" s="4"/>
      <c r="QRU155" s="4"/>
      <c r="QRV155" s="4"/>
      <c r="QRW155" s="4"/>
      <c r="QRX155" s="4"/>
      <c r="QRY155" s="4"/>
      <c r="QRZ155" s="4"/>
      <c r="QSA155" s="74"/>
      <c r="QSB155" s="74"/>
      <c r="QSC155" s="74"/>
      <c r="QSD155" s="74"/>
      <c r="QSE155" s="74"/>
      <c r="QSF155" s="74"/>
      <c r="QSG155" s="4"/>
      <c r="QSH155" s="4"/>
      <c r="QSI155" s="4"/>
      <c r="QSJ155" s="4"/>
      <c r="QSK155" s="4"/>
      <c r="QSL155" s="4"/>
      <c r="QSM155" s="4"/>
      <c r="QSN155" s="4"/>
      <c r="QSO155" s="4"/>
      <c r="QSP155" s="4"/>
      <c r="QSQ155" s="4"/>
      <c r="QSR155" s="4"/>
      <c r="QSS155" s="4"/>
      <c r="QST155" s="4"/>
      <c r="QSU155" s="4"/>
      <c r="QSV155" s="4"/>
      <c r="QSW155" s="4"/>
      <c r="QSX155" s="4"/>
      <c r="QSY155" s="4"/>
      <c r="QSZ155" s="4"/>
      <c r="QTA155" s="4"/>
      <c r="QTB155" s="4"/>
      <c r="QTC155" s="4"/>
      <c r="QTD155" s="4"/>
      <c r="QTE155" s="4"/>
      <c r="QTF155" s="4"/>
      <c r="QTG155" s="4"/>
      <c r="QTH155" s="4"/>
      <c r="QTI155" s="4"/>
      <c r="QTJ155" s="4"/>
      <c r="QTK155" s="4"/>
      <c r="QTL155" s="4"/>
      <c r="QTM155" s="4"/>
      <c r="QTN155" s="4"/>
      <c r="QTO155" s="4"/>
      <c r="QTP155" s="4"/>
      <c r="QTQ155" s="4"/>
      <c r="QTR155" s="4"/>
      <c r="QTS155" s="4"/>
      <c r="QTT155" s="4"/>
      <c r="QTU155" s="4"/>
      <c r="QTV155" s="4"/>
      <c r="QTW155" s="4"/>
      <c r="QTX155" s="4"/>
      <c r="QTY155" s="4"/>
      <c r="QTZ155" s="4"/>
      <c r="QUA155" s="4"/>
      <c r="QUB155" s="4"/>
      <c r="QUC155" s="4"/>
      <c r="QUD155" s="4"/>
      <c r="QUE155" s="4"/>
      <c r="QUF155" s="4"/>
      <c r="QUG155" s="4"/>
      <c r="QUH155" s="4"/>
      <c r="QUI155" s="4"/>
      <c r="QUJ155" s="4"/>
      <c r="QUK155" s="4"/>
      <c r="QUL155" s="4"/>
      <c r="QUM155" s="4"/>
      <c r="QUN155" s="4"/>
      <c r="QUO155" s="4"/>
      <c r="QUP155" s="4"/>
      <c r="QUQ155" s="4"/>
      <c r="QUR155" s="4"/>
      <c r="QUS155" s="4"/>
      <c r="QUT155" s="4"/>
      <c r="QUU155" s="4"/>
      <c r="QUV155" s="4"/>
      <c r="QUW155" s="4"/>
      <c r="QUX155" s="4"/>
      <c r="QUY155" s="4"/>
      <c r="QUZ155" s="4"/>
      <c r="QVA155" s="4"/>
      <c r="QVB155" s="4"/>
      <c r="QVC155" s="4"/>
      <c r="QVD155" s="4"/>
      <c r="QVE155" s="4"/>
      <c r="QVF155" s="4"/>
      <c r="QVG155" s="4"/>
      <c r="QVH155" s="4"/>
      <c r="QVI155" s="4"/>
      <c r="QVJ155" s="4"/>
      <c r="QVK155" s="4"/>
      <c r="QVL155" s="4"/>
      <c r="QVM155" s="4"/>
      <c r="QVN155" s="4"/>
      <c r="QVO155" s="4"/>
      <c r="QVP155" s="4"/>
      <c r="QVQ155" s="4"/>
      <c r="QVR155" s="4"/>
      <c r="QVS155" s="4"/>
      <c r="QVT155" s="4"/>
      <c r="QVU155" s="4"/>
      <c r="QVV155" s="4"/>
      <c r="QVW155" s="4"/>
      <c r="QVX155" s="4"/>
      <c r="QVY155" s="4"/>
      <c r="QVZ155" s="4"/>
      <c r="QWA155" s="4"/>
      <c r="QWB155" s="4"/>
      <c r="QWC155" s="4"/>
      <c r="QWD155" s="4"/>
      <c r="QWE155" s="4"/>
      <c r="QWF155" s="4"/>
      <c r="QWG155" s="4"/>
      <c r="QWH155" s="4"/>
      <c r="QWI155" s="4"/>
      <c r="QWJ155" s="4"/>
      <c r="QWK155" s="4"/>
      <c r="QWL155" s="4"/>
      <c r="QWM155" s="4"/>
      <c r="QWN155" s="4"/>
      <c r="QWO155" s="4"/>
      <c r="QWP155" s="4"/>
      <c r="QWQ155" s="4"/>
      <c r="QWR155" s="4"/>
      <c r="QWS155" s="4"/>
      <c r="QWT155" s="4"/>
      <c r="QWU155" s="4"/>
      <c r="QWV155" s="4"/>
      <c r="QWW155" s="4"/>
      <c r="QWX155" s="4"/>
      <c r="QWY155" s="4"/>
      <c r="QWZ155" s="4"/>
      <c r="QXA155" s="4"/>
      <c r="QXB155" s="4"/>
      <c r="QXC155" s="4"/>
      <c r="QXD155" s="4"/>
      <c r="QXE155" s="4"/>
      <c r="QXF155" s="4"/>
      <c r="QXG155" s="4"/>
      <c r="QXH155" s="4"/>
      <c r="QXI155" s="4"/>
      <c r="QXJ155" s="4"/>
      <c r="QXK155" s="4"/>
      <c r="QXL155" s="4"/>
      <c r="QXM155" s="4"/>
      <c r="QXN155" s="4"/>
      <c r="QXO155" s="4"/>
      <c r="QXP155" s="4"/>
      <c r="QXQ155" s="4"/>
      <c r="QXR155" s="4"/>
      <c r="QXS155" s="4"/>
      <c r="QXT155" s="4"/>
      <c r="QXU155" s="4"/>
      <c r="QXV155" s="4"/>
      <c r="QXW155" s="4"/>
      <c r="QXX155" s="4"/>
      <c r="QXY155" s="4"/>
      <c r="QXZ155" s="4"/>
      <c r="QYA155" s="4"/>
      <c r="QYB155" s="4"/>
      <c r="QYC155" s="4"/>
      <c r="QYD155" s="4"/>
      <c r="QYE155" s="4"/>
      <c r="QYF155" s="4"/>
      <c r="QYG155" s="4"/>
      <c r="QYH155" s="4"/>
      <c r="QYI155" s="4"/>
      <c r="QYJ155" s="4"/>
      <c r="QYK155" s="4"/>
      <c r="QYL155" s="4"/>
      <c r="QYM155" s="4"/>
      <c r="QYN155" s="4"/>
      <c r="QYO155" s="4"/>
      <c r="QYP155" s="4"/>
      <c r="QYQ155" s="4"/>
      <c r="QYR155" s="4"/>
      <c r="QYS155" s="4"/>
      <c r="QYT155" s="4"/>
      <c r="QYU155" s="4"/>
      <c r="QYV155" s="4"/>
      <c r="QYW155" s="4"/>
      <c r="QYX155" s="4"/>
      <c r="QYY155" s="4"/>
      <c r="QYZ155" s="4"/>
      <c r="QZA155" s="4"/>
      <c r="QZB155" s="4"/>
      <c r="QZC155" s="4"/>
      <c r="QZD155" s="4"/>
      <c r="QZE155" s="4"/>
      <c r="QZF155" s="4"/>
      <c r="QZG155" s="4"/>
      <c r="QZH155" s="4"/>
      <c r="QZI155" s="4"/>
      <c r="QZJ155" s="4"/>
      <c r="QZK155" s="4"/>
      <c r="QZL155" s="4"/>
      <c r="QZM155" s="4"/>
      <c r="QZN155" s="4"/>
      <c r="QZO155" s="4"/>
      <c r="QZP155" s="4"/>
      <c r="QZQ155" s="4"/>
      <c r="QZR155" s="4"/>
      <c r="QZS155" s="4"/>
      <c r="QZT155" s="4"/>
      <c r="QZU155" s="4"/>
      <c r="QZV155" s="4"/>
      <c r="QZW155" s="4"/>
      <c r="QZX155" s="4"/>
      <c r="QZY155" s="4"/>
      <c r="QZZ155" s="4"/>
      <c r="RAA155" s="4"/>
      <c r="RAB155" s="4"/>
      <c r="RAC155" s="4"/>
      <c r="RAD155" s="4"/>
      <c r="RAE155" s="4"/>
      <c r="RAF155" s="4"/>
      <c r="RAG155" s="4"/>
      <c r="RAH155" s="4"/>
      <c r="RAI155" s="4"/>
      <c r="RAJ155" s="4"/>
      <c r="RAK155" s="4"/>
      <c r="RAL155" s="4"/>
      <c r="RAM155" s="4"/>
      <c r="RAN155" s="4"/>
      <c r="RAO155" s="4"/>
      <c r="RAP155" s="4"/>
      <c r="RAQ155" s="4"/>
      <c r="RAR155" s="4"/>
      <c r="RAS155" s="4"/>
      <c r="RAT155" s="4"/>
      <c r="RAU155" s="4"/>
      <c r="RAV155" s="4"/>
      <c r="RAW155" s="4"/>
      <c r="RAX155" s="4"/>
      <c r="RAY155" s="4"/>
      <c r="RAZ155" s="4"/>
      <c r="RBA155" s="4"/>
      <c r="RBB155" s="4"/>
      <c r="RBC155" s="4"/>
      <c r="RBD155" s="4"/>
      <c r="RBE155" s="4"/>
      <c r="RBF155" s="4"/>
      <c r="RBG155" s="4"/>
      <c r="RBH155" s="4"/>
      <c r="RBI155" s="4"/>
      <c r="RBJ155" s="4"/>
      <c r="RBK155" s="4"/>
      <c r="RBL155" s="4"/>
      <c r="RBM155" s="4"/>
      <c r="RBN155" s="4"/>
      <c r="RBO155" s="4"/>
      <c r="RBP155" s="4"/>
      <c r="RBQ155" s="4"/>
      <c r="RBR155" s="4"/>
      <c r="RBS155" s="4"/>
      <c r="RBT155" s="4"/>
      <c r="RBU155" s="4"/>
      <c r="RBV155" s="4"/>
      <c r="RBW155" s="74"/>
      <c r="RBX155" s="74"/>
      <c r="RBY155" s="74"/>
      <c r="RBZ155" s="74"/>
      <c r="RCA155" s="74"/>
      <c r="RCB155" s="74"/>
      <c r="RCC155" s="4"/>
      <c r="RCD155" s="4"/>
      <c r="RCE155" s="4"/>
      <c r="RCF155" s="4"/>
      <c r="RCG155" s="4"/>
      <c r="RCH155" s="4"/>
      <c r="RCI155" s="4"/>
      <c r="RCJ155" s="4"/>
      <c r="RCK155" s="4"/>
      <c r="RCL155" s="4"/>
      <c r="RCM155" s="4"/>
      <c r="RCN155" s="4"/>
      <c r="RCO155" s="4"/>
      <c r="RCP155" s="4"/>
      <c r="RCQ155" s="4"/>
      <c r="RCR155" s="4"/>
      <c r="RCS155" s="4"/>
      <c r="RCT155" s="4"/>
      <c r="RCU155" s="4"/>
      <c r="RCV155" s="4"/>
      <c r="RCW155" s="4"/>
      <c r="RCX155" s="4"/>
      <c r="RCY155" s="4"/>
      <c r="RCZ155" s="4"/>
      <c r="RDA155" s="4"/>
      <c r="RDB155" s="4"/>
      <c r="RDC155" s="4"/>
      <c r="RDD155" s="4"/>
      <c r="RDE155" s="4"/>
      <c r="RDF155" s="4"/>
      <c r="RDG155" s="4"/>
      <c r="RDH155" s="4"/>
      <c r="RDI155" s="4"/>
      <c r="RDJ155" s="4"/>
      <c r="RDK155" s="4"/>
      <c r="RDL155" s="4"/>
      <c r="RDM155" s="4"/>
      <c r="RDN155" s="4"/>
      <c r="RDO155" s="4"/>
      <c r="RDP155" s="4"/>
      <c r="RDQ155" s="4"/>
      <c r="RDR155" s="4"/>
      <c r="RDS155" s="4"/>
      <c r="RDT155" s="4"/>
      <c r="RDU155" s="4"/>
      <c r="RDV155" s="4"/>
      <c r="RDW155" s="4"/>
      <c r="RDX155" s="4"/>
      <c r="RDY155" s="4"/>
      <c r="RDZ155" s="4"/>
      <c r="REA155" s="4"/>
      <c r="REB155" s="4"/>
      <c r="REC155" s="4"/>
      <c r="RED155" s="4"/>
      <c r="REE155" s="4"/>
      <c r="REF155" s="4"/>
      <c r="REG155" s="4"/>
      <c r="REH155" s="4"/>
      <c r="REI155" s="4"/>
      <c r="REJ155" s="4"/>
      <c r="REK155" s="4"/>
      <c r="REL155" s="4"/>
      <c r="REM155" s="4"/>
      <c r="REN155" s="4"/>
      <c r="REO155" s="4"/>
      <c r="REP155" s="4"/>
      <c r="REQ155" s="4"/>
      <c r="RER155" s="4"/>
      <c r="RES155" s="4"/>
      <c r="RET155" s="4"/>
      <c r="REU155" s="4"/>
      <c r="REV155" s="4"/>
      <c r="REW155" s="4"/>
      <c r="REX155" s="4"/>
      <c r="REY155" s="4"/>
      <c r="REZ155" s="4"/>
      <c r="RFA155" s="4"/>
      <c r="RFB155" s="4"/>
      <c r="RFC155" s="4"/>
      <c r="RFD155" s="4"/>
      <c r="RFE155" s="4"/>
      <c r="RFF155" s="4"/>
      <c r="RFG155" s="4"/>
      <c r="RFH155" s="4"/>
      <c r="RFI155" s="4"/>
      <c r="RFJ155" s="4"/>
      <c r="RFK155" s="4"/>
      <c r="RFL155" s="4"/>
      <c r="RFM155" s="4"/>
      <c r="RFN155" s="4"/>
      <c r="RFO155" s="4"/>
      <c r="RFP155" s="4"/>
      <c r="RFQ155" s="4"/>
      <c r="RFR155" s="4"/>
      <c r="RFS155" s="4"/>
      <c r="RFT155" s="4"/>
      <c r="RFU155" s="4"/>
      <c r="RFV155" s="4"/>
      <c r="RFW155" s="4"/>
      <c r="RFX155" s="4"/>
      <c r="RFY155" s="4"/>
      <c r="RFZ155" s="4"/>
      <c r="RGA155" s="4"/>
      <c r="RGB155" s="4"/>
      <c r="RGC155" s="4"/>
      <c r="RGD155" s="4"/>
      <c r="RGE155" s="4"/>
      <c r="RGF155" s="4"/>
      <c r="RGG155" s="4"/>
      <c r="RGH155" s="4"/>
      <c r="RGI155" s="4"/>
      <c r="RGJ155" s="4"/>
      <c r="RGK155" s="4"/>
      <c r="RGL155" s="4"/>
      <c r="RGM155" s="4"/>
      <c r="RGN155" s="4"/>
      <c r="RGO155" s="4"/>
      <c r="RGP155" s="4"/>
      <c r="RGQ155" s="4"/>
      <c r="RGR155" s="4"/>
      <c r="RGS155" s="4"/>
      <c r="RGT155" s="4"/>
      <c r="RGU155" s="4"/>
      <c r="RGV155" s="4"/>
      <c r="RGW155" s="4"/>
      <c r="RGX155" s="4"/>
      <c r="RGY155" s="4"/>
      <c r="RGZ155" s="4"/>
      <c r="RHA155" s="4"/>
      <c r="RHB155" s="4"/>
      <c r="RHC155" s="4"/>
      <c r="RHD155" s="4"/>
      <c r="RHE155" s="4"/>
      <c r="RHF155" s="4"/>
      <c r="RHG155" s="4"/>
      <c r="RHH155" s="4"/>
      <c r="RHI155" s="4"/>
      <c r="RHJ155" s="4"/>
      <c r="RHK155" s="4"/>
      <c r="RHL155" s="4"/>
      <c r="RHM155" s="4"/>
      <c r="RHN155" s="4"/>
      <c r="RHO155" s="4"/>
      <c r="RHP155" s="4"/>
      <c r="RHQ155" s="4"/>
      <c r="RHR155" s="4"/>
      <c r="RHS155" s="4"/>
      <c r="RHT155" s="4"/>
      <c r="RHU155" s="4"/>
      <c r="RHV155" s="4"/>
      <c r="RHW155" s="4"/>
      <c r="RHX155" s="4"/>
      <c r="RHY155" s="4"/>
      <c r="RHZ155" s="4"/>
      <c r="RIA155" s="4"/>
      <c r="RIB155" s="4"/>
      <c r="RIC155" s="4"/>
      <c r="RID155" s="4"/>
      <c r="RIE155" s="4"/>
      <c r="RIF155" s="4"/>
      <c r="RIG155" s="4"/>
      <c r="RIH155" s="4"/>
      <c r="RII155" s="4"/>
      <c r="RIJ155" s="4"/>
      <c r="RIK155" s="4"/>
      <c r="RIL155" s="4"/>
      <c r="RIM155" s="4"/>
      <c r="RIN155" s="4"/>
      <c r="RIO155" s="4"/>
      <c r="RIP155" s="4"/>
      <c r="RIQ155" s="4"/>
      <c r="RIR155" s="4"/>
      <c r="RIS155" s="4"/>
      <c r="RIT155" s="4"/>
      <c r="RIU155" s="4"/>
      <c r="RIV155" s="4"/>
      <c r="RIW155" s="4"/>
      <c r="RIX155" s="4"/>
      <c r="RIY155" s="4"/>
      <c r="RIZ155" s="4"/>
      <c r="RJA155" s="4"/>
      <c r="RJB155" s="4"/>
      <c r="RJC155" s="4"/>
      <c r="RJD155" s="4"/>
      <c r="RJE155" s="4"/>
      <c r="RJF155" s="4"/>
      <c r="RJG155" s="4"/>
      <c r="RJH155" s="4"/>
      <c r="RJI155" s="4"/>
      <c r="RJJ155" s="4"/>
      <c r="RJK155" s="4"/>
      <c r="RJL155" s="4"/>
      <c r="RJM155" s="4"/>
      <c r="RJN155" s="4"/>
      <c r="RJO155" s="4"/>
      <c r="RJP155" s="4"/>
      <c r="RJQ155" s="4"/>
      <c r="RJR155" s="4"/>
      <c r="RJS155" s="4"/>
      <c r="RJT155" s="4"/>
      <c r="RJU155" s="4"/>
      <c r="RJV155" s="4"/>
      <c r="RJW155" s="4"/>
      <c r="RJX155" s="4"/>
      <c r="RJY155" s="4"/>
      <c r="RJZ155" s="4"/>
      <c r="RKA155" s="4"/>
      <c r="RKB155" s="4"/>
      <c r="RKC155" s="4"/>
      <c r="RKD155" s="4"/>
      <c r="RKE155" s="4"/>
      <c r="RKF155" s="4"/>
      <c r="RKG155" s="4"/>
      <c r="RKH155" s="4"/>
      <c r="RKI155" s="4"/>
      <c r="RKJ155" s="4"/>
      <c r="RKK155" s="4"/>
      <c r="RKL155" s="4"/>
      <c r="RKM155" s="4"/>
      <c r="RKN155" s="4"/>
      <c r="RKO155" s="4"/>
      <c r="RKP155" s="4"/>
      <c r="RKQ155" s="4"/>
      <c r="RKR155" s="4"/>
      <c r="RKS155" s="4"/>
      <c r="RKT155" s="4"/>
      <c r="RKU155" s="4"/>
      <c r="RKV155" s="4"/>
      <c r="RKW155" s="4"/>
      <c r="RKX155" s="4"/>
      <c r="RKY155" s="4"/>
      <c r="RKZ155" s="4"/>
      <c r="RLA155" s="4"/>
      <c r="RLB155" s="4"/>
      <c r="RLC155" s="4"/>
      <c r="RLD155" s="4"/>
      <c r="RLE155" s="4"/>
      <c r="RLF155" s="4"/>
      <c r="RLG155" s="4"/>
      <c r="RLH155" s="4"/>
      <c r="RLI155" s="4"/>
      <c r="RLJ155" s="4"/>
      <c r="RLK155" s="4"/>
      <c r="RLL155" s="4"/>
      <c r="RLM155" s="4"/>
      <c r="RLN155" s="4"/>
      <c r="RLO155" s="4"/>
      <c r="RLP155" s="4"/>
      <c r="RLQ155" s="4"/>
      <c r="RLR155" s="4"/>
      <c r="RLS155" s="74"/>
      <c r="RLT155" s="74"/>
      <c r="RLU155" s="74"/>
      <c r="RLV155" s="74"/>
      <c r="RLW155" s="74"/>
      <c r="RLX155" s="74"/>
      <c r="RLY155" s="4"/>
      <c r="RLZ155" s="4"/>
      <c r="RMA155" s="4"/>
      <c r="RMB155" s="4"/>
      <c r="RMC155" s="4"/>
      <c r="RMD155" s="4"/>
      <c r="RME155" s="4"/>
      <c r="RMF155" s="4"/>
      <c r="RMG155" s="4"/>
      <c r="RMH155" s="4"/>
      <c r="RMI155" s="4"/>
      <c r="RMJ155" s="4"/>
      <c r="RMK155" s="4"/>
      <c r="RML155" s="4"/>
      <c r="RMM155" s="4"/>
      <c r="RMN155" s="4"/>
      <c r="RMO155" s="4"/>
      <c r="RMP155" s="4"/>
      <c r="RMQ155" s="4"/>
      <c r="RMR155" s="4"/>
      <c r="RMS155" s="4"/>
      <c r="RMT155" s="4"/>
      <c r="RMU155" s="4"/>
      <c r="RMV155" s="4"/>
      <c r="RMW155" s="4"/>
      <c r="RMX155" s="4"/>
      <c r="RMY155" s="4"/>
      <c r="RMZ155" s="4"/>
      <c r="RNA155" s="4"/>
      <c r="RNB155" s="4"/>
      <c r="RNC155" s="4"/>
      <c r="RND155" s="4"/>
      <c r="RNE155" s="4"/>
      <c r="RNF155" s="4"/>
      <c r="RNG155" s="4"/>
      <c r="RNH155" s="4"/>
      <c r="RNI155" s="4"/>
      <c r="RNJ155" s="4"/>
      <c r="RNK155" s="4"/>
      <c r="RNL155" s="4"/>
      <c r="RNM155" s="4"/>
      <c r="RNN155" s="4"/>
      <c r="RNO155" s="4"/>
      <c r="RNP155" s="4"/>
      <c r="RNQ155" s="4"/>
      <c r="RNR155" s="4"/>
      <c r="RNS155" s="4"/>
      <c r="RNT155" s="4"/>
      <c r="RNU155" s="4"/>
      <c r="RNV155" s="4"/>
      <c r="RNW155" s="4"/>
      <c r="RNX155" s="4"/>
      <c r="RNY155" s="4"/>
      <c r="RNZ155" s="4"/>
      <c r="ROA155" s="4"/>
      <c r="ROB155" s="4"/>
      <c r="ROC155" s="4"/>
      <c r="ROD155" s="4"/>
      <c r="ROE155" s="4"/>
      <c r="ROF155" s="4"/>
      <c r="ROG155" s="4"/>
      <c r="ROH155" s="4"/>
      <c r="ROI155" s="4"/>
      <c r="ROJ155" s="4"/>
      <c r="ROK155" s="4"/>
      <c r="ROL155" s="4"/>
      <c r="ROM155" s="4"/>
      <c r="RON155" s="4"/>
      <c r="ROO155" s="4"/>
      <c r="ROP155" s="4"/>
      <c r="ROQ155" s="4"/>
      <c r="ROR155" s="4"/>
      <c r="ROS155" s="4"/>
      <c r="ROT155" s="4"/>
      <c r="ROU155" s="4"/>
      <c r="ROV155" s="4"/>
      <c r="ROW155" s="4"/>
      <c r="ROX155" s="4"/>
      <c r="ROY155" s="4"/>
      <c r="ROZ155" s="4"/>
      <c r="RPA155" s="4"/>
      <c r="RPB155" s="4"/>
      <c r="RPC155" s="4"/>
      <c r="RPD155" s="4"/>
      <c r="RPE155" s="4"/>
      <c r="RPF155" s="4"/>
      <c r="RPG155" s="4"/>
      <c r="RPH155" s="4"/>
      <c r="RPI155" s="4"/>
      <c r="RPJ155" s="4"/>
      <c r="RPK155" s="4"/>
      <c r="RPL155" s="4"/>
      <c r="RPM155" s="4"/>
      <c r="RPN155" s="4"/>
      <c r="RPO155" s="4"/>
      <c r="RPP155" s="4"/>
      <c r="RPQ155" s="4"/>
      <c r="RPR155" s="4"/>
      <c r="RPS155" s="4"/>
      <c r="RPT155" s="4"/>
      <c r="RPU155" s="4"/>
      <c r="RPV155" s="4"/>
      <c r="RPW155" s="4"/>
      <c r="RPX155" s="4"/>
      <c r="RPY155" s="4"/>
      <c r="RPZ155" s="4"/>
      <c r="RQA155" s="4"/>
      <c r="RQB155" s="4"/>
      <c r="RQC155" s="4"/>
      <c r="RQD155" s="4"/>
      <c r="RQE155" s="4"/>
      <c r="RQF155" s="4"/>
      <c r="RQG155" s="4"/>
      <c r="RQH155" s="4"/>
      <c r="RQI155" s="4"/>
      <c r="RQJ155" s="4"/>
      <c r="RQK155" s="4"/>
      <c r="RQL155" s="4"/>
      <c r="RQM155" s="4"/>
      <c r="RQN155" s="4"/>
      <c r="RQO155" s="4"/>
      <c r="RQP155" s="4"/>
      <c r="RQQ155" s="4"/>
      <c r="RQR155" s="4"/>
      <c r="RQS155" s="4"/>
      <c r="RQT155" s="4"/>
      <c r="RQU155" s="4"/>
      <c r="RQV155" s="4"/>
      <c r="RQW155" s="4"/>
      <c r="RQX155" s="4"/>
      <c r="RQY155" s="4"/>
      <c r="RQZ155" s="4"/>
      <c r="RRA155" s="4"/>
      <c r="RRB155" s="4"/>
      <c r="RRC155" s="4"/>
      <c r="RRD155" s="4"/>
      <c r="RRE155" s="4"/>
      <c r="RRF155" s="4"/>
      <c r="RRG155" s="4"/>
      <c r="RRH155" s="4"/>
      <c r="RRI155" s="4"/>
      <c r="RRJ155" s="4"/>
      <c r="RRK155" s="4"/>
      <c r="RRL155" s="4"/>
      <c r="RRM155" s="4"/>
      <c r="RRN155" s="4"/>
      <c r="RRO155" s="4"/>
      <c r="RRP155" s="4"/>
      <c r="RRQ155" s="4"/>
      <c r="RRR155" s="4"/>
      <c r="RRS155" s="4"/>
      <c r="RRT155" s="4"/>
      <c r="RRU155" s="4"/>
      <c r="RRV155" s="4"/>
      <c r="RRW155" s="4"/>
      <c r="RRX155" s="4"/>
      <c r="RRY155" s="4"/>
      <c r="RRZ155" s="4"/>
      <c r="RSA155" s="4"/>
      <c r="RSB155" s="4"/>
      <c r="RSC155" s="4"/>
      <c r="RSD155" s="4"/>
      <c r="RSE155" s="4"/>
      <c r="RSF155" s="4"/>
      <c r="RSG155" s="4"/>
      <c r="RSH155" s="4"/>
      <c r="RSI155" s="4"/>
      <c r="RSJ155" s="4"/>
      <c r="RSK155" s="4"/>
      <c r="RSL155" s="4"/>
      <c r="RSM155" s="4"/>
      <c r="RSN155" s="4"/>
      <c r="RSO155" s="4"/>
      <c r="RSP155" s="4"/>
      <c r="RSQ155" s="4"/>
      <c r="RSR155" s="4"/>
      <c r="RSS155" s="4"/>
      <c r="RST155" s="4"/>
      <c r="RSU155" s="4"/>
      <c r="RSV155" s="4"/>
      <c r="RSW155" s="4"/>
      <c r="RSX155" s="4"/>
      <c r="RSY155" s="4"/>
      <c r="RSZ155" s="4"/>
      <c r="RTA155" s="4"/>
      <c r="RTB155" s="4"/>
      <c r="RTC155" s="4"/>
      <c r="RTD155" s="4"/>
      <c r="RTE155" s="4"/>
      <c r="RTF155" s="4"/>
      <c r="RTG155" s="4"/>
      <c r="RTH155" s="4"/>
      <c r="RTI155" s="4"/>
      <c r="RTJ155" s="4"/>
      <c r="RTK155" s="4"/>
      <c r="RTL155" s="4"/>
      <c r="RTM155" s="4"/>
      <c r="RTN155" s="4"/>
      <c r="RTO155" s="4"/>
      <c r="RTP155" s="4"/>
      <c r="RTQ155" s="4"/>
      <c r="RTR155" s="4"/>
      <c r="RTS155" s="4"/>
      <c r="RTT155" s="4"/>
      <c r="RTU155" s="4"/>
      <c r="RTV155" s="4"/>
      <c r="RTW155" s="4"/>
      <c r="RTX155" s="4"/>
      <c r="RTY155" s="4"/>
      <c r="RTZ155" s="4"/>
      <c r="RUA155" s="4"/>
      <c r="RUB155" s="4"/>
      <c r="RUC155" s="4"/>
      <c r="RUD155" s="4"/>
      <c r="RUE155" s="4"/>
      <c r="RUF155" s="4"/>
      <c r="RUG155" s="4"/>
      <c r="RUH155" s="4"/>
      <c r="RUI155" s="4"/>
      <c r="RUJ155" s="4"/>
      <c r="RUK155" s="4"/>
      <c r="RUL155" s="4"/>
      <c r="RUM155" s="4"/>
      <c r="RUN155" s="4"/>
      <c r="RUO155" s="4"/>
      <c r="RUP155" s="4"/>
      <c r="RUQ155" s="4"/>
      <c r="RUR155" s="4"/>
      <c r="RUS155" s="4"/>
      <c r="RUT155" s="4"/>
      <c r="RUU155" s="4"/>
      <c r="RUV155" s="4"/>
      <c r="RUW155" s="4"/>
      <c r="RUX155" s="4"/>
      <c r="RUY155" s="4"/>
      <c r="RUZ155" s="4"/>
      <c r="RVA155" s="4"/>
      <c r="RVB155" s="4"/>
      <c r="RVC155" s="4"/>
      <c r="RVD155" s="4"/>
      <c r="RVE155" s="4"/>
      <c r="RVF155" s="4"/>
      <c r="RVG155" s="4"/>
      <c r="RVH155" s="4"/>
      <c r="RVI155" s="4"/>
      <c r="RVJ155" s="4"/>
      <c r="RVK155" s="4"/>
      <c r="RVL155" s="4"/>
      <c r="RVM155" s="4"/>
      <c r="RVN155" s="4"/>
      <c r="RVO155" s="74"/>
      <c r="RVP155" s="74"/>
      <c r="RVQ155" s="74"/>
      <c r="RVR155" s="74"/>
      <c r="RVS155" s="74"/>
      <c r="RVT155" s="74"/>
      <c r="RVU155" s="4"/>
      <c r="RVV155" s="4"/>
      <c r="RVW155" s="4"/>
      <c r="RVX155" s="4"/>
      <c r="RVY155" s="4"/>
      <c r="RVZ155" s="4"/>
      <c r="RWA155" s="4"/>
      <c r="RWB155" s="4"/>
      <c r="RWC155" s="4"/>
      <c r="RWD155" s="4"/>
      <c r="RWE155" s="4"/>
      <c r="RWF155" s="4"/>
      <c r="RWG155" s="4"/>
      <c r="RWH155" s="4"/>
      <c r="RWI155" s="4"/>
      <c r="RWJ155" s="4"/>
      <c r="RWK155" s="4"/>
      <c r="RWL155" s="4"/>
      <c r="RWM155" s="4"/>
      <c r="RWN155" s="4"/>
      <c r="RWO155" s="4"/>
      <c r="RWP155" s="4"/>
      <c r="RWQ155" s="4"/>
      <c r="RWR155" s="4"/>
      <c r="RWS155" s="4"/>
      <c r="RWT155" s="4"/>
      <c r="RWU155" s="4"/>
      <c r="RWV155" s="4"/>
      <c r="RWW155" s="4"/>
      <c r="RWX155" s="4"/>
      <c r="RWY155" s="4"/>
      <c r="RWZ155" s="4"/>
      <c r="RXA155" s="4"/>
      <c r="RXB155" s="4"/>
      <c r="RXC155" s="4"/>
      <c r="RXD155" s="4"/>
      <c r="RXE155" s="4"/>
      <c r="RXF155" s="4"/>
      <c r="RXG155" s="4"/>
      <c r="RXH155" s="4"/>
      <c r="RXI155" s="4"/>
      <c r="RXJ155" s="4"/>
      <c r="RXK155" s="4"/>
      <c r="RXL155" s="4"/>
      <c r="RXM155" s="4"/>
      <c r="RXN155" s="4"/>
      <c r="RXO155" s="4"/>
      <c r="RXP155" s="4"/>
      <c r="RXQ155" s="4"/>
      <c r="RXR155" s="4"/>
      <c r="RXS155" s="4"/>
      <c r="RXT155" s="4"/>
      <c r="RXU155" s="4"/>
      <c r="RXV155" s="4"/>
      <c r="RXW155" s="4"/>
      <c r="RXX155" s="4"/>
      <c r="RXY155" s="4"/>
      <c r="RXZ155" s="4"/>
      <c r="RYA155" s="4"/>
      <c r="RYB155" s="4"/>
      <c r="RYC155" s="4"/>
      <c r="RYD155" s="4"/>
      <c r="RYE155" s="4"/>
      <c r="RYF155" s="4"/>
      <c r="RYG155" s="4"/>
      <c r="RYH155" s="4"/>
      <c r="RYI155" s="4"/>
      <c r="RYJ155" s="4"/>
      <c r="RYK155" s="4"/>
      <c r="RYL155" s="4"/>
      <c r="RYM155" s="4"/>
      <c r="RYN155" s="4"/>
      <c r="RYO155" s="4"/>
      <c r="RYP155" s="4"/>
      <c r="RYQ155" s="4"/>
      <c r="RYR155" s="4"/>
      <c r="RYS155" s="4"/>
      <c r="RYT155" s="4"/>
      <c r="RYU155" s="4"/>
      <c r="RYV155" s="4"/>
      <c r="RYW155" s="4"/>
      <c r="RYX155" s="4"/>
      <c r="RYY155" s="4"/>
      <c r="RYZ155" s="4"/>
      <c r="RZA155" s="4"/>
      <c r="RZB155" s="4"/>
      <c r="RZC155" s="4"/>
      <c r="RZD155" s="4"/>
      <c r="RZE155" s="4"/>
      <c r="RZF155" s="4"/>
      <c r="RZG155" s="4"/>
      <c r="RZH155" s="4"/>
      <c r="RZI155" s="4"/>
      <c r="RZJ155" s="4"/>
      <c r="RZK155" s="4"/>
      <c r="RZL155" s="4"/>
      <c r="RZM155" s="4"/>
      <c r="RZN155" s="4"/>
      <c r="RZO155" s="4"/>
      <c r="RZP155" s="4"/>
      <c r="RZQ155" s="4"/>
      <c r="RZR155" s="4"/>
      <c r="RZS155" s="4"/>
      <c r="RZT155" s="4"/>
      <c r="RZU155" s="4"/>
      <c r="RZV155" s="4"/>
      <c r="RZW155" s="4"/>
      <c r="RZX155" s="4"/>
      <c r="RZY155" s="4"/>
      <c r="RZZ155" s="4"/>
      <c r="SAA155" s="4"/>
      <c r="SAB155" s="4"/>
      <c r="SAC155" s="4"/>
      <c r="SAD155" s="4"/>
      <c r="SAE155" s="4"/>
      <c r="SAF155" s="4"/>
      <c r="SAG155" s="4"/>
      <c r="SAH155" s="4"/>
      <c r="SAI155" s="4"/>
      <c r="SAJ155" s="4"/>
      <c r="SAK155" s="4"/>
      <c r="SAL155" s="4"/>
      <c r="SAM155" s="4"/>
      <c r="SAN155" s="4"/>
      <c r="SAO155" s="4"/>
      <c r="SAP155" s="4"/>
      <c r="SAQ155" s="4"/>
      <c r="SAR155" s="4"/>
      <c r="SAS155" s="4"/>
      <c r="SAT155" s="4"/>
      <c r="SAU155" s="4"/>
      <c r="SAV155" s="4"/>
      <c r="SAW155" s="4"/>
      <c r="SAX155" s="4"/>
      <c r="SAY155" s="4"/>
      <c r="SAZ155" s="4"/>
      <c r="SBA155" s="4"/>
      <c r="SBB155" s="4"/>
      <c r="SBC155" s="4"/>
      <c r="SBD155" s="4"/>
      <c r="SBE155" s="4"/>
      <c r="SBF155" s="4"/>
      <c r="SBG155" s="4"/>
      <c r="SBH155" s="4"/>
      <c r="SBI155" s="4"/>
      <c r="SBJ155" s="4"/>
      <c r="SBK155" s="4"/>
      <c r="SBL155" s="4"/>
      <c r="SBM155" s="4"/>
      <c r="SBN155" s="4"/>
      <c r="SBO155" s="4"/>
      <c r="SBP155" s="4"/>
      <c r="SBQ155" s="4"/>
      <c r="SBR155" s="4"/>
      <c r="SBS155" s="4"/>
      <c r="SBT155" s="4"/>
      <c r="SBU155" s="4"/>
      <c r="SBV155" s="4"/>
      <c r="SBW155" s="4"/>
      <c r="SBX155" s="4"/>
      <c r="SBY155" s="4"/>
      <c r="SBZ155" s="4"/>
      <c r="SCA155" s="4"/>
      <c r="SCB155" s="4"/>
      <c r="SCC155" s="4"/>
      <c r="SCD155" s="4"/>
      <c r="SCE155" s="4"/>
      <c r="SCF155" s="4"/>
      <c r="SCG155" s="4"/>
      <c r="SCH155" s="4"/>
      <c r="SCI155" s="4"/>
      <c r="SCJ155" s="4"/>
      <c r="SCK155" s="4"/>
      <c r="SCL155" s="4"/>
      <c r="SCM155" s="4"/>
      <c r="SCN155" s="4"/>
      <c r="SCO155" s="4"/>
      <c r="SCP155" s="4"/>
      <c r="SCQ155" s="4"/>
      <c r="SCR155" s="4"/>
      <c r="SCS155" s="4"/>
      <c r="SCT155" s="4"/>
      <c r="SCU155" s="4"/>
      <c r="SCV155" s="4"/>
      <c r="SCW155" s="4"/>
      <c r="SCX155" s="4"/>
      <c r="SCY155" s="4"/>
      <c r="SCZ155" s="4"/>
      <c r="SDA155" s="4"/>
      <c r="SDB155" s="4"/>
      <c r="SDC155" s="4"/>
      <c r="SDD155" s="4"/>
      <c r="SDE155" s="4"/>
      <c r="SDF155" s="4"/>
      <c r="SDG155" s="4"/>
      <c r="SDH155" s="4"/>
      <c r="SDI155" s="4"/>
      <c r="SDJ155" s="4"/>
      <c r="SDK155" s="4"/>
      <c r="SDL155" s="4"/>
      <c r="SDM155" s="4"/>
      <c r="SDN155" s="4"/>
      <c r="SDO155" s="4"/>
      <c r="SDP155" s="4"/>
      <c r="SDQ155" s="4"/>
      <c r="SDR155" s="4"/>
      <c r="SDS155" s="4"/>
      <c r="SDT155" s="4"/>
      <c r="SDU155" s="4"/>
      <c r="SDV155" s="4"/>
      <c r="SDW155" s="4"/>
      <c r="SDX155" s="4"/>
      <c r="SDY155" s="4"/>
      <c r="SDZ155" s="4"/>
      <c r="SEA155" s="4"/>
      <c r="SEB155" s="4"/>
      <c r="SEC155" s="4"/>
      <c r="SED155" s="4"/>
      <c r="SEE155" s="4"/>
      <c r="SEF155" s="4"/>
      <c r="SEG155" s="4"/>
      <c r="SEH155" s="4"/>
      <c r="SEI155" s="4"/>
      <c r="SEJ155" s="4"/>
      <c r="SEK155" s="4"/>
      <c r="SEL155" s="4"/>
      <c r="SEM155" s="4"/>
      <c r="SEN155" s="4"/>
      <c r="SEO155" s="4"/>
      <c r="SEP155" s="4"/>
      <c r="SEQ155" s="4"/>
      <c r="SER155" s="4"/>
      <c r="SES155" s="4"/>
      <c r="SET155" s="4"/>
      <c r="SEU155" s="4"/>
      <c r="SEV155" s="4"/>
      <c r="SEW155" s="4"/>
      <c r="SEX155" s="4"/>
      <c r="SEY155" s="4"/>
      <c r="SEZ155" s="4"/>
      <c r="SFA155" s="4"/>
      <c r="SFB155" s="4"/>
      <c r="SFC155" s="4"/>
      <c r="SFD155" s="4"/>
      <c r="SFE155" s="4"/>
      <c r="SFF155" s="4"/>
      <c r="SFG155" s="4"/>
      <c r="SFH155" s="4"/>
      <c r="SFI155" s="4"/>
      <c r="SFJ155" s="4"/>
      <c r="SFK155" s="74"/>
      <c r="SFL155" s="74"/>
      <c r="SFM155" s="74"/>
      <c r="SFN155" s="74"/>
      <c r="SFO155" s="74"/>
      <c r="SFP155" s="74"/>
      <c r="SFQ155" s="4"/>
      <c r="SFR155" s="4"/>
      <c r="SFS155" s="4"/>
      <c r="SFT155" s="4"/>
      <c r="SFU155" s="4"/>
      <c r="SFV155" s="4"/>
      <c r="SFW155" s="4"/>
      <c r="SFX155" s="4"/>
      <c r="SFY155" s="4"/>
      <c r="SFZ155" s="4"/>
      <c r="SGA155" s="4"/>
      <c r="SGB155" s="4"/>
      <c r="SGC155" s="4"/>
      <c r="SGD155" s="4"/>
      <c r="SGE155" s="4"/>
      <c r="SGF155" s="4"/>
      <c r="SGG155" s="4"/>
      <c r="SGH155" s="4"/>
      <c r="SGI155" s="4"/>
      <c r="SGJ155" s="4"/>
      <c r="SGK155" s="4"/>
      <c r="SGL155" s="4"/>
      <c r="SGM155" s="4"/>
      <c r="SGN155" s="4"/>
      <c r="SGO155" s="4"/>
      <c r="SGP155" s="4"/>
      <c r="SGQ155" s="4"/>
      <c r="SGR155" s="4"/>
      <c r="SGS155" s="4"/>
      <c r="SGT155" s="4"/>
      <c r="SGU155" s="4"/>
      <c r="SGV155" s="4"/>
      <c r="SGW155" s="4"/>
      <c r="SGX155" s="4"/>
      <c r="SGY155" s="4"/>
      <c r="SGZ155" s="4"/>
      <c r="SHA155" s="4"/>
      <c r="SHB155" s="4"/>
      <c r="SHC155" s="4"/>
      <c r="SHD155" s="4"/>
      <c r="SHE155" s="4"/>
      <c r="SHF155" s="4"/>
      <c r="SHG155" s="4"/>
      <c r="SHH155" s="4"/>
      <c r="SHI155" s="4"/>
      <c r="SHJ155" s="4"/>
      <c r="SHK155" s="4"/>
      <c r="SHL155" s="4"/>
      <c r="SHM155" s="4"/>
      <c r="SHN155" s="4"/>
      <c r="SHO155" s="4"/>
      <c r="SHP155" s="4"/>
      <c r="SHQ155" s="4"/>
      <c r="SHR155" s="4"/>
      <c r="SHS155" s="4"/>
      <c r="SHT155" s="4"/>
      <c r="SHU155" s="4"/>
      <c r="SHV155" s="4"/>
      <c r="SHW155" s="4"/>
      <c r="SHX155" s="4"/>
      <c r="SHY155" s="4"/>
      <c r="SHZ155" s="4"/>
      <c r="SIA155" s="4"/>
      <c r="SIB155" s="4"/>
      <c r="SIC155" s="4"/>
      <c r="SID155" s="4"/>
      <c r="SIE155" s="4"/>
      <c r="SIF155" s="4"/>
      <c r="SIG155" s="4"/>
      <c r="SIH155" s="4"/>
      <c r="SII155" s="4"/>
      <c r="SIJ155" s="4"/>
      <c r="SIK155" s="4"/>
      <c r="SIL155" s="4"/>
      <c r="SIM155" s="4"/>
      <c r="SIN155" s="4"/>
      <c r="SIO155" s="4"/>
      <c r="SIP155" s="4"/>
      <c r="SIQ155" s="4"/>
      <c r="SIR155" s="4"/>
      <c r="SIS155" s="4"/>
      <c r="SIT155" s="4"/>
      <c r="SIU155" s="4"/>
      <c r="SIV155" s="4"/>
      <c r="SIW155" s="4"/>
      <c r="SIX155" s="4"/>
      <c r="SIY155" s="4"/>
      <c r="SIZ155" s="4"/>
      <c r="SJA155" s="4"/>
      <c r="SJB155" s="4"/>
      <c r="SJC155" s="4"/>
      <c r="SJD155" s="4"/>
      <c r="SJE155" s="4"/>
      <c r="SJF155" s="4"/>
      <c r="SJG155" s="4"/>
      <c r="SJH155" s="4"/>
      <c r="SJI155" s="4"/>
      <c r="SJJ155" s="4"/>
      <c r="SJK155" s="4"/>
      <c r="SJL155" s="4"/>
      <c r="SJM155" s="4"/>
      <c r="SJN155" s="4"/>
      <c r="SJO155" s="4"/>
      <c r="SJP155" s="4"/>
      <c r="SJQ155" s="4"/>
      <c r="SJR155" s="4"/>
      <c r="SJS155" s="4"/>
      <c r="SJT155" s="4"/>
      <c r="SJU155" s="4"/>
      <c r="SJV155" s="4"/>
      <c r="SJW155" s="4"/>
      <c r="SJX155" s="4"/>
      <c r="SJY155" s="4"/>
      <c r="SJZ155" s="4"/>
      <c r="SKA155" s="4"/>
      <c r="SKB155" s="4"/>
      <c r="SKC155" s="4"/>
      <c r="SKD155" s="4"/>
      <c r="SKE155" s="4"/>
      <c r="SKF155" s="4"/>
      <c r="SKG155" s="4"/>
      <c r="SKH155" s="4"/>
      <c r="SKI155" s="4"/>
      <c r="SKJ155" s="4"/>
      <c r="SKK155" s="4"/>
      <c r="SKL155" s="4"/>
      <c r="SKM155" s="4"/>
      <c r="SKN155" s="4"/>
      <c r="SKO155" s="4"/>
      <c r="SKP155" s="4"/>
      <c r="SKQ155" s="4"/>
      <c r="SKR155" s="4"/>
      <c r="SKS155" s="4"/>
      <c r="SKT155" s="4"/>
      <c r="SKU155" s="4"/>
      <c r="SKV155" s="4"/>
      <c r="SKW155" s="4"/>
      <c r="SKX155" s="4"/>
      <c r="SKY155" s="4"/>
      <c r="SKZ155" s="4"/>
      <c r="SLA155" s="4"/>
      <c r="SLB155" s="4"/>
      <c r="SLC155" s="4"/>
      <c r="SLD155" s="4"/>
      <c r="SLE155" s="4"/>
      <c r="SLF155" s="4"/>
      <c r="SLG155" s="4"/>
      <c r="SLH155" s="4"/>
      <c r="SLI155" s="4"/>
      <c r="SLJ155" s="4"/>
      <c r="SLK155" s="4"/>
      <c r="SLL155" s="4"/>
      <c r="SLM155" s="4"/>
      <c r="SLN155" s="4"/>
      <c r="SLO155" s="4"/>
      <c r="SLP155" s="4"/>
      <c r="SLQ155" s="4"/>
      <c r="SLR155" s="4"/>
      <c r="SLS155" s="4"/>
      <c r="SLT155" s="4"/>
      <c r="SLU155" s="4"/>
      <c r="SLV155" s="4"/>
      <c r="SLW155" s="4"/>
      <c r="SLX155" s="4"/>
      <c r="SLY155" s="4"/>
      <c r="SLZ155" s="4"/>
      <c r="SMA155" s="4"/>
      <c r="SMB155" s="4"/>
      <c r="SMC155" s="4"/>
      <c r="SMD155" s="4"/>
      <c r="SME155" s="4"/>
      <c r="SMF155" s="4"/>
      <c r="SMG155" s="4"/>
      <c r="SMH155" s="4"/>
      <c r="SMI155" s="4"/>
      <c r="SMJ155" s="4"/>
      <c r="SMK155" s="4"/>
      <c r="SML155" s="4"/>
      <c r="SMM155" s="4"/>
      <c r="SMN155" s="4"/>
      <c r="SMO155" s="4"/>
      <c r="SMP155" s="4"/>
      <c r="SMQ155" s="4"/>
      <c r="SMR155" s="4"/>
      <c r="SMS155" s="4"/>
      <c r="SMT155" s="4"/>
      <c r="SMU155" s="4"/>
      <c r="SMV155" s="4"/>
      <c r="SMW155" s="4"/>
      <c r="SMX155" s="4"/>
      <c r="SMY155" s="4"/>
      <c r="SMZ155" s="4"/>
      <c r="SNA155" s="4"/>
      <c r="SNB155" s="4"/>
      <c r="SNC155" s="4"/>
      <c r="SND155" s="4"/>
      <c r="SNE155" s="4"/>
      <c r="SNF155" s="4"/>
      <c r="SNG155" s="4"/>
      <c r="SNH155" s="4"/>
      <c r="SNI155" s="4"/>
      <c r="SNJ155" s="4"/>
      <c r="SNK155" s="4"/>
      <c r="SNL155" s="4"/>
      <c r="SNM155" s="4"/>
      <c r="SNN155" s="4"/>
      <c r="SNO155" s="4"/>
      <c r="SNP155" s="4"/>
      <c r="SNQ155" s="4"/>
      <c r="SNR155" s="4"/>
      <c r="SNS155" s="4"/>
      <c r="SNT155" s="4"/>
      <c r="SNU155" s="4"/>
      <c r="SNV155" s="4"/>
      <c r="SNW155" s="4"/>
      <c r="SNX155" s="4"/>
      <c r="SNY155" s="4"/>
      <c r="SNZ155" s="4"/>
      <c r="SOA155" s="4"/>
      <c r="SOB155" s="4"/>
      <c r="SOC155" s="4"/>
      <c r="SOD155" s="4"/>
      <c r="SOE155" s="4"/>
      <c r="SOF155" s="4"/>
      <c r="SOG155" s="4"/>
      <c r="SOH155" s="4"/>
      <c r="SOI155" s="4"/>
      <c r="SOJ155" s="4"/>
      <c r="SOK155" s="4"/>
      <c r="SOL155" s="4"/>
      <c r="SOM155" s="4"/>
      <c r="SON155" s="4"/>
      <c r="SOO155" s="4"/>
      <c r="SOP155" s="4"/>
      <c r="SOQ155" s="4"/>
      <c r="SOR155" s="4"/>
      <c r="SOS155" s="4"/>
      <c r="SOT155" s="4"/>
      <c r="SOU155" s="4"/>
      <c r="SOV155" s="4"/>
      <c r="SOW155" s="4"/>
      <c r="SOX155" s="4"/>
      <c r="SOY155" s="4"/>
      <c r="SOZ155" s="4"/>
      <c r="SPA155" s="4"/>
      <c r="SPB155" s="4"/>
      <c r="SPC155" s="4"/>
      <c r="SPD155" s="4"/>
      <c r="SPE155" s="4"/>
      <c r="SPF155" s="4"/>
      <c r="SPG155" s="74"/>
      <c r="SPH155" s="74"/>
      <c r="SPI155" s="74"/>
      <c r="SPJ155" s="74"/>
      <c r="SPK155" s="74"/>
      <c r="SPL155" s="74"/>
      <c r="SPM155" s="4"/>
      <c r="SPN155" s="4"/>
      <c r="SPO155" s="4"/>
      <c r="SPP155" s="4"/>
      <c r="SPQ155" s="4"/>
      <c r="SPR155" s="4"/>
      <c r="SPS155" s="4"/>
      <c r="SPT155" s="4"/>
      <c r="SPU155" s="4"/>
      <c r="SPV155" s="4"/>
      <c r="SPW155" s="4"/>
      <c r="SPX155" s="4"/>
      <c r="SPY155" s="4"/>
      <c r="SPZ155" s="4"/>
      <c r="SQA155" s="4"/>
      <c r="SQB155" s="4"/>
      <c r="SQC155" s="4"/>
      <c r="SQD155" s="4"/>
      <c r="SQE155" s="4"/>
      <c r="SQF155" s="4"/>
      <c r="SQG155" s="4"/>
      <c r="SQH155" s="4"/>
      <c r="SQI155" s="4"/>
      <c r="SQJ155" s="4"/>
      <c r="SQK155" s="4"/>
      <c r="SQL155" s="4"/>
      <c r="SQM155" s="4"/>
      <c r="SQN155" s="4"/>
      <c r="SQO155" s="4"/>
      <c r="SQP155" s="4"/>
      <c r="SQQ155" s="4"/>
      <c r="SQR155" s="4"/>
      <c r="SQS155" s="4"/>
      <c r="SQT155" s="4"/>
      <c r="SQU155" s="4"/>
      <c r="SQV155" s="4"/>
      <c r="SQW155" s="4"/>
      <c r="SQX155" s="4"/>
      <c r="SQY155" s="4"/>
      <c r="SQZ155" s="4"/>
      <c r="SRA155" s="4"/>
      <c r="SRB155" s="4"/>
      <c r="SRC155" s="4"/>
      <c r="SRD155" s="4"/>
      <c r="SRE155" s="4"/>
      <c r="SRF155" s="4"/>
      <c r="SRG155" s="4"/>
      <c r="SRH155" s="4"/>
      <c r="SRI155" s="4"/>
      <c r="SRJ155" s="4"/>
      <c r="SRK155" s="4"/>
      <c r="SRL155" s="4"/>
      <c r="SRM155" s="4"/>
      <c r="SRN155" s="4"/>
      <c r="SRO155" s="4"/>
      <c r="SRP155" s="4"/>
      <c r="SRQ155" s="4"/>
      <c r="SRR155" s="4"/>
      <c r="SRS155" s="4"/>
      <c r="SRT155" s="4"/>
      <c r="SRU155" s="4"/>
      <c r="SRV155" s="4"/>
      <c r="SRW155" s="4"/>
      <c r="SRX155" s="4"/>
      <c r="SRY155" s="4"/>
      <c r="SRZ155" s="4"/>
      <c r="SSA155" s="4"/>
      <c r="SSB155" s="4"/>
      <c r="SSC155" s="4"/>
      <c r="SSD155" s="4"/>
      <c r="SSE155" s="4"/>
      <c r="SSF155" s="4"/>
      <c r="SSG155" s="4"/>
      <c r="SSH155" s="4"/>
      <c r="SSI155" s="4"/>
      <c r="SSJ155" s="4"/>
      <c r="SSK155" s="4"/>
      <c r="SSL155" s="4"/>
      <c r="SSM155" s="4"/>
      <c r="SSN155" s="4"/>
      <c r="SSO155" s="4"/>
      <c r="SSP155" s="4"/>
      <c r="SSQ155" s="4"/>
      <c r="SSR155" s="4"/>
      <c r="SSS155" s="4"/>
      <c r="SST155" s="4"/>
      <c r="SSU155" s="4"/>
      <c r="SSV155" s="4"/>
      <c r="SSW155" s="4"/>
      <c r="SSX155" s="4"/>
      <c r="SSY155" s="4"/>
      <c r="SSZ155" s="4"/>
      <c r="STA155" s="4"/>
      <c r="STB155" s="4"/>
      <c r="STC155" s="4"/>
      <c r="STD155" s="4"/>
      <c r="STE155" s="4"/>
      <c r="STF155" s="4"/>
      <c r="STG155" s="4"/>
      <c r="STH155" s="4"/>
      <c r="STI155" s="4"/>
      <c r="STJ155" s="4"/>
      <c r="STK155" s="4"/>
      <c r="STL155" s="4"/>
      <c r="STM155" s="4"/>
      <c r="STN155" s="4"/>
      <c r="STO155" s="4"/>
      <c r="STP155" s="4"/>
      <c r="STQ155" s="4"/>
      <c r="STR155" s="4"/>
      <c r="STS155" s="4"/>
      <c r="STT155" s="4"/>
      <c r="STU155" s="4"/>
      <c r="STV155" s="4"/>
      <c r="STW155" s="4"/>
      <c r="STX155" s="4"/>
      <c r="STY155" s="4"/>
      <c r="STZ155" s="4"/>
      <c r="SUA155" s="4"/>
      <c r="SUB155" s="4"/>
      <c r="SUC155" s="4"/>
      <c r="SUD155" s="4"/>
      <c r="SUE155" s="4"/>
      <c r="SUF155" s="4"/>
      <c r="SUG155" s="4"/>
      <c r="SUH155" s="4"/>
      <c r="SUI155" s="4"/>
      <c r="SUJ155" s="4"/>
      <c r="SUK155" s="4"/>
      <c r="SUL155" s="4"/>
      <c r="SUM155" s="4"/>
      <c r="SUN155" s="4"/>
      <c r="SUO155" s="4"/>
      <c r="SUP155" s="4"/>
      <c r="SUQ155" s="4"/>
      <c r="SUR155" s="4"/>
      <c r="SUS155" s="4"/>
      <c r="SUT155" s="4"/>
      <c r="SUU155" s="4"/>
      <c r="SUV155" s="4"/>
      <c r="SUW155" s="4"/>
      <c r="SUX155" s="4"/>
      <c r="SUY155" s="4"/>
      <c r="SUZ155" s="4"/>
      <c r="SVA155" s="4"/>
      <c r="SVB155" s="4"/>
      <c r="SVC155" s="4"/>
      <c r="SVD155" s="4"/>
      <c r="SVE155" s="4"/>
      <c r="SVF155" s="4"/>
      <c r="SVG155" s="4"/>
      <c r="SVH155" s="4"/>
      <c r="SVI155" s="4"/>
      <c r="SVJ155" s="4"/>
      <c r="SVK155" s="4"/>
      <c r="SVL155" s="4"/>
      <c r="SVM155" s="4"/>
      <c r="SVN155" s="4"/>
      <c r="SVO155" s="4"/>
      <c r="SVP155" s="4"/>
      <c r="SVQ155" s="4"/>
      <c r="SVR155" s="4"/>
      <c r="SVS155" s="4"/>
      <c r="SVT155" s="4"/>
      <c r="SVU155" s="4"/>
      <c r="SVV155" s="4"/>
      <c r="SVW155" s="4"/>
      <c r="SVX155" s="4"/>
      <c r="SVY155" s="4"/>
      <c r="SVZ155" s="4"/>
      <c r="SWA155" s="4"/>
      <c r="SWB155" s="4"/>
      <c r="SWC155" s="4"/>
      <c r="SWD155" s="4"/>
      <c r="SWE155" s="4"/>
      <c r="SWF155" s="4"/>
      <c r="SWG155" s="4"/>
      <c r="SWH155" s="4"/>
      <c r="SWI155" s="4"/>
      <c r="SWJ155" s="4"/>
      <c r="SWK155" s="4"/>
      <c r="SWL155" s="4"/>
      <c r="SWM155" s="4"/>
      <c r="SWN155" s="4"/>
      <c r="SWO155" s="4"/>
      <c r="SWP155" s="4"/>
      <c r="SWQ155" s="4"/>
      <c r="SWR155" s="4"/>
      <c r="SWS155" s="4"/>
      <c r="SWT155" s="4"/>
      <c r="SWU155" s="4"/>
      <c r="SWV155" s="4"/>
      <c r="SWW155" s="4"/>
      <c r="SWX155" s="4"/>
      <c r="SWY155" s="4"/>
      <c r="SWZ155" s="4"/>
      <c r="SXA155" s="4"/>
      <c r="SXB155" s="4"/>
      <c r="SXC155" s="4"/>
      <c r="SXD155" s="4"/>
      <c r="SXE155" s="4"/>
      <c r="SXF155" s="4"/>
      <c r="SXG155" s="4"/>
      <c r="SXH155" s="4"/>
      <c r="SXI155" s="4"/>
      <c r="SXJ155" s="4"/>
      <c r="SXK155" s="4"/>
      <c r="SXL155" s="4"/>
      <c r="SXM155" s="4"/>
      <c r="SXN155" s="4"/>
      <c r="SXO155" s="4"/>
      <c r="SXP155" s="4"/>
      <c r="SXQ155" s="4"/>
      <c r="SXR155" s="4"/>
      <c r="SXS155" s="4"/>
      <c r="SXT155" s="4"/>
      <c r="SXU155" s="4"/>
      <c r="SXV155" s="4"/>
      <c r="SXW155" s="4"/>
      <c r="SXX155" s="4"/>
      <c r="SXY155" s="4"/>
      <c r="SXZ155" s="4"/>
      <c r="SYA155" s="4"/>
      <c r="SYB155" s="4"/>
      <c r="SYC155" s="4"/>
      <c r="SYD155" s="4"/>
      <c r="SYE155" s="4"/>
      <c r="SYF155" s="4"/>
      <c r="SYG155" s="4"/>
      <c r="SYH155" s="4"/>
      <c r="SYI155" s="4"/>
      <c r="SYJ155" s="4"/>
      <c r="SYK155" s="4"/>
      <c r="SYL155" s="4"/>
      <c r="SYM155" s="4"/>
      <c r="SYN155" s="4"/>
      <c r="SYO155" s="4"/>
      <c r="SYP155" s="4"/>
      <c r="SYQ155" s="4"/>
      <c r="SYR155" s="4"/>
      <c r="SYS155" s="4"/>
      <c r="SYT155" s="4"/>
      <c r="SYU155" s="4"/>
      <c r="SYV155" s="4"/>
      <c r="SYW155" s="4"/>
      <c r="SYX155" s="4"/>
      <c r="SYY155" s="4"/>
      <c r="SYZ155" s="4"/>
      <c r="SZA155" s="4"/>
      <c r="SZB155" s="4"/>
      <c r="SZC155" s="74"/>
      <c r="SZD155" s="74"/>
      <c r="SZE155" s="74"/>
      <c r="SZF155" s="74"/>
      <c r="SZG155" s="74"/>
      <c r="SZH155" s="74"/>
      <c r="SZI155" s="4"/>
      <c r="SZJ155" s="4"/>
      <c r="SZK155" s="4"/>
      <c r="SZL155" s="4"/>
      <c r="SZM155" s="4"/>
      <c r="SZN155" s="4"/>
      <c r="SZO155" s="4"/>
      <c r="SZP155" s="4"/>
      <c r="SZQ155" s="4"/>
      <c r="SZR155" s="4"/>
      <c r="SZS155" s="4"/>
      <c r="SZT155" s="4"/>
      <c r="SZU155" s="4"/>
      <c r="SZV155" s="4"/>
      <c r="SZW155" s="4"/>
      <c r="SZX155" s="4"/>
      <c r="SZY155" s="4"/>
      <c r="SZZ155" s="4"/>
      <c r="TAA155" s="4"/>
      <c r="TAB155" s="4"/>
      <c r="TAC155" s="4"/>
      <c r="TAD155" s="4"/>
      <c r="TAE155" s="4"/>
      <c r="TAF155" s="4"/>
      <c r="TAG155" s="4"/>
      <c r="TAH155" s="4"/>
      <c r="TAI155" s="4"/>
      <c r="TAJ155" s="4"/>
      <c r="TAK155" s="4"/>
      <c r="TAL155" s="4"/>
      <c r="TAM155" s="4"/>
      <c r="TAN155" s="4"/>
      <c r="TAO155" s="4"/>
      <c r="TAP155" s="4"/>
      <c r="TAQ155" s="4"/>
      <c r="TAR155" s="4"/>
      <c r="TAS155" s="4"/>
      <c r="TAT155" s="4"/>
      <c r="TAU155" s="4"/>
      <c r="TAV155" s="4"/>
      <c r="TAW155" s="4"/>
      <c r="TAX155" s="4"/>
      <c r="TAY155" s="4"/>
      <c r="TAZ155" s="4"/>
      <c r="TBA155" s="4"/>
      <c r="TBB155" s="4"/>
      <c r="TBC155" s="4"/>
      <c r="TBD155" s="4"/>
      <c r="TBE155" s="4"/>
      <c r="TBF155" s="4"/>
      <c r="TBG155" s="4"/>
      <c r="TBH155" s="4"/>
      <c r="TBI155" s="4"/>
      <c r="TBJ155" s="4"/>
      <c r="TBK155" s="4"/>
      <c r="TBL155" s="4"/>
      <c r="TBM155" s="4"/>
      <c r="TBN155" s="4"/>
      <c r="TBO155" s="4"/>
      <c r="TBP155" s="4"/>
      <c r="TBQ155" s="4"/>
      <c r="TBR155" s="4"/>
      <c r="TBS155" s="4"/>
      <c r="TBT155" s="4"/>
      <c r="TBU155" s="4"/>
      <c r="TBV155" s="4"/>
      <c r="TBW155" s="4"/>
      <c r="TBX155" s="4"/>
      <c r="TBY155" s="4"/>
      <c r="TBZ155" s="4"/>
      <c r="TCA155" s="4"/>
      <c r="TCB155" s="4"/>
      <c r="TCC155" s="4"/>
      <c r="TCD155" s="4"/>
      <c r="TCE155" s="4"/>
      <c r="TCF155" s="4"/>
      <c r="TCG155" s="4"/>
      <c r="TCH155" s="4"/>
      <c r="TCI155" s="4"/>
      <c r="TCJ155" s="4"/>
      <c r="TCK155" s="4"/>
      <c r="TCL155" s="4"/>
      <c r="TCM155" s="4"/>
      <c r="TCN155" s="4"/>
      <c r="TCO155" s="4"/>
      <c r="TCP155" s="4"/>
      <c r="TCQ155" s="4"/>
      <c r="TCR155" s="4"/>
      <c r="TCS155" s="4"/>
      <c r="TCT155" s="4"/>
      <c r="TCU155" s="4"/>
      <c r="TCV155" s="4"/>
      <c r="TCW155" s="4"/>
      <c r="TCX155" s="4"/>
      <c r="TCY155" s="4"/>
      <c r="TCZ155" s="4"/>
      <c r="TDA155" s="4"/>
      <c r="TDB155" s="4"/>
      <c r="TDC155" s="4"/>
      <c r="TDD155" s="4"/>
      <c r="TDE155" s="4"/>
      <c r="TDF155" s="4"/>
      <c r="TDG155" s="4"/>
      <c r="TDH155" s="4"/>
      <c r="TDI155" s="4"/>
      <c r="TDJ155" s="4"/>
      <c r="TDK155" s="4"/>
      <c r="TDL155" s="4"/>
      <c r="TDM155" s="4"/>
      <c r="TDN155" s="4"/>
      <c r="TDO155" s="4"/>
      <c r="TDP155" s="4"/>
      <c r="TDQ155" s="4"/>
      <c r="TDR155" s="4"/>
      <c r="TDS155" s="4"/>
      <c r="TDT155" s="4"/>
      <c r="TDU155" s="4"/>
      <c r="TDV155" s="4"/>
      <c r="TDW155" s="4"/>
      <c r="TDX155" s="4"/>
      <c r="TDY155" s="4"/>
      <c r="TDZ155" s="4"/>
      <c r="TEA155" s="4"/>
      <c r="TEB155" s="4"/>
      <c r="TEC155" s="4"/>
      <c r="TED155" s="4"/>
      <c r="TEE155" s="4"/>
      <c r="TEF155" s="4"/>
      <c r="TEG155" s="4"/>
      <c r="TEH155" s="4"/>
      <c r="TEI155" s="4"/>
      <c r="TEJ155" s="4"/>
      <c r="TEK155" s="4"/>
      <c r="TEL155" s="4"/>
      <c r="TEM155" s="4"/>
      <c r="TEN155" s="4"/>
      <c r="TEO155" s="4"/>
      <c r="TEP155" s="4"/>
      <c r="TEQ155" s="4"/>
      <c r="TER155" s="4"/>
      <c r="TES155" s="4"/>
      <c r="TET155" s="4"/>
      <c r="TEU155" s="4"/>
      <c r="TEV155" s="4"/>
      <c r="TEW155" s="4"/>
      <c r="TEX155" s="4"/>
      <c r="TEY155" s="4"/>
      <c r="TEZ155" s="4"/>
      <c r="TFA155" s="4"/>
      <c r="TFB155" s="4"/>
      <c r="TFC155" s="4"/>
      <c r="TFD155" s="4"/>
      <c r="TFE155" s="4"/>
      <c r="TFF155" s="4"/>
      <c r="TFG155" s="4"/>
      <c r="TFH155" s="4"/>
      <c r="TFI155" s="4"/>
      <c r="TFJ155" s="4"/>
      <c r="TFK155" s="4"/>
      <c r="TFL155" s="4"/>
      <c r="TFM155" s="4"/>
      <c r="TFN155" s="4"/>
      <c r="TFO155" s="4"/>
      <c r="TFP155" s="4"/>
      <c r="TFQ155" s="4"/>
      <c r="TFR155" s="4"/>
      <c r="TFS155" s="4"/>
      <c r="TFT155" s="4"/>
      <c r="TFU155" s="4"/>
      <c r="TFV155" s="4"/>
      <c r="TFW155" s="4"/>
      <c r="TFX155" s="4"/>
      <c r="TFY155" s="4"/>
      <c r="TFZ155" s="4"/>
      <c r="TGA155" s="4"/>
      <c r="TGB155" s="4"/>
      <c r="TGC155" s="4"/>
      <c r="TGD155" s="4"/>
      <c r="TGE155" s="4"/>
      <c r="TGF155" s="4"/>
      <c r="TGG155" s="4"/>
      <c r="TGH155" s="4"/>
      <c r="TGI155" s="4"/>
      <c r="TGJ155" s="4"/>
      <c r="TGK155" s="4"/>
      <c r="TGL155" s="4"/>
      <c r="TGM155" s="4"/>
      <c r="TGN155" s="4"/>
      <c r="TGO155" s="4"/>
      <c r="TGP155" s="4"/>
      <c r="TGQ155" s="4"/>
      <c r="TGR155" s="4"/>
      <c r="TGS155" s="4"/>
      <c r="TGT155" s="4"/>
      <c r="TGU155" s="4"/>
      <c r="TGV155" s="4"/>
      <c r="TGW155" s="4"/>
      <c r="TGX155" s="4"/>
      <c r="TGY155" s="4"/>
      <c r="TGZ155" s="4"/>
      <c r="THA155" s="4"/>
      <c r="THB155" s="4"/>
      <c r="THC155" s="4"/>
      <c r="THD155" s="4"/>
      <c r="THE155" s="4"/>
      <c r="THF155" s="4"/>
      <c r="THG155" s="4"/>
      <c r="THH155" s="4"/>
      <c r="THI155" s="4"/>
      <c r="THJ155" s="4"/>
      <c r="THK155" s="4"/>
      <c r="THL155" s="4"/>
      <c r="THM155" s="4"/>
      <c r="THN155" s="4"/>
      <c r="THO155" s="4"/>
      <c r="THP155" s="4"/>
      <c r="THQ155" s="4"/>
      <c r="THR155" s="4"/>
      <c r="THS155" s="4"/>
      <c r="THT155" s="4"/>
      <c r="THU155" s="4"/>
      <c r="THV155" s="4"/>
      <c r="THW155" s="4"/>
      <c r="THX155" s="4"/>
      <c r="THY155" s="4"/>
      <c r="THZ155" s="4"/>
      <c r="TIA155" s="4"/>
      <c r="TIB155" s="4"/>
      <c r="TIC155" s="4"/>
      <c r="TID155" s="4"/>
      <c r="TIE155" s="4"/>
      <c r="TIF155" s="4"/>
      <c r="TIG155" s="4"/>
      <c r="TIH155" s="4"/>
      <c r="TII155" s="4"/>
      <c r="TIJ155" s="4"/>
      <c r="TIK155" s="4"/>
      <c r="TIL155" s="4"/>
      <c r="TIM155" s="4"/>
      <c r="TIN155" s="4"/>
      <c r="TIO155" s="4"/>
      <c r="TIP155" s="4"/>
      <c r="TIQ155" s="4"/>
      <c r="TIR155" s="4"/>
      <c r="TIS155" s="4"/>
      <c r="TIT155" s="4"/>
      <c r="TIU155" s="4"/>
      <c r="TIV155" s="4"/>
      <c r="TIW155" s="4"/>
      <c r="TIX155" s="4"/>
      <c r="TIY155" s="74"/>
      <c r="TIZ155" s="74"/>
      <c r="TJA155" s="74"/>
      <c r="TJB155" s="74"/>
      <c r="TJC155" s="74"/>
      <c r="TJD155" s="74"/>
      <c r="TJE155" s="4"/>
      <c r="TJF155" s="4"/>
      <c r="TJG155" s="4"/>
      <c r="TJH155" s="4"/>
      <c r="TJI155" s="4"/>
      <c r="TJJ155" s="4"/>
      <c r="TJK155" s="4"/>
      <c r="TJL155" s="4"/>
      <c r="TJM155" s="4"/>
      <c r="TJN155" s="4"/>
      <c r="TJO155" s="4"/>
      <c r="TJP155" s="4"/>
      <c r="TJQ155" s="4"/>
      <c r="TJR155" s="4"/>
      <c r="TJS155" s="4"/>
      <c r="TJT155" s="4"/>
      <c r="TJU155" s="4"/>
      <c r="TJV155" s="4"/>
      <c r="TJW155" s="4"/>
      <c r="TJX155" s="4"/>
      <c r="TJY155" s="4"/>
      <c r="TJZ155" s="4"/>
      <c r="TKA155" s="4"/>
      <c r="TKB155" s="4"/>
      <c r="TKC155" s="4"/>
      <c r="TKD155" s="4"/>
      <c r="TKE155" s="4"/>
      <c r="TKF155" s="4"/>
      <c r="TKG155" s="4"/>
      <c r="TKH155" s="4"/>
      <c r="TKI155" s="4"/>
      <c r="TKJ155" s="4"/>
      <c r="TKK155" s="4"/>
      <c r="TKL155" s="4"/>
      <c r="TKM155" s="4"/>
      <c r="TKN155" s="4"/>
      <c r="TKO155" s="4"/>
      <c r="TKP155" s="4"/>
      <c r="TKQ155" s="4"/>
      <c r="TKR155" s="4"/>
      <c r="TKS155" s="4"/>
      <c r="TKT155" s="4"/>
      <c r="TKU155" s="4"/>
      <c r="TKV155" s="4"/>
      <c r="TKW155" s="4"/>
      <c r="TKX155" s="4"/>
      <c r="TKY155" s="4"/>
      <c r="TKZ155" s="4"/>
      <c r="TLA155" s="4"/>
      <c r="TLB155" s="4"/>
      <c r="TLC155" s="4"/>
      <c r="TLD155" s="4"/>
      <c r="TLE155" s="4"/>
      <c r="TLF155" s="4"/>
      <c r="TLG155" s="4"/>
      <c r="TLH155" s="4"/>
      <c r="TLI155" s="4"/>
      <c r="TLJ155" s="4"/>
      <c r="TLK155" s="4"/>
      <c r="TLL155" s="4"/>
      <c r="TLM155" s="4"/>
      <c r="TLN155" s="4"/>
      <c r="TLO155" s="4"/>
      <c r="TLP155" s="4"/>
      <c r="TLQ155" s="4"/>
      <c r="TLR155" s="4"/>
      <c r="TLS155" s="4"/>
      <c r="TLT155" s="4"/>
      <c r="TLU155" s="4"/>
      <c r="TLV155" s="4"/>
      <c r="TLW155" s="4"/>
      <c r="TLX155" s="4"/>
      <c r="TLY155" s="4"/>
      <c r="TLZ155" s="4"/>
      <c r="TMA155" s="4"/>
      <c r="TMB155" s="4"/>
      <c r="TMC155" s="4"/>
      <c r="TMD155" s="4"/>
      <c r="TME155" s="4"/>
      <c r="TMF155" s="4"/>
      <c r="TMG155" s="4"/>
      <c r="TMH155" s="4"/>
      <c r="TMI155" s="4"/>
      <c r="TMJ155" s="4"/>
      <c r="TMK155" s="4"/>
      <c r="TML155" s="4"/>
      <c r="TMM155" s="4"/>
      <c r="TMN155" s="4"/>
      <c r="TMO155" s="4"/>
      <c r="TMP155" s="4"/>
      <c r="TMQ155" s="4"/>
      <c r="TMR155" s="4"/>
      <c r="TMS155" s="4"/>
      <c r="TMT155" s="4"/>
      <c r="TMU155" s="4"/>
      <c r="TMV155" s="4"/>
      <c r="TMW155" s="4"/>
      <c r="TMX155" s="4"/>
      <c r="TMY155" s="4"/>
      <c r="TMZ155" s="4"/>
      <c r="TNA155" s="4"/>
      <c r="TNB155" s="4"/>
      <c r="TNC155" s="4"/>
      <c r="TND155" s="4"/>
      <c r="TNE155" s="4"/>
      <c r="TNF155" s="4"/>
      <c r="TNG155" s="4"/>
      <c r="TNH155" s="4"/>
      <c r="TNI155" s="4"/>
      <c r="TNJ155" s="4"/>
      <c r="TNK155" s="4"/>
      <c r="TNL155" s="4"/>
      <c r="TNM155" s="4"/>
      <c r="TNN155" s="4"/>
      <c r="TNO155" s="4"/>
      <c r="TNP155" s="4"/>
      <c r="TNQ155" s="4"/>
      <c r="TNR155" s="4"/>
      <c r="TNS155" s="4"/>
      <c r="TNT155" s="4"/>
      <c r="TNU155" s="4"/>
      <c r="TNV155" s="4"/>
      <c r="TNW155" s="4"/>
      <c r="TNX155" s="4"/>
      <c r="TNY155" s="4"/>
      <c r="TNZ155" s="4"/>
      <c r="TOA155" s="4"/>
      <c r="TOB155" s="4"/>
      <c r="TOC155" s="4"/>
      <c r="TOD155" s="4"/>
      <c r="TOE155" s="4"/>
      <c r="TOF155" s="4"/>
      <c r="TOG155" s="4"/>
      <c r="TOH155" s="4"/>
      <c r="TOI155" s="4"/>
      <c r="TOJ155" s="4"/>
      <c r="TOK155" s="4"/>
      <c r="TOL155" s="4"/>
      <c r="TOM155" s="4"/>
      <c r="TON155" s="4"/>
      <c r="TOO155" s="4"/>
      <c r="TOP155" s="4"/>
      <c r="TOQ155" s="4"/>
      <c r="TOR155" s="4"/>
      <c r="TOS155" s="4"/>
      <c r="TOT155" s="4"/>
      <c r="TOU155" s="4"/>
      <c r="TOV155" s="4"/>
      <c r="TOW155" s="4"/>
      <c r="TOX155" s="4"/>
      <c r="TOY155" s="4"/>
      <c r="TOZ155" s="4"/>
      <c r="TPA155" s="4"/>
      <c r="TPB155" s="4"/>
      <c r="TPC155" s="4"/>
      <c r="TPD155" s="4"/>
      <c r="TPE155" s="4"/>
      <c r="TPF155" s="4"/>
      <c r="TPG155" s="4"/>
      <c r="TPH155" s="4"/>
      <c r="TPI155" s="4"/>
      <c r="TPJ155" s="4"/>
      <c r="TPK155" s="4"/>
      <c r="TPL155" s="4"/>
      <c r="TPM155" s="4"/>
      <c r="TPN155" s="4"/>
      <c r="TPO155" s="4"/>
      <c r="TPP155" s="4"/>
      <c r="TPQ155" s="4"/>
      <c r="TPR155" s="4"/>
      <c r="TPS155" s="4"/>
      <c r="TPT155" s="4"/>
      <c r="TPU155" s="4"/>
      <c r="TPV155" s="4"/>
      <c r="TPW155" s="4"/>
      <c r="TPX155" s="4"/>
      <c r="TPY155" s="4"/>
      <c r="TPZ155" s="4"/>
      <c r="TQA155" s="4"/>
      <c r="TQB155" s="4"/>
      <c r="TQC155" s="4"/>
      <c r="TQD155" s="4"/>
      <c r="TQE155" s="4"/>
      <c r="TQF155" s="4"/>
      <c r="TQG155" s="4"/>
      <c r="TQH155" s="4"/>
      <c r="TQI155" s="4"/>
      <c r="TQJ155" s="4"/>
      <c r="TQK155" s="4"/>
      <c r="TQL155" s="4"/>
      <c r="TQM155" s="4"/>
      <c r="TQN155" s="4"/>
      <c r="TQO155" s="4"/>
      <c r="TQP155" s="4"/>
      <c r="TQQ155" s="4"/>
      <c r="TQR155" s="4"/>
      <c r="TQS155" s="4"/>
      <c r="TQT155" s="4"/>
      <c r="TQU155" s="4"/>
      <c r="TQV155" s="4"/>
      <c r="TQW155" s="4"/>
      <c r="TQX155" s="4"/>
      <c r="TQY155" s="4"/>
      <c r="TQZ155" s="4"/>
      <c r="TRA155" s="4"/>
      <c r="TRB155" s="4"/>
      <c r="TRC155" s="4"/>
      <c r="TRD155" s="4"/>
      <c r="TRE155" s="4"/>
      <c r="TRF155" s="4"/>
      <c r="TRG155" s="4"/>
      <c r="TRH155" s="4"/>
      <c r="TRI155" s="4"/>
      <c r="TRJ155" s="4"/>
      <c r="TRK155" s="4"/>
      <c r="TRL155" s="4"/>
      <c r="TRM155" s="4"/>
      <c r="TRN155" s="4"/>
      <c r="TRO155" s="4"/>
      <c r="TRP155" s="4"/>
      <c r="TRQ155" s="4"/>
      <c r="TRR155" s="4"/>
      <c r="TRS155" s="4"/>
      <c r="TRT155" s="4"/>
      <c r="TRU155" s="4"/>
      <c r="TRV155" s="4"/>
      <c r="TRW155" s="4"/>
      <c r="TRX155" s="4"/>
      <c r="TRY155" s="4"/>
      <c r="TRZ155" s="4"/>
      <c r="TSA155" s="4"/>
      <c r="TSB155" s="4"/>
      <c r="TSC155" s="4"/>
      <c r="TSD155" s="4"/>
      <c r="TSE155" s="4"/>
      <c r="TSF155" s="4"/>
      <c r="TSG155" s="4"/>
      <c r="TSH155" s="4"/>
      <c r="TSI155" s="4"/>
      <c r="TSJ155" s="4"/>
      <c r="TSK155" s="4"/>
      <c r="TSL155" s="4"/>
      <c r="TSM155" s="4"/>
      <c r="TSN155" s="4"/>
      <c r="TSO155" s="4"/>
      <c r="TSP155" s="4"/>
      <c r="TSQ155" s="4"/>
      <c r="TSR155" s="4"/>
      <c r="TSS155" s="4"/>
      <c r="TST155" s="4"/>
      <c r="TSU155" s="74"/>
      <c r="TSV155" s="74"/>
      <c r="TSW155" s="74"/>
      <c r="TSX155" s="74"/>
      <c r="TSY155" s="74"/>
      <c r="TSZ155" s="74"/>
      <c r="TTA155" s="4"/>
      <c r="TTB155" s="4"/>
      <c r="TTC155" s="4"/>
      <c r="TTD155" s="4"/>
      <c r="TTE155" s="4"/>
      <c r="TTF155" s="4"/>
      <c r="TTG155" s="4"/>
      <c r="TTH155" s="4"/>
      <c r="TTI155" s="4"/>
      <c r="TTJ155" s="4"/>
      <c r="TTK155" s="4"/>
      <c r="TTL155" s="4"/>
      <c r="TTM155" s="4"/>
      <c r="TTN155" s="4"/>
      <c r="TTO155" s="4"/>
      <c r="TTP155" s="4"/>
      <c r="TTQ155" s="4"/>
      <c r="TTR155" s="4"/>
      <c r="TTS155" s="4"/>
      <c r="TTT155" s="4"/>
      <c r="TTU155" s="4"/>
      <c r="TTV155" s="4"/>
      <c r="TTW155" s="4"/>
      <c r="TTX155" s="4"/>
      <c r="TTY155" s="4"/>
      <c r="TTZ155" s="4"/>
      <c r="TUA155" s="4"/>
      <c r="TUB155" s="4"/>
      <c r="TUC155" s="4"/>
      <c r="TUD155" s="4"/>
      <c r="TUE155" s="4"/>
      <c r="TUF155" s="4"/>
      <c r="TUG155" s="4"/>
      <c r="TUH155" s="4"/>
      <c r="TUI155" s="4"/>
      <c r="TUJ155" s="4"/>
      <c r="TUK155" s="4"/>
      <c r="TUL155" s="4"/>
      <c r="TUM155" s="4"/>
      <c r="TUN155" s="4"/>
      <c r="TUO155" s="4"/>
      <c r="TUP155" s="4"/>
      <c r="TUQ155" s="4"/>
      <c r="TUR155" s="4"/>
      <c r="TUS155" s="4"/>
      <c r="TUT155" s="4"/>
      <c r="TUU155" s="4"/>
      <c r="TUV155" s="4"/>
      <c r="TUW155" s="4"/>
      <c r="TUX155" s="4"/>
      <c r="TUY155" s="4"/>
      <c r="TUZ155" s="4"/>
      <c r="TVA155" s="4"/>
      <c r="TVB155" s="4"/>
      <c r="TVC155" s="4"/>
      <c r="TVD155" s="4"/>
      <c r="TVE155" s="4"/>
      <c r="TVF155" s="4"/>
      <c r="TVG155" s="4"/>
      <c r="TVH155" s="4"/>
      <c r="TVI155" s="4"/>
      <c r="TVJ155" s="4"/>
      <c r="TVK155" s="4"/>
      <c r="TVL155" s="4"/>
      <c r="TVM155" s="4"/>
      <c r="TVN155" s="4"/>
      <c r="TVO155" s="4"/>
      <c r="TVP155" s="4"/>
      <c r="TVQ155" s="4"/>
      <c r="TVR155" s="4"/>
      <c r="TVS155" s="4"/>
      <c r="TVT155" s="4"/>
      <c r="TVU155" s="4"/>
      <c r="TVV155" s="4"/>
      <c r="TVW155" s="4"/>
      <c r="TVX155" s="4"/>
      <c r="TVY155" s="4"/>
      <c r="TVZ155" s="4"/>
      <c r="TWA155" s="4"/>
      <c r="TWB155" s="4"/>
      <c r="TWC155" s="4"/>
      <c r="TWD155" s="4"/>
      <c r="TWE155" s="4"/>
      <c r="TWF155" s="4"/>
      <c r="TWG155" s="4"/>
      <c r="TWH155" s="4"/>
      <c r="TWI155" s="4"/>
      <c r="TWJ155" s="4"/>
      <c r="TWK155" s="4"/>
      <c r="TWL155" s="4"/>
      <c r="TWM155" s="4"/>
      <c r="TWN155" s="4"/>
      <c r="TWO155" s="4"/>
      <c r="TWP155" s="4"/>
      <c r="TWQ155" s="4"/>
      <c r="TWR155" s="4"/>
      <c r="TWS155" s="4"/>
      <c r="TWT155" s="4"/>
      <c r="TWU155" s="4"/>
      <c r="TWV155" s="4"/>
      <c r="TWW155" s="4"/>
      <c r="TWX155" s="4"/>
      <c r="TWY155" s="4"/>
      <c r="TWZ155" s="4"/>
      <c r="TXA155" s="4"/>
      <c r="TXB155" s="4"/>
      <c r="TXC155" s="4"/>
      <c r="TXD155" s="4"/>
      <c r="TXE155" s="4"/>
      <c r="TXF155" s="4"/>
      <c r="TXG155" s="4"/>
      <c r="TXH155" s="4"/>
      <c r="TXI155" s="4"/>
      <c r="TXJ155" s="4"/>
      <c r="TXK155" s="4"/>
      <c r="TXL155" s="4"/>
      <c r="TXM155" s="4"/>
      <c r="TXN155" s="4"/>
      <c r="TXO155" s="4"/>
      <c r="TXP155" s="4"/>
      <c r="TXQ155" s="4"/>
      <c r="TXR155" s="4"/>
      <c r="TXS155" s="4"/>
      <c r="TXT155" s="4"/>
      <c r="TXU155" s="4"/>
      <c r="TXV155" s="4"/>
      <c r="TXW155" s="4"/>
      <c r="TXX155" s="4"/>
      <c r="TXY155" s="4"/>
      <c r="TXZ155" s="4"/>
      <c r="TYA155" s="4"/>
      <c r="TYB155" s="4"/>
      <c r="TYC155" s="4"/>
      <c r="TYD155" s="4"/>
      <c r="TYE155" s="4"/>
      <c r="TYF155" s="4"/>
      <c r="TYG155" s="4"/>
      <c r="TYH155" s="4"/>
      <c r="TYI155" s="4"/>
      <c r="TYJ155" s="4"/>
      <c r="TYK155" s="4"/>
      <c r="TYL155" s="4"/>
      <c r="TYM155" s="4"/>
      <c r="TYN155" s="4"/>
      <c r="TYO155" s="4"/>
      <c r="TYP155" s="4"/>
      <c r="TYQ155" s="4"/>
      <c r="TYR155" s="4"/>
      <c r="TYS155" s="4"/>
      <c r="TYT155" s="4"/>
      <c r="TYU155" s="4"/>
      <c r="TYV155" s="4"/>
      <c r="TYW155" s="4"/>
      <c r="TYX155" s="4"/>
      <c r="TYY155" s="4"/>
      <c r="TYZ155" s="4"/>
      <c r="TZA155" s="4"/>
      <c r="TZB155" s="4"/>
      <c r="TZC155" s="4"/>
      <c r="TZD155" s="4"/>
      <c r="TZE155" s="4"/>
      <c r="TZF155" s="4"/>
      <c r="TZG155" s="4"/>
      <c r="TZH155" s="4"/>
      <c r="TZI155" s="4"/>
      <c r="TZJ155" s="4"/>
      <c r="TZK155" s="4"/>
      <c r="TZL155" s="4"/>
      <c r="TZM155" s="4"/>
      <c r="TZN155" s="4"/>
      <c r="TZO155" s="4"/>
      <c r="TZP155" s="4"/>
      <c r="TZQ155" s="4"/>
      <c r="TZR155" s="4"/>
      <c r="TZS155" s="4"/>
      <c r="TZT155" s="4"/>
      <c r="TZU155" s="4"/>
      <c r="TZV155" s="4"/>
      <c r="TZW155" s="4"/>
      <c r="TZX155" s="4"/>
      <c r="TZY155" s="4"/>
      <c r="TZZ155" s="4"/>
      <c r="UAA155" s="4"/>
      <c r="UAB155" s="4"/>
      <c r="UAC155" s="4"/>
      <c r="UAD155" s="4"/>
      <c r="UAE155" s="4"/>
      <c r="UAF155" s="4"/>
      <c r="UAG155" s="4"/>
      <c r="UAH155" s="4"/>
      <c r="UAI155" s="4"/>
      <c r="UAJ155" s="4"/>
      <c r="UAK155" s="4"/>
      <c r="UAL155" s="4"/>
      <c r="UAM155" s="4"/>
      <c r="UAN155" s="4"/>
      <c r="UAO155" s="4"/>
      <c r="UAP155" s="4"/>
      <c r="UAQ155" s="4"/>
      <c r="UAR155" s="4"/>
      <c r="UAS155" s="4"/>
      <c r="UAT155" s="4"/>
      <c r="UAU155" s="4"/>
      <c r="UAV155" s="4"/>
      <c r="UAW155" s="4"/>
      <c r="UAX155" s="4"/>
      <c r="UAY155" s="4"/>
      <c r="UAZ155" s="4"/>
      <c r="UBA155" s="4"/>
      <c r="UBB155" s="4"/>
      <c r="UBC155" s="4"/>
      <c r="UBD155" s="4"/>
      <c r="UBE155" s="4"/>
      <c r="UBF155" s="4"/>
      <c r="UBG155" s="4"/>
      <c r="UBH155" s="4"/>
      <c r="UBI155" s="4"/>
      <c r="UBJ155" s="4"/>
      <c r="UBK155" s="4"/>
      <c r="UBL155" s="4"/>
      <c r="UBM155" s="4"/>
      <c r="UBN155" s="4"/>
      <c r="UBO155" s="4"/>
      <c r="UBP155" s="4"/>
      <c r="UBQ155" s="4"/>
      <c r="UBR155" s="4"/>
      <c r="UBS155" s="4"/>
      <c r="UBT155" s="4"/>
      <c r="UBU155" s="4"/>
      <c r="UBV155" s="4"/>
      <c r="UBW155" s="4"/>
      <c r="UBX155" s="4"/>
      <c r="UBY155" s="4"/>
      <c r="UBZ155" s="4"/>
      <c r="UCA155" s="4"/>
      <c r="UCB155" s="4"/>
      <c r="UCC155" s="4"/>
      <c r="UCD155" s="4"/>
      <c r="UCE155" s="4"/>
      <c r="UCF155" s="4"/>
      <c r="UCG155" s="4"/>
      <c r="UCH155" s="4"/>
      <c r="UCI155" s="4"/>
      <c r="UCJ155" s="4"/>
      <c r="UCK155" s="4"/>
      <c r="UCL155" s="4"/>
      <c r="UCM155" s="4"/>
      <c r="UCN155" s="4"/>
      <c r="UCO155" s="4"/>
      <c r="UCP155" s="4"/>
      <c r="UCQ155" s="74"/>
      <c r="UCR155" s="74"/>
      <c r="UCS155" s="74"/>
      <c r="UCT155" s="74"/>
      <c r="UCU155" s="74"/>
      <c r="UCV155" s="74"/>
      <c r="UCW155" s="4"/>
      <c r="UCX155" s="4"/>
      <c r="UCY155" s="4"/>
      <c r="UCZ155" s="4"/>
      <c r="UDA155" s="4"/>
      <c r="UDB155" s="4"/>
      <c r="UDC155" s="4"/>
      <c r="UDD155" s="4"/>
      <c r="UDE155" s="4"/>
      <c r="UDF155" s="4"/>
      <c r="UDG155" s="4"/>
      <c r="UDH155" s="4"/>
      <c r="UDI155" s="4"/>
      <c r="UDJ155" s="4"/>
      <c r="UDK155" s="4"/>
      <c r="UDL155" s="4"/>
      <c r="UDM155" s="4"/>
      <c r="UDN155" s="4"/>
      <c r="UDO155" s="4"/>
      <c r="UDP155" s="4"/>
      <c r="UDQ155" s="4"/>
      <c r="UDR155" s="4"/>
      <c r="UDS155" s="4"/>
      <c r="UDT155" s="4"/>
      <c r="UDU155" s="4"/>
      <c r="UDV155" s="4"/>
      <c r="UDW155" s="4"/>
      <c r="UDX155" s="4"/>
      <c r="UDY155" s="4"/>
      <c r="UDZ155" s="4"/>
      <c r="UEA155" s="4"/>
      <c r="UEB155" s="4"/>
      <c r="UEC155" s="4"/>
      <c r="UED155" s="4"/>
      <c r="UEE155" s="4"/>
      <c r="UEF155" s="4"/>
      <c r="UEG155" s="4"/>
      <c r="UEH155" s="4"/>
      <c r="UEI155" s="4"/>
      <c r="UEJ155" s="4"/>
      <c r="UEK155" s="4"/>
      <c r="UEL155" s="4"/>
      <c r="UEM155" s="4"/>
      <c r="UEN155" s="4"/>
      <c r="UEO155" s="4"/>
      <c r="UEP155" s="4"/>
      <c r="UEQ155" s="4"/>
      <c r="UER155" s="4"/>
      <c r="UES155" s="4"/>
      <c r="UET155" s="4"/>
      <c r="UEU155" s="4"/>
      <c r="UEV155" s="4"/>
      <c r="UEW155" s="4"/>
      <c r="UEX155" s="4"/>
      <c r="UEY155" s="4"/>
      <c r="UEZ155" s="4"/>
      <c r="UFA155" s="4"/>
      <c r="UFB155" s="4"/>
      <c r="UFC155" s="4"/>
      <c r="UFD155" s="4"/>
      <c r="UFE155" s="4"/>
      <c r="UFF155" s="4"/>
      <c r="UFG155" s="4"/>
      <c r="UFH155" s="4"/>
      <c r="UFI155" s="4"/>
      <c r="UFJ155" s="4"/>
      <c r="UFK155" s="4"/>
      <c r="UFL155" s="4"/>
      <c r="UFM155" s="4"/>
      <c r="UFN155" s="4"/>
      <c r="UFO155" s="4"/>
      <c r="UFP155" s="4"/>
      <c r="UFQ155" s="4"/>
      <c r="UFR155" s="4"/>
      <c r="UFS155" s="4"/>
      <c r="UFT155" s="4"/>
      <c r="UFU155" s="4"/>
      <c r="UFV155" s="4"/>
      <c r="UFW155" s="4"/>
      <c r="UFX155" s="4"/>
      <c r="UFY155" s="4"/>
      <c r="UFZ155" s="4"/>
      <c r="UGA155" s="4"/>
      <c r="UGB155" s="4"/>
      <c r="UGC155" s="4"/>
      <c r="UGD155" s="4"/>
      <c r="UGE155" s="4"/>
      <c r="UGF155" s="4"/>
      <c r="UGG155" s="4"/>
      <c r="UGH155" s="4"/>
      <c r="UGI155" s="4"/>
      <c r="UGJ155" s="4"/>
      <c r="UGK155" s="4"/>
      <c r="UGL155" s="4"/>
      <c r="UGM155" s="4"/>
      <c r="UGN155" s="4"/>
      <c r="UGO155" s="4"/>
      <c r="UGP155" s="4"/>
      <c r="UGQ155" s="4"/>
      <c r="UGR155" s="4"/>
      <c r="UGS155" s="4"/>
      <c r="UGT155" s="4"/>
      <c r="UGU155" s="4"/>
      <c r="UGV155" s="4"/>
      <c r="UGW155" s="4"/>
      <c r="UGX155" s="4"/>
      <c r="UGY155" s="4"/>
      <c r="UGZ155" s="4"/>
      <c r="UHA155" s="4"/>
      <c r="UHB155" s="4"/>
      <c r="UHC155" s="4"/>
      <c r="UHD155" s="4"/>
      <c r="UHE155" s="4"/>
      <c r="UHF155" s="4"/>
      <c r="UHG155" s="4"/>
      <c r="UHH155" s="4"/>
      <c r="UHI155" s="4"/>
      <c r="UHJ155" s="4"/>
      <c r="UHK155" s="4"/>
      <c r="UHL155" s="4"/>
      <c r="UHM155" s="4"/>
      <c r="UHN155" s="4"/>
      <c r="UHO155" s="4"/>
      <c r="UHP155" s="4"/>
      <c r="UHQ155" s="4"/>
      <c r="UHR155" s="4"/>
      <c r="UHS155" s="4"/>
      <c r="UHT155" s="4"/>
      <c r="UHU155" s="4"/>
      <c r="UHV155" s="4"/>
      <c r="UHW155" s="4"/>
      <c r="UHX155" s="4"/>
      <c r="UHY155" s="4"/>
      <c r="UHZ155" s="4"/>
      <c r="UIA155" s="4"/>
      <c r="UIB155" s="4"/>
      <c r="UIC155" s="4"/>
      <c r="UID155" s="4"/>
      <c r="UIE155" s="4"/>
      <c r="UIF155" s="4"/>
      <c r="UIG155" s="4"/>
      <c r="UIH155" s="4"/>
      <c r="UII155" s="4"/>
      <c r="UIJ155" s="4"/>
      <c r="UIK155" s="4"/>
      <c r="UIL155" s="4"/>
      <c r="UIM155" s="4"/>
      <c r="UIN155" s="4"/>
      <c r="UIO155" s="4"/>
      <c r="UIP155" s="4"/>
      <c r="UIQ155" s="4"/>
      <c r="UIR155" s="4"/>
      <c r="UIS155" s="4"/>
      <c r="UIT155" s="4"/>
      <c r="UIU155" s="4"/>
      <c r="UIV155" s="4"/>
      <c r="UIW155" s="4"/>
      <c r="UIX155" s="4"/>
      <c r="UIY155" s="4"/>
      <c r="UIZ155" s="4"/>
      <c r="UJA155" s="4"/>
      <c r="UJB155" s="4"/>
      <c r="UJC155" s="4"/>
      <c r="UJD155" s="4"/>
      <c r="UJE155" s="4"/>
      <c r="UJF155" s="4"/>
      <c r="UJG155" s="4"/>
      <c r="UJH155" s="4"/>
      <c r="UJI155" s="4"/>
      <c r="UJJ155" s="4"/>
      <c r="UJK155" s="4"/>
      <c r="UJL155" s="4"/>
      <c r="UJM155" s="4"/>
      <c r="UJN155" s="4"/>
      <c r="UJO155" s="4"/>
      <c r="UJP155" s="4"/>
      <c r="UJQ155" s="4"/>
      <c r="UJR155" s="4"/>
      <c r="UJS155" s="4"/>
      <c r="UJT155" s="4"/>
      <c r="UJU155" s="4"/>
      <c r="UJV155" s="4"/>
      <c r="UJW155" s="4"/>
      <c r="UJX155" s="4"/>
      <c r="UJY155" s="4"/>
      <c r="UJZ155" s="4"/>
      <c r="UKA155" s="4"/>
      <c r="UKB155" s="4"/>
      <c r="UKC155" s="4"/>
      <c r="UKD155" s="4"/>
      <c r="UKE155" s="4"/>
      <c r="UKF155" s="4"/>
      <c r="UKG155" s="4"/>
      <c r="UKH155" s="4"/>
      <c r="UKI155" s="4"/>
      <c r="UKJ155" s="4"/>
      <c r="UKK155" s="4"/>
      <c r="UKL155" s="4"/>
      <c r="UKM155" s="4"/>
      <c r="UKN155" s="4"/>
      <c r="UKO155" s="4"/>
      <c r="UKP155" s="4"/>
      <c r="UKQ155" s="4"/>
      <c r="UKR155" s="4"/>
      <c r="UKS155" s="4"/>
      <c r="UKT155" s="4"/>
      <c r="UKU155" s="4"/>
      <c r="UKV155" s="4"/>
      <c r="UKW155" s="4"/>
      <c r="UKX155" s="4"/>
      <c r="UKY155" s="4"/>
      <c r="UKZ155" s="4"/>
      <c r="ULA155" s="4"/>
      <c r="ULB155" s="4"/>
      <c r="ULC155" s="4"/>
      <c r="ULD155" s="4"/>
      <c r="ULE155" s="4"/>
      <c r="ULF155" s="4"/>
      <c r="ULG155" s="4"/>
      <c r="ULH155" s="4"/>
      <c r="ULI155" s="4"/>
      <c r="ULJ155" s="4"/>
      <c r="ULK155" s="4"/>
      <c r="ULL155" s="4"/>
      <c r="ULM155" s="4"/>
      <c r="ULN155" s="4"/>
      <c r="ULO155" s="4"/>
      <c r="ULP155" s="4"/>
      <c r="ULQ155" s="4"/>
      <c r="ULR155" s="4"/>
      <c r="ULS155" s="4"/>
      <c r="ULT155" s="4"/>
      <c r="ULU155" s="4"/>
      <c r="ULV155" s="4"/>
      <c r="ULW155" s="4"/>
      <c r="ULX155" s="4"/>
      <c r="ULY155" s="4"/>
      <c r="ULZ155" s="4"/>
      <c r="UMA155" s="4"/>
      <c r="UMB155" s="4"/>
      <c r="UMC155" s="4"/>
      <c r="UMD155" s="4"/>
      <c r="UME155" s="4"/>
      <c r="UMF155" s="4"/>
      <c r="UMG155" s="4"/>
      <c r="UMH155" s="4"/>
      <c r="UMI155" s="4"/>
      <c r="UMJ155" s="4"/>
      <c r="UMK155" s="4"/>
      <c r="UML155" s="4"/>
      <c r="UMM155" s="74"/>
      <c r="UMN155" s="74"/>
      <c r="UMO155" s="74"/>
      <c r="UMP155" s="74"/>
      <c r="UMQ155" s="74"/>
      <c r="UMR155" s="74"/>
      <c r="UMS155" s="4"/>
      <c r="UMT155" s="4"/>
      <c r="UMU155" s="4"/>
      <c r="UMV155" s="4"/>
      <c r="UMW155" s="4"/>
      <c r="UMX155" s="4"/>
      <c r="UMY155" s="4"/>
      <c r="UMZ155" s="4"/>
      <c r="UNA155" s="4"/>
      <c r="UNB155" s="4"/>
      <c r="UNC155" s="4"/>
      <c r="UND155" s="4"/>
      <c r="UNE155" s="4"/>
      <c r="UNF155" s="4"/>
      <c r="UNG155" s="4"/>
      <c r="UNH155" s="4"/>
      <c r="UNI155" s="4"/>
      <c r="UNJ155" s="4"/>
      <c r="UNK155" s="4"/>
      <c r="UNL155" s="4"/>
      <c r="UNM155" s="4"/>
      <c r="UNN155" s="4"/>
      <c r="UNO155" s="4"/>
      <c r="UNP155" s="4"/>
      <c r="UNQ155" s="4"/>
      <c r="UNR155" s="4"/>
      <c r="UNS155" s="4"/>
      <c r="UNT155" s="4"/>
      <c r="UNU155" s="4"/>
      <c r="UNV155" s="4"/>
      <c r="UNW155" s="4"/>
      <c r="UNX155" s="4"/>
      <c r="UNY155" s="4"/>
      <c r="UNZ155" s="4"/>
      <c r="UOA155" s="4"/>
      <c r="UOB155" s="4"/>
      <c r="UOC155" s="4"/>
      <c r="UOD155" s="4"/>
      <c r="UOE155" s="4"/>
      <c r="UOF155" s="4"/>
      <c r="UOG155" s="4"/>
      <c r="UOH155" s="4"/>
      <c r="UOI155" s="4"/>
      <c r="UOJ155" s="4"/>
      <c r="UOK155" s="4"/>
      <c r="UOL155" s="4"/>
      <c r="UOM155" s="4"/>
      <c r="UON155" s="4"/>
      <c r="UOO155" s="4"/>
      <c r="UOP155" s="4"/>
      <c r="UOQ155" s="4"/>
      <c r="UOR155" s="4"/>
      <c r="UOS155" s="4"/>
      <c r="UOT155" s="4"/>
      <c r="UOU155" s="4"/>
      <c r="UOV155" s="4"/>
      <c r="UOW155" s="4"/>
      <c r="UOX155" s="4"/>
      <c r="UOY155" s="4"/>
      <c r="UOZ155" s="4"/>
      <c r="UPA155" s="4"/>
      <c r="UPB155" s="4"/>
      <c r="UPC155" s="4"/>
      <c r="UPD155" s="4"/>
      <c r="UPE155" s="4"/>
      <c r="UPF155" s="4"/>
      <c r="UPG155" s="4"/>
      <c r="UPH155" s="4"/>
      <c r="UPI155" s="4"/>
      <c r="UPJ155" s="4"/>
      <c r="UPK155" s="4"/>
      <c r="UPL155" s="4"/>
      <c r="UPM155" s="4"/>
      <c r="UPN155" s="4"/>
      <c r="UPO155" s="4"/>
      <c r="UPP155" s="4"/>
      <c r="UPQ155" s="4"/>
      <c r="UPR155" s="4"/>
      <c r="UPS155" s="4"/>
      <c r="UPT155" s="4"/>
      <c r="UPU155" s="4"/>
      <c r="UPV155" s="4"/>
      <c r="UPW155" s="4"/>
      <c r="UPX155" s="4"/>
      <c r="UPY155" s="4"/>
      <c r="UPZ155" s="4"/>
      <c r="UQA155" s="4"/>
      <c r="UQB155" s="4"/>
      <c r="UQC155" s="4"/>
      <c r="UQD155" s="4"/>
      <c r="UQE155" s="4"/>
      <c r="UQF155" s="4"/>
      <c r="UQG155" s="4"/>
      <c r="UQH155" s="4"/>
      <c r="UQI155" s="4"/>
      <c r="UQJ155" s="4"/>
      <c r="UQK155" s="4"/>
      <c r="UQL155" s="4"/>
      <c r="UQM155" s="4"/>
      <c r="UQN155" s="4"/>
      <c r="UQO155" s="4"/>
      <c r="UQP155" s="4"/>
      <c r="UQQ155" s="4"/>
      <c r="UQR155" s="4"/>
      <c r="UQS155" s="4"/>
      <c r="UQT155" s="4"/>
      <c r="UQU155" s="4"/>
      <c r="UQV155" s="4"/>
      <c r="UQW155" s="4"/>
      <c r="UQX155" s="4"/>
      <c r="UQY155" s="4"/>
      <c r="UQZ155" s="4"/>
      <c r="URA155" s="4"/>
      <c r="URB155" s="4"/>
      <c r="URC155" s="4"/>
      <c r="URD155" s="4"/>
      <c r="URE155" s="4"/>
      <c r="URF155" s="4"/>
      <c r="URG155" s="4"/>
      <c r="URH155" s="4"/>
      <c r="URI155" s="4"/>
      <c r="URJ155" s="4"/>
      <c r="URK155" s="4"/>
      <c r="URL155" s="4"/>
      <c r="URM155" s="4"/>
      <c r="URN155" s="4"/>
      <c r="URO155" s="4"/>
      <c r="URP155" s="4"/>
      <c r="URQ155" s="4"/>
      <c r="URR155" s="4"/>
      <c r="URS155" s="4"/>
      <c r="URT155" s="4"/>
      <c r="URU155" s="4"/>
      <c r="URV155" s="4"/>
      <c r="URW155" s="4"/>
      <c r="URX155" s="4"/>
      <c r="URY155" s="4"/>
      <c r="URZ155" s="4"/>
      <c r="USA155" s="4"/>
      <c r="USB155" s="4"/>
      <c r="USC155" s="4"/>
      <c r="USD155" s="4"/>
      <c r="USE155" s="4"/>
      <c r="USF155" s="4"/>
      <c r="USG155" s="4"/>
      <c r="USH155" s="4"/>
      <c r="USI155" s="4"/>
      <c r="USJ155" s="4"/>
      <c r="USK155" s="4"/>
      <c r="USL155" s="4"/>
      <c r="USM155" s="4"/>
      <c r="USN155" s="4"/>
      <c r="USO155" s="4"/>
      <c r="USP155" s="4"/>
      <c r="USQ155" s="4"/>
      <c r="USR155" s="4"/>
      <c r="USS155" s="4"/>
      <c r="UST155" s="4"/>
      <c r="USU155" s="4"/>
      <c r="USV155" s="4"/>
      <c r="USW155" s="4"/>
      <c r="USX155" s="4"/>
      <c r="USY155" s="4"/>
      <c r="USZ155" s="4"/>
      <c r="UTA155" s="4"/>
      <c r="UTB155" s="4"/>
      <c r="UTC155" s="4"/>
      <c r="UTD155" s="4"/>
      <c r="UTE155" s="4"/>
      <c r="UTF155" s="4"/>
      <c r="UTG155" s="4"/>
      <c r="UTH155" s="4"/>
      <c r="UTI155" s="4"/>
      <c r="UTJ155" s="4"/>
      <c r="UTK155" s="4"/>
      <c r="UTL155" s="4"/>
      <c r="UTM155" s="4"/>
      <c r="UTN155" s="4"/>
      <c r="UTO155" s="4"/>
      <c r="UTP155" s="4"/>
      <c r="UTQ155" s="4"/>
      <c r="UTR155" s="4"/>
      <c r="UTS155" s="4"/>
      <c r="UTT155" s="4"/>
      <c r="UTU155" s="4"/>
      <c r="UTV155" s="4"/>
      <c r="UTW155" s="4"/>
      <c r="UTX155" s="4"/>
      <c r="UTY155" s="4"/>
      <c r="UTZ155" s="4"/>
      <c r="UUA155" s="4"/>
      <c r="UUB155" s="4"/>
      <c r="UUC155" s="4"/>
      <c r="UUD155" s="4"/>
      <c r="UUE155" s="4"/>
      <c r="UUF155" s="4"/>
      <c r="UUG155" s="4"/>
      <c r="UUH155" s="4"/>
      <c r="UUI155" s="4"/>
      <c r="UUJ155" s="4"/>
      <c r="UUK155" s="4"/>
      <c r="UUL155" s="4"/>
      <c r="UUM155" s="4"/>
      <c r="UUN155" s="4"/>
      <c r="UUO155" s="4"/>
      <c r="UUP155" s="4"/>
      <c r="UUQ155" s="4"/>
      <c r="UUR155" s="4"/>
      <c r="UUS155" s="4"/>
      <c r="UUT155" s="4"/>
      <c r="UUU155" s="4"/>
      <c r="UUV155" s="4"/>
      <c r="UUW155" s="4"/>
      <c r="UUX155" s="4"/>
      <c r="UUY155" s="4"/>
      <c r="UUZ155" s="4"/>
      <c r="UVA155" s="4"/>
      <c r="UVB155" s="4"/>
      <c r="UVC155" s="4"/>
      <c r="UVD155" s="4"/>
      <c r="UVE155" s="4"/>
      <c r="UVF155" s="4"/>
      <c r="UVG155" s="4"/>
      <c r="UVH155" s="4"/>
      <c r="UVI155" s="4"/>
      <c r="UVJ155" s="4"/>
      <c r="UVK155" s="4"/>
      <c r="UVL155" s="4"/>
      <c r="UVM155" s="4"/>
      <c r="UVN155" s="4"/>
      <c r="UVO155" s="4"/>
      <c r="UVP155" s="4"/>
      <c r="UVQ155" s="4"/>
      <c r="UVR155" s="4"/>
      <c r="UVS155" s="4"/>
      <c r="UVT155" s="4"/>
      <c r="UVU155" s="4"/>
      <c r="UVV155" s="4"/>
      <c r="UVW155" s="4"/>
      <c r="UVX155" s="4"/>
      <c r="UVY155" s="4"/>
      <c r="UVZ155" s="4"/>
      <c r="UWA155" s="4"/>
      <c r="UWB155" s="4"/>
      <c r="UWC155" s="4"/>
      <c r="UWD155" s="4"/>
      <c r="UWE155" s="4"/>
      <c r="UWF155" s="4"/>
      <c r="UWG155" s="4"/>
      <c r="UWH155" s="4"/>
      <c r="UWI155" s="74"/>
      <c r="UWJ155" s="74"/>
      <c r="UWK155" s="74"/>
      <c r="UWL155" s="74"/>
      <c r="UWM155" s="74"/>
      <c r="UWN155" s="74"/>
      <c r="UWO155" s="4"/>
      <c r="UWP155" s="4"/>
      <c r="UWQ155" s="4"/>
      <c r="UWR155" s="4"/>
      <c r="UWS155" s="4"/>
      <c r="UWT155" s="4"/>
      <c r="UWU155" s="4"/>
      <c r="UWV155" s="4"/>
      <c r="UWW155" s="4"/>
      <c r="UWX155" s="4"/>
      <c r="UWY155" s="4"/>
      <c r="UWZ155" s="4"/>
      <c r="UXA155" s="4"/>
      <c r="UXB155" s="4"/>
      <c r="UXC155" s="4"/>
      <c r="UXD155" s="4"/>
      <c r="UXE155" s="4"/>
      <c r="UXF155" s="4"/>
      <c r="UXG155" s="4"/>
      <c r="UXH155" s="4"/>
      <c r="UXI155" s="4"/>
      <c r="UXJ155" s="4"/>
      <c r="UXK155" s="4"/>
      <c r="UXL155" s="4"/>
      <c r="UXM155" s="4"/>
      <c r="UXN155" s="4"/>
      <c r="UXO155" s="4"/>
      <c r="UXP155" s="4"/>
      <c r="UXQ155" s="4"/>
      <c r="UXR155" s="4"/>
      <c r="UXS155" s="4"/>
      <c r="UXT155" s="4"/>
      <c r="UXU155" s="4"/>
      <c r="UXV155" s="4"/>
      <c r="UXW155" s="4"/>
      <c r="UXX155" s="4"/>
      <c r="UXY155" s="4"/>
      <c r="UXZ155" s="4"/>
      <c r="UYA155" s="4"/>
      <c r="UYB155" s="4"/>
      <c r="UYC155" s="4"/>
      <c r="UYD155" s="4"/>
      <c r="UYE155" s="4"/>
      <c r="UYF155" s="4"/>
      <c r="UYG155" s="4"/>
      <c r="UYH155" s="4"/>
      <c r="UYI155" s="4"/>
      <c r="UYJ155" s="4"/>
      <c r="UYK155" s="4"/>
      <c r="UYL155" s="4"/>
      <c r="UYM155" s="4"/>
      <c r="UYN155" s="4"/>
      <c r="UYO155" s="4"/>
      <c r="UYP155" s="4"/>
      <c r="UYQ155" s="4"/>
      <c r="UYR155" s="4"/>
      <c r="UYS155" s="4"/>
      <c r="UYT155" s="4"/>
      <c r="UYU155" s="4"/>
      <c r="UYV155" s="4"/>
      <c r="UYW155" s="4"/>
      <c r="UYX155" s="4"/>
      <c r="UYY155" s="4"/>
      <c r="UYZ155" s="4"/>
      <c r="UZA155" s="4"/>
      <c r="UZB155" s="4"/>
      <c r="UZC155" s="4"/>
      <c r="UZD155" s="4"/>
      <c r="UZE155" s="4"/>
      <c r="UZF155" s="4"/>
      <c r="UZG155" s="4"/>
      <c r="UZH155" s="4"/>
      <c r="UZI155" s="4"/>
      <c r="UZJ155" s="4"/>
      <c r="UZK155" s="4"/>
      <c r="UZL155" s="4"/>
      <c r="UZM155" s="4"/>
      <c r="UZN155" s="4"/>
      <c r="UZO155" s="4"/>
      <c r="UZP155" s="4"/>
      <c r="UZQ155" s="4"/>
      <c r="UZR155" s="4"/>
      <c r="UZS155" s="4"/>
      <c r="UZT155" s="4"/>
      <c r="UZU155" s="4"/>
      <c r="UZV155" s="4"/>
      <c r="UZW155" s="4"/>
      <c r="UZX155" s="4"/>
      <c r="UZY155" s="4"/>
      <c r="UZZ155" s="4"/>
      <c r="VAA155" s="4"/>
      <c r="VAB155" s="4"/>
      <c r="VAC155" s="4"/>
      <c r="VAD155" s="4"/>
      <c r="VAE155" s="4"/>
      <c r="VAF155" s="4"/>
      <c r="VAG155" s="4"/>
      <c r="VAH155" s="4"/>
      <c r="VAI155" s="4"/>
      <c r="VAJ155" s="4"/>
      <c r="VAK155" s="4"/>
      <c r="VAL155" s="4"/>
      <c r="VAM155" s="4"/>
      <c r="VAN155" s="4"/>
      <c r="VAO155" s="4"/>
      <c r="VAP155" s="4"/>
      <c r="VAQ155" s="4"/>
      <c r="VAR155" s="4"/>
      <c r="VAS155" s="4"/>
      <c r="VAT155" s="4"/>
      <c r="VAU155" s="4"/>
      <c r="VAV155" s="4"/>
      <c r="VAW155" s="4"/>
      <c r="VAX155" s="4"/>
      <c r="VAY155" s="4"/>
      <c r="VAZ155" s="4"/>
      <c r="VBA155" s="4"/>
      <c r="VBB155" s="4"/>
      <c r="VBC155" s="4"/>
      <c r="VBD155" s="4"/>
      <c r="VBE155" s="4"/>
      <c r="VBF155" s="4"/>
      <c r="VBG155" s="4"/>
      <c r="VBH155" s="4"/>
      <c r="VBI155" s="4"/>
      <c r="VBJ155" s="4"/>
      <c r="VBK155" s="4"/>
      <c r="VBL155" s="4"/>
      <c r="VBM155" s="4"/>
      <c r="VBN155" s="4"/>
      <c r="VBO155" s="4"/>
      <c r="VBP155" s="4"/>
      <c r="VBQ155" s="4"/>
      <c r="VBR155" s="4"/>
      <c r="VBS155" s="4"/>
      <c r="VBT155" s="4"/>
      <c r="VBU155" s="4"/>
      <c r="VBV155" s="4"/>
      <c r="VBW155" s="4"/>
      <c r="VBX155" s="4"/>
      <c r="VBY155" s="4"/>
      <c r="VBZ155" s="4"/>
      <c r="VCA155" s="4"/>
      <c r="VCB155" s="4"/>
      <c r="VCC155" s="4"/>
      <c r="VCD155" s="4"/>
      <c r="VCE155" s="4"/>
      <c r="VCF155" s="4"/>
      <c r="VCG155" s="4"/>
      <c r="VCH155" s="4"/>
      <c r="VCI155" s="4"/>
      <c r="VCJ155" s="4"/>
      <c r="VCK155" s="4"/>
      <c r="VCL155" s="4"/>
      <c r="VCM155" s="4"/>
      <c r="VCN155" s="4"/>
      <c r="VCO155" s="4"/>
      <c r="VCP155" s="4"/>
      <c r="VCQ155" s="4"/>
      <c r="VCR155" s="4"/>
      <c r="VCS155" s="4"/>
      <c r="VCT155" s="4"/>
      <c r="VCU155" s="4"/>
      <c r="VCV155" s="4"/>
      <c r="VCW155" s="4"/>
      <c r="VCX155" s="4"/>
      <c r="VCY155" s="4"/>
      <c r="VCZ155" s="4"/>
      <c r="VDA155" s="4"/>
      <c r="VDB155" s="4"/>
      <c r="VDC155" s="4"/>
      <c r="VDD155" s="4"/>
      <c r="VDE155" s="4"/>
      <c r="VDF155" s="4"/>
      <c r="VDG155" s="4"/>
      <c r="VDH155" s="4"/>
      <c r="VDI155" s="4"/>
      <c r="VDJ155" s="4"/>
      <c r="VDK155" s="4"/>
      <c r="VDL155" s="4"/>
      <c r="VDM155" s="4"/>
      <c r="VDN155" s="4"/>
      <c r="VDO155" s="4"/>
      <c r="VDP155" s="4"/>
      <c r="VDQ155" s="4"/>
      <c r="VDR155" s="4"/>
      <c r="VDS155" s="4"/>
      <c r="VDT155" s="4"/>
      <c r="VDU155" s="4"/>
      <c r="VDV155" s="4"/>
      <c r="VDW155" s="4"/>
      <c r="VDX155" s="4"/>
      <c r="VDY155" s="4"/>
      <c r="VDZ155" s="4"/>
      <c r="VEA155" s="4"/>
      <c r="VEB155" s="4"/>
      <c r="VEC155" s="4"/>
      <c r="VED155" s="4"/>
      <c r="VEE155" s="4"/>
      <c r="VEF155" s="4"/>
      <c r="VEG155" s="4"/>
      <c r="VEH155" s="4"/>
      <c r="VEI155" s="4"/>
      <c r="VEJ155" s="4"/>
      <c r="VEK155" s="4"/>
      <c r="VEL155" s="4"/>
      <c r="VEM155" s="4"/>
      <c r="VEN155" s="4"/>
      <c r="VEO155" s="4"/>
      <c r="VEP155" s="4"/>
      <c r="VEQ155" s="4"/>
      <c r="VER155" s="4"/>
      <c r="VES155" s="4"/>
      <c r="VET155" s="4"/>
      <c r="VEU155" s="4"/>
      <c r="VEV155" s="4"/>
      <c r="VEW155" s="4"/>
      <c r="VEX155" s="4"/>
      <c r="VEY155" s="4"/>
      <c r="VEZ155" s="4"/>
      <c r="VFA155" s="4"/>
      <c r="VFB155" s="4"/>
      <c r="VFC155" s="4"/>
      <c r="VFD155" s="4"/>
      <c r="VFE155" s="4"/>
      <c r="VFF155" s="4"/>
      <c r="VFG155" s="4"/>
      <c r="VFH155" s="4"/>
      <c r="VFI155" s="4"/>
      <c r="VFJ155" s="4"/>
      <c r="VFK155" s="4"/>
      <c r="VFL155" s="4"/>
      <c r="VFM155" s="4"/>
      <c r="VFN155" s="4"/>
      <c r="VFO155" s="4"/>
      <c r="VFP155" s="4"/>
      <c r="VFQ155" s="4"/>
      <c r="VFR155" s="4"/>
      <c r="VFS155" s="4"/>
      <c r="VFT155" s="4"/>
      <c r="VFU155" s="4"/>
      <c r="VFV155" s="4"/>
      <c r="VFW155" s="4"/>
      <c r="VFX155" s="4"/>
      <c r="VFY155" s="4"/>
      <c r="VFZ155" s="4"/>
      <c r="VGA155" s="4"/>
      <c r="VGB155" s="4"/>
      <c r="VGC155" s="4"/>
      <c r="VGD155" s="4"/>
      <c r="VGE155" s="74"/>
      <c r="VGF155" s="74"/>
      <c r="VGG155" s="74"/>
      <c r="VGH155" s="74"/>
      <c r="VGI155" s="74"/>
      <c r="VGJ155" s="74"/>
      <c r="VGK155" s="4"/>
      <c r="VGL155" s="4"/>
      <c r="VGM155" s="4"/>
      <c r="VGN155" s="4"/>
      <c r="VGO155" s="4"/>
      <c r="VGP155" s="4"/>
      <c r="VGQ155" s="4"/>
      <c r="VGR155" s="4"/>
      <c r="VGS155" s="4"/>
      <c r="VGT155" s="4"/>
      <c r="VGU155" s="4"/>
      <c r="VGV155" s="4"/>
      <c r="VGW155" s="4"/>
      <c r="VGX155" s="4"/>
      <c r="VGY155" s="4"/>
      <c r="VGZ155" s="4"/>
      <c r="VHA155" s="4"/>
      <c r="VHB155" s="4"/>
      <c r="VHC155" s="4"/>
      <c r="VHD155" s="4"/>
      <c r="VHE155" s="4"/>
      <c r="VHF155" s="4"/>
      <c r="VHG155" s="4"/>
      <c r="VHH155" s="4"/>
      <c r="VHI155" s="4"/>
      <c r="VHJ155" s="4"/>
      <c r="VHK155" s="4"/>
      <c r="VHL155" s="4"/>
      <c r="VHM155" s="4"/>
      <c r="VHN155" s="4"/>
      <c r="VHO155" s="4"/>
      <c r="VHP155" s="4"/>
      <c r="VHQ155" s="4"/>
      <c r="VHR155" s="4"/>
      <c r="VHS155" s="4"/>
      <c r="VHT155" s="4"/>
      <c r="VHU155" s="4"/>
      <c r="VHV155" s="4"/>
      <c r="VHW155" s="4"/>
      <c r="VHX155" s="4"/>
      <c r="VHY155" s="4"/>
      <c r="VHZ155" s="4"/>
      <c r="VIA155" s="4"/>
      <c r="VIB155" s="4"/>
      <c r="VIC155" s="4"/>
      <c r="VID155" s="4"/>
      <c r="VIE155" s="4"/>
      <c r="VIF155" s="4"/>
      <c r="VIG155" s="4"/>
      <c r="VIH155" s="4"/>
      <c r="VII155" s="4"/>
      <c r="VIJ155" s="4"/>
      <c r="VIK155" s="4"/>
      <c r="VIL155" s="4"/>
      <c r="VIM155" s="4"/>
      <c r="VIN155" s="4"/>
      <c r="VIO155" s="4"/>
      <c r="VIP155" s="4"/>
      <c r="VIQ155" s="4"/>
      <c r="VIR155" s="4"/>
      <c r="VIS155" s="4"/>
      <c r="VIT155" s="4"/>
      <c r="VIU155" s="4"/>
      <c r="VIV155" s="4"/>
      <c r="VIW155" s="4"/>
      <c r="VIX155" s="4"/>
      <c r="VIY155" s="4"/>
      <c r="VIZ155" s="4"/>
      <c r="VJA155" s="4"/>
      <c r="VJB155" s="4"/>
      <c r="VJC155" s="4"/>
      <c r="VJD155" s="4"/>
      <c r="VJE155" s="4"/>
      <c r="VJF155" s="4"/>
      <c r="VJG155" s="4"/>
      <c r="VJH155" s="4"/>
      <c r="VJI155" s="4"/>
      <c r="VJJ155" s="4"/>
      <c r="VJK155" s="4"/>
      <c r="VJL155" s="4"/>
      <c r="VJM155" s="4"/>
      <c r="VJN155" s="4"/>
      <c r="VJO155" s="4"/>
      <c r="VJP155" s="4"/>
      <c r="VJQ155" s="4"/>
      <c r="VJR155" s="4"/>
      <c r="VJS155" s="4"/>
      <c r="VJT155" s="4"/>
      <c r="VJU155" s="4"/>
      <c r="VJV155" s="4"/>
      <c r="VJW155" s="4"/>
      <c r="VJX155" s="4"/>
      <c r="VJY155" s="4"/>
      <c r="VJZ155" s="4"/>
      <c r="VKA155" s="4"/>
      <c r="VKB155" s="4"/>
      <c r="VKC155" s="4"/>
      <c r="VKD155" s="4"/>
      <c r="VKE155" s="4"/>
      <c r="VKF155" s="4"/>
      <c r="VKG155" s="4"/>
      <c r="VKH155" s="4"/>
      <c r="VKI155" s="4"/>
      <c r="VKJ155" s="4"/>
      <c r="VKK155" s="4"/>
      <c r="VKL155" s="4"/>
      <c r="VKM155" s="4"/>
      <c r="VKN155" s="4"/>
      <c r="VKO155" s="4"/>
      <c r="VKP155" s="4"/>
      <c r="VKQ155" s="4"/>
      <c r="VKR155" s="4"/>
      <c r="VKS155" s="4"/>
      <c r="VKT155" s="4"/>
      <c r="VKU155" s="4"/>
      <c r="VKV155" s="4"/>
      <c r="VKW155" s="4"/>
      <c r="VKX155" s="4"/>
      <c r="VKY155" s="4"/>
      <c r="VKZ155" s="4"/>
      <c r="VLA155" s="4"/>
      <c r="VLB155" s="4"/>
      <c r="VLC155" s="4"/>
      <c r="VLD155" s="4"/>
      <c r="VLE155" s="4"/>
      <c r="VLF155" s="4"/>
      <c r="VLG155" s="4"/>
      <c r="VLH155" s="4"/>
      <c r="VLI155" s="4"/>
      <c r="VLJ155" s="4"/>
      <c r="VLK155" s="4"/>
      <c r="VLL155" s="4"/>
      <c r="VLM155" s="4"/>
      <c r="VLN155" s="4"/>
      <c r="VLO155" s="4"/>
      <c r="VLP155" s="4"/>
      <c r="VLQ155" s="4"/>
      <c r="VLR155" s="4"/>
      <c r="VLS155" s="4"/>
      <c r="VLT155" s="4"/>
      <c r="VLU155" s="4"/>
      <c r="VLV155" s="4"/>
      <c r="VLW155" s="4"/>
      <c r="VLX155" s="4"/>
      <c r="VLY155" s="4"/>
      <c r="VLZ155" s="4"/>
      <c r="VMA155" s="4"/>
      <c r="VMB155" s="4"/>
      <c r="VMC155" s="4"/>
      <c r="VMD155" s="4"/>
      <c r="VME155" s="4"/>
      <c r="VMF155" s="4"/>
      <c r="VMG155" s="4"/>
      <c r="VMH155" s="4"/>
      <c r="VMI155" s="4"/>
      <c r="VMJ155" s="4"/>
      <c r="VMK155" s="4"/>
      <c r="VML155" s="4"/>
      <c r="VMM155" s="4"/>
      <c r="VMN155" s="4"/>
      <c r="VMO155" s="4"/>
      <c r="VMP155" s="4"/>
      <c r="VMQ155" s="4"/>
      <c r="VMR155" s="4"/>
      <c r="VMS155" s="4"/>
      <c r="VMT155" s="4"/>
      <c r="VMU155" s="4"/>
      <c r="VMV155" s="4"/>
      <c r="VMW155" s="4"/>
      <c r="VMX155" s="4"/>
      <c r="VMY155" s="4"/>
      <c r="VMZ155" s="4"/>
      <c r="VNA155" s="4"/>
      <c r="VNB155" s="4"/>
      <c r="VNC155" s="4"/>
      <c r="VND155" s="4"/>
      <c r="VNE155" s="4"/>
      <c r="VNF155" s="4"/>
      <c r="VNG155" s="4"/>
      <c r="VNH155" s="4"/>
      <c r="VNI155" s="4"/>
      <c r="VNJ155" s="4"/>
      <c r="VNK155" s="4"/>
      <c r="VNL155" s="4"/>
      <c r="VNM155" s="4"/>
      <c r="VNN155" s="4"/>
      <c r="VNO155" s="4"/>
      <c r="VNP155" s="4"/>
      <c r="VNQ155" s="4"/>
      <c r="VNR155" s="4"/>
      <c r="VNS155" s="4"/>
      <c r="VNT155" s="4"/>
      <c r="VNU155" s="4"/>
      <c r="VNV155" s="4"/>
      <c r="VNW155" s="4"/>
      <c r="VNX155" s="4"/>
      <c r="VNY155" s="4"/>
      <c r="VNZ155" s="4"/>
      <c r="VOA155" s="4"/>
      <c r="VOB155" s="4"/>
      <c r="VOC155" s="4"/>
      <c r="VOD155" s="4"/>
      <c r="VOE155" s="4"/>
      <c r="VOF155" s="4"/>
      <c r="VOG155" s="4"/>
      <c r="VOH155" s="4"/>
      <c r="VOI155" s="4"/>
      <c r="VOJ155" s="4"/>
      <c r="VOK155" s="4"/>
      <c r="VOL155" s="4"/>
      <c r="VOM155" s="4"/>
      <c r="VON155" s="4"/>
      <c r="VOO155" s="4"/>
      <c r="VOP155" s="4"/>
      <c r="VOQ155" s="4"/>
      <c r="VOR155" s="4"/>
      <c r="VOS155" s="4"/>
      <c r="VOT155" s="4"/>
      <c r="VOU155" s="4"/>
      <c r="VOV155" s="4"/>
      <c r="VOW155" s="4"/>
      <c r="VOX155" s="4"/>
      <c r="VOY155" s="4"/>
      <c r="VOZ155" s="4"/>
      <c r="VPA155" s="4"/>
      <c r="VPB155" s="4"/>
      <c r="VPC155" s="4"/>
      <c r="VPD155" s="4"/>
      <c r="VPE155" s="4"/>
      <c r="VPF155" s="4"/>
      <c r="VPG155" s="4"/>
      <c r="VPH155" s="4"/>
      <c r="VPI155" s="4"/>
      <c r="VPJ155" s="4"/>
      <c r="VPK155" s="4"/>
      <c r="VPL155" s="4"/>
      <c r="VPM155" s="4"/>
      <c r="VPN155" s="4"/>
      <c r="VPO155" s="4"/>
      <c r="VPP155" s="4"/>
      <c r="VPQ155" s="4"/>
      <c r="VPR155" s="4"/>
      <c r="VPS155" s="4"/>
      <c r="VPT155" s="4"/>
      <c r="VPU155" s="4"/>
      <c r="VPV155" s="4"/>
      <c r="VPW155" s="4"/>
      <c r="VPX155" s="4"/>
      <c r="VPY155" s="4"/>
      <c r="VPZ155" s="4"/>
      <c r="VQA155" s="74"/>
      <c r="VQB155" s="74"/>
      <c r="VQC155" s="74"/>
      <c r="VQD155" s="74"/>
      <c r="VQE155" s="74"/>
      <c r="VQF155" s="74"/>
      <c r="VQG155" s="4"/>
      <c r="VQH155" s="4"/>
      <c r="VQI155" s="4"/>
      <c r="VQJ155" s="4"/>
      <c r="VQK155" s="4"/>
      <c r="VQL155" s="4"/>
      <c r="VQM155" s="4"/>
      <c r="VQN155" s="4"/>
      <c r="VQO155" s="4"/>
      <c r="VQP155" s="4"/>
      <c r="VQQ155" s="4"/>
      <c r="VQR155" s="4"/>
      <c r="VQS155" s="4"/>
      <c r="VQT155" s="4"/>
      <c r="VQU155" s="4"/>
      <c r="VQV155" s="4"/>
      <c r="VQW155" s="4"/>
      <c r="VQX155" s="4"/>
      <c r="VQY155" s="4"/>
      <c r="VQZ155" s="4"/>
      <c r="VRA155" s="4"/>
      <c r="VRB155" s="4"/>
      <c r="VRC155" s="4"/>
      <c r="VRD155" s="4"/>
      <c r="VRE155" s="4"/>
      <c r="VRF155" s="4"/>
      <c r="VRG155" s="4"/>
      <c r="VRH155" s="4"/>
      <c r="VRI155" s="4"/>
      <c r="VRJ155" s="4"/>
      <c r="VRK155" s="4"/>
      <c r="VRL155" s="4"/>
      <c r="VRM155" s="4"/>
      <c r="VRN155" s="4"/>
      <c r="VRO155" s="4"/>
      <c r="VRP155" s="4"/>
      <c r="VRQ155" s="4"/>
      <c r="VRR155" s="4"/>
      <c r="VRS155" s="4"/>
      <c r="VRT155" s="4"/>
      <c r="VRU155" s="4"/>
      <c r="VRV155" s="4"/>
      <c r="VRW155" s="4"/>
      <c r="VRX155" s="4"/>
      <c r="VRY155" s="4"/>
      <c r="VRZ155" s="4"/>
      <c r="VSA155" s="4"/>
      <c r="VSB155" s="4"/>
      <c r="VSC155" s="4"/>
      <c r="VSD155" s="4"/>
      <c r="VSE155" s="4"/>
      <c r="VSF155" s="4"/>
      <c r="VSG155" s="4"/>
      <c r="VSH155" s="4"/>
      <c r="VSI155" s="4"/>
      <c r="VSJ155" s="4"/>
      <c r="VSK155" s="4"/>
      <c r="VSL155" s="4"/>
      <c r="VSM155" s="4"/>
      <c r="VSN155" s="4"/>
      <c r="VSO155" s="4"/>
      <c r="VSP155" s="4"/>
      <c r="VSQ155" s="4"/>
      <c r="VSR155" s="4"/>
      <c r="VSS155" s="4"/>
      <c r="VST155" s="4"/>
      <c r="VSU155" s="4"/>
      <c r="VSV155" s="4"/>
      <c r="VSW155" s="4"/>
      <c r="VSX155" s="4"/>
      <c r="VSY155" s="4"/>
      <c r="VSZ155" s="4"/>
      <c r="VTA155" s="4"/>
      <c r="VTB155" s="4"/>
      <c r="VTC155" s="4"/>
      <c r="VTD155" s="4"/>
      <c r="VTE155" s="4"/>
      <c r="VTF155" s="4"/>
      <c r="VTG155" s="4"/>
      <c r="VTH155" s="4"/>
      <c r="VTI155" s="4"/>
      <c r="VTJ155" s="4"/>
      <c r="VTK155" s="4"/>
      <c r="VTL155" s="4"/>
      <c r="VTM155" s="4"/>
      <c r="VTN155" s="4"/>
      <c r="VTO155" s="4"/>
      <c r="VTP155" s="4"/>
      <c r="VTQ155" s="4"/>
      <c r="VTR155" s="4"/>
      <c r="VTS155" s="4"/>
      <c r="VTT155" s="4"/>
      <c r="VTU155" s="4"/>
      <c r="VTV155" s="4"/>
      <c r="VTW155" s="4"/>
      <c r="VTX155" s="4"/>
      <c r="VTY155" s="4"/>
      <c r="VTZ155" s="4"/>
      <c r="VUA155" s="4"/>
      <c r="VUB155" s="4"/>
      <c r="VUC155" s="4"/>
      <c r="VUD155" s="4"/>
      <c r="VUE155" s="4"/>
      <c r="VUF155" s="4"/>
      <c r="VUG155" s="4"/>
      <c r="VUH155" s="4"/>
      <c r="VUI155" s="4"/>
      <c r="VUJ155" s="4"/>
      <c r="VUK155" s="4"/>
      <c r="VUL155" s="4"/>
      <c r="VUM155" s="4"/>
      <c r="VUN155" s="4"/>
      <c r="VUO155" s="4"/>
      <c r="VUP155" s="4"/>
      <c r="VUQ155" s="4"/>
      <c r="VUR155" s="4"/>
      <c r="VUS155" s="4"/>
      <c r="VUT155" s="4"/>
      <c r="VUU155" s="4"/>
      <c r="VUV155" s="4"/>
      <c r="VUW155" s="4"/>
      <c r="VUX155" s="4"/>
      <c r="VUY155" s="4"/>
      <c r="VUZ155" s="4"/>
      <c r="VVA155" s="4"/>
      <c r="VVB155" s="4"/>
      <c r="VVC155" s="4"/>
      <c r="VVD155" s="4"/>
      <c r="VVE155" s="4"/>
      <c r="VVF155" s="4"/>
      <c r="VVG155" s="4"/>
      <c r="VVH155" s="4"/>
      <c r="VVI155" s="4"/>
      <c r="VVJ155" s="4"/>
      <c r="VVK155" s="4"/>
      <c r="VVL155" s="4"/>
      <c r="VVM155" s="4"/>
      <c r="VVN155" s="4"/>
      <c r="VVO155" s="4"/>
      <c r="VVP155" s="4"/>
      <c r="VVQ155" s="4"/>
      <c r="VVR155" s="4"/>
      <c r="VVS155" s="4"/>
      <c r="VVT155" s="4"/>
      <c r="VVU155" s="4"/>
      <c r="VVV155" s="4"/>
      <c r="VVW155" s="4"/>
      <c r="VVX155" s="4"/>
      <c r="VVY155" s="4"/>
      <c r="VVZ155" s="4"/>
      <c r="VWA155" s="4"/>
      <c r="VWB155" s="4"/>
      <c r="VWC155" s="4"/>
      <c r="VWD155" s="4"/>
      <c r="VWE155" s="4"/>
      <c r="VWF155" s="4"/>
      <c r="VWG155" s="4"/>
      <c r="VWH155" s="4"/>
      <c r="VWI155" s="4"/>
      <c r="VWJ155" s="4"/>
      <c r="VWK155" s="4"/>
      <c r="VWL155" s="4"/>
      <c r="VWM155" s="4"/>
      <c r="VWN155" s="4"/>
      <c r="VWO155" s="4"/>
      <c r="VWP155" s="4"/>
      <c r="VWQ155" s="4"/>
      <c r="VWR155" s="4"/>
      <c r="VWS155" s="4"/>
      <c r="VWT155" s="4"/>
      <c r="VWU155" s="4"/>
      <c r="VWV155" s="4"/>
      <c r="VWW155" s="4"/>
      <c r="VWX155" s="4"/>
      <c r="VWY155" s="4"/>
      <c r="VWZ155" s="4"/>
      <c r="VXA155" s="4"/>
      <c r="VXB155" s="4"/>
      <c r="VXC155" s="4"/>
      <c r="VXD155" s="4"/>
      <c r="VXE155" s="4"/>
      <c r="VXF155" s="4"/>
      <c r="VXG155" s="4"/>
      <c r="VXH155" s="4"/>
      <c r="VXI155" s="4"/>
      <c r="VXJ155" s="4"/>
      <c r="VXK155" s="4"/>
      <c r="VXL155" s="4"/>
      <c r="VXM155" s="4"/>
      <c r="VXN155" s="4"/>
      <c r="VXO155" s="4"/>
      <c r="VXP155" s="4"/>
      <c r="VXQ155" s="4"/>
      <c r="VXR155" s="4"/>
      <c r="VXS155" s="4"/>
      <c r="VXT155" s="4"/>
      <c r="VXU155" s="4"/>
      <c r="VXV155" s="4"/>
      <c r="VXW155" s="4"/>
      <c r="VXX155" s="4"/>
      <c r="VXY155" s="4"/>
      <c r="VXZ155" s="4"/>
      <c r="VYA155" s="4"/>
      <c r="VYB155" s="4"/>
      <c r="VYC155" s="4"/>
      <c r="VYD155" s="4"/>
      <c r="VYE155" s="4"/>
      <c r="VYF155" s="4"/>
      <c r="VYG155" s="4"/>
      <c r="VYH155" s="4"/>
      <c r="VYI155" s="4"/>
      <c r="VYJ155" s="4"/>
      <c r="VYK155" s="4"/>
      <c r="VYL155" s="4"/>
      <c r="VYM155" s="4"/>
      <c r="VYN155" s="4"/>
      <c r="VYO155" s="4"/>
      <c r="VYP155" s="4"/>
      <c r="VYQ155" s="4"/>
      <c r="VYR155" s="4"/>
      <c r="VYS155" s="4"/>
      <c r="VYT155" s="4"/>
      <c r="VYU155" s="4"/>
      <c r="VYV155" s="4"/>
      <c r="VYW155" s="4"/>
      <c r="VYX155" s="4"/>
      <c r="VYY155" s="4"/>
      <c r="VYZ155" s="4"/>
      <c r="VZA155" s="4"/>
      <c r="VZB155" s="4"/>
      <c r="VZC155" s="4"/>
      <c r="VZD155" s="4"/>
      <c r="VZE155" s="4"/>
      <c r="VZF155" s="4"/>
      <c r="VZG155" s="4"/>
      <c r="VZH155" s="4"/>
      <c r="VZI155" s="4"/>
      <c r="VZJ155" s="4"/>
      <c r="VZK155" s="4"/>
      <c r="VZL155" s="4"/>
      <c r="VZM155" s="4"/>
      <c r="VZN155" s="4"/>
      <c r="VZO155" s="4"/>
      <c r="VZP155" s="4"/>
      <c r="VZQ155" s="4"/>
      <c r="VZR155" s="4"/>
      <c r="VZS155" s="4"/>
      <c r="VZT155" s="4"/>
      <c r="VZU155" s="4"/>
      <c r="VZV155" s="4"/>
      <c r="VZW155" s="74"/>
      <c r="VZX155" s="74"/>
      <c r="VZY155" s="74"/>
      <c r="VZZ155" s="74"/>
      <c r="WAA155" s="74"/>
      <c r="WAB155" s="74"/>
      <c r="WAC155" s="4"/>
      <c r="WAD155" s="4"/>
      <c r="WAE155" s="4"/>
      <c r="WAF155" s="4"/>
      <c r="WAG155" s="4"/>
      <c r="WAH155" s="4"/>
      <c r="WAI155" s="4"/>
      <c r="WAJ155" s="4"/>
      <c r="WAK155" s="4"/>
      <c r="WAL155" s="4"/>
      <c r="WAM155" s="4"/>
      <c r="WAN155" s="4"/>
      <c r="WAO155" s="4"/>
      <c r="WAP155" s="4"/>
      <c r="WAQ155" s="4"/>
      <c r="WAR155" s="4"/>
      <c r="WAS155" s="4"/>
      <c r="WAT155" s="4"/>
      <c r="WAU155" s="4"/>
      <c r="WAV155" s="4"/>
      <c r="WAW155" s="4"/>
      <c r="WAX155" s="4"/>
      <c r="WAY155" s="4"/>
      <c r="WAZ155" s="4"/>
      <c r="WBA155" s="4"/>
      <c r="WBB155" s="4"/>
      <c r="WBC155" s="4"/>
      <c r="WBD155" s="4"/>
      <c r="WBE155" s="4"/>
      <c r="WBF155" s="4"/>
      <c r="WBG155" s="4"/>
      <c r="WBH155" s="4"/>
      <c r="WBI155" s="4"/>
      <c r="WBJ155" s="4"/>
      <c r="WBK155" s="4"/>
      <c r="WBL155" s="4"/>
      <c r="WBM155" s="4"/>
      <c r="WBN155" s="4"/>
      <c r="WBO155" s="4"/>
      <c r="WBP155" s="4"/>
      <c r="WBQ155" s="4"/>
      <c r="WBR155" s="4"/>
      <c r="WBS155" s="4"/>
      <c r="WBT155" s="4"/>
      <c r="WBU155" s="4"/>
      <c r="WBV155" s="4"/>
      <c r="WBW155" s="4"/>
      <c r="WBX155" s="4"/>
      <c r="WBY155" s="4"/>
      <c r="WBZ155" s="4"/>
      <c r="WCA155" s="4"/>
      <c r="WCB155" s="4"/>
      <c r="WCC155" s="4"/>
      <c r="WCD155" s="4"/>
      <c r="WCE155" s="4"/>
      <c r="WCF155" s="4"/>
      <c r="WCG155" s="4"/>
      <c r="WCH155" s="4"/>
      <c r="WCI155" s="4"/>
      <c r="WCJ155" s="4"/>
      <c r="WCK155" s="4"/>
      <c r="WCL155" s="4"/>
      <c r="WCM155" s="4"/>
      <c r="WCN155" s="4"/>
      <c r="WCO155" s="4"/>
      <c r="WCP155" s="4"/>
      <c r="WCQ155" s="4"/>
      <c r="WCR155" s="4"/>
      <c r="WCS155" s="4"/>
      <c r="WCT155" s="4"/>
      <c r="WCU155" s="4"/>
      <c r="WCV155" s="4"/>
      <c r="WCW155" s="4"/>
      <c r="WCX155" s="4"/>
      <c r="WCY155" s="4"/>
      <c r="WCZ155" s="4"/>
      <c r="WDA155" s="4"/>
      <c r="WDB155" s="4"/>
      <c r="WDC155" s="4"/>
      <c r="WDD155" s="4"/>
      <c r="WDE155" s="4"/>
      <c r="WDF155" s="4"/>
      <c r="WDG155" s="4"/>
      <c r="WDH155" s="4"/>
      <c r="WDI155" s="4"/>
      <c r="WDJ155" s="4"/>
      <c r="WDK155" s="4"/>
      <c r="WDL155" s="4"/>
      <c r="WDM155" s="4"/>
      <c r="WDN155" s="4"/>
      <c r="WDO155" s="4"/>
      <c r="WDP155" s="4"/>
      <c r="WDQ155" s="4"/>
      <c r="WDR155" s="4"/>
      <c r="WDS155" s="4"/>
      <c r="WDT155" s="4"/>
      <c r="WDU155" s="4"/>
      <c r="WDV155" s="4"/>
      <c r="WDW155" s="4"/>
      <c r="WDX155" s="4"/>
      <c r="WDY155" s="4"/>
      <c r="WDZ155" s="4"/>
      <c r="WEA155" s="4"/>
      <c r="WEB155" s="4"/>
      <c r="WEC155" s="4"/>
      <c r="WED155" s="4"/>
      <c r="WEE155" s="4"/>
      <c r="WEF155" s="4"/>
      <c r="WEG155" s="4"/>
      <c r="WEH155" s="4"/>
      <c r="WEI155" s="4"/>
      <c r="WEJ155" s="4"/>
      <c r="WEK155" s="4"/>
      <c r="WEL155" s="4"/>
      <c r="WEM155" s="4"/>
      <c r="WEN155" s="4"/>
      <c r="WEO155" s="4"/>
      <c r="WEP155" s="4"/>
      <c r="WEQ155" s="4"/>
      <c r="WER155" s="4"/>
      <c r="WES155" s="4"/>
      <c r="WET155" s="4"/>
      <c r="WEU155" s="4"/>
      <c r="WEV155" s="4"/>
      <c r="WEW155" s="4"/>
      <c r="WEX155" s="4"/>
      <c r="WEY155" s="4"/>
      <c r="WEZ155" s="4"/>
      <c r="WFA155" s="4"/>
      <c r="WFB155" s="4"/>
      <c r="WFC155" s="4"/>
      <c r="WFD155" s="4"/>
      <c r="WFE155" s="4"/>
      <c r="WFF155" s="4"/>
      <c r="WFG155" s="4"/>
      <c r="WFH155" s="4"/>
      <c r="WFI155" s="4"/>
      <c r="WFJ155" s="4"/>
      <c r="WFK155" s="4"/>
      <c r="WFL155" s="4"/>
      <c r="WFM155" s="4"/>
      <c r="WFN155" s="4"/>
      <c r="WFO155" s="4"/>
      <c r="WFP155" s="4"/>
      <c r="WFQ155" s="4"/>
      <c r="WFR155" s="4"/>
      <c r="WFS155" s="4"/>
      <c r="WFT155" s="4"/>
      <c r="WFU155" s="4"/>
      <c r="WFV155" s="4"/>
      <c r="WFW155" s="4"/>
      <c r="WFX155" s="4"/>
      <c r="WFY155" s="4"/>
      <c r="WFZ155" s="4"/>
      <c r="WGA155" s="4"/>
      <c r="WGB155" s="4"/>
      <c r="WGC155" s="4"/>
      <c r="WGD155" s="4"/>
      <c r="WGE155" s="4"/>
      <c r="WGF155" s="4"/>
      <c r="WGG155" s="4"/>
      <c r="WGH155" s="4"/>
      <c r="WGI155" s="4"/>
      <c r="WGJ155" s="4"/>
      <c r="WGK155" s="4"/>
      <c r="WGL155" s="4"/>
      <c r="WGM155" s="4"/>
      <c r="WGN155" s="4"/>
      <c r="WGO155" s="4"/>
      <c r="WGP155" s="4"/>
      <c r="WGQ155" s="4"/>
      <c r="WGR155" s="4"/>
      <c r="WGS155" s="4"/>
      <c r="WGT155" s="4"/>
      <c r="WGU155" s="4"/>
      <c r="WGV155" s="4"/>
      <c r="WGW155" s="4"/>
      <c r="WGX155" s="4"/>
      <c r="WGY155" s="4"/>
      <c r="WGZ155" s="4"/>
      <c r="WHA155" s="4"/>
      <c r="WHB155" s="4"/>
      <c r="WHC155" s="4"/>
      <c r="WHD155" s="4"/>
      <c r="WHE155" s="4"/>
      <c r="WHF155" s="4"/>
      <c r="WHG155" s="4"/>
      <c r="WHH155" s="4"/>
      <c r="WHI155" s="4"/>
      <c r="WHJ155" s="4"/>
      <c r="WHK155" s="4"/>
      <c r="WHL155" s="4"/>
      <c r="WHM155" s="4"/>
      <c r="WHN155" s="4"/>
      <c r="WHO155" s="4"/>
      <c r="WHP155" s="4"/>
      <c r="WHQ155" s="4"/>
      <c r="WHR155" s="4"/>
      <c r="WHS155" s="4"/>
      <c r="WHT155" s="4"/>
      <c r="WHU155" s="4"/>
      <c r="WHV155" s="4"/>
      <c r="WHW155" s="4"/>
      <c r="WHX155" s="4"/>
      <c r="WHY155" s="4"/>
      <c r="WHZ155" s="4"/>
      <c r="WIA155" s="4"/>
      <c r="WIB155" s="4"/>
      <c r="WIC155" s="4"/>
      <c r="WID155" s="4"/>
      <c r="WIE155" s="4"/>
      <c r="WIF155" s="4"/>
      <c r="WIG155" s="4"/>
      <c r="WIH155" s="4"/>
      <c r="WII155" s="4"/>
      <c r="WIJ155" s="4"/>
      <c r="WIK155" s="4"/>
      <c r="WIL155" s="4"/>
      <c r="WIM155" s="4"/>
      <c r="WIN155" s="4"/>
      <c r="WIO155" s="4"/>
      <c r="WIP155" s="4"/>
      <c r="WIQ155" s="4"/>
      <c r="WIR155" s="4"/>
      <c r="WIS155" s="4"/>
      <c r="WIT155" s="4"/>
      <c r="WIU155" s="4"/>
      <c r="WIV155" s="4"/>
      <c r="WIW155" s="4"/>
      <c r="WIX155" s="4"/>
      <c r="WIY155" s="4"/>
      <c r="WIZ155" s="4"/>
      <c r="WJA155" s="4"/>
      <c r="WJB155" s="4"/>
      <c r="WJC155" s="4"/>
      <c r="WJD155" s="4"/>
      <c r="WJE155" s="4"/>
      <c r="WJF155" s="4"/>
      <c r="WJG155" s="4"/>
      <c r="WJH155" s="4"/>
      <c r="WJI155" s="4"/>
      <c r="WJJ155" s="4"/>
      <c r="WJK155" s="4"/>
      <c r="WJL155" s="4"/>
      <c r="WJM155" s="4"/>
      <c r="WJN155" s="4"/>
      <c r="WJO155" s="4"/>
      <c r="WJP155" s="4"/>
      <c r="WJQ155" s="4"/>
      <c r="WJR155" s="4"/>
      <c r="WJS155" s="74"/>
      <c r="WJT155" s="74"/>
      <c r="WJU155" s="74"/>
      <c r="WJV155" s="74"/>
      <c r="WJW155" s="74"/>
      <c r="WJX155" s="74"/>
      <c r="WJY155" s="4"/>
      <c r="WJZ155" s="4"/>
      <c r="WKA155" s="4"/>
      <c r="WKB155" s="4"/>
      <c r="WKC155" s="4"/>
      <c r="WKD155" s="4"/>
      <c r="WKE155" s="4"/>
      <c r="WKF155" s="4"/>
      <c r="WKG155" s="4"/>
      <c r="WKH155" s="4"/>
      <c r="WKI155" s="4"/>
      <c r="WKJ155" s="4"/>
      <c r="WKK155" s="4"/>
      <c r="WKL155" s="4"/>
      <c r="WKM155" s="4"/>
      <c r="WKN155" s="4"/>
      <c r="WKO155" s="4"/>
      <c r="WKP155" s="4"/>
      <c r="WKQ155" s="4"/>
      <c r="WKR155" s="4"/>
      <c r="WKS155" s="4"/>
      <c r="WKT155" s="4"/>
      <c r="WKU155" s="4"/>
      <c r="WKV155" s="4"/>
      <c r="WKW155" s="4"/>
      <c r="WKX155" s="4"/>
      <c r="WKY155" s="4"/>
      <c r="WKZ155" s="4"/>
      <c r="WLA155" s="4"/>
      <c r="WLB155" s="4"/>
      <c r="WLC155" s="4"/>
      <c r="WLD155" s="4"/>
      <c r="WLE155" s="4"/>
      <c r="WLF155" s="4"/>
      <c r="WLG155" s="4"/>
      <c r="WLH155" s="4"/>
      <c r="WLI155" s="4"/>
      <c r="WLJ155" s="4"/>
      <c r="WLK155" s="4"/>
      <c r="WLL155" s="4"/>
      <c r="WLM155" s="4"/>
      <c r="WLN155" s="4"/>
      <c r="WLO155" s="4"/>
      <c r="WLP155" s="4"/>
      <c r="WLQ155" s="4"/>
      <c r="WLR155" s="4"/>
      <c r="WLS155" s="4"/>
      <c r="WLT155" s="4"/>
      <c r="WLU155" s="4"/>
      <c r="WLV155" s="4"/>
      <c r="WLW155" s="4"/>
      <c r="WLX155" s="4"/>
      <c r="WLY155" s="4"/>
      <c r="WLZ155" s="4"/>
      <c r="WMA155" s="4"/>
      <c r="WMB155" s="4"/>
      <c r="WMC155" s="4"/>
      <c r="WMD155" s="4"/>
      <c r="WME155" s="4"/>
      <c r="WMF155" s="4"/>
      <c r="WMG155" s="4"/>
      <c r="WMH155" s="4"/>
      <c r="WMI155" s="4"/>
      <c r="WMJ155" s="4"/>
      <c r="WMK155" s="4"/>
      <c r="WML155" s="4"/>
      <c r="WMM155" s="4"/>
      <c r="WMN155" s="4"/>
      <c r="WMO155" s="4"/>
      <c r="WMP155" s="4"/>
      <c r="WMQ155" s="4"/>
      <c r="WMR155" s="4"/>
      <c r="WMS155" s="4"/>
      <c r="WMT155" s="4"/>
      <c r="WMU155" s="4"/>
      <c r="WMV155" s="4"/>
      <c r="WMW155" s="4"/>
      <c r="WMX155" s="4"/>
      <c r="WMY155" s="4"/>
      <c r="WMZ155" s="4"/>
      <c r="WNA155" s="4"/>
      <c r="WNB155" s="4"/>
      <c r="WNC155" s="4"/>
      <c r="WND155" s="4"/>
      <c r="WNE155" s="4"/>
      <c r="WNF155" s="4"/>
      <c r="WNG155" s="4"/>
      <c r="WNH155" s="4"/>
      <c r="WNI155" s="4"/>
      <c r="WNJ155" s="4"/>
      <c r="WNK155" s="4"/>
      <c r="WNL155" s="4"/>
      <c r="WNM155" s="4"/>
      <c r="WNN155" s="4"/>
      <c r="WNO155" s="4"/>
      <c r="WNP155" s="4"/>
      <c r="WNQ155" s="4"/>
      <c r="WNR155" s="4"/>
      <c r="WNS155" s="4"/>
      <c r="WNT155" s="4"/>
      <c r="WNU155" s="4"/>
      <c r="WNV155" s="4"/>
      <c r="WNW155" s="4"/>
      <c r="WNX155" s="4"/>
      <c r="WNY155" s="4"/>
      <c r="WNZ155" s="4"/>
      <c r="WOA155" s="4"/>
      <c r="WOB155" s="4"/>
      <c r="WOC155" s="4"/>
      <c r="WOD155" s="4"/>
      <c r="WOE155" s="4"/>
      <c r="WOF155" s="4"/>
      <c r="WOG155" s="4"/>
      <c r="WOH155" s="4"/>
      <c r="WOI155" s="4"/>
      <c r="WOJ155" s="4"/>
      <c r="WOK155" s="4"/>
      <c r="WOL155" s="4"/>
      <c r="WOM155" s="4"/>
      <c r="WON155" s="4"/>
      <c r="WOO155" s="4"/>
      <c r="WOP155" s="4"/>
      <c r="WOQ155" s="4"/>
      <c r="WOR155" s="4"/>
      <c r="WOS155" s="4"/>
      <c r="WOT155" s="4"/>
      <c r="WOU155" s="4"/>
      <c r="WOV155" s="4"/>
      <c r="WOW155" s="4"/>
      <c r="WOX155" s="4"/>
      <c r="WOY155" s="4"/>
      <c r="WOZ155" s="4"/>
      <c r="WPA155" s="4"/>
      <c r="WPB155" s="4"/>
      <c r="WPC155" s="4"/>
      <c r="WPD155" s="4"/>
      <c r="WPE155" s="4"/>
      <c r="WPF155" s="4"/>
      <c r="WPG155" s="4"/>
      <c r="WPH155" s="4"/>
      <c r="WPI155" s="4"/>
      <c r="WPJ155" s="4"/>
      <c r="WPK155" s="4"/>
      <c r="WPL155" s="4"/>
      <c r="WPM155" s="4"/>
      <c r="WPN155" s="4"/>
      <c r="WPO155" s="4"/>
      <c r="WPP155" s="4"/>
      <c r="WPQ155" s="4"/>
      <c r="WPR155" s="4"/>
      <c r="WPS155" s="4"/>
      <c r="WPT155" s="4"/>
      <c r="WPU155" s="4"/>
      <c r="WPV155" s="4"/>
      <c r="WPW155" s="4"/>
      <c r="WPX155" s="4"/>
      <c r="WPY155" s="4"/>
      <c r="WPZ155" s="4"/>
      <c r="WQA155" s="4"/>
      <c r="WQB155" s="4"/>
      <c r="WQC155" s="4"/>
      <c r="WQD155" s="4"/>
      <c r="WQE155" s="4"/>
      <c r="WQF155" s="4"/>
      <c r="WQG155" s="4"/>
      <c r="WQH155" s="4"/>
      <c r="WQI155" s="4"/>
      <c r="WQJ155" s="4"/>
      <c r="WQK155" s="4"/>
      <c r="WQL155" s="4"/>
      <c r="WQM155" s="4"/>
      <c r="WQN155" s="4"/>
      <c r="WQO155" s="4"/>
      <c r="WQP155" s="4"/>
      <c r="WQQ155" s="4"/>
      <c r="WQR155" s="4"/>
      <c r="WQS155" s="4"/>
      <c r="WQT155" s="4"/>
      <c r="WQU155" s="4"/>
      <c r="WQV155" s="4"/>
      <c r="WQW155" s="4"/>
      <c r="WQX155" s="4"/>
      <c r="WQY155" s="4"/>
      <c r="WQZ155" s="4"/>
      <c r="WRA155" s="4"/>
      <c r="WRB155" s="4"/>
      <c r="WRC155" s="4"/>
      <c r="WRD155" s="4"/>
      <c r="WRE155" s="4"/>
      <c r="WRF155" s="4"/>
      <c r="WRG155" s="4"/>
      <c r="WRH155" s="4"/>
      <c r="WRI155" s="4"/>
      <c r="WRJ155" s="4"/>
      <c r="WRK155" s="4"/>
      <c r="WRL155" s="4"/>
      <c r="WRM155" s="4"/>
      <c r="WRN155" s="4"/>
      <c r="WRO155" s="4"/>
      <c r="WRP155" s="4"/>
      <c r="WRQ155" s="4"/>
      <c r="WRR155" s="4"/>
      <c r="WRS155" s="4"/>
      <c r="WRT155" s="4"/>
      <c r="WRU155" s="4"/>
      <c r="WRV155" s="4"/>
      <c r="WRW155" s="4"/>
      <c r="WRX155" s="4"/>
      <c r="WRY155" s="4"/>
      <c r="WRZ155" s="4"/>
      <c r="WSA155" s="4"/>
      <c r="WSB155" s="4"/>
      <c r="WSC155" s="4"/>
      <c r="WSD155" s="4"/>
      <c r="WSE155" s="4"/>
      <c r="WSF155" s="4"/>
      <c r="WSG155" s="4"/>
      <c r="WSH155" s="4"/>
      <c r="WSI155" s="4"/>
      <c r="WSJ155" s="4"/>
      <c r="WSK155" s="4"/>
      <c r="WSL155" s="4"/>
      <c r="WSM155" s="4"/>
      <c r="WSN155" s="4"/>
      <c r="WSO155" s="4"/>
      <c r="WSP155" s="4"/>
      <c r="WSQ155" s="4"/>
      <c r="WSR155" s="4"/>
      <c r="WSS155" s="4"/>
      <c r="WST155" s="4"/>
      <c r="WSU155" s="4"/>
      <c r="WSV155" s="4"/>
      <c r="WSW155" s="4"/>
      <c r="WSX155" s="4"/>
      <c r="WSY155" s="4"/>
      <c r="WSZ155" s="4"/>
      <c r="WTA155" s="4"/>
      <c r="WTB155" s="4"/>
      <c r="WTC155" s="4"/>
      <c r="WTD155" s="4"/>
      <c r="WTE155" s="4"/>
      <c r="WTF155" s="4"/>
      <c r="WTG155" s="4"/>
      <c r="WTH155" s="4"/>
      <c r="WTI155" s="4"/>
      <c r="WTJ155" s="4"/>
      <c r="WTK155" s="4"/>
      <c r="WTL155" s="4"/>
      <c r="WTM155" s="4"/>
      <c r="WTN155" s="4"/>
      <c r="WTO155" s="74"/>
      <c r="WTP155" s="74"/>
      <c r="WTQ155" s="74"/>
      <c r="WTR155" s="74"/>
      <c r="WTS155" s="74"/>
      <c r="WTT155" s="74"/>
      <c r="WTU155" s="4"/>
      <c r="WTV155" s="4"/>
      <c r="WTW155" s="4"/>
      <c r="WTX155" s="4"/>
      <c r="WTY155" s="4"/>
      <c r="WTZ155" s="4"/>
      <c r="WUA155" s="4"/>
      <c r="WUB155" s="4"/>
      <c r="WUC155" s="4"/>
      <c r="WUD155" s="4"/>
      <c r="WUE155" s="4"/>
      <c r="WUF155" s="4"/>
      <c r="WUG155" s="4"/>
      <c r="WUH155" s="4"/>
      <c r="WUI155" s="4"/>
      <c r="WUJ155" s="4"/>
      <c r="WUK155" s="4"/>
      <c r="WUL155" s="4"/>
      <c r="WUM155" s="4"/>
      <c r="WUN155" s="4"/>
      <c r="WUO155" s="4"/>
      <c r="WUP155" s="4"/>
      <c r="WUQ155" s="4"/>
      <c r="WUR155" s="4"/>
      <c r="WUS155" s="4"/>
      <c r="WUT155" s="4"/>
      <c r="WUU155" s="4"/>
      <c r="WUV155" s="4"/>
      <c r="WUW155" s="4"/>
      <c r="WUX155" s="4"/>
      <c r="WUY155" s="4"/>
      <c r="WUZ155" s="4"/>
      <c r="WVA155" s="4"/>
      <c r="WVB155" s="4"/>
      <c r="WVC155" s="4"/>
      <c r="WVD155" s="4"/>
      <c r="WVE155" s="4"/>
      <c r="WVF155" s="4"/>
      <c r="WVG155" s="4"/>
      <c r="WVH155" s="4"/>
      <c r="WVI155" s="4"/>
      <c r="WVJ155" s="4"/>
      <c r="WVK155" s="4"/>
      <c r="WVL155" s="4"/>
      <c r="WVM155" s="4"/>
      <c r="WVN155" s="4"/>
      <c r="WVO155" s="4"/>
      <c r="WVP155" s="4"/>
      <c r="WVQ155" s="4"/>
      <c r="WVR155" s="4"/>
      <c r="WVS155" s="4"/>
      <c r="WVT155" s="4"/>
      <c r="WVU155" s="4"/>
      <c r="WVV155" s="4"/>
      <c r="WVW155" s="4"/>
      <c r="WVX155" s="4"/>
      <c r="WVY155" s="4"/>
      <c r="WVZ155" s="4"/>
      <c r="WWA155" s="4"/>
      <c r="WWB155" s="4"/>
      <c r="WWC155" s="4"/>
      <c r="WWD155" s="4"/>
      <c r="WWE155" s="4"/>
      <c r="WWF155" s="4"/>
      <c r="WWG155" s="4"/>
      <c r="WWH155" s="4"/>
      <c r="WWI155" s="4"/>
      <c r="WWJ155" s="4"/>
      <c r="WWK155" s="4"/>
      <c r="WWL155" s="4"/>
      <c r="WWM155" s="4"/>
      <c r="WWN155" s="4"/>
      <c r="WWO155" s="4"/>
      <c r="WWP155" s="4"/>
      <c r="WWQ155" s="4"/>
      <c r="WWR155" s="4"/>
      <c r="WWS155" s="4"/>
      <c r="WWT155" s="4"/>
      <c r="WWU155" s="4"/>
      <c r="WWV155" s="4"/>
      <c r="WWW155" s="4"/>
      <c r="WWX155" s="4"/>
      <c r="WWY155" s="4"/>
      <c r="WWZ155" s="4"/>
      <c r="WXA155" s="4"/>
      <c r="WXB155" s="4"/>
      <c r="WXC155" s="4"/>
      <c r="WXD155" s="4"/>
      <c r="WXE155" s="4"/>
      <c r="WXF155" s="4"/>
      <c r="WXG155" s="4"/>
      <c r="WXH155" s="4"/>
      <c r="WXI155" s="4"/>
      <c r="WXJ155" s="4"/>
      <c r="WXK155" s="4"/>
      <c r="WXL155" s="4"/>
      <c r="WXM155" s="4"/>
      <c r="WXN155" s="4"/>
      <c r="WXO155" s="4"/>
      <c r="WXP155" s="4"/>
      <c r="WXQ155" s="4"/>
      <c r="WXR155" s="4"/>
      <c r="WXS155" s="4"/>
      <c r="WXT155" s="4"/>
      <c r="WXU155" s="4"/>
      <c r="WXV155" s="4"/>
      <c r="WXW155" s="4"/>
      <c r="WXX155" s="4"/>
      <c r="WXY155" s="4"/>
      <c r="WXZ155" s="4"/>
      <c r="WYA155" s="4"/>
      <c r="WYB155" s="4"/>
      <c r="WYC155" s="4"/>
      <c r="WYD155" s="4"/>
      <c r="WYE155" s="4"/>
      <c r="WYF155" s="4"/>
      <c r="WYG155" s="4"/>
      <c r="WYH155" s="4"/>
      <c r="WYI155" s="4"/>
      <c r="WYJ155" s="4"/>
      <c r="WYK155" s="4"/>
      <c r="WYL155" s="4"/>
      <c r="WYM155" s="4"/>
      <c r="WYN155" s="4"/>
      <c r="WYO155" s="4"/>
      <c r="WYP155" s="4"/>
      <c r="WYQ155" s="4"/>
      <c r="WYR155" s="4"/>
      <c r="WYS155" s="4"/>
      <c r="WYT155" s="4"/>
      <c r="WYU155" s="4"/>
      <c r="WYV155" s="4"/>
      <c r="WYW155" s="4"/>
      <c r="WYX155" s="4"/>
      <c r="WYY155" s="4"/>
      <c r="WYZ155" s="4"/>
      <c r="WZA155" s="4"/>
      <c r="WZB155" s="4"/>
      <c r="WZC155" s="4"/>
      <c r="WZD155" s="4"/>
      <c r="WZE155" s="4"/>
      <c r="WZF155" s="4"/>
      <c r="WZG155" s="4"/>
      <c r="WZH155" s="4"/>
      <c r="WZI155" s="4"/>
      <c r="WZJ155" s="4"/>
      <c r="WZK155" s="4"/>
      <c r="WZL155" s="4"/>
      <c r="WZM155" s="4"/>
      <c r="WZN155" s="4"/>
      <c r="WZO155" s="4"/>
      <c r="WZP155" s="4"/>
      <c r="WZQ155" s="4"/>
      <c r="WZR155" s="4"/>
      <c r="WZS155" s="4"/>
      <c r="WZT155" s="4"/>
      <c r="WZU155" s="4"/>
      <c r="WZV155" s="4"/>
      <c r="WZW155" s="4"/>
      <c r="WZX155" s="4"/>
      <c r="WZY155" s="4"/>
      <c r="WZZ155" s="4"/>
      <c r="XAA155" s="4"/>
      <c r="XAB155" s="4"/>
      <c r="XAC155" s="4"/>
      <c r="XAD155" s="4"/>
      <c r="XAE155" s="4"/>
      <c r="XAF155" s="4"/>
      <c r="XAG155" s="4"/>
      <c r="XAH155" s="4"/>
      <c r="XAI155" s="4"/>
      <c r="XAJ155" s="4"/>
      <c r="XAK155" s="4"/>
      <c r="XAL155" s="4"/>
      <c r="XAM155" s="4"/>
      <c r="XAN155" s="4"/>
      <c r="XAO155" s="4"/>
      <c r="XAP155" s="4"/>
      <c r="XAQ155" s="4"/>
      <c r="XAR155" s="4"/>
      <c r="XAS155" s="4"/>
      <c r="XAT155" s="4"/>
      <c r="XAU155" s="4"/>
      <c r="XAV155" s="4"/>
      <c r="XAW155" s="4"/>
      <c r="XAX155" s="4"/>
      <c r="XAY155" s="4"/>
      <c r="XAZ155" s="4"/>
      <c r="XBA155" s="4"/>
      <c r="XBB155" s="4"/>
      <c r="XBC155" s="4"/>
      <c r="XBD155" s="4"/>
      <c r="XBE155" s="4"/>
      <c r="XBF155" s="4"/>
      <c r="XBG155" s="4"/>
      <c r="XBH155" s="4"/>
      <c r="XBI155" s="4"/>
      <c r="XBJ155" s="4"/>
      <c r="XBK155" s="4"/>
      <c r="XBL155" s="4"/>
      <c r="XBM155" s="4"/>
      <c r="XBN155" s="4"/>
      <c r="XBO155" s="4"/>
      <c r="XBP155" s="4"/>
      <c r="XBQ155" s="4"/>
      <c r="XBR155" s="4"/>
      <c r="XBS155" s="4"/>
      <c r="XBT155" s="4"/>
      <c r="XBU155" s="4"/>
      <c r="XBV155" s="4"/>
      <c r="XBW155" s="4"/>
      <c r="XBX155" s="4"/>
      <c r="XBY155" s="4"/>
      <c r="XBZ155" s="4"/>
      <c r="XCA155" s="4"/>
      <c r="XCB155" s="4"/>
      <c r="XCC155" s="4"/>
      <c r="XCD155" s="4"/>
      <c r="XCE155" s="4"/>
      <c r="XCF155" s="4"/>
      <c r="XCG155" s="4"/>
      <c r="XCH155" s="4"/>
      <c r="XCI155" s="4"/>
      <c r="XCJ155" s="4"/>
      <c r="XCK155" s="4"/>
      <c r="XCL155" s="4"/>
      <c r="XCM155" s="4"/>
      <c r="XCN155" s="4"/>
      <c r="XCO155" s="4"/>
      <c r="XCP155" s="4"/>
      <c r="XCQ155" s="4"/>
      <c r="XCR155" s="4"/>
      <c r="XCS155" s="4"/>
      <c r="XCT155" s="4"/>
      <c r="XCU155" s="4"/>
      <c r="XCV155" s="4"/>
      <c r="XCW155" s="4"/>
      <c r="XCX155" s="4"/>
      <c r="XCY155" s="4"/>
      <c r="XCZ155" s="4"/>
      <c r="XDA155" s="4"/>
      <c r="XDB155" s="4"/>
      <c r="XDC155" s="4"/>
      <c r="XDD155" s="4"/>
      <c r="XDE155" s="4"/>
    </row>
    <row r="156" spans="1:16333" s="73" customFormat="1" ht="15.75" x14ac:dyDescent="0.25">
      <c r="A156" s="90"/>
      <c r="B156" s="91"/>
      <c r="C156" s="91"/>
      <c r="D156" s="71"/>
      <c r="E156" s="71"/>
      <c r="F156" s="71"/>
      <c r="H156" s="92"/>
      <c r="I156" s="92"/>
      <c r="J156" s="92"/>
      <c r="K156" s="92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74"/>
      <c r="HD156" s="74"/>
      <c r="HE156" s="74"/>
      <c r="HF156" s="74"/>
      <c r="HG156" s="74"/>
      <c r="HH156" s="7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74"/>
      <c r="QZ156" s="74"/>
      <c r="RA156" s="74"/>
      <c r="RB156" s="74"/>
      <c r="RC156" s="74"/>
      <c r="RD156" s="7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  <c r="VO156" s="4"/>
      <c r="VP156" s="4"/>
      <c r="VQ156" s="4"/>
      <c r="VR156" s="4"/>
      <c r="VS156" s="4"/>
      <c r="VT156" s="4"/>
      <c r="VU156" s="4"/>
      <c r="VV156" s="4"/>
      <c r="VW156" s="4"/>
      <c r="VX156" s="4"/>
      <c r="VY156" s="4"/>
      <c r="VZ156" s="4"/>
      <c r="WA156" s="4"/>
      <c r="WB156" s="4"/>
      <c r="WC156" s="4"/>
      <c r="WD156" s="4"/>
      <c r="WE156" s="4"/>
      <c r="WF156" s="4"/>
      <c r="WG156" s="4"/>
      <c r="WH156" s="4"/>
      <c r="WI156" s="4"/>
      <c r="WJ156" s="4"/>
      <c r="WK156" s="4"/>
      <c r="WL156" s="4"/>
      <c r="WM156" s="4"/>
      <c r="WN156" s="4"/>
      <c r="WO156" s="4"/>
      <c r="WP156" s="4"/>
      <c r="WQ156" s="4"/>
      <c r="WR156" s="4"/>
      <c r="WS156" s="4"/>
      <c r="WT156" s="4"/>
      <c r="WU156" s="4"/>
      <c r="WV156" s="4"/>
      <c r="WW156" s="4"/>
      <c r="WX156" s="4"/>
      <c r="WY156" s="4"/>
      <c r="WZ156" s="4"/>
      <c r="XA156" s="4"/>
      <c r="XB156" s="4"/>
      <c r="XC156" s="4"/>
      <c r="XD156" s="4"/>
      <c r="XE156" s="4"/>
      <c r="XF156" s="4"/>
      <c r="XG156" s="4"/>
      <c r="XH156" s="4"/>
      <c r="XI156" s="4"/>
      <c r="XJ156" s="4"/>
      <c r="XK156" s="4"/>
      <c r="XL156" s="4"/>
      <c r="XM156" s="4"/>
      <c r="XN156" s="4"/>
      <c r="XO156" s="4"/>
      <c r="XP156" s="4"/>
      <c r="XQ156" s="4"/>
      <c r="XR156" s="4"/>
      <c r="XS156" s="4"/>
      <c r="XT156" s="4"/>
      <c r="XU156" s="4"/>
      <c r="XV156" s="4"/>
      <c r="XW156" s="4"/>
      <c r="XX156" s="4"/>
      <c r="XY156" s="4"/>
      <c r="XZ156" s="4"/>
      <c r="YA156" s="4"/>
      <c r="YB156" s="4"/>
      <c r="YC156" s="4"/>
      <c r="YD156" s="4"/>
      <c r="YE156" s="4"/>
      <c r="YF156" s="4"/>
      <c r="YG156" s="4"/>
      <c r="YH156" s="4"/>
      <c r="YI156" s="4"/>
      <c r="YJ156" s="4"/>
      <c r="YK156" s="4"/>
      <c r="YL156" s="4"/>
      <c r="YM156" s="4"/>
      <c r="YN156" s="4"/>
      <c r="YO156" s="4"/>
      <c r="YP156" s="4"/>
      <c r="YQ156" s="4"/>
      <c r="YR156" s="4"/>
      <c r="YS156" s="4"/>
      <c r="YT156" s="4"/>
      <c r="YU156" s="4"/>
      <c r="YV156" s="4"/>
      <c r="YW156" s="4"/>
      <c r="YX156" s="4"/>
      <c r="YY156" s="4"/>
      <c r="YZ156" s="4"/>
      <c r="ZA156" s="4"/>
      <c r="ZB156" s="4"/>
      <c r="ZC156" s="4"/>
      <c r="ZD156" s="4"/>
      <c r="ZE156" s="4"/>
      <c r="ZF156" s="4"/>
      <c r="ZG156" s="4"/>
      <c r="ZH156" s="4"/>
      <c r="ZI156" s="4"/>
      <c r="ZJ156" s="4"/>
      <c r="ZK156" s="4"/>
      <c r="ZL156" s="4"/>
      <c r="ZM156" s="4"/>
      <c r="ZN156" s="4"/>
      <c r="ZO156" s="4"/>
      <c r="ZP156" s="4"/>
      <c r="ZQ156" s="4"/>
      <c r="ZR156" s="4"/>
      <c r="ZS156" s="4"/>
      <c r="ZT156" s="4"/>
      <c r="ZU156" s="4"/>
      <c r="ZV156" s="4"/>
      <c r="ZW156" s="4"/>
      <c r="ZX156" s="4"/>
      <c r="ZY156" s="4"/>
      <c r="ZZ156" s="4"/>
      <c r="AAA156" s="4"/>
      <c r="AAB156" s="4"/>
      <c r="AAC156" s="4"/>
      <c r="AAD156" s="4"/>
      <c r="AAE156" s="4"/>
      <c r="AAF156" s="4"/>
      <c r="AAG156" s="4"/>
      <c r="AAH156" s="4"/>
      <c r="AAI156" s="4"/>
      <c r="AAJ156" s="4"/>
      <c r="AAK156" s="4"/>
      <c r="AAL156" s="4"/>
      <c r="AAM156" s="4"/>
      <c r="AAN156" s="4"/>
      <c r="AAO156" s="4"/>
      <c r="AAP156" s="4"/>
      <c r="AAQ156" s="4"/>
      <c r="AAR156" s="4"/>
      <c r="AAS156" s="4"/>
      <c r="AAT156" s="4"/>
      <c r="AAU156" s="74"/>
      <c r="AAV156" s="74"/>
      <c r="AAW156" s="74"/>
      <c r="AAX156" s="74"/>
      <c r="AAY156" s="74"/>
      <c r="AAZ156" s="74"/>
      <c r="ABA156" s="4"/>
      <c r="ABB156" s="4"/>
      <c r="ABC156" s="4"/>
      <c r="ABD156" s="4"/>
      <c r="ABE156" s="4"/>
      <c r="ABF156" s="4"/>
      <c r="ABG156" s="4"/>
      <c r="ABH156" s="4"/>
      <c r="ABI156" s="4"/>
      <c r="ABJ156" s="4"/>
      <c r="ABK156" s="4"/>
      <c r="ABL156" s="4"/>
      <c r="ABM156" s="4"/>
      <c r="ABN156" s="4"/>
      <c r="ABO156" s="4"/>
      <c r="ABP156" s="4"/>
      <c r="ABQ156" s="4"/>
      <c r="ABR156" s="4"/>
      <c r="ABS156" s="4"/>
      <c r="ABT156" s="4"/>
      <c r="ABU156" s="4"/>
      <c r="ABV156" s="4"/>
      <c r="ABW156" s="4"/>
      <c r="ABX156" s="4"/>
      <c r="ABY156" s="4"/>
      <c r="ABZ156" s="4"/>
      <c r="ACA156" s="4"/>
      <c r="ACB156" s="4"/>
      <c r="ACC156" s="4"/>
      <c r="ACD156" s="4"/>
      <c r="ACE156" s="4"/>
      <c r="ACF156" s="4"/>
      <c r="ACG156" s="4"/>
      <c r="ACH156" s="4"/>
      <c r="ACI156" s="4"/>
      <c r="ACJ156" s="4"/>
      <c r="ACK156" s="4"/>
      <c r="ACL156" s="4"/>
      <c r="ACM156" s="4"/>
      <c r="ACN156" s="4"/>
      <c r="ACO156" s="4"/>
      <c r="ACP156" s="4"/>
      <c r="ACQ156" s="4"/>
      <c r="ACR156" s="4"/>
      <c r="ACS156" s="4"/>
      <c r="ACT156" s="4"/>
      <c r="ACU156" s="4"/>
      <c r="ACV156" s="4"/>
      <c r="ACW156" s="4"/>
      <c r="ACX156" s="4"/>
      <c r="ACY156" s="4"/>
      <c r="ACZ156" s="4"/>
      <c r="ADA156" s="4"/>
      <c r="ADB156" s="4"/>
      <c r="ADC156" s="4"/>
      <c r="ADD156" s="4"/>
      <c r="ADE156" s="4"/>
      <c r="ADF156" s="4"/>
      <c r="ADG156" s="4"/>
      <c r="ADH156" s="4"/>
      <c r="ADI156" s="4"/>
      <c r="ADJ156" s="4"/>
      <c r="ADK156" s="4"/>
      <c r="ADL156" s="4"/>
      <c r="ADM156" s="4"/>
      <c r="ADN156" s="4"/>
      <c r="ADO156" s="4"/>
      <c r="ADP156" s="4"/>
      <c r="ADQ156" s="4"/>
      <c r="ADR156" s="4"/>
      <c r="ADS156" s="4"/>
      <c r="ADT156" s="4"/>
      <c r="ADU156" s="4"/>
      <c r="ADV156" s="4"/>
      <c r="ADW156" s="4"/>
      <c r="ADX156" s="4"/>
      <c r="ADY156" s="4"/>
      <c r="ADZ156" s="4"/>
      <c r="AEA156" s="4"/>
      <c r="AEB156" s="4"/>
      <c r="AEC156" s="4"/>
      <c r="AED156" s="4"/>
      <c r="AEE156" s="4"/>
      <c r="AEF156" s="4"/>
      <c r="AEG156" s="4"/>
      <c r="AEH156" s="4"/>
      <c r="AEI156" s="4"/>
      <c r="AEJ156" s="4"/>
      <c r="AEK156" s="4"/>
      <c r="AEL156" s="4"/>
      <c r="AEM156" s="4"/>
      <c r="AEN156" s="4"/>
      <c r="AEO156" s="4"/>
      <c r="AEP156" s="4"/>
      <c r="AEQ156" s="4"/>
      <c r="AER156" s="4"/>
      <c r="AES156" s="4"/>
      <c r="AET156" s="4"/>
      <c r="AEU156" s="4"/>
      <c r="AEV156" s="4"/>
      <c r="AEW156" s="4"/>
      <c r="AEX156" s="4"/>
      <c r="AEY156" s="4"/>
      <c r="AEZ156" s="4"/>
      <c r="AFA156" s="4"/>
      <c r="AFB156" s="4"/>
      <c r="AFC156" s="4"/>
      <c r="AFD156" s="4"/>
      <c r="AFE156" s="4"/>
      <c r="AFF156" s="4"/>
      <c r="AFG156" s="4"/>
      <c r="AFH156" s="4"/>
      <c r="AFI156" s="4"/>
      <c r="AFJ156" s="4"/>
      <c r="AFK156" s="4"/>
      <c r="AFL156" s="4"/>
      <c r="AFM156" s="4"/>
      <c r="AFN156" s="4"/>
      <c r="AFO156" s="4"/>
      <c r="AFP156" s="4"/>
      <c r="AFQ156" s="4"/>
      <c r="AFR156" s="4"/>
      <c r="AFS156" s="4"/>
      <c r="AFT156" s="4"/>
      <c r="AFU156" s="4"/>
      <c r="AFV156" s="4"/>
      <c r="AFW156" s="4"/>
      <c r="AFX156" s="4"/>
      <c r="AFY156" s="4"/>
      <c r="AFZ156" s="4"/>
      <c r="AGA156" s="4"/>
      <c r="AGB156" s="4"/>
      <c r="AGC156" s="4"/>
      <c r="AGD156" s="4"/>
      <c r="AGE156" s="4"/>
      <c r="AGF156" s="4"/>
      <c r="AGG156" s="4"/>
      <c r="AGH156" s="4"/>
      <c r="AGI156" s="4"/>
      <c r="AGJ156" s="4"/>
      <c r="AGK156" s="4"/>
      <c r="AGL156" s="4"/>
      <c r="AGM156" s="4"/>
      <c r="AGN156" s="4"/>
      <c r="AGO156" s="4"/>
      <c r="AGP156" s="4"/>
      <c r="AGQ156" s="4"/>
      <c r="AGR156" s="4"/>
      <c r="AGS156" s="4"/>
      <c r="AGT156" s="4"/>
      <c r="AGU156" s="4"/>
      <c r="AGV156" s="4"/>
      <c r="AGW156" s="4"/>
      <c r="AGX156" s="4"/>
      <c r="AGY156" s="4"/>
      <c r="AGZ156" s="4"/>
      <c r="AHA156" s="4"/>
      <c r="AHB156" s="4"/>
      <c r="AHC156" s="4"/>
      <c r="AHD156" s="4"/>
      <c r="AHE156" s="4"/>
      <c r="AHF156" s="4"/>
      <c r="AHG156" s="4"/>
      <c r="AHH156" s="4"/>
      <c r="AHI156" s="4"/>
      <c r="AHJ156" s="4"/>
      <c r="AHK156" s="4"/>
      <c r="AHL156" s="4"/>
      <c r="AHM156" s="4"/>
      <c r="AHN156" s="4"/>
      <c r="AHO156" s="4"/>
      <c r="AHP156" s="4"/>
      <c r="AHQ156" s="4"/>
      <c r="AHR156" s="4"/>
      <c r="AHS156" s="4"/>
      <c r="AHT156" s="4"/>
      <c r="AHU156" s="4"/>
      <c r="AHV156" s="4"/>
      <c r="AHW156" s="4"/>
      <c r="AHX156" s="4"/>
      <c r="AHY156" s="4"/>
      <c r="AHZ156" s="4"/>
      <c r="AIA156" s="4"/>
      <c r="AIB156" s="4"/>
      <c r="AIC156" s="4"/>
      <c r="AID156" s="4"/>
      <c r="AIE156" s="4"/>
      <c r="AIF156" s="4"/>
      <c r="AIG156" s="4"/>
      <c r="AIH156" s="4"/>
      <c r="AII156" s="4"/>
      <c r="AIJ156" s="4"/>
      <c r="AIK156" s="4"/>
      <c r="AIL156" s="4"/>
      <c r="AIM156" s="4"/>
      <c r="AIN156" s="4"/>
      <c r="AIO156" s="4"/>
      <c r="AIP156" s="4"/>
      <c r="AIQ156" s="4"/>
      <c r="AIR156" s="4"/>
      <c r="AIS156" s="4"/>
      <c r="AIT156" s="4"/>
      <c r="AIU156" s="4"/>
      <c r="AIV156" s="4"/>
      <c r="AIW156" s="4"/>
      <c r="AIX156" s="4"/>
      <c r="AIY156" s="4"/>
      <c r="AIZ156" s="4"/>
      <c r="AJA156" s="4"/>
      <c r="AJB156" s="4"/>
      <c r="AJC156" s="4"/>
      <c r="AJD156" s="4"/>
      <c r="AJE156" s="4"/>
      <c r="AJF156" s="4"/>
      <c r="AJG156" s="4"/>
      <c r="AJH156" s="4"/>
      <c r="AJI156" s="4"/>
      <c r="AJJ156" s="4"/>
      <c r="AJK156" s="4"/>
      <c r="AJL156" s="4"/>
      <c r="AJM156" s="4"/>
      <c r="AJN156" s="4"/>
      <c r="AJO156" s="4"/>
      <c r="AJP156" s="4"/>
      <c r="AJQ156" s="4"/>
      <c r="AJR156" s="4"/>
      <c r="AJS156" s="4"/>
      <c r="AJT156" s="4"/>
      <c r="AJU156" s="4"/>
      <c r="AJV156" s="4"/>
      <c r="AJW156" s="4"/>
      <c r="AJX156" s="4"/>
      <c r="AJY156" s="4"/>
      <c r="AJZ156" s="4"/>
      <c r="AKA156" s="4"/>
      <c r="AKB156" s="4"/>
      <c r="AKC156" s="4"/>
      <c r="AKD156" s="4"/>
      <c r="AKE156" s="4"/>
      <c r="AKF156" s="4"/>
      <c r="AKG156" s="4"/>
      <c r="AKH156" s="4"/>
      <c r="AKI156" s="4"/>
      <c r="AKJ156" s="4"/>
      <c r="AKK156" s="4"/>
      <c r="AKL156" s="4"/>
      <c r="AKM156" s="4"/>
      <c r="AKN156" s="4"/>
      <c r="AKO156" s="4"/>
      <c r="AKP156" s="4"/>
      <c r="AKQ156" s="74"/>
      <c r="AKR156" s="74"/>
      <c r="AKS156" s="74"/>
      <c r="AKT156" s="74"/>
      <c r="AKU156" s="74"/>
      <c r="AKV156" s="74"/>
      <c r="AKW156" s="4"/>
      <c r="AKX156" s="4"/>
      <c r="AKY156" s="4"/>
      <c r="AKZ156" s="4"/>
      <c r="ALA156" s="4"/>
      <c r="ALB156" s="4"/>
      <c r="ALC156" s="4"/>
      <c r="ALD156" s="4"/>
      <c r="ALE156" s="4"/>
      <c r="ALF156" s="4"/>
      <c r="ALG156" s="4"/>
      <c r="ALH156" s="4"/>
      <c r="ALI156" s="4"/>
      <c r="ALJ156" s="4"/>
      <c r="ALK156" s="4"/>
      <c r="ALL156" s="4"/>
      <c r="ALM156" s="4"/>
      <c r="ALN156" s="4"/>
      <c r="ALO156" s="4"/>
      <c r="ALP156" s="4"/>
      <c r="ALQ156" s="4"/>
      <c r="ALR156" s="4"/>
      <c r="ALS156" s="4"/>
      <c r="ALT156" s="4"/>
      <c r="ALU156" s="4"/>
      <c r="ALV156" s="4"/>
      <c r="ALW156" s="4"/>
      <c r="ALX156" s="4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  <c r="AMK156" s="4"/>
      <c r="AML156" s="4"/>
      <c r="AMM156" s="4"/>
      <c r="AMN156" s="4"/>
      <c r="AMO156" s="4"/>
      <c r="AMP156" s="4"/>
      <c r="AMQ156" s="4"/>
      <c r="AMR156" s="4"/>
      <c r="AMS156" s="4"/>
      <c r="AMT156" s="4"/>
      <c r="AMU156" s="4"/>
      <c r="AMV156" s="4"/>
      <c r="AMW156" s="4"/>
      <c r="AMX156" s="4"/>
      <c r="AMY156" s="4"/>
      <c r="AMZ156" s="4"/>
      <c r="ANA156" s="4"/>
      <c r="ANB156" s="4"/>
      <c r="ANC156" s="4"/>
      <c r="AND156" s="4"/>
      <c r="ANE156" s="4"/>
      <c r="ANF156" s="4"/>
      <c r="ANG156" s="4"/>
      <c r="ANH156" s="4"/>
      <c r="ANI156" s="4"/>
      <c r="ANJ156" s="4"/>
      <c r="ANK156" s="4"/>
      <c r="ANL156" s="4"/>
      <c r="ANM156" s="4"/>
      <c r="ANN156" s="4"/>
      <c r="ANO156" s="4"/>
      <c r="ANP156" s="4"/>
      <c r="ANQ156" s="4"/>
      <c r="ANR156" s="4"/>
      <c r="ANS156" s="4"/>
      <c r="ANT156" s="4"/>
      <c r="ANU156" s="4"/>
      <c r="ANV156" s="4"/>
      <c r="ANW156" s="4"/>
      <c r="ANX156" s="4"/>
      <c r="ANY156" s="4"/>
      <c r="ANZ156" s="4"/>
      <c r="AOA156" s="4"/>
      <c r="AOB156" s="4"/>
      <c r="AOC156" s="4"/>
      <c r="AOD156" s="4"/>
      <c r="AOE156" s="4"/>
      <c r="AOF156" s="4"/>
      <c r="AOG156" s="4"/>
      <c r="AOH156" s="4"/>
      <c r="AOI156" s="4"/>
      <c r="AOJ156" s="4"/>
      <c r="AOK156" s="4"/>
      <c r="AOL156" s="4"/>
      <c r="AOM156" s="4"/>
      <c r="AON156" s="4"/>
      <c r="AOO156" s="4"/>
      <c r="AOP156" s="4"/>
      <c r="AOQ156" s="4"/>
      <c r="AOR156" s="4"/>
      <c r="AOS156" s="4"/>
      <c r="AOT156" s="4"/>
      <c r="AOU156" s="4"/>
      <c r="AOV156" s="4"/>
      <c r="AOW156" s="4"/>
      <c r="AOX156" s="4"/>
      <c r="AOY156" s="4"/>
      <c r="AOZ156" s="4"/>
      <c r="APA156" s="4"/>
      <c r="APB156" s="4"/>
      <c r="APC156" s="4"/>
      <c r="APD156" s="4"/>
      <c r="APE156" s="4"/>
      <c r="APF156" s="4"/>
      <c r="APG156" s="4"/>
      <c r="APH156" s="4"/>
      <c r="API156" s="4"/>
      <c r="APJ156" s="4"/>
      <c r="APK156" s="4"/>
      <c r="APL156" s="4"/>
      <c r="APM156" s="4"/>
      <c r="APN156" s="4"/>
      <c r="APO156" s="4"/>
      <c r="APP156" s="4"/>
      <c r="APQ156" s="4"/>
      <c r="APR156" s="4"/>
      <c r="APS156" s="4"/>
      <c r="APT156" s="4"/>
      <c r="APU156" s="4"/>
      <c r="APV156" s="4"/>
      <c r="APW156" s="4"/>
      <c r="APX156" s="4"/>
      <c r="APY156" s="4"/>
      <c r="APZ156" s="4"/>
      <c r="AQA156" s="4"/>
      <c r="AQB156" s="4"/>
      <c r="AQC156" s="4"/>
      <c r="AQD156" s="4"/>
      <c r="AQE156" s="4"/>
      <c r="AQF156" s="4"/>
      <c r="AQG156" s="4"/>
      <c r="AQH156" s="4"/>
      <c r="AQI156" s="4"/>
      <c r="AQJ156" s="4"/>
      <c r="AQK156" s="4"/>
      <c r="AQL156" s="4"/>
      <c r="AQM156" s="4"/>
      <c r="AQN156" s="4"/>
      <c r="AQO156" s="4"/>
      <c r="AQP156" s="4"/>
      <c r="AQQ156" s="4"/>
      <c r="AQR156" s="4"/>
      <c r="AQS156" s="4"/>
      <c r="AQT156" s="4"/>
      <c r="AQU156" s="4"/>
      <c r="AQV156" s="4"/>
      <c r="AQW156" s="4"/>
      <c r="AQX156" s="4"/>
      <c r="AQY156" s="4"/>
      <c r="AQZ156" s="4"/>
      <c r="ARA156" s="4"/>
      <c r="ARB156" s="4"/>
      <c r="ARC156" s="4"/>
      <c r="ARD156" s="4"/>
      <c r="ARE156" s="4"/>
      <c r="ARF156" s="4"/>
      <c r="ARG156" s="4"/>
      <c r="ARH156" s="4"/>
      <c r="ARI156" s="4"/>
      <c r="ARJ156" s="4"/>
      <c r="ARK156" s="4"/>
      <c r="ARL156" s="4"/>
      <c r="ARM156" s="4"/>
      <c r="ARN156" s="4"/>
      <c r="ARO156" s="4"/>
      <c r="ARP156" s="4"/>
      <c r="ARQ156" s="4"/>
      <c r="ARR156" s="4"/>
      <c r="ARS156" s="4"/>
      <c r="ART156" s="4"/>
      <c r="ARU156" s="4"/>
      <c r="ARV156" s="4"/>
      <c r="ARW156" s="4"/>
      <c r="ARX156" s="4"/>
      <c r="ARY156" s="4"/>
      <c r="ARZ156" s="4"/>
      <c r="ASA156" s="4"/>
      <c r="ASB156" s="4"/>
      <c r="ASC156" s="4"/>
      <c r="ASD156" s="4"/>
      <c r="ASE156" s="4"/>
      <c r="ASF156" s="4"/>
      <c r="ASG156" s="4"/>
      <c r="ASH156" s="4"/>
      <c r="ASI156" s="4"/>
      <c r="ASJ156" s="4"/>
      <c r="ASK156" s="4"/>
      <c r="ASL156" s="4"/>
      <c r="ASM156" s="4"/>
      <c r="ASN156" s="4"/>
      <c r="ASO156" s="4"/>
      <c r="ASP156" s="4"/>
      <c r="ASQ156" s="4"/>
      <c r="ASR156" s="4"/>
      <c r="ASS156" s="4"/>
      <c r="AST156" s="4"/>
      <c r="ASU156" s="4"/>
      <c r="ASV156" s="4"/>
      <c r="ASW156" s="4"/>
      <c r="ASX156" s="4"/>
      <c r="ASY156" s="4"/>
      <c r="ASZ156" s="4"/>
      <c r="ATA156" s="4"/>
      <c r="ATB156" s="4"/>
      <c r="ATC156" s="4"/>
      <c r="ATD156" s="4"/>
      <c r="ATE156" s="4"/>
      <c r="ATF156" s="4"/>
      <c r="ATG156" s="4"/>
      <c r="ATH156" s="4"/>
      <c r="ATI156" s="4"/>
      <c r="ATJ156" s="4"/>
      <c r="ATK156" s="4"/>
      <c r="ATL156" s="4"/>
      <c r="ATM156" s="4"/>
      <c r="ATN156" s="4"/>
      <c r="ATO156" s="4"/>
      <c r="ATP156" s="4"/>
      <c r="ATQ156" s="4"/>
      <c r="ATR156" s="4"/>
      <c r="ATS156" s="4"/>
      <c r="ATT156" s="4"/>
      <c r="ATU156" s="4"/>
      <c r="ATV156" s="4"/>
      <c r="ATW156" s="4"/>
      <c r="ATX156" s="4"/>
      <c r="ATY156" s="4"/>
      <c r="ATZ156" s="4"/>
      <c r="AUA156" s="4"/>
      <c r="AUB156" s="4"/>
      <c r="AUC156" s="4"/>
      <c r="AUD156" s="4"/>
      <c r="AUE156" s="4"/>
      <c r="AUF156" s="4"/>
      <c r="AUG156" s="4"/>
      <c r="AUH156" s="4"/>
      <c r="AUI156" s="4"/>
      <c r="AUJ156" s="4"/>
      <c r="AUK156" s="4"/>
      <c r="AUL156" s="4"/>
      <c r="AUM156" s="74"/>
      <c r="AUN156" s="74"/>
      <c r="AUO156" s="74"/>
      <c r="AUP156" s="74"/>
      <c r="AUQ156" s="74"/>
      <c r="AUR156" s="74"/>
      <c r="AUS156" s="4"/>
      <c r="AUT156" s="4"/>
      <c r="AUU156" s="4"/>
      <c r="AUV156" s="4"/>
      <c r="AUW156" s="4"/>
      <c r="AUX156" s="4"/>
      <c r="AUY156" s="4"/>
      <c r="AUZ156" s="4"/>
      <c r="AVA156" s="4"/>
      <c r="AVB156" s="4"/>
      <c r="AVC156" s="4"/>
      <c r="AVD156" s="4"/>
      <c r="AVE156" s="4"/>
      <c r="AVF156" s="4"/>
      <c r="AVG156" s="4"/>
      <c r="AVH156" s="4"/>
      <c r="AVI156" s="4"/>
      <c r="AVJ156" s="4"/>
      <c r="AVK156" s="4"/>
      <c r="AVL156" s="4"/>
      <c r="AVM156" s="4"/>
      <c r="AVN156" s="4"/>
      <c r="AVO156" s="4"/>
      <c r="AVP156" s="4"/>
      <c r="AVQ156" s="4"/>
      <c r="AVR156" s="4"/>
      <c r="AVS156" s="4"/>
      <c r="AVT156" s="4"/>
      <c r="AVU156" s="4"/>
      <c r="AVV156" s="4"/>
      <c r="AVW156" s="4"/>
      <c r="AVX156" s="4"/>
      <c r="AVY156" s="4"/>
      <c r="AVZ156" s="4"/>
      <c r="AWA156" s="4"/>
      <c r="AWB156" s="4"/>
      <c r="AWC156" s="4"/>
      <c r="AWD156" s="4"/>
      <c r="AWE156" s="4"/>
      <c r="AWF156" s="4"/>
      <c r="AWG156" s="4"/>
      <c r="AWH156" s="4"/>
      <c r="AWI156" s="4"/>
      <c r="AWJ156" s="4"/>
      <c r="AWK156" s="4"/>
      <c r="AWL156" s="4"/>
      <c r="AWM156" s="4"/>
      <c r="AWN156" s="4"/>
      <c r="AWO156" s="4"/>
      <c r="AWP156" s="4"/>
      <c r="AWQ156" s="4"/>
      <c r="AWR156" s="4"/>
      <c r="AWS156" s="4"/>
      <c r="AWT156" s="4"/>
      <c r="AWU156" s="4"/>
      <c r="AWV156" s="4"/>
      <c r="AWW156" s="4"/>
      <c r="AWX156" s="4"/>
      <c r="AWY156" s="4"/>
      <c r="AWZ156" s="4"/>
      <c r="AXA156" s="4"/>
      <c r="AXB156" s="4"/>
      <c r="AXC156" s="4"/>
      <c r="AXD156" s="4"/>
      <c r="AXE156" s="4"/>
      <c r="AXF156" s="4"/>
      <c r="AXG156" s="4"/>
      <c r="AXH156" s="4"/>
      <c r="AXI156" s="4"/>
      <c r="AXJ156" s="4"/>
      <c r="AXK156" s="4"/>
      <c r="AXL156" s="4"/>
      <c r="AXM156" s="4"/>
      <c r="AXN156" s="4"/>
      <c r="AXO156" s="4"/>
      <c r="AXP156" s="4"/>
      <c r="AXQ156" s="4"/>
      <c r="AXR156" s="4"/>
      <c r="AXS156" s="4"/>
      <c r="AXT156" s="4"/>
      <c r="AXU156" s="4"/>
      <c r="AXV156" s="4"/>
      <c r="AXW156" s="4"/>
      <c r="AXX156" s="4"/>
      <c r="AXY156" s="4"/>
      <c r="AXZ156" s="4"/>
      <c r="AYA156" s="4"/>
      <c r="AYB156" s="4"/>
      <c r="AYC156" s="4"/>
      <c r="AYD156" s="4"/>
      <c r="AYE156" s="4"/>
      <c r="AYF156" s="4"/>
      <c r="AYG156" s="4"/>
      <c r="AYH156" s="4"/>
      <c r="AYI156" s="4"/>
      <c r="AYJ156" s="4"/>
      <c r="AYK156" s="4"/>
      <c r="AYL156" s="4"/>
      <c r="AYM156" s="4"/>
      <c r="AYN156" s="4"/>
      <c r="AYO156" s="4"/>
      <c r="AYP156" s="4"/>
      <c r="AYQ156" s="4"/>
      <c r="AYR156" s="4"/>
      <c r="AYS156" s="4"/>
      <c r="AYT156" s="4"/>
      <c r="AYU156" s="4"/>
      <c r="AYV156" s="4"/>
      <c r="AYW156" s="4"/>
      <c r="AYX156" s="4"/>
      <c r="AYY156" s="4"/>
      <c r="AYZ156" s="4"/>
      <c r="AZA156" s="4"/>
      <c r="AZB156" s="4"/>
      <c r="AZC156" s="4"/>
      <c r="AZD156" s="4"/>
      <c r="AZE156" s="4"/>
      <c r="AZF156" s="4"/>
      <c r="AZG156" s="4"/>
      <c r="AZH156" s="4"/>
      <c r="AZI156" s="4"/>
      <c r="AZJ156" s="4"/>
      <c r="AZK156" s="4"/>
      <c r="AZL156" s="4"/>
      <c r="AZM156" s="4"/>
      <c r="AZN156" s="4"/>
      <c r="AZO156" s="4"/>
      <c r="AZP156" s="4"/>
      <c r="AZQ156" s="4"/>
      <c r="AZR156" s="4"/>
      <c r="AZS156" s="4"/>
      <c r="AZT156" s="4"/>
      <c r="AZU156" s="4"/>
      <c r="AZV156" s="4"/>
      <c r="AZW156" s="4"/>
      <c r="AZX156" s="4"/>
      <c r="AZY156" s="4"/>
      <c r="AZZ156" s="4"/>
      <c r="BAA156" s="4"/>
      <c r="BAB156" s="4"/>
      <c r="BAC156" s="4"/>
      <c r="BAD156" s="4"/>
      <c r="BAE156" s="4"/>
      <c r="BAF156" s="4"/>
      <c r="BAG156" s="4"/>
      <c r="BAH156" s="4"/>
      <c r="BAI156" s="4"/>
      <c r="BAJ156" s="4"/>
      <c r="BAK156" s="4"/>
      <c r="BAL156" s="4"/>
      <c r="BAM156" s="4"/>
      <c r="BAN156" s="4"/>
      <c r="BAO156" s="4"/>
      <c r="BAP156" s="4"/>
      <c r="BAQ156" s="4"/>
      <c r="BAR156" s="4"/>
      <c r="BAS156" s="4"/>
      <c r="BAT156" s="4"/>
      <c r="BAU156" s="4"/>
      <c r="BAV156" s="4"/>
      <c r="BAW156" s="4"/>
      <c r="BAX156" s="4"/>
      <c r="BAY156" s="4"/>
      <c r="BAZ156" s="4"/>
      <c r="BBA156" s="4"/>
      <c r="BBB156" s="4"/>
      <c r="BBC156" s="4"/>
      <c r="BBD156" s="4"/>
      <c r="BBE156" s="4"/>
      <c r="BBF156" s="4"/>
      <c r="BBG156" s="4"/>
      <c r="BBH156" s="4"/>
      <c r="BBI156" s="4"/>
      <c r="BBJ156" s="4"/>
      <c r="BBK156" s="4"/>
      <c r="BBL156" s="4"/>
      <c r="BBM156" s="4"/>
      <c r="BBN156" s="4"/>
      <c r="BBO156" s="4"/>
      <c r="BBP156" s="4"/>
      <c r="BBQ156" s="4"/>
      <c r="BBR156" s="4"/>
      <c r="BBS156" s="4"/>
      <c r="BBT156" s="4"/>
      <c r="BBU156" s="4"/>
      <c r="BBV156" s="4"/>
      <c r="BBW156" s="4"/>
      <c r="BBX156" s="4"/>
      <c r="BBY156" s="4"/>
      <c r="BBZ156" s="4"/>
      <c r="BCA156" s="4"/>
      <c r="BCB156" s="4"/>
      <c r="BCC156" s="4"/>
      <c r="BCD156" s="4"/>
      <c r="BCE156" s="4"/>
      <c r="BCF156" s="4"/>
      <c r="BCG156" s="4"/>
      <c r="BCH156" s="4"/>
      <c r="BCI156" s="4"/>
      <c r="BCJ156" s="4"/>
      <c r="BCK156" s="4"/>
      <c r="BCL156" s="4"/>
      <c r="BCM156" s="4"/>
      <c r="BCN156" s="4"/>
      <c r="BCO156" s="4"/>
      <c r="BCP156" s="4"/>
      <c r="BCQ156" s="4"/>
      <c r="BCR156" s="4"/>
      <c r="BCS156" s="4"/>
      <c r="BCT156" s="4"/>
      <c r="BCU156" s="4"/>
      <c r="BCV156" s="4"/>
      <c r="BCW156" s="4"/>
      <c r="BCX156" s="4"/>
      <c r="BCY156" s="4"/>
      <c r="BCZ156" s="4"/>
      <c r="BDA156" s="4"/>
      <c r="BDB156" s="4"/>
      <c r="BDC156" s="4"/>
      <c r="BDD156" s="4"/>
      <c r="BDE156" s="4"/>
      <c r="BDF156" s="4"/>
      <c r="BDG156" s="4"/>
      <c r="BDH156" s="4"/>
      <c r="BDI156" s="4"/>
      <c r="BDJ156" s="4"/>
      <c r="BDK156" s="4"/>
      <c r="BDL156" s="4"/>
      <c r="BDM156" s="4"/>
      <c r="BDN156" s="4"/>
      <c r="BDO156" s="4"/>
      <c r="BDP156" s="4"/>
      <c r="BDQ156" s="4"/>
      <c r="BDR156" s="4"/>
      <c r="BDS156" s="4"/>
      <c r="BDT156" s="4"/>
      <c r="BDU156" s="4"/>
      <c r="BDV156" s="4"/>
      <c r="BDW156" s="4"/>
      <c r="BDX156" s="4"/>
      <c r="BDY156" s="4"/>
      <c r="BDZ156" s="4"/>
      <c r="BEA156" s="4"/>
      <c r="BEB156" s="4"/>
      <c r="BEC156" s="4"/>
      <c r="BED156" s="4"/>
      <c r="BEE156" s="4"/>
      <c r="BEF156" s="4"/>
      <c r="BEG156" s="4"/>
      <c r="BEH156" s="4"/>
      <c r="BEI156" s="74"/>
      <c r="BEJ156" s="74"/>
      <c r="BEK156" s="74"/>
      <c r="BEL156" s="74"/>
      <c r="BEM156" s="74"/>
      <c r="BEN156" s="74"/>
      <c r="BEO156" s="4"/>
      <c r="BEP156" s="4"/>
      <c r="BEQ156" s="4"/>
      <c r="BER156" s="4"/>
      <c r="BES156" s="4"/>
      <c r="BET156" s="4"/>
      <c r="BEU156" s="4"/>
      <c r="BEV156" s="4"/>
      <c r="BEW156" s="4"/>
      <c r="BEX156" s="4"/>
      <c r="BEY156" s="4"/>
      <c r="BEZ156" s="4"/>
      <c r="BFA156" s="4"/>
      <c r="BFB156" s="4"/>
      <c r="BFC156" s="4"/>
      <c r="BFD156" s="4"/>
      <c r="BFE156" s="4"/>
      <c r="BFF156" s="4"/>
      <c r="BFG156" s="4"/>
      <c r="BFH156" s="4"/>
      <c r="BFI156" s="4"/>
      <c r="BFJ156" s="4"/>
      <c r="BFK156" s="4"/>
      <c r="BFL156" s="4"/>
      <c r="BFM156" s="4"/>
      <c r="BFN156" s="4"/>
      <c r="BFO156" s="4"/>
      <c r="BFP156" s="4"/>
      <c r="BFQ156" s="4"/>
      <c r="BFR156" s="4"/>
      <c r="BFS156" s="4"/>
      <c r="BFT156" s="4"/>
      <c r="BFU156" s="4"/>
      <c r="BFV156" s="4"/>
      <c r="BFW156" s="4"/>
      <c r="BFX156" s="4"/>
      <c r="BFY156" s="4"/>
      <c r="BFZ156" s="4"/>
      <c r="BGA156" s="4"/>
      <c r="BGB156" s="4"/>
      <c r="BGC156" s="4"/>
      <c r="BGD156" s="4"/>
      <c r="BGE156" s="4"/>
      <c r="BGF156" s="4"/>
      <c r="BGG156" s="4"/>
      <c r="BGH156" s="4"/>
      <c r="BGI156" s="4"/>
      <c r="BGJ156" s="4"/>
      <c r="BGK156" s="4"/>
      <c r="BGL156" s="4"/>
      <c r="BGM156" s="4"/>
      <c r="BGN156" s="4"/>
      <c r="BGO156" s="4"/>
      <c r="BGP156" s="4"/>
      <c r="BGQ156" s="4"/>
      <c r="BGR156" s="4"/>
      <c r="BGS156" s="4"/>
      <c r="BGT156" s="4"/>
      <c r="BGU156" s="4"/>
      <c r="BGV156" s="4"/>
      <c r="BGW156" s="4"/>
      <c r="BGX156" s="4"/>
      <c r="BGY156" s="4"/>
      <c r="BGZ156" s="4"/>
      <c r="BHA156" s="4"/>
      <c r="BHB156" s="4"/>
      <c r="BHC156" s="4"/>
      <c r="BHD156" s="4"/>
      <c r="BHE156" s="4"/>
      <c r="BHF156" s="4"/>
      <c r="BHG156" s="4"/>
      <c r="BHH156" s="4"/>
      <c r="BHI156" s="4"/>
      <c r="BHJ156" s="4"/>
      <c r="BHK156" s="4"/>
      <c r="BHL156" s="4"/>
      <c r="BHM156" s="4"/>
      <c r="BHN156" s="4"/>
      <c r="BHO156" s="4"/>
      <c r="BHP156" s="4"/>
      <c r="BHQ156" s="4"/>
      <c r="BHR156" s="4"/>
      <c r="BHS156" s="4"/>
      <c r="BHT156" s="4"/>
      <c r="BHU156" s="4"/>
      <c r="BHV156" s="4"/>
      <c r="BHW156" s="4"/>
      <c r="BHX156" s="4"/>
      <c r="BHY156" s="4"/>
      <c r="BHZ156" s="4"/>
      <c r="BIA156" s="4"/>
      <c r="BIB156" s="4"/>
      <c r="BIC156" s="4"/>
      <c r="BID156" s="4"/>
      <c r="BIE156" s="4"/>
      <c r="BIF156" s="4"/>
      <c r="BIG156" s="4"/>
      <c r="BIH156" s="4"/>
      <c r="BII156" s="4"/>
      <c r="BIJ156" s="4"/>
      <c r="BIK156" s="4"/>
      <c r="BIL156" s="4"/>
      <c r="BIM156" s="4"/>
      <c r="BIN156" s="4"/>
      <c r="BIO156" s="4"/>
      <c r="BIP156" s="4"/>
      <c r="BIQ156" s="4"/>
      <c r="BIR156" s="4"/>
      <c r="BIS156" s="4"/>
      <c r="BIT156" s="4"/>
      <c r="BIU156" s="4"/>
      <c r="BIV156" s="4"/>
      <c r="BIW156" s="4"/>
      <c r="BIX156" s="4"/>
      <c r="BIY156" s="4"/>
      <c r="BIZ156" s="4"/>
      <c r="BJA156" s="4"/>
      <c r="BJB156" s="4"/>
      <c r="BJC156" s="4"/>
      <c r="BJD156" s="4"/>
      <c r="BJE156" s="4"/>
      <c r="BJF156" s="4"/>
      <c r="BJG156" s="4"/>
      <c r="BJH156" s="4"/>
      <c r="BJI156" s="4"/>
      <c r="BJJ156" s="4"/>
      <c r="BJK156" s="4"/>
      <c r="BJL156" s="4"/>
      <c r="BJM156" s="4"/>
      <c r="BJN156" s="4"/>
      <c r="BJO156" s="4"/>
      <c r="BJP156" s="4"/>
      <c r="BJQ156" s="4"/>
      <c r="BJR156" s="4"/>
      <c r="BJS156" s="4"/>
      <c r="BJT156" s="4"/>
      <c r="BJU156" s="4"/>
      <c r="BJV156" s="4"/>
      <c r="BJW156" s="4"/>
      <c r="BJX156" s="4"/>
      <c r="BJY156" s="4"/>
      <c r="BJZ156" s="4"/>
      <c r="BKA156" s="4"/>
      <c r="BKB156" s="4"/>
      <c r="BKC156" s="4"/>
      <c r="BKD156" s="4"/>
      <c r="BKE156" s="4"/>
      <c r="BKF156" s="4"/>
      <c r="BKG156" s="4"/>
      <c r="BKH156" s="4"/>
      <c r="BKI156" s="4"/>
      <c r="BKJ156" s="4"/>
      <c r="BKK156" s="4"/>
      <c r="BKL156" s="4"/>
      <c r="BKM156" s="4"/>
      <c r="BKN156" s="4"/>
      <c r="BKO156" s="4"/>
      <c r="BKP156" s="4"/>
      <c r="BKQ156" s="4"/>
      <c r="BKR156" s="4"/>
      <c r="BKS156" s="4"/>
      <c r="BKT156" s="4"/>
      <c r="BKU156" s="4"/>
      <c r="BKV156" s="4"/>
      <c r="BKW156" s="4"/>
      <c r="BKX156" s="4"/>
      <c r="BKY156" s="4"/>
      <c r="BKZ156" s="4"/>
      <c r="BLA156" s="4"/>
      <c r="BLB156" s="4"/>
      <c r="BLC156" s="4"/>
      <c r="BLD156" s="4"/>
      <c r="BLE156" s="4"/>
      <c r="BLF156" s="4"/>
      <c r="BLG156" s="4"/>
      <c r="BLH156" s="4"/>
      <c r="BLI156" s="4"/>
      <c r="BLJ156" s="4"/>
      <c r="BLK156" s="4"/>
      <c r="BLL156" s="4"/>
      <c r="BLM156" s="4"/>
      <c r="BLN156" s="4"/>
      <c r="BLO156" s="4"/>
      <c r="BLP156" s="4"/>
      <c r="BLQ156" s="4"/>
      <c r="BLR156" s="4"/>
      <c r="BLS156" s="4"/>
      <c r="BLT156" s="4"/>
      <c r="BLU156" s="4"/>
      <c r="BLV156" s="4"/>
      <c r="BLW156" s="4"/>
      <c r="BLX156" s="4"/>
      <c r="BLY156" s="4"/>
      <c r="BLZ156" s="4"/>
      <c r="BMA156" s="4"/>
      <c r="BMB156" s="4"/>
      <c r="BMC156" s="4"/>
      <c r="BMD156" s="4"/>
      <c r="BME156" s="4"/>
      <c r="BMF156" s="4"/>
      <c r="BMG156" s="4"/>
      <c r="BMH156" s="4"/>
      <c r="BMI156" s="4"/>
      <c r="BMJ156" s="4"/>
      <c r="BMK156" s="4"/>
      <c r="BML156" s="4"/>
      <c r="BMM156" s="4"/>
      <c r="BMN156" s="4"/>
      <c r="BMO156" s="4"/>
      <c r="BMP156" s="4"/>
      <c r="BMQ156" s="4"/>
      <c r="BMR156" s="4"/>
      <c r="BMS156" s="4"/>
      <c r="BMT156" s="4"/>
      <c r="BMU156" s="4"/>
      <c r="BMV156" s="4"/>
      <c r="BMW156" s="4"/>
      <c r="BMX156" s="4"/>
      <c r="BMY156" s="4"/>
      <c r="BMZ156" s="4"/>
      <c r="BNA156" s="4"/>
      <c r="BNB156" s="4"/>
      <c r="BNC156" s="4"/>
      <c r="BND156" s="4"/>
      <c r="BNE156" s="4"/>
      <c r="BNF156" s="4"/>
      <c r="BNG156" s="4"/>
      <c r="BNH156" s="4"/>
      <c r="BNI156" s="4"/>
      <c r="BNJ156" s="4"/>
      <c r="BNK156" s="4"/>
      <c r="BNL156" s="4"/>
      <c r="BNM156" s="4"/>
      <c r="BNN156" s="4"/>
      <c r="BNO156" s="4"/>
      <c r="BNP156" s="4"/>
      <c r="BNQ156" s="4"/>
      <c r="BNR156" s="4"/>
      <c r="BNS156" s="4"/>
      <c r="BNT156" s="4"/>
      <c r="BNU156" s="4"/>
      <c r="BNV156" s="4"/>
      <c r="BNW156" s="4"/>
      <c r="BNX156" s="4"/>
      <c r="BNY156" s="4"/>
      <c r="BNZ156" s="4"/>
      <c r="BOA156" s="4"/>
      <c r="BOB156" s="4"/>
      <c r="BOC156" s="4"/>
      <c r="BOD156" s="4"/>
      <c r="BOE156" s="74"/>
      <c r="BOF156" s="74"/>
      <c r="BOG156" s="74"/>
      <c r="BOH156" s="74"/>
      <c r="BOI156" s="74"/>
      <c r="BOJ156" s="74"/>
      <c r="BOK156" s="4"/>
      <c r="BOL156" s="4"/>
      <c r="BOM156" s="4"/>
      <c r="BON156" s="4"/>
      <c r="BOO156" s="4"/>
      <c r="BOP156" s="4"/>
      <c r="BOQ156" s="4"/>
      <c r="BOR156" s="4"/>
      <c r="BOS156" s="4"/>
      <c r="BOT156" s="4"/>
      <c r="BOU156" s="4"/>
      <c r="BOV156" s="4"/>
      <c r="BOW156" s="4"/>
      <c r="BOX156" s="4"/>
      <c r="BOY156" s="4"/>
      <c r="BOZ156" s="4"/>
      <c r="BPA156" s="4"/>
      <c r="BPB156" s="4"/>
      <c r="BPC156" s="4"/>
      <c r="BPD156" s="4"/>
      <c r="BPE156" s="4"/>
      <c r="BPF156" s="4"/>
      <c r="BPG156" s="4"/>
      <c r="BPH156" s="4"/>
      <c r="BPI156" s="4"/>
      <c r="BPJ156" s="4"/>
      <c r="BPK156" s="4"/>
      <c r="BPL156" s="4"/>
      <c r="BPM156" s="4"/>
      <c r="BPN156" s="4"/>
      <c r="BPO156" s="4"/>
      <c r="BPP156" s="4"/>
      <c r="BPQ156" s="4"/>
      <c r="BPR156" s="4"/>
      <c r="BPS156" s="4"/>
      <c r="BPT156" s="4"/>
      <c r="BPU156" s="4"/>
      <c r="BPV156" s="4"/>
      <c r="BPW156" s="4"/>
      <c r="BPX156" s="4"/>
      <c r="BPY156" s="4"/>
      <c r="BPZ156" s="4"/>
      <c r="BQA156" s="4"/>
      <c r="BQB156" s="4"/>
      <c r="BQC156" s="4"/>
      <c r="BQD156" s="4"/>
      <c r="BQE156" s="4"/>
      <c r="BQF156" s="4"/>
      <c r="BQG156" s="4"/>
      <c r="BQH156" s="4"/>
      <c r="BQI156" s="4"/>
      <c r="BQJ156" s="4"/>
      <c r="BQK156" s="4"/>
      <c r="BQL156" s="4"/>
      <c r="BQM156" s="4"/>
      <c r="BQN156" s="4"/>
      <c r="BQO156" s="4"/>
      <c r="BQP156" s="4"/>
      <c r="BQQ156" s="4"/>
      <c r="BQR156" s="4"/>
      <c r="BQS156" s="4"/>
      <c r="BQT156" s="4"/>
      <c r="BQU156" s="4"/>
      <c r="BQV156" s="4"/>
      <c r="BQW156" s="4"/>
      <c r="BQX156" s="4"/>
      <c r="BQY156" s="4"/>
      <c r="BQZ156" s="4"/>
      <c r="BRA156" s="4"/>
      <c r="BRB156" s="4"/>
      <c r="BRC156" s="4"/>
      <c r="BRD156" s="4"/>
      <c r="BRE156" s="4"/>
      <c r="BRF156" s="4"/>
      <c r="BRG156" s="4"/>
      <c r="BRH156" s="4"/>
      <c r="BRI156" s="4"/>
      <c r="BRJ156" s="4"/>
      <c r="BRK156" s="4"/>
      <c r="BRL156" s="4"/>
      <c r="BRM156" s="4"/>
      <c r="BRN156" s="4"/>
      <c r="BRO156" s="4"/>
      <c r="BRP156" s="4"/>
      <c r="BRQ156" s="4"/>
      <c r="BRR156" s="4"/>
      <c r="BRS156" s="4"/>
      <c r="BRT156" s="4"/>
      <c r="BRU156" s="4"/>
      <c r="BRV156" s="4"/>
      <c r="BRW156" s="4"/>
      <c r="BRX156" s="4"/>
      <c r="BRY156" s="4"/>
      <c r="BRZ156" s="4"/>
      <c r="BSA156" s="4"/>
      <c r="BSB156" s="4"/>
      <c r="BSC156" s="4"/>
      <c r="BSD156" s="4"/>
      <c r="BSE156" s="4"/>
      <c r="BSF156" s="4"/>
      <c r="BSG156" s="4"/>
      <c r="BSH156" s="4"/>
      <c r="BSI156" s="4"/>
      <c r="BSJ156" s="4"/>
      <c r="BSK156" s="4"/>
      <c r="BSL156" s="4"/>
      <c r="BSM156" s="4"/>
      <c r="BSN156" s="4"/>
      <c r="BSO156" s="4"/>
      <c r="BSP156" s="4"/>
      <c r="BSQ156" s="4"/>
      <c r="BSR156" s="4"/>
      <c r="BSS156" s="4"/>
      <c r="BST156" s="4"/>
      <c r="BSU156" s="4"/>
      <c r="BSV156" s="4"/>
      <c r="BSW156" s="4"/>
      <c r="BSX156" s="4"/>
      <c r="BSY156" s="4"/>
      <c r="BSZ156" s="4"/>
      <c r="BTA156" s="4"/>
      <c r="BTB156" s="4"/>
      <c r="BTC156" s="4"/>
      <c r="BTD156" s="4"/>
      <c r="BTE156" s="4"/>
      <c r="BTF156" s="4"/>
      <c r="BTG156" s="4"/>
      <c r="BTH156" s="4"/>
      <c r="BTI156" s="4"/>
      <c r="BTJ156" s="4"/>
      <c r="BTK156" s="4"/>
      <c r="BTL156" s="4"/>
      <c r="BTM156" s="4"/>
      <c r="BTN156" s="4"/>
      <c r="BTO156" s="4"/>
      <c r="BTP156" s="4"/>
      <c r="BTQ156" s="4"/>
      <c r="BTR156" s="4"/>
      <c r="BTS156" s="4"/>
      <c r="BTT156" s="4"/>
      <c r="BTU156" s="4"/>
      <c r="BTV156" s="4"/>
      <c r="BTW156" s="4"/>
      <c r="BTX156" s="4"/>
      <c r="BTY156" s="4"/>
      <c r="BTZ156" s="4"/>
      <c r="BUA156" s="4"/>
      <c r="BUB156" s="4"/>
      <c r="BUC156" s="4"/>
      <c r="BUD156" s="4"/>
      <c r="BUE156" s="4"/>
      <c r="BUF156" s="4"/>
      <c r="BUG156" s="4"/>
      <c r="BUH156" s="4"/>
      <c r="BUI156" s="4"/>
      <c r="BUJ156" s="4"/>
      <c r="BUK156" s="4"/>
      <c r="BUL156" s="4"/>
      <c r="BUM156" s="4"/>
      <c r="BUN156" s="4"/>
      <c r="BUO156" s="4"/>
      <c r="BUP156" s="4"/>
      <c r="BUQ156" s="4"/>
      <c r="BUR156" s="4"/>
      <c r="BUS156" s="4"/>
      <c r="BUT156" s="4"/>
      <c r="BUU156" s="4"/>
      <c r="BUV156" s="4"/>
      <c r="BUW156" s="4"/>
      <c r="BUX156" s="4"/>
      <c r="BUY156" s="4"/>
      <c r="BUZ156" s="4"/>
      <c r="BVA156" s="4"/>
      <c r="BVB156" s="4"/>
      <c r="BVC156" s="4"/>
      <c r="BVD156" s="4"/>
      <c r="BVE156" s="4"/>
      <c r="BVF156" s="4"/>
      <c r="BVG156" s="4"/>
      <c r="BVH156" s="4"/>
      <c r="BVI156" s="4"/>
      <c r="BVJ156" s="4"/>
      <c r="BVK156" s="4"/>
      <c r="BVL156" s="4"/>
      <c r="BVM156" s="4"/>
      <c r="BVN156" s="4"/>
      <c r="BVO156" s="4"/>
      <c r="BVP156" s="4"/>
      <c r="BVQ156" s="4"/>
      <c r="BVR156" s="4"/>
      <c r="BVS156" s="4"/>
      <c r="BVT156" s="4"/>
      <c r="BVU156" s="4"/>
      <c r="BVV156" s="4"/>
      <c r="BVW156" s="4"/>
      <c r="BVX156" s="4"/>
      <c r="BVY156" s="4"/>
      <c r="BVZ156" s="4"/>
      <c r="BWA156" s="4"/>
      <c r="BWB156" s="4"/>
      <c r="BWC156" s="4"/>
      <c r="BWD156" s="4"/>
      <c r="BWE156" s="4"/>
      <c r="BWF156" s="4"/>
      <c r="BWG156" s="4"/>
      <c r="BWH156" s="4"/>
      <c r="BWI156" s="4"/>
      <c r="BWJ156" s="4"/>
      <c r="BWK156" s="4"/>
      <c r="BWL156" s="4"/>
      <c r="BWM156" s="4"/>
      <c r="BWN156" s="4"/>
      <c r="BWO156" s="4"/>
      <c r="BWP156" s="4"/>
      <c r="BWQ156" s="4"/>
      <c r="BWR156" s="4"/>
      <c r="BWS156" s="4"/>
      <c r="BWT156" s="4"/>
      <c r="BWU156" s="4"/>
      <c r="BWV156" s="4"/>
      <c r="BWW156" s="4"/>
      <c r="BWX156" s="4"/>
      <c r="BWY156" s="4"/>
      <c r="BWZ156" s="4"/>
      <c r="BXA156" s="4"/>
      <c r="BXB156" s="4"/>
      <c r="BXC156" s="4"/>
      <c r="BXD156" s="4"/>
      <c r="BXE156" s="4"/>
      <c r="BXF156" s="4"/>
      <c r="BXG156" s="4"/>
      <c r="BXH156" s="4"/>
      <c r="BXI156" s="4"/>
      <c r="BXJ156" s="4"/>
      <c r="BXK156" s="4"/>
      <c r="BXL156" s="4"/>
      <c r="BXM156" s="4"/>
      <c r="BXN156" s="4"/>
      <c r="BXO156" s="4"/>
      <c r="BXP156" s="4"/>
      <c r="BXQ156" s="4"/>
      <c r="BXR156" s="4"/>
      <c r="BXS156" s="4"/>
      <c r="BXT156" s="4"/>
      <c r="BXU156" s="4"/>
      <c r="BXV156" s="4"/>
      <c r="BXW156" s="4"/>
      <c r="BXX156" s="4"/>
      <c r="BXY156" s="4"/>
      <c r="BXZ156" s="4"/>
      <c r="BYA156" s="74"/>
      <c r="BYB156" s="74"/>
      <c r="BYC156" s="74"/>
      <c r="BYD156" s="74"/>
      <c r="BYE156" s="74"/>
      <c r="BYF156" s="74"/>
      <c r="BYG156" s="4"/>
      <c r="BYH156" s="4"/>
      <c r="BYI156" s="4"/>
      <c r="BYJ156" s="4"/>
      <c r="BYK156" s="4"/>
      <c r="BYL156" s="4"/>
      <c r="BYM156" s="4"/>
      <c r="BYN156" s="4"/>
      <c r="BYO156" s="4"/>
      <c r="BYP156" s="4"/>
      <c r="BYQ156" s="4"/>
      <c r="BYR156" s="4"/>
      <c r="BYS156" s="4"/>
      <c r="BYT156" s="4"/>
      <c r="BYU156" s="4"/>
      <c r="BYV156" s="4"/>
      <c r="BYW156" s="4"/>
      <c r="BYX156" s="4"/>
      <c r="BYY156" s="4"/>
      <c r="BYZ156" s="4"/>
      <c r="BZA156" s="4"/>
      <c r="BZB156" s="4"/>
      <c r="BZC156" s="4"/>
      <c r="BZD156" s="4"/>
      <c r="BZE156" s="4"/>
      <c r="BZF156" s="4"/>
      <c r="BZG156" s="4"/>
      <c r="BZH156" s="4"/>
      <c r="BZI156" s="4"/>
      <c r="BZJ156" s="4"/>
      <c r="BZK156" s="4"/>
      <c r="BZL156" s="4"/>
      <c r="BZM156" s="4"/>
      <c r="BZN156" s="4"/>
      <c r="BZO156" s="4"/>
      <c r="BZP156" s="4"/>
      <c r="BZQ156" s="4"/>
      <c r="BZR156" s="4"/>
      <c r="BZS156" s="4"/>
      <c r="BZT156" s="4"/>
      <c r="BZU156" s="4"/>
      <c r="BZV156" s="4"/>
      <c r="BZW156" s="4"/>
      <c r="BZX156" s="4"/>
      <c r="BZY156" s="4"/>
      <c r="BZZ156" s="4"/>
      <c r="CAA156" s="4"/>
      <c r="CAB156" s="4"/>
      <c r="CAC156" s="4"/>
      <c r="CAD156" s="4"/>
      <c r="CAE156" s="4"/>
      <c r="CAF156" s="4"/>
      <c r="CAG156" s="4"/>
      <c r="CAH156" s="4"/>
      <c r="CAI156" s="4"/>
      <c r="CAJ156" s="4"/>
      <c r="CAK156" s="4"/>
      <c r="CAL156" s="4"/>
      <c r="CAM156" s="4"/>
      <c r="CAN156" s="4"/>
      <c r="CAO156" s="4"/>
      <c r="CAP156" s="4"/>
      <c r="CAQ156" s="4"/>
      <c r="CAR156" s="4"/>
      <c r="CAS156" s="4"/>
      <c r="CAT156" s="4"/>
      <c r="CAU156" s="4"/>
      <c r="CAV156" s="4"/>
      <c r="CAW156" s="4"/>
      <c r="CAX156" s="4"/>
      <c r="CAY156" s="4"/>
      <c r="CAZ156" s="4"/>
      <c r="CBA156" s="4"/>
      <c r="CBB156" s="4"/>
      <c r="CBC156" s="4"/>
      <c r="CBD156" s="4"/>
      <c r="CBE156" s="4"/>
      <c r="CBF156" s="4"/>
      <c r="CBG156" s="4"/>
      <c r="CBH156" s="4"/>
      <c r="CBI156" s="4"/>
      <c r="CBJ156" s="4"/>
      <c r="CBK156" s="4"/>
      <c r="CBL156" s="4"/>
      <c r="CBM156" s="4"/>
      <c r="CBN156" s="4"/>
      <c r="CBO156" s="4"/>
      <c r="CBP156" s="4"/>
      <c r="CBQ156" s="4"/>
      <c r="CBR156" s="4"/>
      <c r="CBS156" s="4"/>
      <c r="CBT156" s="4"/>
      <c r="CBU156" s="4"/>
      <c r="CBV156" s="4"/>
      <c r="CBW156" s="4"/>
      <c r="CBX156" s="4"/>
      <c r="CBY156" s="4"/>
      <c r="CBZ156" s="4"/>
      <c r="CCA156" s="4"/>
      <c r="CCB156" s="4"/>
      <c r="CCC156" s="4"/>
      <c r="CCD156" s="4"/>
      <c r="CCE156" s="4"/>
      <c r="CCF156" s="4"/>
      <c r="CCG156" s="4"/>
      <c r="CCH156" s="4"/>
      <c r="CCI156" s="4"/>
      <c r="CCJ156" s="4"/>
      <c r="CCK156" s="4"/>
      <c r="CCL156" s="4"/>
      <c r="CCM156" s="4"/>
      <c r="CCN156" s="4"/>
      <c r="CCO156" s="4"/>
      <c r="CCP156" s="4"/>
      <c r="CCQ156" s="4"/>
      <c r="CCR156" s="4"/>
      <c r="CCS156" s="4"/>
      <c r="CCT156" s="4"/>
      <c r="CCU156" s="4"/>
      <c r="CCV156" s="4"/>
      <c r="CCW156" s="4"/>
      <c r="CCX156" s="4"/>
      <c r="CCY156" s="4"/>
      <c r="CCZ156" s="4"/>
      <c r="CDA156" s="4"/>
      <c r="CDB156" s="4"/>
      <c r="CDC156" s="4"/>
      <c r="CDD156" s="4"/>
      <c r="CDE156" s="4"/>
      <c r="CDF156" s="4"/>
      <c r="CDG156" s="4"/>
      <c r="CDH156" s="4"/>
      <c r="CDI156" s="4"/>
      <c r="CDJ156" s="4"/>
      <c r="CDK156" s="4"/>
      <c r="CDL156" s="4"/>
      <c r="CDM156" s="4"/>
      <c r="CDN156" s="4"/>
      <c r="CDO156" s="4"/>
      <c r="CDP156" s="4"/>
      <c r="CDQ156" s="4"/>
      <c r="CDR156" s="4"/>
      <c r="CDS156" s="4"/>
      <c r="CDT156" s="4"/>
      <c r="CDU156" s="4"/>
      <c r="CDV156" s="4"/>
      <c r="CDW156" s="4"/>
      <c r="CDX156" s="4"/>
      <c r="CDY156" s="4"/>
      <c r="CDZ156" s="4"/>
      <c r="CEA156" s="4"/>
      <c r="CEB156" s="4"/>
      <c r="CEC156" s="4"/>
      <c r="CED156" s="4"/>
      <c r="CEE156" s="4"/>
      <c r="CEF156" s="4"/>
      <c r="CEG156" s="4"/>
      <c r="CEH156" s="4"/>
      <c r="CEI156" s="4"/>
      <c r="CEJ156" s="4"/>
      <c r="CEK156" s="4"/>
      <c r="CEL156" s="4"/>
      <c r="CEM156" s="4"/>
      <c r="CEN156" s="4"/>
      <c r="CEO156" s="4"/>
      <c r="CEP156" s="4"/>
      <c r="CEQ156" s="4"/>
      <c r="CER156" s="4"/>
      <c r="CES156" s="4"/>
      <c r="CET156" s="4"/>
      <c r="CEU156" s="4"/>
      <c r="CEV156" s="4"/>
      <c r="CEW156" s="4"/>
      <c r="CEX156" s="4"/>
      <c r="CEY156" s="4"/>
      <c r="CEZ156" s="4"/>
      <c r="CFA156" s="4"/>
      <c r="CFB156" s="4"/>
      <c r="CFC156" s="4"/>
      <c r="CFD156" s="4"/>
      <c r="CFE156" s="4"/>
      <c r="CFF156" s="4"/>
      <c r="CFG156" s="4"/>
      <c r="CFH156" s="4"/>
      <c r="CFI156" s="4"/>
      <c r="CFJ156" s="4"/>
      <c r="CFK156" s="4"/>
      <c r="CFL156" s="4"/>
      <c r="CFM156" s="4"/>
      <c r="CFN156" s="4"/>
      <c r="CFO156" s="4"/>
      <c r="CFP156" s="4"/>
      <c r="CFQ156" s="4"/>
      <c r="CFR156" s="4"/>
      <c r="CFS156" s="4"/>
      <c r="CFT156" s="4"/>
      <c r="CFU156" s="4"/>
      <c r="CFV156" s="4"/>
      <c r="CFW156" s="4"/>
      <c r="CFX156" s="4"/>
      <c r="CFY156" s="4"/>
      <c r="CFZ156" s="4"/>
      <c r="CGA156" s="4"/>
      <c r="CGB156" s="4"/>
      <c r="CGC156" s="4"/>
      <c r="CGD156" s="4"/>
      <c r="CGE156" s="4"/>
      <c r="CGF156" s="4"/>
      <c r="CGG156" s="4"/>
      <c r="CGH156" s="4"/>
      <c r="CGI156" s="4"/>
      <c r="CGJ156" s="4"/>
      <c r="CGK156" s="4"/>
      <c r="CGL156" s="4"/>
      <c r="CGM156" s="4"/>
      <c r="CGN156" s="4"/>
      <c r="CGO156" s="4"/>
      <c r="CGP156" s="4"/>
      <c r="CGQ156" s="4"/>
      <c r="CGR156" s="4"/>
      <c r="CGS156" s="4"/>
      <c r="CGT156" s="4"/>
      <c r="CGU156" s="4"/>
      <c r="CGV156" s="4"/>
      <c r="CGW156" s="4"/>
      <c r="CGX156" s="4"/>
      <c r="CGY156" s="4"/>
      <c r="CGZ156" s="4"/>
      <c r="CHA156" s="4"/>
      <c r="CHB156" s="4"/>
      <c r="CHC156" s="4"/>
      <c r="CHD156" s="4"/>
      <c r="CHE156" s="4"/>
      <c r="CHF156" s="4"/>
      <c r="CHG156" s="4"/>
      <c r="CHH156" s="4"/>
      <c r="CHI156" s="4"/>
      <c r="CHJ156" s="4"/>
      <c r="CHK156" s="4"/>
      <c r="CHL156" s="4"/>
      <c r="CHM156" s="4"/>
      <c r="CHN156" s="4"/>
      <c r="CHO156" s="4"/>
      <c r="CHP156" s="4"/>
      <c r="CHQ156" s="4"/>
      <c r="CHR156" s="4"/>
      <c r="CHS156" s="4"/>
      <c r="CHT156" s="4"/>
      <c r="CHU156" s="4"/>
      <c r="CHV156" s="4"/>
      <c r="CHW156" s="74"/>
      <c r="CHX156" s="74"/>
      <c r="CHY156" s="74"/>
      <c r="CHZ156" s="74"/>
      <c r="CIA156" s="74"/>
      <c r="CIB156" s="74"/>
      <c r="CIC156" s="4"/>
      <c r="CID156" s="4"/>
      <c r="CIE156" s="4"/>
      <c r="CIF156" s="4"/>
      <c r="CIG156" s="4"/>
      <c r="CIH156" s="4"/>
      <c r="CII156" s="4"/>
      <c r="CIJ156" s="4"/>
      <c r="CIK156" s="4"/>
      <c r="CIL156" s="4"/>
      <c r="CIM156" s="4"/>
      <c r="CIN156" s="4"/>
      <c r="CIO156" s="4"/>
      <c r="CIP156" s="4"/>
      <c r="CIQ156" s="4"/>
      <c r="CIR156" s="4"/>
      <c r="CIS156" s="4"/>
      <c r="CIT156" s="4"/>
      <c r="CIU156" s="4"/>
      <c r="CIV156" s="4"/>
      <c r="CIW156" s="4"/>
      <c r="CIX156" s="4"/>
      <c r="CIY156" s="4"/>
      <c r="CIZ156" s="4"/>
      <c r="CJA156" s="4"/>
      <c r="CJB156" s="4"/>
      <c r="CJC156" s="4"/>
      <c r="CJD156" s="4"/>
      <c r="CJE156" s="4"/>
      <c r="CJF156" s="4"/>
      <c r="CJG156" s="4"/>
      <c r="CJH156" s="4"/>
      <c r="CJI156" s="4"/>
      <c r="CJJ156" s="4"/>
      <c r="CJK156" s="4"/>
      <c r="CJL156" s="4"/>
      <c r="CJM156" s="4"/>
      <c r="CJN156" s="4"/>
      <c r="CJO156" s="4"/>
      <c r="CJP156" s="4"/>
      <c r="CJQ156" s="4"/>
      <c r="CJR156" s="4"/>
      <c r="CJS156" s="4"/>
      <c r="CJT156" s="4"/>
      <c r="CJU156" s="4"/>
      <c r="CJV156" s="4"/>
      <c r="CJW156" s="4"/>
      <c r="CJX156" s="4"/>
      <c r="CJY156" s="4"/>
      <c r="CJZ156" s="4"/>
      <c r="CKA156" s="4"/>
      <c r="CKB156" s="4"/>
      <c r="CKC156" s="4"/>
      <c r="CKD156" s="4"/>
      <c r="CKE156" s="4"/>
      <c r="CKF156" s="4"/>
      <c r="CKG156" s="4"/>
      <c r="CKH156" s="4"/>
      <c r="CKI156" s="4"/>
      <c r="CKJ156" s="4"/>
      <c r="CKK156" s="4"/>
      <c r="CKL156" s="4"/>
      <c r="CKM156" s="4"/>
      <c r="CKN156" s="4"/>
      <c r="CKO156" s="4"/>
      <c r="CKP156" s="4"/>
      <c r="CKQ156" s="4"/>
      <c r="CKR156" s="4"/>
      <c r="CKS156" s="4"/>
      <c r="CKT156" s="4"/>
      <c r="CKU156" s="4"/>
      <c r="CKV156" s="4"/>
      <c r="CKW156" s="4"/>
      <c r="CKX156" s="4"/>
      <c r="CKY156" s="4"/>
      <c r="CKZ156" s="4"/>
      <c r="CLA156" s="4"/>
      <c r="CLB156" s="4"/>
      <c r="CLC156" s="4"/>
      <c r="CLD156" s="4"/>
      <c r="CLE156" s="4"/>
      <c r="CLF156" s="4"/>
      <c r="CLG156" s="4"/>
      <c r="CLH156" s="4"/>
      <c r="CLI156" s="4"/>
      <c r="CLJ156" s="4"/>
      <c r="CLK156" s="4"/>
      <c r="CLL156" s="4"/>
      <c r="CLM156" s="4"/>
      <c r="CLN156" s="4"/>
      <c r="CLO156" s="4"/>
      <c r="CLP156" s="4"/>
      <c r="CLQ156" s="4"/>
      <c r="CLR156" s="4"/>
      <c r="CLS156" s="4"/>
      <c r="CLT156" s="4"/>
      <c r="CLU156" s="4"/>
      <c r="CLV156" s="4"/>
      <c r="CLW156" s="4"/>
      <c r="CLX156" s="4"/>
      <c r="CLY156" s="4"/>
      <c r="CLZ156" s="4"/>
      <c r="CMA156" s="4"/>
      <c r="CMB156" s="4"/>
      <c r="CMC156" s="4"/>
      <c r="CMD156" s="4"/>
      <c r="CME156" s="4"/>
      <c r="CMF156" s="4"/>
      <c r="CMG156" s="4"/>
      <c r="CMH156" s="4"/>
      <c r="CMI156" s="4"/>
      <c r="CMJ156" s="4"/>
      <c r="CMK156" s="4"/>
      <c r="CML156" s="4"/>
      <c r="CMM156" s="4"/>
      <c r="CMN156" s="4"/>
      <c r="CMO156" s="4"/>
      <c r="CMP156" s="4"/>
      <c r="CMQ156" s="4"/>
      <c r="CMR156" s="4"/>
      <c r="CMS156" s="4"/>
      <c r="CMT156" s="4"/>
      <c r="CMU156" s="4"/>
      <c r="CMV156" s="4"/>
      <c r="CMW156" s="4"/>
      <c r="CMX156" s="4"/>
      <c r="CMY156" s="4"/>
      <c r="CMZ156" s="4"/>
      <c r="CNA156" s="4"/>
      <c r="CNB156" s="4"/>
      <c r="CNC156" s="4"/>
      <c r="CND156" s="4"/>
      <c r="CNE156" s="4"/>
      <c r="CNF156" s="4"/>
      <c r="CNG156" s="4"/>
      <c r="CNH156" s="4"/>
      <c r="CNI156" s="4"/>
      <c r="CNJ156" s="4"/>
      <c r="CNK156" s="4"/>
      <c r="CNL156" s="4"/>
      <c r="CNM156" s="4"/>
      <c r="CNN156" s="4"/>
      <c r="CNO156" s="4"/>
      <c r="CNP156" s="4"/>
      <c r="CNQ156" s="4"/>
      <c r="CNR156" s="4"/>
      <c r="CNS156" s="4"/>
      <c r="CNT156" s="4"/>
      <c r="CNU156" s="4"/>
      <c r="CNV156" s="4"/>
      <c r="CNW156" s="4"/>
      <c r="CNX156" s="4"/>
      <c r="CNY156" s="4"/>
      <c r="CNZ156" s="4"/>
      <c r="COA156" s="4"/>
      <c r="COB156" s="4"/>
      <c r="COC156" s="4"/>
      <c r="COD156" s="4"/>
      <c r="COE156" s="4"/>
      <c r="COF156" s="4"/>
      <c r="COG156" s="4"/>
      <c r="COH156" s="4"/>
      <c r="COI156" s="4"/>
      <c r="COJ156" s="4"/>
      <c r="COK156" s="4"/>
      <c r="COL156" s="4"/>
      <c r="COM156" s="4"/>
      <c r="CON156" s="4"/>
      <c r="COO156" s="4"/>
      <c r="COP156" s="4"/>
      <c r="COQ156" s="4"/>
      <c r="COR156" s="4"/>
      <c r="COS156" s="4"/>
      <c r="COT156" s="4"/>
      <c r="COU156" s="4"/>
      <c r="COV156" s="4"/>
      <c r="COW156" s="4"/>
      <c r="COX156" s="4"/>
      <c r="COY156" s="4"/>
      <c r="COZ156" s="4"/>
      <c r="CPA156" s="4"/>
      <c r="CPB156" s="4"/>
      <c r="CPC156" s="4"/>
      <c r="CPD156" s="4"/>
      <c r="CPE156" s="4"/>
      <c r="CPF156" s="4"/>
      <c r="CPG156" s="4"/>
      <c r="CPH156" s="4"/>
      <c r="CPI156" s="4"/>
      <c r="CPJ156" s="4"/>
      <c r="CPK156" s="4"/>
      <c r="CPL156" s="4"/>
      <c r="CPM156" s="4"/>
      <c r="CPN156" s="4"/>
      <c r="CPO156" s="4"/>
      <c r="CPP156" s="4"/>
      <c r="CPQ156" s="4"/>
      <c r="CPR156" s="4"/>
      <c r="CPS156" s="4"/>
      <c r="CPT156" s="4"/>
      <c r="CPU156" s="4"/>
      <c r="CPV156" s="4"/>
      <c r="CPW156" s="4"/>
      <c r="CPX156" s="4"/>
      <c r="CPY156" s="4"/>
      <c r="CPZ156" s="4"/>
      <c r="CQA156" s="4"/>
      <c r="CQB156" s="4"/>
      <c r="CQC156" s="4"/>
      <c r="CQD156" s="4"/>
      <c r="CQE156" s="4"/>
      <c r="CQF156" s="4"/>
      <c r="CQG156" s="4"/>
      <c r="CQH156" s="4"/>
      <c r="CQI156" s="4"/>
      <c r="CQJ156" s="4"/>
      <c r="CQK156" s="4"/>
      <c r="CQL156" s="4"/>
      <c r="CQM156" s="4"/>
      <c r="CQN156" s="4"/>
      <c r="CQO156" s="4"/>
      <c r="CQP156" s="4"/>
      <c r="CQQ156" s="4"/>
      <c r="CQR156" s="4"/>
      <c r="CQS156" s="4"/>
      <c r="CQT156" s="4"/>
      <c r="CQU156" s="4"/>
      <c r="CQV156" s="4"/>
      <c r="CQW156" s="4"/>
      <c r="CQX156" s="4"/>
      <c r="CQY156" s="4"/>
      <c r="CQZ156" s="4"/>
      <c r="CRA156" s="4"/>
      <c r="CRB156" s="4"/>
      <c r="CRC156" s="4"/>
      <c r="CRD156" s="4"/>
      <c r="CRE156" s="4"/>
      <c r="CRF156" s="4"/>
      <c r="CRG156" s="4"/>
      <c r="CRH156" s="4"/>
      <c r="CRI156" s="4"/>
      <c r="CRJ156" s="4"/>
      <c r="CRK156" s="4"/>
      <c r="CRL156" s="4"/>
      <c r="CRM156" s="4"/>
      <c r="CRN156" s="4"/>
      <c r="CRO156" s="4"/>
      <c r="CRP156" s="4"/>
      <c r="CRQ156" s="4"/>
      <c r="CRR156" s="4"/>
      <c r="CRS156" s="74"/>
      <c r="CRT156" s="74"/>
      <c r="CRU156" s="74"/>
      <c r="CRV156" s="74"/>
      <c r="CRW156" s="74"/>
      <c r="CRX156" s="74"/>
      <c r="CRY156" s="4"/>
      <c r="CRZ156" s="4"/>
      <c r="CSA156" s="4"/>
      <c r="CSB156" s="4"/>
      <c r="CSC156" s="4"/>
      <c r="CSD156" s="4"/>
      <c r="CSE156" s="4"/>
      <c r="CSF156" s="4"/>
      <c r="CSG156" s="4"/>
      <c r="CSH156" s="4"/>
      <c r="CSI156" s="4"/>
      <c r="CSJ156" s="4"/>
      <c r="CSK156" s="4"/>
      <c r="CSL156" s="4"/>
      <c r="CSM156" s="4"/>
      <c r="CSN156" s="4"/>
      <c r="CSO156" s="4"/>
      <c r="CSP156" s="4"/>
      <c r="CSQ156" s="4"/>
      <c r="CSR156" s="4"/>
      <c r="CSS156" s="4"/>
      <c r="CST156" s="4"/>
      <c r="CSU156" s="4"/>
      <c r="CSV156" s="4"/>
      <c r="CSW156" s="4"/>
      <c r="CSX156" s="4"/>
      <c r="CSY156" s="4"/>
      <c r="CSZ156" s="4"/>
      <c r="CTA156" s="4"/>
      <c r="CTB156" s="4"/>
      <c r="CTC156" s="4"/>
      <c r="CTD156" s="4"/>
      <c r="CTE156" s="4"/>
      <c r="CTF156" s="4"/>
      <c r="CTG156" s="4"/>
      <c r="CTH156" s="4"/>
      <c r="CTI156" s="4"/>
      <c r="CTJ156" s="4"/>
      <c r="CTK156" s="4"/>
      <c r="CTL156" s="4"/>
      <c r="CTM156" s="4"/>
      <c r="CTN156" s="4"/>
      <c r="CTO156" s="4"/>
      <c r="CTP156" s="4"/>
      <c r="CTQ156" s="4"/>
      <c r="CTR156" s="4"/>
      <c r="CTS156" s="4"/>
      <c r="CTT156" s="4"/>
      <c r="CTU156" s="4"/>
      <c r="CTV156" s="4"/>
      <c r="CTW156" s="4"/>
      <c r="CTX156" s="4"/>
      <c r="CTY156" s="4"/>
      <c r="CTZ156" s="4"/>
      <c r="CUA156" s="4"/>
      <c r="CUB156" s="4"/>
      <c r="CUC156" s="4"/>
      <c r="CUD156" s="4"/>
      <c r="CUE156" s="4"/>
      <c r="CUF156" s="4"/>
      <c r="CUG156" s="4"/>
      <c r="CUH156" s="4"/>
      <c r="CUI156" s="4"/>
      <c r="CUJ156" s="4"/>
      <c r="CUK156" s="4"/>
      <c r="CUL156" s="4"/>
      <c r="CUM156" s="4"/>
      <c r="CUN156" s="4"/>
      <c r="CUO156" s="4"/>
      <c r="CUP156" s="4"/>
      <c r="CUQ156" s="4"/>
      <c r="CUR156" s="4"/>
      <c r="CUS156" s="4"/>
      <c r="CUT156" s="4"/>
      <c r="CUU156" s="4"/>
      <c r="CUV156" s="4"/>
      <c r="CUW156" s="4"/>
      <c r="CUX156" s="4"/>
      <c r="CUY156" s="4"/>
      <c r="CUZ156" s="4"/>
      <c r="CVA156" s="4"/>
      <c r="CVB156" s="4"/>
      <c r="CVC156" s="4"/>
      <c r="CVD156" s="4"/>
      <c r="CVE156" s="4"/>
      <c r="CVF156" s="4"/>
      <c r="CVG156" s="4"/>
      <c r="CVH156" s="4"/>
      <c r="CVI156" s="4"/>
      <c r="CVJ156" s="4"/>
      <c r="CVK156" s="4"/>
      <c r="CVL156" s="4"/>
      <c r="CVM156" s="4"/>
      <c r="CVN156" s="4"/>
      <c r="CVO156" s="4"/>
      <c r="CVP156" s="4"/>
      <c r="CVQ156" s="4"/>
      <c r="CVR156" s="4"/>
      <c r="CVS156" s="4"/>
      <c r="CVT156" s="4"/>
      <c r="CVU156" s="4"/>
      <c r="CVV156" s="4"/>
      <c r="CVW156" s="4"/>
      <c r="CVX156" s="4"/>
      <c r="CVY156" s="4"/>
      <c r="CVZ156" s="4"/>
      <c r="CWA156" s="4"/>
      <c r="CWB156" s="4"/>
      <c r="CWC156" s="4"/>
      <c r="CWD156" s="4"/>
      <c r="CWE156" s="4"/>
      <c r="CWF156" s="4"/>
      <c r="CWG156" s="4"/>
      <c r="CWH156" s="4"/>
      <c r="CWI156" s="4"/>
      <c r="CWJ156" s="4"/>
      <c r="CWK156" s="4"/>
      <c r="CWL156" s="4"/>
      <c r="CWM156" s="4"/>
      <c r="CWN156" s="4"/>
      <c r="CWO156" s="4"/>
      <c r="CWP156" s="4"/>
      <c r="CWQ156" s="4"/>
      <c r="CWR156" s="4"/>
      <c r="CWS156" s="4"/>
      <c r="CWT156" s="4"/>
      <c r="CWU156" s="4"/>
      <c r="CWV156" s="4"/>
      <c r="CWW156" s="4"/>
      <c r="CWX156" s="4"/>
      <c r="CWY156" s="4"/>
      <c r="CWZ156" s="4"/>
      <c r="CXA156" s="4"/>
      <c r="CXB156" s="4"/>
      <c r="CXC156" s="4"/>
      <c r="CXD156" s="4"/>
      <c r="CXE156" s="4"/>
      <c r="CXF156" s="4"/>
      <c r="CXG156" s="4"/>
      <c r="CXH156" s="4"/>
      <c r="CXI156" s="4"/>
      <c r="CXJ156" s="4"/>
      <c r="CXK156" s="4"/>
      <c r="CXL156" s="4"/>
      <c r="CXM156" s="4"/>
      <c r="CXN156" s="4"/>
      <c r="CXO156" s="4"/>
      <c r="CXP156" s="4"/>
      <c r="CXQ156" s="4"/>
      <c r="CXR156" s="4"/>
      <c r="CXS156" s="4"/>
      <c r="CXT156" s="4"/>
      <c r="CXU156" s="4"/>
      <c r="CXV156" s="4"/>
      <c r="CXW156" s="4"/>
      <c r="CXX156" s="4"/>
      <c r="CXY156" s="4"/>
      <c r="CXZ156" s="4"/>
      <c r="CYA156" s="4"/>
      <c r="CYB156" s="4"/>
      <c r="CYC156" s="4"/>
      <c r="CYD156" s="4"/>
      <c r="CYE156" s="4"/>
      <c r="CYF156" s="4"/>
      <c r="CYG156" s="4"/>
      <c r="CYH156" s="4"/>
      <c r="CYI156" s="4"/>
      <c r="CYJ156" s="4"/>
      <c r="CYK156" s="4"/>
      <c r="CYL156" s="4"/>
      <c r="CYM156" s="4"/>
      <c r="CYN156" s="4"/>
      <c r="CYO156" s="4"/>
      <c r="CYP156" s="4"/>
      <c r="CYQ156" s="4"/>
      <c r="CYR156" s="4"/>
      <c r="CYS156" s="4"/>
      <c r="CYT156" s="4"/>
      <c r="CYU156" s="4"/>
      <c r="CYV156" s="4"/>
      <c r="CYW156" s="4"/>
      <c r="CYX156" s="4"/>
      <c r="CYY156" s="4"/>
      <c r="CYZ156" s="4"/>
      <c r="CZA156" s="4"/>
      <c r="CZB156" s="4"/>
      <c r="CZC156" s="4"/>
      <c r="CZD156" s="4"/>
      <c r="CZE156" s="4"/>
      <c r="CZF156" s="4"/>
      <c r="CZG156" s="4"/>
      <c r="CZH156" s="4"/>
      <c r="CZI156" s="4"/>
      <c r="CZJ156" s="4"/>
      <c r="CZK156" s="4"/>
      <c r="CZL156" s="4"/>
      <c r="CZM156" s="4"/>
      <c r="CZN156" s="4"/>
      <c r="CZO156" s="4"/>
      <c r="CZP156" s="4"/>
      <c r="CZQ156" s="4"/>
      <c r="CZR156" s="4"/>
      <c r="CZS156" s="4"/>
      <c r="CZT156" s="4"/>
      <c r="CZU156" s="4"/>
      <c r="CZV156" s="4"/>
      <c r="CZW156" s="4"/>
      <c r="CZX156" s="4"/>
      <c r="CZY156" s="4"/>
      <c r="CZZ156" s="4"/>
      <c r="DAA156" s="4"/>
      <c r="DAB156" s="4"/>
      <c r="DAC156" s="4"/>
      <c r="DAD156" s="4"/>
      <c r="DAE156" s="4"/>
      <c r="DAF156" s="4"/>
      <c r="DAG156" s="4"/>
      <c r="DAH156" s="4"/>
      <c r="DAI156" s="4"/>
      <c r="DAJ156" s="4"/>
      <c r="DAK156" s="4"/>
      <c r="DAL156" s="4"/>
      <c r="DAM156" s="4"/>
      <c r="DAN156" s="4"/>
      <c r="DAO156" s="4"/>
      <c r="DAP156" s="4"/>
      <c r="DAQ156" s="4"/>
      <c r="DAR156" s="4"/>
      <c r="DAS156" s="4"/>
      <c r="DAT156" s="4"/>
      <c r="DAU156" s="4"/>
      <c r="DAV156" s="4"/>
      <c r="DAW156" s="4"/>
      <c r="DAX156" s="4"/>
      <c r="DAY156" s="4"/>
      <c r="DAZ156" s="4"/>
      <c r="DBA156" s="4"/>
      <c r="DBB156" s="4"/>
      <c r="DBC156" s="4"/>
      <c r="DBD156" s="4"/>
      <c r="DBE156" s="4"/>
      <c r="DBF156" s="4"/>
      <c r="DBG156" s="4"/>
      <c r="DBH156" s="4"/>
      <c r="DBI156" s="4"/>
      <c r="DBJ156" s="4"/>
      <c r="DBK156" s="4"/>
      <c r="DBL156" s="4"/>
      <c r="DBM156" s="4"/>
      <c r="DBN156" s="4"/>
      <c r="DBO156" s="74"/>
      <c r="DBP156" s="74"/>
      <c r="DBQ156" s="74"/>
      <c r="DBR156" s="74"/>
      <c r="DBS156" s="74"/>
      <c r="DBT156" s="74"/>
      <c r="DBU156" s="4"/>
      <c r="DBV156" s="4"/>
      <c r="DBW156" s="4"/>
      <c r="DBX156" s="4"/>
      <c r="DBY156" s="4"/>
      <c r="DBZ156" s="4"/>
      <c r="DCA156" s="4"/>
      <c r="DCB156" s="4"/>
      <c r="DCC156" s="4"/>
      <c r="DCD156" s="4"/>
      <c r="DCE156" s="4"/>
      <c r="DCF156" s="4"/>
      <c r="DCG156" s="4"/>
      <c r="DCH156" s="4"/>
      <c r="DCI156" s="4"/>
      <c r="DCJ156" s="4"/>
      <c r="DCK156" s="4"/>
      <c r="DCL156" s="4"/>
      <c r="DCM156" s="4"/>
      <c r="DCN156" s="4"/>
      <c r="DCO156" s="4"/>
      <c r="DCP156" s="4"/>
      <c r="DCQ156" s="4"/>
      <c r="DCR156" s="4"/>
      <c r="DCS156" s="4"/>
      <c r="DCT156" s="4"/>
      <c r="DCU156" s="4"/>
      <c r="DCV156" s="4"/>
      <c r="DCW156" s="4"/>
      <c r="DCX156" s="4"/>
      <c r="DCY156" s="4"/>
      <c r="DCZ156" s="4"/>
      <c r="DDA156" s="4"/>
      <c r="DDB156" s="4"/>
      <c r="DDC156" s="4"/>
      <c r="DDD156" s="4"/>
      <c r="DDE156" s="4"/>
      <c r="DDF156" s="4"/>
      <c r="DDG156" s="4"/>
      <c r="DDH156" s="4"/>
      <c r="DDI156" s="4"/>
      <c r="DDJ156" s="4"/>
      <c r="DDK156" s="4"/>
      <c r="DDL156" s="4"/>
      <c r="DDM156" s="4"/>
      <c r="DDN156" s="4"/>
      <c r="DDO156" s="4"/>
      <c r="DDP156" s="4"/>
      <c r="DDQ156" s="4"/>
      <c r="DDR156" s="4"/>
      <c r="DDS156" s="4"/>
      <c r="DDT156" s="4"/>
      <c r="DDU156" s="4"/>
      <c r="DDV156" s="4"/>
      <c r="DDW156" s="4"/>
      <c r="DDX156" s="4"/>
      <c r="DDY156" s="4"/>
      <c r="DDZ156" s="4"/>
      <c r="DEA156" s="4"/>
      <c r="DEB156" s="4"/>
      <c r="DEC156" s="4"/>
      <c r="DED156" s="4"/>
      <c r="DEE156" s="4"/>
      <c r="DEF156" s="4"/>
      <c r="DEG156" s="4"/>
      <c r="DEH156" s="4"/>
      <c r="DEI156" s="4"/>
      <c r="DEJ156" s="4"/>
      <c r="DEK156" s="4"/>
      <c r="DEL156" s="4"/>
      <c r="DEM156" s="4"/>
      <c r="DEN156" s="4"/>
      <c r="DEO156" s="4"/>
      <c r="DEP156" s="4"/>
      <c r="DEQ156" s="4"/>
      <c r="DER156" s="4"/>
      <c r="DES156" s="4"/>
      <c r="DET156" s="4"/>
      <c r="DEU156" s="4"/>
      <c r="DEV156" s="4"/>
      <c r="DEW156" s="4"/>
      <c r="DEX156" s="4"/>
      <c r="DEY156" s="4"/>
      <c r="DEZ156" s="4"/>
      <c r="DFA156" s="4"/>
      <c r="DFB156" s="4"/>
      <c r="DFC156" s="4"/>
      <c r="DFD156" s="4"/>
      <c r="DFE156" s="4"/>
      <c r="DFF156" s="4"/>
      <c r="DFG156" s="4"/>
      <c r="DFH156" s="4"/>
      <c r="DFI156" s="4"/>
      <c r="DFJ156" s="4"/>
      <c r="DFK156" s="4"/>
      <c r="DFL156" s="4"/>
      <c r="DFM156" s="4"/>
      <c r="DFN156" s="4"/>
      <c r="DFO156" s="4"/>
      <c r="DFP156" s="4"/>
      <c r="DFQ156" s="4"/>
      <c r="DFR156" s="4"/>
      <c r="DFS156" s="4"/>
      <c r="DFT156" s="4"/>
      <c r="DFU156" s="4"/>
      <c r="DFV156" s="4"/>
      <c r="DFW156" s="4"/>
      <c r="DFX156" s="4"/>
      <c r="DFY156" s="4"/>
      <c r="DFZ156" s="4"/>
      <c r="DGA156" s="4"/>
      <c r="DGB156" s="4"/>
      <c r="DGC156" s="4"/>
      <c r="DGD156" s="4"/>
      <c r="DGE156" s="4"/>
      <c r="DGF156" s="4"/>
      <c r="DGG156" s="4"/>
      <c r="DGH156" s="4"/>
      <c r="DGI156" s="4"/>
      <c r="DGJ156" s="4"/>
      <c r="DGK156" s="4"/>
      <c r="DGL156" s="4"/>
      <c r="DGM156" s="4"/>
      <c r="DGN156" s="4"/>
      <c r="DGO156" s="4"/>
      <c r="DGP156" s="4"/>
      <c r="DGQ156" s="4"/>
      <c r="DGR156" s="4"/>
      <c r="DGS156" s="4"/>
      <c r="DGT156" s="4"/>
      <c r="DGU156" s="4"/>
      <c r="DGV156" s="4"/>
      <c r="DGW156" s="4"/>
      <c r="DGX156" s="4"/>
      <c r="DGY156" s="4"/>
      <c r="DGZ156" s="4"/>
      <c r="DHA156" s="4"/>
      <c r="DHB156" s="4"/>
      <c r="DHC156" s="4"/>
      <c r="DHD156" s="4"/>
      <c r="DHE156" s="4"/>
      <c r="DHF156" s="4"/>
      <c r="DHG156" s="4"/>
      <c r="DHH156" s="4"/>
      <c r="DHI156" s="4"/>
      <c r="DHJ156" s="4"/>
      <c r="DHK156" s="4"/>
      <c r="DHL156" s="4"/>
      <c r="DHM156" s="4"/>
      <c r="DHN156" s="4"/>
      <c r="DHO156" s="4"/>
      <c r="DHP156" s="4"/>
      <c r="DHQ156" s="4"/>
      <c r="DHR156" s="4"/>
      <c r="DHS156" s="4"/>
      <c r="DHT156" s="4"/>
      <c r="DHU156" s="4"/>
      <c r="DHV156" s="4"/>
      <c r="DHW156" s="4"/>
      <c r="DHX156" s="4"/>
      <c r="DHY156" s="4"/>
      <c r="DHZ156" s="4"/>
      <c r="DIA156" s="4"/>
      <c r="DIB156" s="4"/>
      <c r="DIC156" s="4"/>
      <c r="DID156" s="4"/>
      <c r="DIE156" s="4"/>
      <c r="DIF156" s="4"/>
      <c r="DIG156" s="4"/>
      <c r="DIH156" s="4"/>
      <c r="DII156" s="4"/>
      <c r="DIJ156" s="4"/>
      <c r="DIK156" s="4"/>
      <c r="DIL156" s="4"/>
      <c r="DIM156" s="4"/>
      <c r="DIN156" s="4"/>
      <c r="DIO156" s="4"/>
      <c r="DIP156" s="4"/>
      <c r="DIQ156" s="4"/>
      <c r="DIR156" s="4"/>
      <c r="DIS156" s="4"/>
      <c r="DIT156" s="4"/>
      <c r="DIU156" s="4"/>
      <c r="DIV156" s="4"/>
      <c r="DIW156" s="4"/>
      <c r="DIX156" s="4"/>
      <c r="DIY156" s="4"/>
      <c r="DIZ156" s="4"/>
      <c r="DJA156" s="4"/>
      <c r="DJB156" s="4"/>
      <c r="DJC156" s="4"/>
      <c r="DJD156" s="4"/>
      <c r="DJE156" s="4"/>
      <c r="DJF156" s="4"/>
      <c r="DJG156" s="4"/>
      <c r="DJH156" s="4"/>
      <c r="DJI156" s="4"/>
      <c r="DJJ156" s="4"/>
      <c r="DJK156" s="4"/>
      <c r="DJL156" s="4"/>
      <c r="DJM156" s="4"/>
      <c r="DJN156" s="4"/>
      <c r="DJO156" s="4"/>
      <c r="DJP156" s="4"/>
      <c r="DJQ156" s="4"/>
      <c r="DJR156" s="4"/>
      <c r="DJS156" s="4"/>
      <c r="DJT156" s="4"/>
      <c r="DJU156" s="4"/>
      <c r="DJV156" s="4"/>
      <c r="DJW156" s="4"/>
      <c r="DJX156" s="4"/>
      <c r="DJY156" s="4"/>
      <c r="DJZ156" s="4"/>
      <c r="DKA156" s="4"/>
      <c r="DKB156" s="4"/>
      <c r="DKC156" s="4"/>
      <c r="DKD156" s="4"/>
      <c r="DKE156" s="4"/>
      <c r="DKF156" s="4"/>
      <c r="DKG156" s="4"/>
      <c r="DKH156" s="4"/>
      <c r="DKI156" s="4"/>
      <c r="DKJ156" s="4"/>
      <c r="DKK156" s="4"/>
      <c r="DKL156" s="4"/>
      <c r="DKM156" s="4"/>
      <c r="DKN156" s="4"/>
      <c r="DKO156" s="4"/>
      <c r="DKP156" s="4"/>
      <c r="DKQ156" s="4"/>
      <c r="DKR156" s="4"/>
      <c r="DKS156" s="4"/>
      <c r="DKT156" s="4"/>
      <c r="DKU156" s="4"/>
      <c r="DKV156" s="4"/>
      <c r="DKW156" s="4"/>
      <c r="DKX156" s="4"/>
      <c r="DKY156" s="4"/>
      <c r="DKZ156" s="4"/>
      <c r="DLA156" s="4"/>
      <c r="DLB156" s="4"/>
      <c r="DLC156" s="4"/>
      <c r="DLD156" s="4"/>
      <c r="DLE156" s="4"/>
      <c r="DLF156" s="4"/>
      <c r="DLG156" s="4"/>
      <c r="DLH156" s="4"/>
      <c r="DLI156" s="4"/>
      <c r="DLJ156" s="4"/>
      <c r="DLK156" s="74"/>
      <c r="DLL156" s="74"/>
      <c r="DLM156" s="74"/>
      <c r="DLN156" s="74"/>
      <c r="DLO156" s="74"/>
      <c r="DLP156" s="74"/>
      <c r="DLQ156" s="4"/>
      <c r="DLR156" s="4"/>
      <c r="DLS156" s="4"/>
      <c r="DLT156" s="4"/>
      <c r="DLU156" s="4"/>
      <c r="DLV156" s="4"/>
      <c r="DLW156" s="4"/>
      <c r="DLX156" s="4"/>
      <c r="DLY156" s="4"/>
      <c r="DLZ156" s="4"/>
      <c r="DMA156" s="4"/>
      <c r="DMB156" s="4"/>
      <c r="DMC156" s="4"/>
      <c r="DMD156" s="4"/>
      <c r="DME156" s="4"/>
      <c r="DMF156" s="4"/>
      <c r="DMG156" s="4"/>
      <c r="DMH156" s="4"/>
      <c r="DMI156" s="4"/>
      <c r="DMJ156" s="4"/>
      <c r="DMK156" s="4"/>
      <c r="DML156" s="4"/>
      <c r="DMM156" s="4"/>
      <c r="DMN156" s="4"/>
      <c r="DMO156" s="4"/>
      <c r="DMP156" s="4"/>
      <c r="DMQ156" s="4"/>
      <c r="DMR156" s="4"/>
      <c r="DMS156" s="4"/>
      <c r="DMT156" s="4"/>
      <c r="DMU156" s="4"/>
      <c r="DMV156" s="4"/>
      <c r="DMW156" s="4"/>
      <c r="DMX156" s="4"/>
      <c r="DMY156" s="4"/>
      <c r="DMZ156" s="4"/>
      <c r="DNA156" s="4"/>
      <c r="DNB156" s="4"/>
      <c r="DNC156" s="4"/>
      <c r="DND156" s="4"/>
      <c r="DNE156" s="4"/>
      <c r="DNF156" s="4"/>
      <c r="DNG156" s="4"/>
      <c r="DNH156" s="4"/>
      <c r="DNI156" s="4"/>
      <c r="DNJ156" s="4"/>
      <c r="DNK156" s="4"/>
      <c r="DNL156" s="4"/>
      <c r="DNM156" s="4"/>
      <c r="DNN156" s="4"/>
      <c r="DNO156" s="4"/>
      <c r="DNP156" s="4"/>
      <c r="DNQ156" s="4"/>
      <c r="DNR156" s="4"/>
      <c r="DNS156" s="4"/>
      <c r="DNT156" s="4"/>
      <c r="DNU156" s="4"/>
      <c r="DNV156" s="4"/>
      <c r="DNW156" s="4"/>
      <c r="DNX156" s="4"/>
      <c r="DNY156" s="4"/>
      <c r="DNZ156" s="4"/>
      <c r="DOA156" s="4"/>
      <c r="DOB156" s="4"/>
      <c r="DOC156" s="4"/>
      <c r="DOD156" s="4"/>
      <c r="DOE156" s="4"/>
      <c r="DOF156" s="4"/>
      <c r="DOG156" s="4"/>
      <c r="DOH156" s="4"/>
      <c r="DOI156" s="4"/>
      <c r="DOJ156" s="4"/>
      <c r="DOK156" s="4"/>
      <c r="DOL156" s="4"/>
      <c r="DOM156" s="4"/>
      <c r="DON156" s="4"/>
      <c r="DOO156" s="4"/>
      <c r="DOP156" s="4"/>
      <c r="DOQ156" s="4"/>
      <c r="DOR156" s="4"/>
      <c r="DOS156" s="4"/>
      <c r="DOT156" s="4"/>
      <c r="DOU156" s="4"/>
      <c r="DOV156" s="4"/>
      <c r="DOW156" s="4"/>
      <c r="DOX156" s="4"/>
      <c r="DOY156" s="4"/>
      <c r="DOZ156" s="4"/>
      <c r="DPA156" s="4"/>
      <c r="DPB156" s="4"/>
      <c r="DPC156" s="4"/>
      <c r="DPD156" s="4"/>
      <c r="DPE156" s="4"/>
      <c r="DPF156" s="4"/>
      <c r="DPG156" s="4"/>
      <c r="DPH156" s="4"/>
      <c r="DPI156" s="4"/>
      <c r="DPJ156" s="4"/>
      <c r="DPK156" s="4"/>
      <c r="DPL156" s="4"/>
      <c r="DPM156" s="4"/>
      <c r="DPN156" s="4"/>
      <c r="DPO156" s="4"/>
      <c r="DPP156" s="4"/>
      <c r="DPQ156" s="4"/>
      <c r="DPR156" s="4"/>
      <c r="DPS156" s="4"/>
      <c r="DPT156" s="4"/>
      <c r="DPU156" s="4"/>
      <c r="DPV156" s="4"/>
      <c r="DPW156" s="4"/>
      <c r="DPX156" s="4"/>
      <c r="DPY156" s="4"/>
      <c r="DPZ156" s="4"/>
      <c r="DQA156" s="4"/>
      <c r="DQB156" s="4"/>
      <c r="DQC156" s="4"/>
      <c r="DQD156" s="4"/>
      <c r="DQE156" s="4"/>
      <c r="DQF156" s="4"/>
      <c r="DQG156" s="4"/>
      <c r="DQH156" s="4"/>
      <c r="DQI156" s="4"/>
      <c r="DQJ156" s="4"/>
      <c r="DQK156" s="4"/>
      <c r="DQL156" s="4"/>
      <c r="DQM156" s="4"/>
      <c r="DQN156" s="4"/>
      <c r="DQO156" s="4"/>
      <c r="DQP156" s="4"/>
      <c r="DQQ156" s="4"/>
      <c r="DQR156" s="4"/>
      <c r="DQS156" s="4"/>
      <c r="DQT156" s="4"/>
      <c r="DQU156" s="4"/>
      <c r="DQV156" s="4"/>
      <c r="DQW156" s="4"/>
      <c r="DQX156" s="4"/>
      <c r="DQY156" s="4"/>
      <c r="DQZ156" s="4"/>
      <c r="DRA156" s="4"/>
      <c r="DRB156" s="4"/>
      <c r="DRC156" s="4"/>
      <c r="DRD156" s="4"/>
      <c r="DRE156" s="4"/>
      <c r="DRF156" s="4"/>
      <c r="DRG156" s="4"/>
      <c r="DRH156" s="4"/>
      <c r="DRI156" s="4"/>
      <c r="DRJ156" s="4"/>
      <c r="DRK156" s="4"/>
      <c r="DRL156" s="4"/>
      <c r="DRM156" s="4"/>
      <c r="DRN156" s="4"/>
      <c r="DRO156" s="4"/>
      <c r="DRP156" s="4"/>
      <c r="DRQ156" s="4"/>
      <c r="DRR156" s="4"/>
      <c r="DRS156" s="4"/>
      <c r="DRT156" s="4"/>
      <c r="DRU156" s="4"/>
      <c r="DRV156" s="4"/>
      <c r="DRW156" s="4"/>
      <c r="DRX156" s="4"/>
      <c r="DRY156" s="4"/>
      <c r="DRZ156" s="4"/>
      <c r="DSA156" s="4"/>
      <c r="DSB156" s="4"/>
      <c r="DSC156" s="4"/>
      <c r="DSD156" s="4"/>
      <c r="DSE156" s="4"/>
      <c r="DSF156" s="4"/>
      <c r="DSG156" s="4"/>
      <c r="DSH156" s="4"/>
      <c r="DSI156" s="4"/>
      <c r="DSJ156" s="4"/>
      <c r="DSK156" s="4"/>
      <c r="DSL156" s="4"/>
      <c r="DSM156" s="4"/>
      <c r="DSN156" s="4"/>
      <c r="DSO156" s="4"/>
      <c r="DSP156" s="4"/>
      <c r="DSQ156" s="4"/>
      <c r="DSR156" s="4"/>
      <c r="DSS156" s="4"/>
      <c r="DST156" s="4"/>
      <c r="DSU156" s="4"/>
      <c r="DSV156" s="4"/>
      <c r="DSW156" s="4"/>
      <c r="DSX156" s="4"/>
      <c r="DSY156" s="4"/>
      <c r="DSZ156" s="4"/>
      <c r="DTA156" s="4"/>
      <c r="DTB156" s="4"/>
      <c r="DTC156" s="4"/>
      <c r="DTD156" s="4"/>
      <c r="DTE156" s="4"/>
      <c r="DTF156" s="4"/>
      <c r="DTG156" s="4"/>
      <c r="DTH156" s="4"/>
      <c r="DTI156" s="4"/>
      <c r="DTJ156" s="4"/>
      <c r="DTK156" s="4"/>
      <c r="DTL156" s="4"/>
      <c r="DTM156" s="4"/>
      <c r="DTN156" s="4"/>
      <c r="DTO156" s="4"/>
      <c r="DTP156" s="4"/>
      <c r="DTQ156" s="4"/>
      <c r="DTR156" s="4"/>
      <c r="DTS156" s="4"/>
      <c r="DTT156" s="4"/>
      <c r="DTU156" s="4"/>
      <c r="DTV156" s="4"/>
      <c r="DTW156" s="4"/>
      <c r="DTX156" s="4"/>
      <c r="DTY156" s="4"/>
      <c r="DTZ156" s="4"/>
      <c r="DUA156" s="4"/>
      <c r="DUB156" s="4"/>
      <c r="DUC156" s="4"/>
      <c r="DUD156" s="4"/>
      <c r="DUE156" s="4"/>
      <c r="DUF156" s="4"/>
      <c r="DUG156" s="4"/>
      <c r="DUH156" s="4"/>
      <c r="DUI156" s="4"/>
      <c r="DUJ156" s="4"/>
      <c r="DUK156" s="4"/>
      <c r="DUL156" s="4"/>
      <c r="DUM156" s="4"/>
      <c r="DUN156" s="4"/>
      <c r="DUO156" s="4"/>
      <c r="DUP156" s="4"/>
      <c r="DUQ156" s="4"/>
      <c r="DUR156" s="4"/>
      <c r="DUS156" s="4"/>
      <c r="DUT156" s="4"/>
      <c r="DUU156" s="4"/>
      <c r="DUV156" s="4"/>
      <c r="DUW156" s="4"/>
      <c r="DUX156" s="4"/>
      <c r="DUY156" s="4"/>
      <c r="DUZ156" s="4"/>
      <c r="DVA156" s="4"/>
      <c r="DVB156" s="4"/>
      <c r="DVC156" s="4"/>
      <c r="DVD156" s="4"/>
      <c r="DVE156" s="4"/>
      <c r="DVF156" s="4"/>
      <c r="DVG156" s="74"/>
      <c r="DVH156" s="74"/>
      <c r="DVI156" s="74"/>
      <c r="DVJ156" s="74"/>
      <c r="DVK156" s="74"/>
      <c r="DVL156" s="74"/>
      <c r="DVM156" s="4"/>
      <c r="DVN156" s="4"/>
      <c r="DVO156" s="4"/>
      <c r="DVP156" s="4"/>
      <c r="DVQ156" s="4"/>
      <c r="DVR156" s="4"/>
      <c r="DVS156" s="4"/>
      <c r="DVT156" s="4"/>
      <c r="DVU156" s="4"/>
      <c r="DVV156" s="4"/>
      <c r="DVW156" s="4"/>
      <c r="DVX156" s="4"/>
      <c r="DVY156" s="4"/>
      <c r="DVZ156" s="4"/>
      <c r="DWA156" s="4"/>
      <c r="DWB156" s="4"/>
      <c r="DWC156" s="4"/>
      <c r="DWD156" s="4"/>
      <c r="DWE156" s="4"/>
      <c r="DWF156" s="4"/>
      <c r="DWG156" s="4"/>
      <c r="DWH156" s="4"/>
      <c r="DWI156" s="4"/>
      <c r="DWJ156" s="4"/>
      <c r="DWK156" s="4"/>
      <c r="DWL156" s="4"/>
      <c r="DWM156" s="4"/>
      <c r="DWN156" s="4"/>
      <c r="DWO156" s="4"/>
      <c r="DWP156" s="4"/>
      <c r="DWQ156" s="4"/>
      <c r="DWR156" s="4"/>
      <c r="DWS156" s="4"/>
      <c r="DWT156" s="4"/>
      <c r="DWU156" s="4"/>
      <c r="DWV156" s="4"/>
      <c r="DWW156" s="4"/>
      <c r="DWX156" s="4"/>
      <c r="DWY156" s="4"/>
      <c r="DWZ156" s="4"/>
      <c r="DXA156" s="4"/>
      <c r="DXB156" s="4"/>
      <c r="DXC156" s="4"/>
      <c r="DXD156" s="4"/>
      <c r="DXE156" s="4"/>
      <c r="DXF156" s="4"/>
      <c r="DXG156" s="4"/>
      <c r="DXH156" s="4"/>
      <c r="DXI156" s="4"/>
      <c r="DXJ156" s="4"/>
      <c r="DXK156" s="4"/>
      <c r="DXL156" s="4"/>
      <c r="DXM156" s="4"/>
      <c r="DXN156" s="4"/>
      <c r="DXO156" s="4"/>
      <c r="DXP156" s="4"/>
      <c r="DXQ156" s="4"/>
      <c r="DXR156" s="4"/>
      <c r="DXS156" s="4"/>
      <c r="DXT156" s="4"/>
      <c r="DXU156" s="4"/>
      <c r="DXV156" s="4"/>
      <c r="DXW156" s="4"/>
      <c r="DXX156" s="4"/>
      <c r="DXY156" s="4"/>
      <c r="DXZ156" s="4"/>
      <c r="DYA156" s="4"/>
      <c r="DYB156" s="4"/>
      <c r="DYC156" s="4"/>
      <c r="DYD156" s="4"/>
      <c r="DYE156" s="4"/>
      <c r="DYF156" s="4"/>
      <c r="DYG156" s="4"/>
      <c r="DYH156" s="4"/>
      <c r="DYI156" s="4"/>
      <c r="DYJ156" s="4"/>
      <c r="DYK156" s="4"/>
      <c r="DYL156" s="4"/>
      <c r="DYM156" s="4"/>
      <c r="DYN156" s="4"/>
      <c r="DYO156" s="4"/>
      <c r="DYP156" s="4"/>
      <c r="DYQ156" s="4"/>
      <c r="DYR156" s="4"/>
      <c r="DYS156" s="4"/>
      <c r="DYT156" s="4"/>
      <c r="DYU156" s="4"/>
      <c r="DYV156" s="4"/>
      <c r="DYW156" s="4"/>
      <c r="DYX156" s="4"/>
      <c r="DYY156" s="4"/>
      <c r="DYZ156" s="4"/>
      <c r="DZA156" s="4"/>
      <c r="DZB156" s="4"/>
      <c r="DZC156" s="4"/>
      <c r="DZD156" s="4"/>
      <c r="DZE156" s="4"/>
      <c r="DZF156" s="4"/>
      <c r="DZG156" s="4"/>
      <c r="DZH156" s="4"/>
      <c r="DZI156" s="4"/>
      <c r="DZJ156" s="4"/>
      <c r="DZK156" s="4"/>
      <c r="DZL156" s="4"/>
      <c r="DZM156" s="4"/>
      <c r="DZN156" s="4"/>
      <c r="DZO156" s="4"/>
      <c r="DZP156" s="4"/>
      <c r="DZQ156" s="4"/>
      <c r="DZR156" s="4"/>
      <c r="DZS156" s="4"/>
      <c r="DZT156" s="4"/>
      <c r="DZU156" s="4"/>
      <c r="DZV156" s="4"/>
      <c r="DZW156" s="4"/>
      <c r="DZX156" s="4"/>
      <c r="DZY156" s="4"/>
      <c r="DZZ156" s="4"/>
      <c r="EAA156" s="4"/>
      <c r="EAB156" s="4"/>
      <c r="EAC156" s="4"/>
      <c r="EAD156" s="4"/>
      <c r="EAE156" s="4"/>
      <c r="EAF156" s="4"/>
      <c r="EAG156" s="4"/>
      <c r="EAH156" s="4"/>
      <c r="EAI156" s="4"/>
      <c r="EAJ156" s="4"/>
      <c r="EAK156" s="4"/>
      <c r="EAL156" s="4"/>
      <c r="EAM156" s="4"/>
      <c r="EAN156" s="4"/>
      <c r="EAO156" s="4"/>
      <c r="EAP156" s="4"/>
      <c r="EAQ156" s="4"/>
      <c r="EAR156" s="4"/>
      <c r="EAS156" s="4"/>
      <c r="EAT156" s="4"/>
      <c r="EAU156" s="4"/>
      <c r="EAV156" s="4"/>
      <c r="EAW156" s="4"/>
      <c r="EAX156" s="4"/>
      <c r="EAY156" s="4"/>
      <c r="EAZ156" s="4"/>
      <c r="EBA156" s="4"/>
      <c r="EBB156" s="4"/>
      <c r="EBC156" s="4"/>
      <c r="EBD156" s="4"/>
      <c r="EBE156" s="4"/>
      <c r="EBF156" s="4"/>
      <c r="EBG156" s="4"/>
      <c r="EBH156" s="4"/>
      <c r="EBI156" s="4"/>
      <c r="EBJ156" s="4"/>
      <c r="EBK156" s="4"/>
      <c r="EBL156" s="4"/>
      <c r="EBM156" s="4"/>
      <c r="EBN156" s="4"/>
      <c r="EBO156" s="4"/>
      <c r="EBP156" s="4"/>
      <c r="EBQ156" s="4"/>
      <c r="EBR156" s="4"/>
      <c r="EBS156" s="4"/>
      <c r="EBT156" s="4"/>
      <c r="EBU156" s="4"/>
      <c r="EBV156" s="4"/>
      <c r="EBW156" s="4"/>
      <c r="EBX156" s="4"/>
      <c r="EBY156" s="4"/>
      <c r="EBZ156" s="4"/>
      <c r="ECA156" s="4"/>
      <c r="ECB156" s="4"/>
      <c r="ECC156" s="4"/>
      <c r="ECD156" s="4"/>
      <c r="ECE156" s="4"/>
      <c r="ECF156" s="4"/>
      <c r="ECG156" s="4"/>
      <c r="ECH156" s="4"/>
      <c r="ECI156" s="4"/>
      <c r="ECJ156" s="4"/>
      <c r="ECK156" s="4"/>
      <c r="ECL156" s="4"/>
      <c r="ECM156" s="4"/>
      <c r="ECN156" s="4"/>
      <c r="ECO156" s="4"/>
      <c r="ECP156" s="4"/>
      <c r="ECQ156" s="4"/>
      <c r="ECR156" s="4"/>
      <c r="ECS156" s="4"/>
      <c r="ECT156" s="4"/>
      <c r="ECU156" s="4"/>
      <c r="ECV156" s="4"/>
      <c r="ECW156" s="4"/>
      <c r="ECX156" s="4"/>
      <c r="ECY156" s="4"/>
      <c r="ECZ156" s="4"/>
      <c r="EDA156" s="4"/>
      <c r="EDB156" s="4"/>
      <c r="EDC156" s="4"/>
      <c r="EDD156" s="4"/>
      <c r="EDE156" s="4"/>
      <c r="EDF156" s="4"/>
      <c r="EDG156" s="4"/>
      <c r="EDH156" s="4"/>
      <c r="EDI156" s="4"/>
      <c r="EDJ156" s="4"/>
      <c r="EDK156" s="4"/>
      <c r="EDL156" s="4"/>
      <c r="EDM156" s="4"/>
      <c r="EDN156" s="4"/>
      <c r="EDO156" s="4"/>
      <c r="EDP156" s="4"/>
      <c r="EDQ156" s="4"/>
      <c r="EDR156" s="4"/>
      <c r="EDS156" s="4"/>
      <c r="EDT156" s="4"/>
      <c r="EDU156" s="4"/>
      <c r="EDV156" s="4"/>
      <c r="EDW156" s="4"/>
      <c r="EDX156" s="4"/>
      <c r="EDY156" s="4"/>
      <c r="EDZ156" s="4"/>
      <c r="EEA156" s="4"/>
      <c r="EEB156" s="4"/>
      <c r="EEC156" s="4"/>
      <c r="EED156" s="4"/>
      <c r="EEE156" s="4"/>
      <c r="EEF156" s="4"/>
      <c r="EEG156" s="4"/>
      <c r="EEH156" s="4"/>
      <c r="EEI156" s="4"/>
      <c r="EEJ156" s="4"/>
      <c r="EEK156" s="4"/>
      <c r="EEL156" s="4"/>
      <c r="EEM156" s="4"/>
      <c r="EEN156" s="4"/>
      <c r="EEO156" s="4"/>
      <c r="EEP156" s="4"/>
      <c r="EEQ156" s="4"/>
      <c r="EER156" s="4"/>
      <c r="EES156" s="4"/>
      <c r="EET156" s="4"/>
      <c r="EEU156" s="4"/>
      <c r="EEV156" s="4"/>
      <c r="EEW156" s="4"/>
      <c r="EEX156" s="4"/>
      <c r="EEY156" s="4"/>
      <c r="EEZ156" s="4"/>
      <c r="EFA156" s="4"/>
      <c r="EFB156" s="4"/>
      <c r="EFC156" s="74"/>
      <c r="EFD156" s="74"/>
      <c r="EFE156" s="74"/>
      <c r="EFF156" s="74"/>
      <c r="EFG156" s="74"/>
      <c r="EFH156" s="74"/>
      <c r="EFI156" s="4"/>
      <c r="EFJ156" s="4"/>
      <c r="EFK156" s="4"/>
      <c r="EFL156" s="4"/>
      <c r="EFM156" s="4"/>
      <c r="EFN156" s="4"/>
      <c r="EFO156" s="4"/>
      <c r="EFP156" s="4"/>
      <c r="EFQ156" s="4"/>
      <c r="EFR156" s="4"/>
      <c r="EFS156" s="4"/>
      <c r="EFT156" s="4"/>
      <c r="EFU156" s="4"/>
      <c r="EFV156" s="4"/>
      <c r="EFW156" s="4"/>
      <c r="EFX156" s="4"/>
      <c r="EFY156" s="4"/>
      <c r="EFZ156" s="4"/>
      <c r="EGA156" s="4"/>
      <c r="EGB156" s="4"/>
      <c r="EGC156" s="4"/>
      <c r="EGD156" s="4"/>
      <c r="EGE156" s="4"/>
      <c r="EGF156" s="4"/>
      <c r="EGG156" s="4"/>
      <c r="EGH156" s="4"/>
      <c r="EGI156" s="4"/>
      <c r="EGJ156" s="4"/>
      <c r="EGK156" s="4"/>
      <c r="EGL156" s="4"/>
      <c r="EGM156" s="4"/>
      <c r="EGN156" s="4"/>
      <c r="EGO156" s="4"/>
      <c r="EGP156" s="4"/>
      <c r="EGQ156" s="4"/>
      <c r="EGR156" s="4"/>
      <c r="EGS156" s="4"/>
      <c r="EGT156" s="4"/>
      <c r="EGU156" s="4"/>
      <c r="EGV156" s="4"/>
      <c r="EGW156" s="4"/>
      <c r="EGX156" s="4"/>
      <c r="EGY156" s="4"/>
      <c r="EGZ156" s="4"/>
      <c r="EHA156" s="4"/>
      <c r="EHB156" s="4"/>
      <c r="EHC156" s="4"/>
      <c r="EHD156" s="4"/>
      <c r="EHE156" s="4"/>
      <c r="EHF156" s="4"/>
      <c r="EHG156" s="4"/>
      <c r="EHH156" s="4"/>
      <c r="EHI156" s="4"/>
      <c r="EHJ156" s="4"/>
      <c r="EHK156" s="4"/>
      <c r="EHL156" s="4"/>
      <c r="EHM156" s="4"/>
      <c r="EHN156" s="4"/>
      <c r="EHO156" s="4"/>
      <c r="EHP156" s="4"/>
      <c r="EHQ156" s="4"/>
      <c r="EHR156" s="4"/>
      <c r="EHS156" s="4"/>
      <c r="EHT156" s="4"/>
      <c r="EHU156" s="4"/>
      <c r="EHV156" s="4"/>
      <c r="EHW156" s="4"/>
      <c r="EHX156" s="4"/>
      <c r="EHY156" s="4"/>
      <c r="EHZ156" s="4"/>
      <c r="EIA156" s="4"/>
      <c r="EIB156" s="4"/>
      <c r="EIC156" s="4"/>
      <c r="EID156" s="4"/>
      <c r="EIE156" s="4"/>
      <c r="EIF156" s="4"/>
      <c r="EIG156" s="4"/>
      <c r="EIH156" s="4"/>
      <c r="EII156" s="4"/>
      <c r="EIJ156" s="4"/>
      <c r="EIK156" s="4"/>
      <c r="EIL156" s="4"/>
      <c r="EIM156" s="4"/>
      <c r="EIN156" s="4"/>
      <c r="EIO156" s="4"/>
      <c r="EIP156" s="4"/>
      <c r="EIQ156" s="4"/>
      <c r="EIR156" s="4"/>
      <c r="EIS156" s="4"/>
      <c r="EIT156" s="4"/>
      <c r="EIU156" s="4"/>
      <c r="EIV156" s="4"/>
      <c r="EIW156" s="4"/>
      <c r="EIX156" s="4"/>
      <c r="EIY156" s="4"/>
      <c r="EIZ156" s="4"/>
      <c r="EJA156" s="4"/>
      <c r="EJB156" s="4"/>
      <c r="EJC156" s="4"/>
      <c r="EJD156" s="4"/>
      <c r="EJE156" s="4"/>
      <c r="EJF156" s="4"/>
      <c r="EJG156" s="4"/>
      <c r="EJH156" s="4"/>
      <c r="EJI156" s="4"/>
      <c r="EJJ156" s="4"/>
      <c r="EJK156" s="4"/>
      <c r="EJL156" s="4"/>
      <c r="EJM156" s="4"/>
      <c r="EJN156" s="4"/>
      <c r="EJO156" s="4"/>
      <c r="EJP156" s="4"/>
      <c r="EJQ156" s="4"/>
      <c r="EJR156" s="4"/>
      <c r="EJS156" s="4"/>
      <c r="EJT156" s="4"/>
      <c r="EJU156" s="4"/>
      <c r="EJV156" s="4"/>
      <c r="EJW156" s="4"/>
      <c r="EJX156" s="4"/>
      <c r="EJY156" s="4"/>
      <c r="EJZ156" s="4"/>
      <c r="EKA156" s="4"/>
      <c r="EKB156" s="4"/>
      <c r="EKC156" s="4"/>
      <c r="EKD156" s="4"/>
      <c r="EKE156" s="4"/>
      <c r="EKF156" s="4"/>
      <c r="EKG156" s="4"/>
      <c r="EKH156" s="4"/>
      <c r="EKI156" s="4"/>
      <c r="EKJ156" s="4"/>
      <c r="EKK156" s="4"/>
      <c r="EKL156" s="4"/>
      <c r="EKM156" s="4"/>
      <c r="EKN156" s="4"/>
      <c r="EKO156" s="4"/>
      <c r="EKP156" s="4"/>
      <c r="EKQ156" s="4"/>
      <c r="EKR156" s="4"/>
      <c r="EKS156" s="4"/>
      <c r="EKT156" s="4"/>
      <c r="EKU156" s="4"/>
      <c r="EKV156" s="4"/>
      <c r="EKW156" s="4"/>
      <c r="EKX156" s="4"/>
      <c r="EKY156" s="4"/>
      <c r="EKZ156" s="4"/>
      <c r="ELA156" s="4"/>
      <c r="ELB156" s="4"/>
      <c r="ELC156" s="4"/>
      <c r="ELD156" s="4"/>
      <c r="ELE156" s="4"/>
      <c r="ELF156" s="4"/>
      <c r="ELG156" s="4"/>
      <c r="ELH156" s="4"/>
      <c r="ELI156" s="4"/>
      <c r="ELJ156" s="4"/>
      <c r="ELK156" s="4"/>
      <c r="ELL156" s="4"/>
      <c r="ELM156" s="4"/>
      <c r="ELN156" s="4"/>
      <c r="ELO156" s="4"/>
      <c r="ELP156" s="4"/>
      <c r="ELQ156" s="4"/>
      <c r="ELR156" s="4"/>
      <c r="ELS156" s="4"/>
      <c r="ELT156" s="4"/>
      <c r="ELU156" s="4"/>
      <c r="ELV156" s="4"/>
      <c r="ELW156" s="4"/>
      <c r="ELX156" s="4"/>
      <c r="ELY156" s="4"/>
      <c r="ELZ156" s="4"/>
      <c r="EMA156" s="4"/>
      <c r="EMB156" s="4"/>
      <c r="EMC156" s="4"/>
      <c r="EMD156" s="4"/>
      <c r="EME156" s="4"/>
      <c r="EMF156" s="4"/>
      <c r="EMG156" s="4"/>
      <c r="EMH156" s="4"/>
      <c r="EMI156" s="4"/>
      <c r="EMJ156" s="4"/>
      <c r="EMK156" s="4"/>
      <c r="EML156" s="4"/>
      <c r="EMM156" s="4"/>
      <c r="EMN156" s="4"/>
      <c r="EMO156" s="4"/>
      <c r="EMP156" s="4"/>
      <c r="EMQ156" s="4"/>
      <c r="EMR156" s="4"/>
      <c r="EMS156" s="4"/>
      <c r="EMT156" s="4"/>
      <c r="EMU156" s="4"/>
      <c r="EMV156" s="4"/>
      <c r="EMW156" s="4"/>
      <c r="EMX156" s="4"/>
      <c r="EMY156" s="4"/>
      <c r="EMZ156" s="4"/>
      <c r="ENA156" s="4"/>
      <c r="ENB156" s="4"/>
      <c r="ENC156" s="4"/>
      <c r="END156" s="4"/>
      <c r="ENE156" s="4"/>
      <c r="ENF156" s="4"/>
      <c r="ENG156" s="4"/>
      <c r="ENH156" s="4"/>
      <c r="ENI156" s="4"/>
      <c r="ENJ156" s="4"/>
      <c r="ENK156" s="4"/>
      <c r="ENL156" s="4"/>
      <c r="ENM156" s="4"/>
      <c r="ENN156" s="4"/>
      <c r="ENO156" s="4"/>
      <c r="ENP156" s="4"/>
      <c r="ENQ156" s="4"/>
      <c r="ENR156" s="4"/>
      <c r="ENS156" s="4"/>
      <c r="ENT156" s="4"/>
      <c r="ENU156" s="4"/>
      <c r="ENV156" s="4"/>
      <c r="ENW156" s="4"/>
      <c r="ENX156" s="4"/>
      <c r="ENY156" s="4"/>
      <c r="ENZ156" s="4"/>
      <c r="EOA156" s="4"/>
      <c r="EOB156" s="4"/>
      <c r="EOC156" s="4"/>
      <c r="EOD156" s="4"/>
      <c r="EOE156" s="4"/>
      <c r="EOF156" s="4"/>
      <c r="EOG156" s="4"/>
      <c r="EOH156" s="4"/>
      <c r="EOI156" s="4"/>
      <c r="EOJ156" s="4"/>
      <c r="EOK156" s="4"/>
      <c r="EOL156" s="4"/>
      <c r="EOM156" s="4"/>
      <c r="EON156" s="4"/>
      <c r="EOO156" s="4"/>
      <c r="EOP156" s="4"/>
      <c r="EOQ156" s="4"/>
      <c r="EOR156" s="4"/>
      <c r="EOS156" s="4"/>
      <c r="EOT156" s="4"/>
      <c r="EOU156" s="4"/>
      <c r="EOV156" s="4"/>
      <c r="EOW156" s="4"/>
      <c r="EOX156" s="4"/>
      <c r="EOY156" s="74"/>
      <c r="EOZ156" s="74"/>
      <c r="EPA156" s="74"/>
      <c r="EPB156" s="74"/>
      <c r="EPC156" s="74"/>
      <c r="EPD156" s="74"/>
      <c r="EPE156" s="4"/>
      <c r="EPF156" s="4"/>
      <c r="EPG156" s="4"/>
      <c r="EPH156" s="4"/>
      <c r="EPI156" s="4"/>
      <c r="EPJ156" s="4"/>
      <c r="EPK156" s="4"/>
      <c r="EPL156" s="4"/>
      <c r="EPM156" s="4"/>
      <c r="EPN156" s="4"/>
      <c r="EPO156" s="4"/>
      <c r="EPP156" s="4"/>
      <c r="EPQ156" s="4"/>
      <c r="EPR156" s="4"/>
      <c r="EPS156" s="4"/>
      <c r="EPT156" s="4"/>
      <c r="EPU156" s="4"/>
      <c r="EPV156" s="4"/>
      <c r="EPW156" s="4"/>
      <c r="EPX156" s="4"/>
      <c r="EPY156" s="4"/>
      <c r="EPZ156" s="4"/>
      <c r="EQA156" s="4"/>
      <c r="EQB156" s="4"/>
      <c r="EQC156" s="4"/>
      <c r="EQD156" s="4"/>
      <c r="EQE156" s="4"/>
      <c r="EQF156" s="4"/>
      <c r="EQG156" s="4"/>
      <c r="EQH156" s="4"/>
      <c r="EQI156" s="4"/>
      <c r="EQJ156" s="4"/>
      <c r="EQK156" s="4"/>
      <c r="EQL156" s="4"/>
      <c r="EQM156" s="4"/>
      <c r="EQN156" s="4"/>
      <c r="EQO156" s="4"/>
      <c r="EQP156" s="4"/>
      <c r="EQQ156" s="4"/>
      <c r="EQR156" s="4"/>
      <c r="EQS156" s="4"/>
      <c r="EQT156" s="4"/>
      <c r="EQU156" s="4"/>
      <c r="EQV156" s="4"/>
      <c r="EQW156" s="4"/>
      <c r="EQX156" s="4"/>
      <c r="EQY156" s="4"/>
      <c r="EQZ156" s="4"/>
      <c r="ERA156" s="4"/>
      <c r="ERB156" s="4"/>
      <c r="ERC156" s="4"/>
      <c r="ERD156" s="4"/>
      <c r="ERE156" s="4"/>
      <c r="ERF156" s="4"/>
      <c r="ERG156" s="4"/>
      <c r="ERH156" s="4"/>
      <c r="ERI156" s="4"/>
      <c r="ERJ156" s="4"/>
      <c r="ERK156" s="4"/>
      <c r="ERL156" s="4"/>
      <c r="ERM156" s="4"/>
      <c r="ERN156" s="4"/>
      <c r="ERO156" s="4"/>
      <c r="ERP156" s="4"/>
      <c r="ERQ156" s="4"/>
      <c r="ERR156" s="4"/>
      <c r="ERS156" s="4"/>
      <c r="ERT156" s="4"/>
      <c r="ERU156" s="4"/>
      <c r="ERV156" s="4"/>
      <c r="ERW156" s="4"/>
      <c r="ERX156" s="4"/>
      <c r="ERY156" s="4"/>
      <c r="ERZ156" s="4"/>
      <c r="ESA156" s="4"/>
      <c r="ESB156" s="4"/>
      <c r="ESC156" s="4"/>
      <c r="ESD156" s="4"/>
      <c r="ESE156" s="4"/>
      <c r="ESF156" s="4"/>
      <c r="ESG156" s="4"/>
      <c r="ESH156" s="4"/>
      <c r="ESI156" s="4"/>
      <c r="ESJ156" s="4"/>
      <c r="ESK156" s="4"/>
      <c r="ESL156" s="4"/>
      <c r="ESM156" s="4"/>
      <c r="ESN156" s="4"/>
      <c r="ESO156" s="4"/>
      <c r="ESP156" s="4"/>
      <c r="ESQ156" s="4"/>
      <c r="ESR156" s="4"/>
      <c r="ESS156" s="4"/>
      <c r="EST156" s="4"/>
      <c r="ESU156" s="4"/>
      <c r="ESV156" s="4"/>
      <c r="ESW156" s="4"/>
      <c r="ESX156" s="4"/>
      <c r="ESY156" s="4"/>
      <c r="ESZ156" s="4"/>
      <c r="ETA156" s="4"/>
      <c r="ETB156" s="4"/>
      <c r="ETC156" s="4"/>
      <c r="ETD156" s="4"/>
      <c r="ETE156" s="4"/>
      <c r="ETF156" s="4"/>
      <c r="ETG156" s="4"/>
      <c r="ETH156" s="4"/>
      <c r="ETI156" s="4"/>
      <c r="ETJ156" s="4"/>
      <c r="ETK156" s="4"/>
      <c r="ETL156" s="4"/>
      <c r="ETM156" s="4"/>
      <c r="ETN156" s="4"/>
      <c r="ETO156" s="4"/>
      <c r="ETP156" s="4"/>
      <c r="ETQ156" s="4"/>
      <c r="ETR156" s="4"/>
      <c r="ETS156" s="4"/>
      <c r="ETT156" s="4"/>
      <c r="ETU156" s="4"/>
      <c r="ETV156" s="4"/>
      <c r="ETW156" s="4"/>
      <c r="ETX156" s="4"/>
      <c r="ETY156" s="4"/>
      <c r="ETZ156" s="4"/>
      <c r="EUA156" s="4"/>
      <c r="EUB156" s="4"/>
      <c r="EUC156" s="4"/>
      <c r="EUD156" s="4"/>
      <c r="EUE156" s="4"/>
      <c r="EUF156" s="4"/>
      <c r="EUG156" s="4"/>
      <c r="EUH156" s="4"/>
      <c r="EUI156" s="4"/>
      <c r="EUJ156" s="4"/>
      <c r="EUK156" s="4"/>
      <c r="EUL156" s="4"/>
      <c r="EUM156" s="4"/>
      <c r="EUN156" s="4"/>
      <c r="EUO156" s="4"/>
      <c r="EUP156" s="4"/>
      <c r="EUQ156" s="4"/>
      <c r="EUR156" s="4"/>
      <c r="EUS156" s="4"/>
      <c r="EUT156" s="4"/>
      <c r="EUU156" s="4"/>
      <c r="EUV156" s="4"/>
      <c r="EUW156" s="4"/>
      <c r="EUX156" s="4"/>
      <c r="EUY156" s="4"/>
      <c r="EUZ156" s="4"/>
      <c r="EVA156" s="4"/>
      <c r="EVB156" s="4"/>
      <c r="EVC156" s="4"/>
      <c r="EVD156" s="4"/>
      <c r="EVE156" s="4"/>
      <c r="EVF156" s="4"/>
      <c r="EVG156" s="4"/>
      <c r="EVH156" s="4"/>
      <c r="EVI156" s="4"/>
      <c r="EVJ156" s="4"/>
      <c r="EVK156" s="4"/>
      <c r="EVL156" s="4"/>
      <c r="EVM156" s="4"/>
      <c r="EVN156" s="4"/>
      <c r="EVO156" s="4"/>
      <c r="EVP156" s="4"/>
      <c r="EVQ156" s="4"/>
      <c r="EVR156" s="4"/>
      <c r="EVS156" s="4"/>
      <c r="EVT156" s="4"/>
      <c r="EVU156" s="4"/>
      <c r="EVV156" s="4"/>
      <c r="EVW156" s="4"/>
      <c r="EVX156" s="4"/>
      <c r="EVY156" s="4"/>
      <c r="EVZ156" s="4"/>
      <c r="EWA156" s="4"/>
      <c r="EWB156" s="4"/>
      <c r="EWC156" s="4"/>
      <c r="EWD156" s="4"/>
      <c r="EWE156" s="4"/>
      <c r="EWF156" s="4"/>
      <c r="EWG156" s="4"/>
      <c r="EWH156" s="4"/>
      <c r="EWI156" s="4"/>
      <c r="EWJ156" s="4"/>
      <c r="EWK156" s="4"/>
      <c r="EWL156" s="4"/>
      <c r="EWM156" s="4"/>
      <c r="EWN156" s="4"/>
      <c r="EWO156" s="4"/>
      <c r="EWP156" s="4"/>
      <c r="EWQ156" s="4"/>
      <c r="EWR156" s="4"/>
      <c r="EWS156" s="4"/>
      <c r="EWT156" s="4"/>
      <c r="EWU156" s="4"/>
      <c r="EWV156" s="4"/>
      <c r="EWW156" s="4"/>
      <c r="EWX156" s="4"/>
      <c r="EWY156" s="4"/>
      <c r="EWZ156" s="4"/>
      <c r="EXA156" s="4"/>
      <c r="EXB156" s="4"/>
      <c r="EXC156" s="4"/>
      <c r="EXD156" s="4"/>
      <c r="EXE156" s="4"/>
      <c r="EXF156" s="4"/>
      <c r="EXG156" s="4"/>
      <c r="EXH156" s="4"/>
      <c r="EXI156" s="4"/>
      <c r="EXJ156" s="4"/>
      <c r="EXK156" s="4"/>
      <c r="EXL156" s="4"/>
      <c r="EXM156" s="4"/>
      <c r="EXN156" s="4"/>
      <c r="EXO156" s="4"/>
      <c r="EXP156" s="4"/>
      <c r="EXQ156" s="4"/>
      <c r="EXR156" s="4"/>
      <c r="EXS156" s="4"/>
      <c r="EXT156" s="4"/>
      <c r="EXU156" s="4"/>
      <c r="EXV156" s="4"/>
      <c r="EXW156" s="4"/>
      <c r="EXX156" s="4"/>
      <c r="EXY156" s="4"/>
      <c r="EXZ156" s="4"/>
      <c r="EYA156" s="4"/>
      <c r="EYB156" s="4"/>
      <c r="EYC156" s="4"/>
      <c r="EYD156" s="4"/>
      <c r="EYE156" s="4"/>
      <c r="EYF156" s="4"/>
      <c r="EYG156" s="4"/>
      <c r="EYH156" s="4"/>
      <c r="EYI156" s="4"/>
      <c r="EYJ156" s="4"/>
      <c r="EYK156" s="4"/>
      <c r="EYL156" s="4"/>
      <c r="EYM156" s="4"/>
      <c r="EYN156" s="4"/>
      <c r="EYO156" s="4"/>
      <c r="EYP156" s="4"/>
      <c r="EYQ156" s="4"/>
      <c r="EYR156" s="4"/>
      <c r="EYS156" s="4"/>
      <c r="EYT156" s="4"/>
      <c r="EYU156" s="74"/>
      <c r="EYV156" s="74"/>
      <c r="EYW156" s="74"/>
      <c r="EYX156" s="74"/>
      <c r="EYY156" s="74"/>
      <c r="EYZ156" s="74"/>
      <c r="EZA156" s="4"/>
      <c r="EZB156" s="4"/>
      <c r="EZC156" s="4"/>
      <c r="EZD156" s="4"/>
      <c r="EZE156" s="4"/>
      <c r="EZF156" s="4"/>
      <c r="EZG156" s="4"/>
      <c r="EZH156" s="4"/>
      <c r="EZI156" s="4"/>
      <c r="EZJ156" s="4"/>
      <c r="EZK156" s="4"/>
      <c r="EZL156" s="4"/>
      <c r="EZM156" s="4"/>
      <c r="EZN156" s="4"/>
      <c r="EZO156" s="4"/>
      <c r="EZP156" s="4"/>
      <c r="EZQ156" s="4"/>
      <c r="EZR156" s="4"/>
      <c r="EZS156" s="4"/>
      <c r="EZT156" s="4"/>
      <c r="EZU156" s="4"/>
      <c r="EZV156" s="4"/>
      <c r="EZW156" s="4"/>
      <c r="EZX156" s="4"/>
      <c r="EZY156" s="4"/>
      <c r="EZZ156" s="4"/>
      <c r="FAA156" s="4"/>
      <c r="FAB156" s="4"/>
      <c r="FAC156" s="4"/>
      <c r="FAD156" s="4"/>
      <c r="FAE156" s="4"/>
      <c r="FAF156" s="4"/>
      <c r="FAG156" s="4"/>
      <c r="FAH156" s="4"/>
      <c r="FAI156" s="4"/>
      <c r="FAJ156" s="4"/>
      <c r="FAK156" s="4"/>
      <c r="FAL156" s="4"/>
      <c r="FAM156" s="4"/>
      <c r="FAN156" s="4"/>
      <c r="FAO156" s="4"/>
      <c r="FAP156" s="4"/>
      <c r="FAQ156" s="4"/>
      <c r="FAR156" s="4"/>
      <c r="FAS156" s="4"/>
      <c r="FAT156" s="4"/>
      <c r="FAU156" s="4"/>
      <c r="FAV156" s="4"/>
      <c r="FAW156" s="4"/>
      <c r="FAX156" s="4"/>
      <c r="FAY156" s="4"/>
      <c r="FAZ156" s="4"/>
      <c r="FBA156" s="4"/>
      <c r="FBB156" s="4"/>
      <c r="FBC156" s="4"/>
      <c r="FBD156" s="4"/>
      <c r="FBE156" s="4"/>
      <c r="FBF156" s="4"/>
      <c r="FBG156" s="4"/>
      <c r="FBH156" s="4"/>
      <c r="FBI156" s="4"/>
      <c r="FBJ156" s="4"/>
      <c r="FBK156" s="4"/>
      <c r="FBL156" s="4"/>
      <c r="FBM156" s="4"/>
      <c r="FBN156" s="4"/>
      <c r="FBO156" s="4"/>
      <c r="FBP156" s="4"/>
      <c r="FBQ156" s="4"/>
      <c r="FBR156" s="4"/>
      <c r="FBS156" s="4"/>
      <c r="FBT156" s="4"/>
      <c r="FBU156" s="4"/>
      <c r="FBV156" s="4"/>
      <c r="FBW156" s="4"/>
      <c r="FBX156" s="4"/>
      <c r="FBY156" s="4"/>
      <c r="FBZ156" s="4"/>
      <c r="FCA156" s="4"/>
      <c r="FCB156" s="4"/>
      <c r="FCC156" s="4"/>
      <c r="FCD156" s="4"/>
      <c r="FCE156" s="4"/>
      <c r="FCF156" s="4"/>
      <c r="FCG156" s="4"/>
      <c r="FCH156" s="4"/>
      <c r="FCI156" s="4"/>
      <c r="FCJ156" s="4"/>
      <c r="FCK156" s="4"/>
      <c r="FCL156" s="4"/>
      <c r="FCM156" s="4"/>
      <c r="FCN156" s="4"/>
      <c r="FCO156" s="4"/>
      <c r="FCP156" s="4"/>
      <c r="FCQ156" s="4"/>
      <c r="FCR156" s="4"/>
      <c r="FCS156" s="4"/>
      <c r="FCT156" s="4"/>
      <c r="FCU156" s="4"/>
      <c r="FCV156" s="4"/>
      <c r="FCW156" s="4"/>
      <c r="FCX156" s="4"/>
      <c r="FCY156" s="4"/>
      <c r="FCZ156" s="4"/>
      <c r="FDA156" s="4"/>
      <c r="FDB156" s="4"/>
      <c r="FDC156" s="4"/>
      <c r="FDD156" s="4"/>
      <c r="FDE156" s="4"/>
      <c r="FDF156" s="4"/>
      <c r="FDG156" s="4"/>
      <c r="FDH156" s="4"/>
      <c r="FDI156" s="4"/>
      <c r="FDJ156" s="4"/>
      <c r="FDK156" s="4"/>
      <c r="FDL156" s="4"/>
      <c r="FDM156" s="4"/>
      <c r="FDN156" s="4"/>
      <c r="FDO156" s="4"/>
      <c r="FDP156" s="4"/>
      <c r="FDQ156" s="4"/>
      <c r="FDR156" s="4"/>
      <c r="FDS156" s="4"/>
      <c r="FDT156" s="4"/>
      <c r="FDU156" s="4"/>
      <c r="FDV156" s="4"/>
      <c r="FDW156" s="4"/>
      <c r="FDX156" s="4"/>
      <c r="FDY156" s="4"/>
      <c r="FDZ156" s="4"/>
      <c r="FEA156" s="4"/>
      <c r="FEB156" s="4"/>
      <c r="FEC156" s="4"/>
      <c r="FED156" s="4"/>
      <c r="FEE156" s="4"/>
      <c r="FEF156" s="4"/>
      <c r="FEG156" s="4"/>
      <c r="FEH156" s="4"/>
      <c r="FEI156" s="4"/>
      <c r="FEJ156" s="4"/>
      <c r="FEK156" s="4"/>
      <c r="FEL156" s="4"/>
      <c r="FEM156" s="4"/>
      <c r="FEN156" s="4"/>
      <c r="FEO156" s="4"/>
      <c r="FEP156" s="4"/>
      <c r="FEQ156" s="4"/>
      <c r="FER156" s="4"/>
      <c r="FES156" s="4"/>
      <c r="FET156" s="4"/>
      <c r="FEU156" s="4"/>
      <c r="FEV156" s="4"/>
      <c r="FEW156" s="4"/>
      <c r="FEX156" s="4"/>
      <c r="FEY156" s="4"/>
      <c r="FEZ156" s="4"/>
      <c r="FFA156" s="4"/>
      <c r="FFB156" s="4"/>
      <c r="FFC156" s="4"/>
      <c r="FFD156" s="4"/>
      <c r="FFE156" s="4"/>
      <c r="FFF156" s="4"/>
      <c r="FFG156" s="4"/>
      <c r="FFH156" s="4"/>
      <c r="FFI156" s="4"/>
      <c r="FFJ156" s="4"/>
      <c r="FFK156" s="4"/>
      <c r="FFL156" s="4"/>
      <c r="FFM156" s="4"/>
      <c r="FFN156" s="4"/>
      <c r="FFO156" s="4"/>
      <c r="FFP156" s="4"/>
      <c r="FFQ156" s="4"/>
      <c r="FFR156" s="4"/>
      <c r="FFS156" s="4"/>
      <c r="FFT156" s="4"/>
      <c r="FFU156" s="4"/>
      <c r="FFV156" s="4"/>
      <c r="FFW156" s="4"/>
      <c r="FFX156" s="4"/>
      <c r="FFY156" s="4"/>
      <c r="FFZ156" s="4"/>
      <c r="FGA156" s="4"/>
      <c r="FGB156" s="4"/>
      <c r="FGC156" s="4"/>
      <c r="FGD156" s="4"/>
      <c r="FGE156" s="4"/>
      <c r="FGF156" s="4"/>
      <c r="FGG156" s="4"/>
      <c r="FGH156" s="4"/>
      <c r="FGI156" s="4"/>
      <c r="FGJ156" s="4"/>
      <c r="FGK156" s="4"/>
      <c r="FGL156" s="4"/>
      <c r="FGM156" s="4"/>
      <c r="FGN156" s="4"/>
      <c r="FGO156" s="4"/>
      <c r="FGP156" s="4"/>
      <c r="FGQ156" s="4"/>
      <c r="FGR156" s="4"/>
      <c r="FGS156" s="4"/>
      <c r="FGT156" s="4"/>
      <c r="FGU156" s="4"/>
      <c r="FGV156" s="4"/>
      <c r="FGW156" s="4"/>
      <c r="FGX156" s="4"/>
      <c r="FGY156" s="4"/>
      <c r="FGZ156" s="4"/>
      <c r="FHA156" s="4"/>
      <c r="FHB156" s="4"/>
      <c r="FHC156" s="4"/>
      <c r="FHD156" s="4"/>
      <c r="FHE156" s="4"/>
      <c r="FHF156" s="4"/>
      <c r="FHG156" s="4"/>
      <c r="FHH156" s="4"/>
      <c r="FHI156" s="4"/>
      <c r="FHJ156" s="4"/>
      <c r="FHK156" s="4"/>
      <c r="FHL156" s="4"/>
      <c r="FHM156" s="4"/>
      <c r="FHN156" s="4"/>
      <c r="FHO156" s="4"/>
      <c r="FHP156" s="4"/>
      <c r="FHQ156" s="4"/>
      <c r="FHR156" s="4"/>
      <c r="FHS156" s="4"/>
      <c r="FHT156" s="4"/>
      <c r="FHU156" s="4"/>
      <c r="FHV156" s="4"/>
      <c r="FHW156" s="4"/>
      <c r="FHX156" s="4"/>
      <c r="FHY156" s="4"/>
      <c r="FHZ156" s="4"/>
      <c r="FIA156" s="4"/>
      <c r="FIB156" s="4"/>
      <c r="FIC156" s="4"/>
      <c r="FID156" s="4"/>
      <c r="FIE156" s="4"/>
      <c r="FIF156" s="4"/>
      <c r="FIG156" s="4"/>
      <c r="FIH156" s="4"/>
      <c r="FII156" s="4"/>
      <c r="FIJ156" s="4"/>
      <c r="FIK156" s="4"/>
      <c r="FIL156" s="4"/>
      <c r="FIM156" s="4"/>
      <c r="FIN156" s="4"/>
      <c r="FIO156" s="4"/>
      <c r="FIP156" s="4"/>
      <c r="FIQ156" s="74"/>
      <c r="FIR156" s="74"/>
      <c r="FIS156" s="74"/>
      <c r="FIT156" s="74"/>
      <c r="FIU156" s="74"/>
      <c r="FIV156" s="74"/>
      <c r="FIW156" s="4"/>
      <c r="FIX156" s="4"/>
      <c r="FIY156" s="4"/>
      <c r="FIZ156" s="4"/>
      <c r="FJA156" s="4"/>
      <c r="FJB156" s="4"/>
      <c r="FJC156" s="4"/>
      <c r="FJD156" s="4"/>
      <c r="FJE156" s="4"/>
      <c r="FJF156" s="4"/>
      <c r="FJG156" s="4"/>
      <c r="FJH156" s="4"/>
      <c r="FJI156" s="4"/>
      <c r="FJJ156" s="4"/>
      <c r="FJK156" s="4"/>
      <c r="FJL156" s="4"/>
      <c r="FJM156" s="4"/>
      <c r="FJN156" s="4"/>
      <c r="FJO156" s="4"/>
      <c r="FJP156" s="4"/>
      <c r="FJQ156" s="4"/>
      <c r="FJR156" s="4"/>
      <c r="FJS156" s="4"/>
      <c r="FJT156" s="4"/>
      <c r="FJU156" s="4"/>
      <c r="FJV156" s="4"/>
      <c r="FJW156" s="4"/>
      <c r="FJX156" s="4"/>
      <c r="FJY156" s="4"/>
      <c r="FJZ156" s="4"/>
      <c r="FKA156" s="4"/>
      <c r="FKB156" s="4"/>
      <c r="FKC156" s="4"/>
      <c r="FKD156" s="4"/>
      <c r="FKE156" s="4"/>
      <c r="FKF156" s="4"/>
      <c r="FKG156" s="4"/>
      <c r="FKH156" s="4"/>
      <c r="FKI156" s="4"/>
      <c r="FKJ156" s="4"/>
      <c r="FKK156" s="4"/>
      <c r="FKL156" s="4"/>
      <c r="FKM156" s="4"/>
      <c r="FKN156" s="4"/>
      <c r="FKO156" s="4"/>
      <c r="FKP156" s="4"/>
      <c r="FKQ156" s="4"/>
      <c r="FKR156" s="4"/>
      <c r="FKS156" s="4"/>
      <c r="FKT156" s="4"/>
      <c r="FKU156" s="4"/>
      <c r="FKV156" s="4"/>
      <c r="FKW156" s="4"/>
      <c r="FKX156" s="4"/>
      <c r="FKY156" s="4"/>
      <c r="FKZ156" s="4"/>
      <c r="FLA156" s="4"/>
      <c r="FLB156" s="4"/>
      <c r="FLC156" s="4"/>
      <c r="FLD156" s="4"/>
      <c r="FLE156" s="4"/>
      <c r="FLF156" s="4"/>
      <c r="FLG156" s="4"/>
      <c r="FLH156" s="4"/>
      <c r="FLI156" s="4"/>
      <c r="FLJ156" s="4"/>
      <c r="FLK156" s="4"/>
      <c r="FLL156" s="4"/>
      <c r="FLM156" s="4"/>
      <c r="FLN156" s="4"/>
      <c r="FLO156" s="4"/>
      <c r="FLP156" s="4"/>
      <c r="FLQ156" s="4"/>
      <c r="FLR156" s="4"/>
      <c r="FLS156" s="4"/>
      <c r="FLT156" s="4"/>
      <c r="FLU156" s="4"/>
      <c r="FLV156" s="4"/>
      <c r="FLW156" s="4"/>
      <c r="FLX156" s="4"/>
      <c r="FLY156" s="4"/>
      <c r="FLZ156" s="4"/>
      <c r="FMA156" s="4"/>
      <c r="FMB156" s="4"/>
      <c r="FMC156" s="4"/>
      <c r="FMD156" s="4"/>
      <c r="FME156" s="4"/>
      <c r="FMF156" s="4"/>
      <c r="FMG156" s="4"/>
      <c r="FMH156" s="4"/>
      <c r="FMI156" s="4"/>
      <c r="FMJ156" s="4"/>
      <c r="FMK156" s="4"/>
      <c r="FML156" s="4"/>
      <c r="FMM156" s="4"/>
      <c r="FMN156" s="4"/>
      <c r="FMO156" s="4"/>
      <c r="FMP156" s="4"/>
      <c r="FMQ156" s="4"/>
      <c r="FMR156" s="4"/>
      <c r="FMS156" s="4"/>
      <c r="FMT156" s="4"/>
      <c r="FMU156" s="4"/>
      <c r="FMV156" s="4"/>
      <c r="FMW156" s="4"/>
      <c r="FMX156" s="4"/>
      <c r="FMY156" s="4"/>
      <c r="FMZ156" s="4"/>
      <c r="FNA156" s="4"/>
      <c r="FNB156" s="4"/>
      <c r="FNC156" s="4"/>
      <c r="FND156" s="4"/>
      <c r="FNE156" s="4"/>
      <c r="FNF156" s="4"/>
      <c r="FNG156" s="4"/>
      <c r="FNH156" s="4"/>
      <c r="FNI156" s="4"/>
      <c r="FNJ156" s="4"/>
      <c r="FNK156" s="4"/>
      <c r="FNL156" s="4"/>
      <c r="FNM156" s="4"/>
      <c r="FNN156" s="4"/>
      <c r="FNO156" s="4"/>
      <c r="FNP156" s="4"/>
      <c r="FNQ156" s="4"/>
      <c r="FNR156" s="4"/>
      <c r="FNS156" s="4"/>
      <c r="FNT156" s="4"/>
      <c r="FNU156" s="4"/>
      <c r="FNV156" s="4"/>
      <c r="FNW156" s="4"/>
      <c r="FNX156" s="4"/>
      <c r="FNY156" s="4"/>
      <c r="FNZ156" s="4"/>
      <c r="FOA156" s="4"/>
      <c r="FOB156" s="4"/>
      <c r="FOC156" s="4"/>
      <c r="FOD156" s="4"/>
      <c r="FOE156" s="4"/>
      <c r="FOF156" s="4"/>
      <c r="FOG156" s="4"/>
      <c r="FOH156" s="4"/>
      <c r="FOI156" s="4"/>
      <c r="FOJ156" s="4"/>
      <c r="FOK156" s="4"/>
      <c r="FOL156" s="4"/>
      <c r="FOM156" s="4"/>
      <c r="FON156" s="4"/>
      <c r="FOO156" s="4"/>
      <c r="FOP156" s="4"/>
      <c r="FOQ156" s="4"/>
      <c r="FOR156" s="4"/>
      <c r="FOS156" s="4"/>
      <c r="FOT156" s="4"/>
      <c r="FOU156" s="4"/>
      <c r="FOV156" s="4"/>
      <c r="FOW156" s="4"/>
      <c r="FOX156" s="4"/>
      <c r="FOY156" s="4"/>
      <c r="FOZ156" s="4"/>
      <c r="FPA156" s="4"/>
      <c r="FPB156" s="4"/>
      <c r="FPC156" s="4"/>
      <c r="FPD156" s="4"/>
      <c r="FPE156" s="4"/>
      <c r="FPF156" s="4"/>
      <c r="FPG156" s="4"/>
      <c r="FPH156" s="4"/>
      <c r="FPI156" s="4"/>
      <c r="FPJ156" s="4"/>
      <c r="FPK156" s="4"/>
      <c r="FPL156" s="4"/>
      <c r="FPM156" s="4"/>
      <c r="FPN156" s="4"/>
      <c r="FPO156" s="4"/>
      <c r="FPP156" s="4"/>
      <c r="FPQ156" s="4"/>
      <c r="FPR156" s="4"/>
      <c r="FPS156" s="4"/>
      <c r="FPT156" s="4"/>
      <c r="FPU156" s="4"/>
      <c r="FPV156" s="4"/>
      <c r="FPW156" s="4"/>
      <c r="FPX156" s="4"/>
      <c r="FPY156" s="4"/>
      <c r="FPZ156" s="4"/>
      <c r="FQA156" s="4"/>
      <c r="FQB156" s="4"/>
      <c r="FQC156" s="4"/>
      <c r="FQD156" s="4"/>
      <c r="FQE156" s="4"/>
      <c r="FQF156" s="4"/>
      <c r="FQG156" s="4"/>
      <c r="FQH156" s="4"/>
      <c r="FQI156" s="4"/>
      <c r="FQJ156" s="4"/>
      <c r="FQK156" s="4"/>
      <c r="FQL156" s="4"/>
      <c r="FQM156" s="4"/>
      <c r="FQN156" s="4"/>
      <c r="FQO156" s="4"/>
      <c r="FQP156" s="4"/>
      <c r="FQQ156" s="4"/>
      <c r="FQR156" s="4"/>
      <c r="FQS156" s="4"/>
      <c r="FQT156" s="4"/>
      <c r="FQU156" s="4"/>
      <c r="FQV156" s="4"/>
      <c r="FQW156" s="4"/>
      <c r="FQX156" s="4"/>
      <c r="FQY156" s="4"/>
      <c r="FQZ156" s="4"/>
      <c r="FRA156" s="4"/>
      <c r="FRB156" s="4"/>
      <c r="FRC156" s="4"/>
      <c r="FRD156" s="4"/>
      <c r="FRE156" s="4"/>
      <c r="FRF156" s="4"/>
      <c r="FRG156" s="4"/>
      <c r="FRH156" s="4"/>
      <c r="FRI156" s="4"/>
      <c r="FRJ156" s="4"/>
      <c r="FRK156" s="4"/>
      <c r="FRL156" s="4"/>
      <c r="FRM156" s="4"/>
      <c r="FRN156" s="4"/>
      <c r="FRO156" s="4"/>
      <c r="FRP156" s="4"/>
      <c r="FRQ156" s="4"/>
      <c r="FRR156" s="4"/>
      <c r="FRS156" s="4"/>
      <c r="FRT156" s="4"/>
      <c r="FRU156" s="4"/>
      <c r="FRV156" s="4"/>
      <c r="FRW156" s="4"/>
      <c r="FRX156" s="4"/>
      <c r="FRY156" s="4"/>
      <c r="FRZ156" s="4"/>
      <c r="FSA156" s="4"/>
      <c r="FSB156" s="4"/>
      <c r="FSC156" s="4"/>
      <c r="FSD156" s="4"/>
      <c r="FSE156" s="4"/>
      <c r="FSF156" s="4"/>
      <c r="FSG156" s="4"/>
      <c r="FSH156" s="4"/>
      <c r="FSI156" s="4"/>
      <c r="FSJ156" s="4"/>
      <c r="FSK156" s="4"/>
      <c r="FSL156" s="4"/>
      <c r="FSM156" s="74"/>
      <c r="FSN156" s="74"/>
      <c r="FSO156" s="74"/>
      <c r="FSP156" s="74"/>
      <c r="FSQ156" s="74"/>
      <c r="FSR156" s="74"/>
      <c r="FSS156" s="4"/>
      <c r="FST156" s="4"/>
      <c r="FSU156" s="4"/>
      <c r="FSV156" s="4"/>
      <c r="FSW156" s="4"/>
      <c r="FSX156" s="4"/>
      <c r="FSY156" s="4"/>
      <c r="FSZ156" s="4"/>
      <c r="FTA156" s="4"/>
      <c r="FTB156" s="4"/>
      <c r="FTC156" s="4"/>
      <c r="FTD156" s="4"/>
      <c r="FTE156" s="4"/>
      <c r="FTF156" s="4"/>
      <c r="FTG156" s="4"/>
      <c r="FTH156" s="4"/>
      <c r="FTI156" s="4"/>
      <c r="FTJ156" s="4"/>
      <c r="FTK156" s="4"/>
      <c r="FTL156" s="4"/>
      <c r="FTM156" s="4"/>
      <c r="FTN156" s="4"/>
      <c r="FTO156" s="4"/>
      <c r="FTP156" s="4"/>
      <c r="FTQ156" s="4"/>
      <c r="FTR156" s="4"/>
      <c r="FTS156" s="4"/>
      <c r="FTT156" s="4"/>
      <c r="FTU156" s="4"/>
      <c r="FTV156" s="4"/>
      <c r="FTW156" s="4"/>
      <c r="FTX156" s="4"/>
      <c r="FTY156" s="4"/>
      <c r="FTZ156" s="4"/>
      <c r="FUA156" s="4"/>
      <c r="FUB156" s="4"/>
      <c r="FUC156" s="4"/>
      <c r="FUD156" s="4"/>
      <c r="FUE156" s="4"/>
      <c r="FUF156" s="4"/>
      <c r="FUG156" s="4"/>
      <c r="FUH156" s="4"/>
      <c r="FUI156" s="4"/>
      <c r="FUJ156" s="4"/>
      <c r="FUK156" s="4"/>
      <c r="FUL156" s="4"/>
      <c r="FUM156" s="4"/>
      <c r="FUN156" s="4"/>
      <c r="FUO156" s="4"/>
      <c r="FUP156" s="4"/>
      <c r="FUQ156" s="4"/>
      <c r="FUR156" s="4"/>
      <c r="FUS156" s="4"/>
      <c r="FUT156" s="4"/>
      <c r="FUU156" s="4"/>
      <c r="FUV156" s="4"/>
      <c r="FUW156" s="4"/>
      <c r="FUX156" s="4"/>
      <c r="FUY156" s="4"/>
      <c r="FUZ156" s="4"/>
      <c r="FVA156" s="4"/>
      <c r="FVB156" s="4"/>
      <c r="FVC156" s="4"/>
      <c r="FVD156" s="4"/>
      <c r="FVE156" s="4"/>
      <c r="FVF156" s="4"/>
      <c r="FVG156" s="4"/>
      <c r="FVH156" s="4"/>
      <c r="FVI156" s="4"/>
      <c r="FVJ156" s="4"/>
      <c r="FVK156" s="4"/>
      <c r="FVL156" s="4"/>
      <c r="FVM156" s="4"/>
      <c r="FVN156" s="4"/>
      <c r="FVO156" s="4"/>
      <c r="FVP156" s="4"/>
      <c r="FVQ156" s="4"/>
      <c r="FVR156" s="4"/>
      <c r="FVS156" s="4"/>
      <c r="FVT156" s="4"/>
      <c r="FVU156" s="4"/>
      <c r="FVV156" s="4"/>
      <c r="FVW156" s="4"/>
      <c r="FVX156" s="4"/>
      <c r="FVY156" s="4"/>
      <c r="FVZ156" s="4"/>
      <c r="FWA156" s="4"/>
      <c r="FWB156" s="4"/>
      <c r="FWC156" s="4"/>
      <c r="FWD156" s="4"/>
      <c r="FWE156" s="4"/>
      <c r="FWF156" s="4"/>
      <c r="FWG156" s="4"/>
      <c r="FWH156" s="4"/>
      <c r="FWI156" s="4"/>
      <c r="FWJ156" s="4"/>
      <c r="FWK156" s="4"/>
      <c r="FWL156" s="4"/>
      <c r="FWM156" s="4"/>
      <c r="FWN156" s="4"/>
      <c r="FWO156" s="4"/>
      <c r="FWP156" s="4"/>
      <c r="FWQ156" s="4"/>
      <c r="FWR156" s="4"/>
      <c r="FWS156" s="4"/>
      <c r="FWT156" s="4"/>
      <c r="FWU156" s="4"/>
      <c r="FWV156" s="4"/>
      <c r="FWW156" s="4"/>
      <c r="FWX156" s="4"/>
      <c r="FWY156" s="4"/>
      <c r="FWZ156" s="4"/>
      <c r="FXA156" s="4"/>
      <c r="FXB156" s="4"/>
      <c r="FXC156" s="4"/>
      <c r="FXD156" s="4"/>
      <c r="FXE156" s="4"/>
      <c r="FXF156" s="4"/>
      <c r="FXG156" s="4"/>
      <c r="FXH156" s="4"/>
      <c r="FXI156" s="4"/>
      <c r="FXJ156" s="4"/>
      <c r="FXK156" s="4"/>
      <c r="FXL156" s="4"/>
      <c r="FXM156" s="4"/>
      <c r="FXN156" s="4"/>
      <c r="FXO156" s="4"/>
      <c r="FXP156" s="4"/>
      <c r="FXQ156" s="4"/>
      <c r="FXR156" s="4"/>
      <c r="FXS156" s="4"/>
      <c r="FXT156" s="4"/>
      <c r="FXU156" s="4"/>
      <c r="FXV156" s="4"/>
      <c r="FXW156" s="4"/>
      <c r="FXX156" s="4"/>
      <c r="FXY156" s="4"/>
      <c r="FXZ156" s="4"/>
      <c r="FYA156" s="4"/>
      <c r="FYB156" s="4"/>
      <c r="FYC156" s="4"/>
      <c r="FYD156" s="4"/>
      <c r="FYE156" s="4"/>
      <c r="FYF156" s="4"/>
      <c r="FYG156" s="4"/>
      <c r="FYH156" s="4"/>
      <c r="FYI156" s="4"/>
      <c r="FYJ156" s="4"/>
      <c r="FYK156" s="4"/>
      <c r="FYL156" s="4"/>
      <c r="FYM156" s="4"/>
      <c r="FYN156" s="4"/>
      <c r="FYO156" s="4"/>
      <c r="FYP156" s="4"/>
      <c r="FYQ156" s="4"/>
      <c r="FYR156" s="4"/>
      <c r="FYS156" s="4"/>
      <c r="FYT156" s="4"/>
      <c r="FYU156" s="4"/>
      <c r="FYV156" s="4"/>
      <c r="FYW156" s="4"/>
      <c r="FYX156" s="4"/>
      <c r="FYY156" s="4"/>
      <c r="FYZ156" s="4"/>
      <c r="FZA156" s="4"/>
      <c r="FZB156" s="4"/>
      <c r="FZC156" s="4"/>
      <c r="FZD156" s="4"/>
      <c r="FZE156" s="4"/>
      <c r="FZF156" s="4"/>
      <c r="FZG156" s="4"/>
      <c r="FZH156" s="4"/>
      <c r="FZI156" s="4"/>
      <c r="FZJ156" s="4"/>
      <c r="FZK156" s="4"/>
      <c r="FZL156" s="4"/>
      <c r="FZM156" s="4"/>
      <c r="FZN156" s="4"/>
      <c r="FZO156" s="4"/>
      <c r="FZP156" s="4"/>
      <c r="FZQ156" s="4"/>
      <c r="FZR156" s="4"/>
      <c r="FZS156" s="4"/>
      <c r="FZT156" s="4"/>
      <c r="FZU156" s="4"/>
      <c r="FZV156" s="4"/>
      <c r="FZW156" s="4"/>
      <c r="FZX156" s="4"/>
      <c r="FZY156" s="4"/>
      <c r="FZZ156" s="4"/>
      <c r="GAA156" s="4"/>
      <c r="GAB156" s="4"/>
      <c r="GAC156" s="4"/>
      <c r="GAD156" s="4"/>
      <c r="GAE156" s="4"/>
      <c r="GAF156" s="4"/>
      <c r="GAG156" s="4"/>
      <c r="GAH156" s="4"/>
      <c r="GAI156" s="4"/>
      <c r="GAJ156" s="4"/>
      <c r="GAK156" s="4"/>
      <c r="GAL156" s="4"/>
      <c r="GAM156" s="4"/>
      <c r="GAN156" s="4"/>
      <c r="GAO156" s="4"/>
      <c r="GAP156" s="4"/>
      <c r="GAQ156" s="4"/>
      <c r="GAR156" s="4"/>
      <c r="GAS156" s="4"/>
      <c r="GAT156" s="4"/>
      <c r="GAU156" s="4"/>
      <c r="GAV156" s="4"/>
      <c r="GAW156" s="4"/>
      <c r="GAX156" s="4"/>
      <c r="GAY156" s="4"/>
      <c r="GAZ156" s="4"/>
      <c r="GBA156" s="4"/>
      <c r="GBB156" s="4"/>
      <c r="GBC156" s="4"/>
      <c r="GBD156" s="4"/>
      <c r="GBE156" s="4"/>
      <c r="GBF156" s="4"/>
      <c r="GBG156" s="4"/>
      <c r="GBH156" s="4"/>
      <c r="GBI156" s="4"/>
      <c r="GBJ156" s="4"/>
      <c r="GBK156" s="4"/>
      <c r="GBL156" s="4"/>
      <c r="GBM156" s="4"/>
      <c r="GBN156" s="4"/>
      <c r="GBO156" s="4"/>
      <c r="GBP156" s="4"/>
      <c r="GBQ156" s="4"/>
      <c r="GBR156" s="4"/>
      <c r="GBS156" s="4"/>
      <c r="GBT156" s="4"/>
      <c r="GBU156" s="4"/>
      <c r="GBV156" s="4"/>
      <c r="GBW156" s="4"/>
      <c r="GBX156" s="4"/>
      <c r="GBY156" s="4"/>
      <c r="GBZ156" s="4"/>
      <c r="GCA156" s="4"/>
      <c r="GCB156" s="4"/>
      <c r="GCC156" s="4"/>
      <c r="GCD156" s="4"/>
      <c r="GCE156" s="4"/>
      <c r="GCF156" s="4"/>
      <c r="GCG156" s="4"/>
      <c r="GCH156" s="4"/>
      <c r="GCI156" s="74"/>
      <c r="GCJ156" s="74"/>
      <c r="GCK156" s="74"/>
      <c r="GCL156" s="74"/>
      <c r="GCM156" s="74"/>
      <c r="GCN156" s="74"/>
      <c r="GCO156" s="4"/>
      <c r="GCP156" s="4"/>
      <c r="GCQ156" s="4"/>
      <c r="GCR156" s="4"/>
      <c r="GCS156" s="4"/>
      <c r="GCT156" s="4"/>
      <c r="GCU156" s="4"/>
      <c r="GCV156" s="4"/>
      <c r="GCW156" s="4"/>
      <c r="GCX156" s="4"/>
      <c r="GCY156" s="4"/>
      <c r="GCZ156" s="4"/>
      <c r="GDA156" s="4"/>
      <c r="GDB156" s="4"/>
      <c r="GDC156" s="4"/>
      <c r="GDD156" s="4"/>
      <c r="GDE156" s="4"/>
      <c r="GDF156" s="4"/>
      <c r="GDG156" s="4"/>
      <c r="GDH156" s="4"/>
      <c r="GDI156" s="4"/>
      <c r="GDJ156" s="4"/>
      <c r="GDK156" s="4"/>
      <c r="GDL156" s="4"/>
      <c r="GDM156" s="4"/>
      <c r="GDN156" s="4"/>
      <c r="GDO156" s="4"/>
      <c r="GDP156" s="4"/>
      <c r="GDQ156" s="4"/>
      <c r="GDR156" s="4"/>
      <c r="GDS156" s="4"/>
      <c r="GDT156" s="4"/>
      <c r="GDU156" s="4"/>
      <c r="GDV156" s="4"/>
      <c r="GDW156" s="4"/>
      <c r="GDX156" s="4"/>
      <c r="GDY156" s="4"/>
      <c r="GDZ156" s="4"/>
      <c r="GEA156" s="4"/>
      <c r="GEB156" s="4"/>
      <c r="GEC156" s="4"/>
      <c r="GED156" s="4"/>
      <c r="GEE156" s="4"/>
      <c r="GEF156" s="4"/>
      <c r="GEG156" s="4"/>
      <c r="GEH156" s="4"/>
      <c r="GEI156" s="4"/>
      <c r="GEJ156" s="4"/>
      <c r="GEK156" s="4"/>
      <c r="GEL156" s="4"/>
      <c r="GEM156" s="4"/>
      <c r="GEN156" s="4"/>
      <c r="GEO156" s="4"/>
      <c r="GEP156" s="4"/>
      <c r="GEQ156" s="4"/>
      <c r="GER156" s="4"/>
      <c r="GES156" s="4"/>
      <c r="GET156" s="4"/>
      <c r="GEU156" s="4"/>
      <c r="GEV156" s="4"/>
      <c r="GEW156" s="4"/>
      <c r="GEX156" s="4"/>
      <c r="GEY156" s="4"/>
      <c r="GEZ156" s="4"/>
      <c r="GFA156" s="4"/>
      <c r="GFB156" s="4"/>
      <c r="GFC156" s="4"/>
      <c r="GFD156" s="4"/>
      <c r="GFE156" s="4"/>
      <c r="GFF156" s="4"/>
      <c r="GFG156" s="4"/>
      <c r="GFH156" s="4"/>
      <c r="GFI156" s="4"/>
      <c r="GFJ156" s="4"/>
      <c r="GFK156" s="4"/>
      <c r="GFL156" s="4"/>
      <c r="GFM156" s="4"/>
      <c r="GFN156" s="4"/>
      <c r="GFO156" s="4"/>
      <c r="GFP156" s="4"/>
      <c r="GFQ156" s="4"/>
      <c r="GFR156" s="4"/>
      <c r="GFS156" s="4"/>
      <c r="GFT156" s="4"/>
      <c r="GFU156" s="4"/>
      <c r="GFV156" s="4"/>
      <c r="GFW156" s="4"/>
      <c r="GFX156" s="4"/>
      <c r="GFY156" s="4"/>
      <c r="GFZ156" s="4"/>
      <c r="GGA156" s="4"/>
      <c r="GGB156" s="4"/>
      <c r="GGC156" s="4"/>
      <c r="GGD156" s="4"/>
      <c r="GGE156" s="4"/>
      <c r="GGF156" s="4"/>
      <c r="GGG156" s="4"/>
      <c r="GGH156" s="4"/>
      <c r="GGI156" s="4"/>
      <c r="GGJ156" s="4"/>
      <c r="GGK156" s="4"/>
      <c r="GGL156" s="4"/>
      <c r="GGM156" s="4"/>
      <c r="GGN156" s="4"/>
      <c r="GGO156" s="4"/>
      <c r="GGP156" s="4"/>
      <c r="GGQ156" s="4"/>
      <c r="GGR156" s="4"/>
      <c r="GGS156" s="4"/>
      <c r="GGT156" s="4"/>
      <c r="GGU156" s="4"/>
      <c r="GGV156" s="4"/>
      <c r="GGW156" s="4"/>
      <c r="GGX156" s="4"/>
      <c r="GGY156" s="4"/>
      <c r="GGZ156" s="4"/>
      <c r="GHA156" s="4"/>
      <c r="GHB156" s="4"/>
      <c r="GHC156" s="4"/>
      <c r="GHD156" s="4"/>
      <c r="GHE156" s="4"/>
      <c r="GHF156" s="4"/>
      <c r="GHG156" s="4"/>
      <c r="GHH156" s="4"/>
      <c r="GHI156" s="4"/>
      <c r="GHJ156" s="4"/>
      <c r="GHK156" s="4"/>
      <c r="GHL156" s="4"/>
      <c r="GHM156" s="4"/>
      <c r="GHN156" s="4"/>
      <c r="GHO156" s="4"/>
      <c r="GHP156" s="4"/>
      <c r="GHQ156" s="4"/>
      <c r="GHR156" s="4"/>
      <c r="GHS156" s="4"/>
      <c r="GHT156" s="4"/>
      <c r="GHU156" s="4"/>
      <c r="GHV156" s="4"/>
      <c r="GHW156" s="4"/>
      <c r="GHX156" s="4"/>
      <c r="GHY156" s="4"/>
      <c r="GHZ156" s="4"/>
      <c r="GIA156" s="4"/>
      <c r="GIB156" s="4"/>
      <c r="GIC156" s="4"/>
      <c r="GID156" s="4"/>
      <c r="GIE156" s="4"/>
      <c r="GIF156" s="4"/>
      <c r="GIG156" s="4"/>
      <c r="GIH156" s="4"/>
      <c r="GII156" s="4"/>
      <c r="GIJ156" s="4"/>
      <c r="GIK156" s="4"/>
      <c r="GIL156" s="4"/>
      <c r="GIM156" s="4"/>
      <c r="GIN156" s="4"/>
      <c r="GIO156" s="4"/>
      <c r="GIP156" s="4"/>
      <c r="GIQ156" s="4"/>
      <c r="GIR156" s="4"/>
      <c r="GIS156" s="4"/>
      <c r="GIT156" s="4"/>
      <c r="GIU156" s="4"/>
      <c r="GIV156" s="4"/>
      <c r="GIW156" s="4"/>
      <c r="GIX156" s="4"/>
      <c r="GIY156" s="4"/>
      <c r="GIZ156" s="4"/>
      <c r="GJA156" s="4"/>
      <c r="GJB156" s="4"/>
      <c r="GJC156" s="4"/>
      <c r="GJD156" s="4"/>
      <c r="GJE156" s="4"/>
      <c r="GJF156" s="4"/>
      <c r="GJG156" s="4"/>
      <c r="GJH156" s="4"/>
      <c r="GJI156" s="4"/>
      <c r="GJJ156" s="4"/>
      <c r="GJK156" s="4"/>
      <c r="GJL156" s="4"/>
      <c r="GJM156" s="4"/>
      <c r="GJN156" s="4"/>
      <c r="GJO156" s="4"/>
      <c r="GJP156" s="4"/>
      <c r="GJQ156" s="4"/>
      <c r="GJR156" s="4"/>
      <c r="GJS156" s="4"/>
      <c r="GJT156" s="4"/>
      <c r="GJU156" s="4"/>
      <c r="GJV156" s="4"/>
      <c r="GJW156" s="4"/>
      <c r="GJX156" s="4"/>
      <c r="GJY156" s="4"/>
      <c r="GJZ156" s="4"/>
      <c r="GKA156" s="4"/>
      <c r="GKB156" s="4"/>
      <c r="GKC156" s="4"/>
      <c r="GKD156" s="4"/>
      <c r="GKE156" s="4"/>
      <c r="GKF156" s="4"/>
      <c r="GKG156" s="4"/>
      <c r="GKH156" s="4"/>
      <c r="GKI156" s="4"/>
      <c r="GKJ156" s="4"/>
      <c r="GKK156" s="4"/>
      <c r="GKL156" s="4"/>
      <c r="GKM156" s="4"/>
      <c r="GKN156" s="4"/>
      <c r="GKO156" s="4"/>
      <c r="GKP156" s="4"/>
      <c r="GKQ156" s="4"/>
      <c r="GKR156" s="4"/>
      <c r="GKS156" s="4"/>
      <c r="GKT156" s="4"/>
      <c r="GKU156" s="4"/>
      <c r="GKV156" s="4"/>
      <c r="GKW156" s="4"/>
      <c r="GKX156" s="4"/>
      <c r="GKY156" s="4"/>
      <c r="GKZ156" s="4"/>
      <c r="GLA156" s="4"/>
      <c r="GLB156" s="4"/>
      <c r="GLC156" s="4"/>
      <c r="GLD156" s="4"/>
      <c r="GLE156" s="4"/>
      <c r="GLF156" s="4"/>
      <c r="GLG156" s="4"/>
      <c r="GLH156" s="4"/>
      <c r="GLI156" s="4"/>
      <c r="GLJ156" s="4"/>
      <c r="GLK156" s="4"/>
      <c r="GLL156" s="4"/>
      <c r="GLM156" s="4"/>
      <c r="GLN156" s="4"/>
      <c r="GLO156" s="4"/>
      <c r="GLP156" s="4"/>
      <c r="GLQ156" s="4"/>
      <c r="GLR156" s="4"/>
      <c r="GLS156" s="4"/>
      <c r="GLT156" s="4"/>
      <c r="GLU156" s="4"/>
      <c r="GLV156" s="4"/>
      <c r="GLW156" s="4"/>
      <c r="GLX156" s="4"/>
      <c r="GLY156" s="4"/>
      <c r="GLZ156" s="4"/>
      <c r="GMA156" s="4"/>
      <c r="GMB156" s="4"/>
      <c r="GMC156" s="4"/>
      <c r="GMD156" s="4"/>
      <c r="GME156" s="74"/>
      <c r="GMF156" s="74"/>
      <c r="GMG156" s="74"/>
      <c r="GMH156" s="74"/>
      <c r="GMI156" s="74"/>
      <c r="GMJ156" s="74"/>
      <c r="GMK156" s="4"/>
      <c r="GML156" s="4"/>
      <c r="GMM156" s="4"/>
      <c r="GMN156" s="4"/>
      <c r="GMO156" s="4"/>
      <c r="GMP156" s="4"/>
      <c r="GMQ156" s="4"/>
      <c r="GMR156" s="4"/>
      <c r="GMS156" s="4"/>
      <c r="GMT156" s="4"/>
      <c r="GMU156" s="4"/>
      <c r="GMV156" s="4"/>
      <c r="GMW156" s="4"/>
      <c r="GMX156" s="4"/>
      <c r="GMY156" s="4"/>
      <c r="GMZ156" s="4"/>
      <c r="GNA156" s="4"/>
      <c r="GNB156" s="4"/>
      <c r="GNC156" s="4"/>
      <c r="GND156" s="4"/>
      <c r="GNE156" s="4"/>
      <c r="GNF156" s="4"/>
      <c r="GNG156" s="4"/>
      <c r="GNH156" s="4"/>
      <c r="GNI156" s="4"/>
      <c r="GNJ156" s="4"/>
      <c r="GNK156" s="4"/>
      <c r="GNL156" s="4"/>
      <c r="GNM156" s="4"/>
      <c r="GNN156" s="4"/>
      <c r="GNO156" s="4"/>
      <c r="GNP156" s="4"/>
      <c r="GNQ156" s="4"/>
      <c r="GNR156" s="4"/>
      <c r="GNS156" s="4"/>
      <c r="GNT156" s="4"/>
      <c r="GNU156" s="4"/>
      <c r="GNV156" s="4"/>
      <c r="GNW156" s="4"/>
      <c r="GNX156" s="4"/>
      <c r="GNY156" s="4"/>
      <c r="GNZ156" s="4"/>
      <c r="GOA156" s="4"/>
      <c r="GOB156" s="4"/>
      <c r="GOC156" s="4"/>
      <c r="GOD156" s="4"/>
      <c r="GOE156" s="4"/>
      <c r="GOF156" s="4"/>
      <c r="GOG156" s="4"/>
      <c r="GOH156" s="4"/>
      <c r="GOI156" s="4"/>
      <c r="GOJ156" s="4"/>
      <c r="GOK156" s="4"/>
      <c r="GOL156" s="4"/>
      <c r="GOM156" s="4"/>
      <c r="GON156" s="4"/>
      <c r="GOO156" s="4"/>
      <c r="GOP156" s="4"/>
      <c r="GOQ156" s="4"/>
      <c r="GOR156" s="4"/>
      <c r="GOS156" s="4"/>
      <c r="GOT156" s="4"/>
      <c r="GOU156" s="4"/>
      <c r="GOV156" s="4"/>
      <c r="GOW156" s="4"/>
      <c r="GOX156" s="4"/>
      <c r="GOY156" s="4"/>
      <c r="GOZ156" s="4"/>
      <c r="GPA156" s="4"/>
      <c r="GPB156" s="4"/>
      <c r="GPC156" s="4"/>
      <c r="GPD156" s="4"/>
      <c r="GPE156" s="4"/>
      <c r="GPF156" s="4"/>
      <c r="GPG156" s="4"/>
      <c r="GPH156" s="4"/>
      <c r="GPI156" s="4"/>
      <c r="GPJ156" s="4"/>
      <c r="GPK156" s="4"/>
      <c r="GPL156" s="4"/>
      <c r="GPM156" s="4"/>
      <c r="GPN156" s="4"/>
      <c r="GPO156" s="4"/>
      <c r="GPP156" s="4"/>
      <c r="GPQ156" s="4"/>
      <c r="GPR156" s="4"/>
      <c r="GPS156" s="4"/>
      <c r="GPT156" s="4"/>
      <c r="GPU156" s="4"/>
      <c r="GPV156" s="4"/>
      <c r="GPW156" s="4"/>
      <c r="GPX156" s="4"/>
      <c r="GPY156" s="4"/>
      <c r="GPZ156" s="4"/>
      <c r="GQA156" s="4"/>
      <c r="GQB156" s="4"/>
      <c r="GQC156" s="4"/>
      <c r="GQD156" s="4"/>
      <c r="GQE156" s="4"/>
      <c r="GQF156" s="4"/>
      <c r="GQG156" s="4"/>
      <c r="GQH156" s="4"/>
      <c r="GQI156" s="4"/>
      <c r="GQJ156" s="4"/>
      <c r="GQK156" s="4"/>
      <c r="GQL156" s="4"/>
      <c r="GQM156" s="4"/>
      <c r="GQN156" s="4"/>
      <c r="GQO156" s="4"/>
      <c r="GQP156" s="4"/>
      <c r="GQQ156" s="4"/>
      <c r="GQR156" s="4"/>
      <c r="GQS156" s="4"/>
      <c r="GQT156" s="4"/>
      <c r="GQU156" s="4"/>
      <c r="GQV156" s="4"/>
      <c r="GQW156" s="4"/>
      <c r="GQX156" s="4"/>
      <c r="GQY156" s="4"/>
      <c r="GQZ156" s="4"/>
      <c r="GRA156" s="4"/>
      <c r="GRB156" s="4"/>
      <c r="GRC156" s="4"/>
      <c r="GRD156" s="4"/>
      <c r="GRE156" s="4"/>
      <c r="GRF156" s="4"/>
      <c r="GRG156" s="4"/>
      <c r="GRH156" s="4"/>
      <c r="GRI156" s="4"/>
      <c r="GRJ156" s="4"/>
      <c r="GRK156" s="4"/>
      <c r="GRL156" s="4"/>
      <c r="GRM156" s="4"/>
      <c r="GRN156" s="4"/>
      <c r="GRO156" s="4"/>
      <c r="GRP156" s="4"/>
      <c r="GRQ156" s="4"/>
      <c r="GRR156" s="4"/>
      <c r="GRS156" s="4"/>
      <c r="GRT156" s="4"/>
      <c r="GRU156" s="4"/>
      <c r="GRV156" s="4"/>
      <c r="GRW156" s="4"/>
      <c r="GRX156" s="4"/>
      <c r="GRY156" s="4"/>
      <c r="GRZ156" s="4"/>
      <c r="GSA156" s="4"/>
      <c r="GSB156" s="4"/>
      <c r="GSC156" s="4"/>
      <c r="GSD156" s="4"/>
      <c r="GSE156" s="4"/>
      <c r="GSF156" s="4"/>
      <c r="GSG156" s="4"/>
      <c r="GSH156" s="4"/>
      <c r="GSI156" s="4"/>
      <c r="GSJ156" s="4"/>
      <c r="GSK156" s="4"/>
      <c r="GSL156" s="4"/>
      <c r="GSM156" s="4"/>
      <c r="GSN156" s="4"/>
      <c r="GSO156" s="4"/>
      <c r="GSP156" s="4"/>
      <c r="GSQ156" s="4"/>
      <c r="GSR156" s="4"/>
      <c r="GSS156" s="4"/>
      <c r="GST156" s="4"/>
      <c r="GSU156" s="4"/>
      <c r="GSV156" s="4"/>
      <c r="GSW156" s="4"/>
      <c r="GSX156" s="4"/>
      <c r="GSY156" s="4"/>
      <c r="GSZ156" s="4"/>
      <c r="GTA156" s="4"/>
      <c r="GTB156" s="4"/>
      <c r="GTC156" s="4"/>
      <c r="GTD156" s="4"/>
      <c r="GTE156" s="4"/>
      <c r="GTF156" s="4"/>
      <c r="GTG156" s="4"/>
      <c r="GTH156" s="4"/>
      <c r="GTI156" s="4"/>
      <c r="GTJ156" s="4"/>
      <c r="GTK156" s="4"/>
      <c r="GTL156" s="4"/>
      <c r="GTM156" s="4"/>
      <c r="GTN156" s="4"/>
      <c r="GTO156" s="4"/>
      <c r="GTP156" s="4"/>
      <c r="GTQ156" s="4"/>
      <c r="GTR156" s="4"/>
      <c r="GTS156" s="4"/>
      <c r="GTT156" s="4"/>
      <c r="GTU156" s="4"/>
      <c r="GTV156" s="4"/>
      <c r="GTW156" s="4"/>
      <c r="GTX156" s="4"/>
      <c r="GTY156" s="4"/>
      <c r="GTZ156" s="4"/>
      <c r="GUA156" s="4"/>
      <c r="GUB156" s="4"/>
      <c r="GUC156" s="4"/>
      <c r="GUD156" s="4"/>
      <c r="GUE156" s="4"/>
      <c r="GUF156" s="4"/>
      <c r="GUG156" s="4"/>
      <c r="GUH156" s="4"/>
      <c r="GUI156" s="4"/>
      <c r="GUJ156" s="4"/>
      <c r="GUK156" s="4"/>
      <c r="GUL156" s="4"/>
      <c r="GUM156" s="4"/>
      <c r="GUN156" s="4"/>
      <c r="GUO156" s="4"/>
      <c r="GUP156" s="4"/>
      <c r="GUQ156" s="4"/>
      <c r="GUR156" s="4"/>
      <c r="GUS156" s="4"/>
      <c r="GUT156" s="4"/>
      <c r="GUU156" s="4"/>
      <c r="GUV156" s="4"/>
      <c r="GUW156" s="4"/>
      <c r="GUX156" s="4"/>
      <c r="GUY156" s="4"/>
      <c r="GUZ156" s="4"/>
      <c r="GVA156" s="4"/>
      <c r="GVB156" s="4"/>
      <c r="GVC156" s="4"/>
      <c r="GVD156" s="4"/>
      <c r="GVE156" s="4"/>
      <c r="GVF156" s="4"/>
      <c r="GVG156" s="4"/>
      <c r="GVH156" s="4"/>
      <c r="GVI156" s="4"/>
      <c r="GVJ156" s="4"/>
      <c r="GVK156" s="4"/>
      <c r="GVL156" s="4"/>
      <c r="GVM156" s="4"/>
      <c r="GVN156" s="4"/>
      <c r="GVO156" s="4"/>
      <c r="GVP156" s="4"/>
      <c r="GVQ156" s="4"/>
      <c r="GVR156" s="4"/>
      <c r="GVS156" s="4"/>
      <c r="GVT156" s="4"/>
      <c r="GVU156" s="4"/>
      <c r="GVV156" s="4"/>
      <c r="GVW156" s="4"/>
      <c r="GVX156" s="4"/>
      <c r="GVY156" s="4"/>
      <c r="GVZ156" s="4"/>
      <c r="GWA156" s="74"/>
      <c r="GWB156" s="74"/>
      <c r="GWC156" s="74"/>
      <c r="GWD156" s="74"/>
      <c r="GWE156" s="74"/>
      <c r="GWF156" s="74"/>
      <c r="GWG156" s="4"/>
      <c r="GWH156" s="4"/>
      <c r="GWI156" s="4"/>
      <c r="GWJ156" s="4"/>
      <c r="GWK156" s="4"/>
      <c r="GWL156" s="4"/>
      <c r="GWM156" s="4"/>
      <c r="GWN156" s="4"/>
      <c r="GWO156" s="4"/>
      <c r="GWP156" s="4"/>
      <c r="GWQ156" s="4"/>
      <c r="GWR156" s="4"/>
      <c r="GWS156" s="4"/>
      <c r="GWT156" s="4"/>
      <c r="GWU156" s="4"/>
      <c r="GWV156" s="4"/>
      <c r="GWW156" s="4"/>
      <c r="GWX156" s="4"/>
      <c r="GWY156" s="4"/>
      <c r="GWZ156" s="4"/>
      <c r="GXA156" s="4"/>
      <c r="GXB156" s="4"/>
      <c r="GXC156" s="4"/>
      <c r="GXD156" s="4"/>
      <c r="GXE156" s="4"/>
      <c r="GXF156" s="4"/>
      <c r="GXG156" s="4"/>
      <c r="GXH156" s="4"/>
      <c r="GXI156" s="4"/>
      <c r="GXJ156" s="4"/>
      <c r="GXK156" s="4"/>
      <c r="GXL156" s="4"/>
      <c r="GXM156" s="4"/>
      <c r="GXN156" s="4"/>
      <c r="GXO156" s="4"/>
      <c r="GXP156" s="4"/>
      <c r="GXQ156" s="4"/>
      <c r="GXR156" s="4"/>
      <c r="GXS156" s="4"/>
      <c r="GXT156" s="4"/>
      <c r="GXU156" s="4"/>
      <c r="GXV156" s="4"/>
      <c r="GXW156" s="4"/>
      <c r="GXX156" s="4"/>
      <c r="GXY156" s="4"/>
      <c r="GXZ156" s="4"/>
      <c r="GYA156" s="4"/>
      <c r="GYB156" s="4"/>
      <c r="GYC156" s="4"/>
      <c r="GYD156" s="4"/>
      <c r="GYE156" s="4"/>
      <c r="GYF156" s="4"/>
      <c r="GYG156" s="4"/>
      <c r="GYH156" s="4"/>
      <c r="GYI156" s="4"/>
      <c r="GYJ156" s="4"/>
      <c r="GYK156" s="4"/>
      <c r="GYL156" s="4"/>
      <c r="GYM156" s="4"/>
      <c r="GYN156" s="4"/>
      <c r="GYO156" s="4"/>
      <c r="GYP156" s="4"/>
      <c r="GYQ156" s="4"/>
      <c r="GYR156" s="4"/>
      <c r="GYS156" s="4"/>
      <c r="GYT156" s="4"/>
      <c r="GYU156" s="4"/>
      <c r="GYV156" s="4"/>
      <c r="GYW156" s="4"/>
      <c r="GYX156" s="4"/>
      <c r="GYY156" s="4"/>
      <c r="GYZ156" s="4"/>
      <c r="GZA156" s="4"/>
      <c r="GZB156" s="4"/>
      <c r="GZC156" s="4"/>
      <c r="GZD156" s="4"/>
      <c r="GZE156" s="4"/>
      <c r="GZF156" s="4"/>
      <c r="GZG156" s="4"/>
      <c r="GZH156" s="4"/>
      <c r="GZI156" s="4"/>
      <c r="GZJ156" s="4"/>
      <c r="GZK156" s="4"/>
      <c r="GZL156" s="4"/>
      <c r="GZM156" s="4"/>
      <c r="GZN156" s="4"/>
      <c r="GZO156" s="4"/>
      <c r="GZP156" s="4"/>
      <c r="GZQ156" s="4"/>
      <c r="GZR156" s="4"/>
      <c r="GZS156" s="4"/>
      <c r="GZT156" s="4"/>
      <c r="GZU156" s="4"/>
      <c r="GZV156" s="4"/>
      <c r="GZW156" s="4"/>
      <c r="GZX156" s="4"/>
      <c r="GZY156" s="4"/>
      <c r="GZZ156" s="4"/>
      <c r="HAA156" s="4"/>
      <c r="HAB156" s="4"/>
      <c r="HAC156" s="4"/>
      <c r="HAD156" s="4"/>
      <c r="HAE156" s="4"/>
      <c r="HAF156" s="4"/>
      <c r="HAG156" s="4"/>
      <c r="HAH156" s="4"/>
      <c r="HAI156" s="4"/>
      <c r="HAJ156" s="4"/>
      <c r="HAK156" s="4"/>
      <c r="HAL156" s="4"/>
      <c r="HAM156" s="4"/>
      <c r="HAN156" s="4"/>
      <c r="HAO156" s="4"/>
      <c r="HAP156" s="4"/>
      <c r="HAQ156" s="4"/>
      <c r="HAR156" s="4"/>
      <c r="HAS156" s="4"/>
      <c r="HAT156" s="4"/>
      <c r="HAU156" s="4"/>
      <c r="HAV156" s="4"/>
      <c r="HAW156" s="4"/>
      <c r="HAX156" s="4"/>
      <c r="HAY156" s="4"/>
      <c r="HAZ156" s="4"/>
      <c r="HBA156" s="4"/>
      <c r="HBB156" s="4"/>
      <c r="HBC156" s="4"/>
      <c r="HBD156" s="4"/>
      <c r="HBE156" s="4"/>
      <c r="HBF156" s="4"/>
      <c r="HBG156" s="4"/>
      <c r="HBH156" s="4"/>
      <c r="HBI156" s="4"/>
      <c r="HBJ156" s="4"/>
      <c r="HBK156" s="4"/>
      <c r="HBL156" s="4"/>
      <c r="HBM156" s="4"/>
      <c r="HBN156" s="4"/>
      <c r="HBO156" s="4"/>
      <c r="HBP156" s="4"/>
      <c r="HBQ156" s="4"/>
      <c r="HBR156" s="4"/>
      <c r="HBS156" s="4"/>
      <c r="HBT156" s="4"/>
      <c r="HBU156" s="4"/>
      <c r="HBV156" s="4"/>
      <c r="HBW156" s="4"/>
      <c r="HBX156" s="4"/>
      <c r="HBY156" s="4"/>
      <c r="HBZ156" s="4"/>
      <c r="HCA156" s="4"/>
      <c r="HCB156" s="4"/>
      <c r="HCC156" s="4"/>
      <c r="HCD156" s="4"/>
      <c r="HCE156" s="4"/>
      <c r="HCF156" s="4"/>
      <c r="HCG156" s="4"/>
      <c r="HCH156" s="4"/>
      <c r="HCI156" s="4"/>
      <c r="HCJ156" s="4"/>
      <c r="HCK156" s="4"/>
      <c r="HCL156" s="4"/>
      <c r="HCM156" s="4"/>
      <c r="HCN156" s="4"/>
      <c r="HCO156" s="4"/>
      <c r="HCP156" s="4"/>
      <c r="HCQ156" s="4"/>
      <c r="HCR156" s="4"/>
      <c r="HCS156" s="4"/>
      <c r="HCT156" s="4"/>
      <c r="HCU156" s="4"/>
      <c r="HCV156" s="4"/>
      <c r="HCW156" s="4"/>
      <c r="HCX156" s="4"/>
      <c r="HCY156" s="4"/>
      <c r="HCZ156" s="4"/>
      <c r="HDA156" s="4"/>
      <c r="HDB156" s="4"/>
      <c r="HDC156" s="4"/>
      <c r="HDD156" s="4"/>
      <c r="HDE156" s="4"/>
      <c r="HDF156" s="4"/>
      <c r="HDG156" s="4"/>
      <c r="HDH156" s="4"/>
      <c r="HDI156" s="4"/>
      <c r="HDJ156" s="4"/>
      <c r="HDK156" s="4"/>
      <c r="HDL156" s="4"/>
      <c r="HDM156" s="4"/>
      <c r="HDN156" s="4"/>
      <c r="HDO156" s="4"/>
      <c r="HDP156" s="4"/>
      <c r="HDQ156" s="4"/>
      <c r="HDR156" s="4"/>
      <c r="HDS156" s="4"/>
      <c r="HDT156" s="4"/>
      <c r="HDU156" s="4"/>
      <c r="HDV156" s="4"/>
      <c r="HDW156" s="4"/>
      <c r="HDX156" s="4"/>
      <c r="HDY156" s="4"/>
      <c r="HDZ156" s="4"/>
      <c r="HEA156" s="4"/>
      <c r="HEB156" s="4"/>
      <c r="HEC156" s="4"/>
      <c r="HED156" s="4"/>
      <c r="HEE156" s="4"/>
      <c r="HEF156" s="4"/>
      <c r="HEG156" s="4"/>
      <c r="HEH156" s="4"/>
      <c r="HEI156" s="4"/>
      <c r="HEJ156" s="4"/>
      <c r="HEK156" s="4"/>
      <c r="HEL156" s="4"/>
      <c r="HEM156" s="4"/>
      <c r="HEN156" s="4"/>
      <c r="HEO156" s="4"/>
      <c r="HEP156" s="4"/>
      <c r="HEQ156" s="4"/>
      <c r="HER156" s="4"/>
      <c r="HES156" s="4"/>
      <c r="HET156" s="4"/>
      <c r="HEU156" s="4"/>
      <c r="HEV156" s="4"/>
      <c r="HEW156" s="4"/>
      <c r="HEX156" s="4"/>
      <c r="HEY156" s="4"/>
      <c r="HEZ156" s="4"/>
      <c r="HFA156" s="4"/>
      <c r="HFB156" s="4"/>
      <c r="HFC156" s="4"/>
      <c r="HFD156" s="4"/>
      <c r="HFE156" s="4"/>
      <c r="HFF156" s="4"/>
      <c r="HFG156" s="4"/>
      <c r="HFH156" s="4"/>
      <c r="HFI156" s="4"/>
      <c r="HFJ156" s="4"/>
      <c r="HFK156" s="4"/>
      <c r="HFL156" s="4"/>
      <c r="HFM156" s="4"/>
      <c r="HFN156" s="4"/>
      <c r="HFO156" s="4"/>
      <c r="HFP156" s="4"/>
      <c r="HFQ156" s="4"/>
      <c r="HFR156" s="4"/>
      <c r="HFS156" s="4"/>
      <c r="HFT156" s="4"/>
      <c r="HFU156" s="4"/>
      <c r="HFV156" s="4"/>
      <c r="HFW156" s="74"/>
      <c r="HFX156" s="74"/>
      <c r="HFY156" s="74"/>
      <c r="HFZ156" s="74"/>
      <c r="HGA156" s="74"/>
      <c r="HGB156" s="74"/>
      <c r="HGC156" s="4"/>
      <c r="HGD156" s="4"/>
      <c r="HGE156" s="4"/>
      <c r="HGF156" s="4"/>
      <c r="HGG156" s="4"/>
      <c r="HGH156" s="4"/>
      <c r="HGI156" s="4"/>
      <c r="HGJ156" s="4"/>
      <c r="HGK156" s="4"/>
      <c r="HGL156" s="4"/>
      <c r="HGM156" s="4"/>
      <c r="HGN156" s="4"/>
      <c r="HGO156" s="4"/>
      <c r="HGP156" s="4"/>
      <c r="HGQ156" s="4"/>
      <c r="HGR156" s="4"/>
      <c r="HGS156" s="4"/>
      <c r="HGT156" s="4"/>
      <c r="HGU156" s="4"/>
      <c r="HGV156" s="4"/>
      <c r="HGW156" s="4"/>
      <c r="HGX156" s="4"/>
      <c r="HGY156" s="4"/>
      <c r="HGZ156" s="4"/>
      <c r="HHA156" s="4"/>
      <c r="HHB156" s="4"/>
      <c r="HHC156" s="4"/>
      <c r="HHD156" s="4"/>
      <c r="HHE156" s="4"/>
      <c r="HHF156" s="4"/>
      <c r="HHG156" s="4"/>
      <c r="HHH156" s="4"/>
      <c r="HHI156" s="4"/>
      <c r="HHJ156" s="4"/>
      <c r="HHK156" s="4"/>
      <c r="HHL156" s="4"/>
      <c r="HHM156" s="4"/>
      <c r="HHN156" s="4"/>
      <c r="HHO156" s="4"/>
      <c r="HHP156" s="4"/>
      <c r="HHQ156" s="4"/>
      <c r="HHR156" s="4"/>
      <c r="HHS156" s="4"/>
      <c r="HHT156" s="4"/>
      <c r="HHU156" s="4"/>
      <c r="HHV156" s="4"/>
      <c r="HHW156" s="4"/>
      <c r="HHX156" s="4"/>
      <c r="HHY156" s="4"/>
      <c r="HHZ156" s="4"/>
      <c r="HIA156" s="4"/>
      <c r="HIB156" s="4"/>
      <c r="HIC156" s="4"/>
      <c r="HID156" s="4"/>
      <c r="HIE156" s="4"/>
      <c r="HIF156" s="4"/>
      <c r="HIG156" s="4"/>
      <c r="HIH156" s="4"/>
      <c r="HII156" s="4"/>
      <c r="HIJ156" s="4"/>
      <c r="HIK156" s="4"/>
      <c r="HIL156" s="4"/>
      <c r="HIM156" s="4"/>
      <c r="HIN156" s="4"/>
      <c r="HIO156" s="4"/>
      <c r="HIP156" s="4"/>
      <c r="HIQ156" s="4"/>
      <c r="HIR156" s="4"/>
      <c r="HIS156" s="4"/>
      <c r="HIT156" s="4"/>
      <c r="HIU156" s="4"/>
      <c r="HIV156" s="4"/>
      <c r="HIW156" s="4"/>
      <c r="HIX156" s="4"/>
      <c r="HIY156" s="4"/>
      <c r="HIZ156" s="4"/>
      <c r="HJA156" s="4"/>
      <c r="HJB156" s="4"/>
      <c r="HJC156" s="4"/>
      <c r="HJD156" s="4"/>
      <c r="HJE156" s="4"/>
      <c r="HJF156" s="4"/>
      <c r="HJG156" s="4"/>
      <c r="HJH156" s="4"/>
      <c r="HJI156" s="4"/>
      <c r="HJJ156" s="4"/>
      <c r="HJK156" s="4"/>
      <c r="HJL156" s="4"/>
      <c r="HJM156" s="4"/>
      <c r="HJN156" s="4"/>
      <c r="HJO156" s="4"/>
      <c r="HJP156" s="4"/>
      <c r="HJQ156" s="4"/>
      <c r="HJR156" s="4"/>
      <c r="HJS156" s="4"/>
      <c r="HJT156" s="4"/>
      <c r="HJU156" s="4"/>
      <c r="HJV156" s="4"/>
      <c r="HJW156" s="4"/>
      <c r="HJX156" s="4"/>
      <c r="HJY156" s="4"/>
      <c r="HJZ156" s="4"/>
      <c r="HKA156" s="4"/>
      <c r="HKB156" s="4"/>
      <c r="HKC156" s="4"/>
      <c r="HKD156" s="4"/>
      <c r="HKE156" s="4"/>
      <c r="HKF156" s="4"/>
      <c r="HKG156" s="4"/>
      <c r="HKH156" s="4"/>
      <c r="HKI156" s="4"/>
      <c r="HKJ156" s="4"/>
      <c r="HKK156" s="4"/>
      <c r="HKL156" s="4"/>
      <c r="HKM156" s="4"/>
      <c r="HKN156" s="4"/>
      <c r="HKO156" s="4"/>
      <c r="HKP156" s="4"/>
      <c r="HKQ156" s="4"/>
      <c r="HKR156" s="4"/>
      <c r="HKS156" s="4"/>
      <c r="HKT156" s="4"/>
      <c r="HKU156" s="4"/>
      <c r="HKV156" s="4"/>
      <c r="HKW156" s="4"/>
      <c r="HKX156" s="4"/>
      <c r="HKY156" s="4"/>
      <c r="HKZ156" s="4"/>
      <c r="HLA156" s="4"/>
      <c r="HLB156" s="4"/>
      <c r="HLC156" s="4"/>
      <c r="HLD156" s="4"/>
      <c r="HLE156" s="4"/>
      <c r="HLF156" s="4"/>
      <c r="HLG156" s="4"/>
      <c r="HLH156" s="4"/>
      <c r="HLI156" s="4"/>
      <c r="HLJ156" s="4"/>
      <c r="HLK156" s="4"/>
      <c r="HLL156" s="4"/>
      <c r="HLM156" s="4"/>
      <c r="HLN156" s="4"/>
      <c r="HLO156" s="4"/>
      <c r="HLP156" s="4"/>
      <c r="HLQ156" s="4"/>
      <c r="HLR156" s="4"/>
      <c r="HLS156" s="4"/>
      <c r="HLT156" s="4"/>
      <c r="HLU156" s="4"/>
      <c r="HLV156" s="4"/>
      <c r="HLW156" s="4"/>
      <c r="HLX156" s="4"/>
      <c r="HLY156" s="4"/>
      <c r="HLZ156" s="4"/>
      <c r="HMA156" s="4"/>
      <c r="HMB156" s="4"/>
      <c r="HMC156" s="4"/>
      <c r="HMD156" s="4"/>
      <c r="HME156" s="4"/>
      <c r="HMF156" s="4"/>
      <c r="HMG156" s="4"/>
      <c r="HMH156" s="4"/>
      <c r="HMI156" s="4"/>
      <c r="HMJ156" s="4"/>
      <c r="HMK156" s="4"/>
      <c r="HML156" s="4"/>
      <c r="HMM156" s="4"/>
      <c r="HMN156" s="4"/>
      <c r="HMO156" s="4"/>
      <c r="HMP156" s="4"/>
      <c r="HMQ156" s="4"/>
      <c r="HMR156" s="4"/>
      <c r="HMS156" s="4"/>
      <c r="HMT156" s="4"/>
      <c r="HMU156" s="4"/>
      <c r="HMV156" s="4"/>
      <c r="HMW156" s="4"/>
      <c r="HMX156" s="4"/>
      <c r="HMY156" s="4"/>
      <c r="HMZ156" s="4"/>
      <c r="HNA156" s="4"/>
      <c r="HNB156" s="4"/>
      <c r="HNC156" s="4"/>
      <c r="HND156" s="4"/>
      <c r="HNE156" s="4"/>
      <c r="HNF156" s="4"/>
      <c r="HNG156" s="4"/>
      <c r="HNH156" s="4"/>
      <c r="HNI156" s="4"/>
      <c r="HNJ156" s="4"/>
      <c r="HNK156" s="4"/>
      <c r="HNL156" s="4"/>
      <c r="HNM156" s="4"/>
      <c r="HNN156" s="4"/>
      <c r="HNO156" s="4"/>
      <c r="HNP156" s="4"/>
      <c r="HNQ156" s="4"/>
      <c r="HNR156" s="4"/>
      <c r="HNS156" s="4"/>
      <c r="HNT156" s="4"/>
      <c r="HNU156" s="4"/>
      <c r="HNV156" s="4"/>
      <c r="HNW156" s="4"/>
      <c r="HNX156" s="4"/>
      <c r="HNY156" s="4"/>
      <c r="HNZ156" s="4"/>
      <c r="HOA156" s="4"/>
      <c r="HOB156" s="4"/>
      <c r="HOC156" s="4"/>
      <c r="HOD156" s="4"/>
      <c r="HOE156" s="4"/>
      <c r="HOF156" s="4"/>
      <c r="HOG156" s="4"/>
      <c r="HOH156" s="4"/>
      <c r="HOI156" s="4"/>
      <c r="HOJ156" s="4"/>
      <c r="HOK156" s="4"/>
      <c r="HOL156" s="4"/>
      <c r="HOM156" s="4"/>
      <c r="HON156" s="4"/>
      <c r="HOO156" s="4"/>
      <c r="HOP156" s="4"/>
      <c r="HOQ156" s="4"/>
      <c r="HOR156" s="4"/>
      <c r="HOS156" s="4"/>
      <c r="HOT156" s="4"/>
      <c r="HOU156" s="4"/>
      <c r="HOV156" s="4"/>
      <c r="HOW156" s="4"/>
      <c r="HOX156" s="4"/>
      <c r="HOY156" s="4"/>
      <c r="HOZ156" s="4"/>
      <c r="HPA156" s="4"/>
      <c r="HPB156" s="4"/>
      <c r="HPC156" s="4"/>
      <c r="HPD156" s="4"/>
      <c r="HPE156" s="4"/>
      <c r="HPF156" s="4"/>
      <c r="HPG156" s="4"/>
      <c r="HPH156" s="4"/>
      <c r="HPI156" s="4"/>
      <c r="HPJ156" s="4"/>
      <c r="HPK156" s="4"/>
      <c r="HPL156" s="4"/>
      <c r="HPM156" s="4"/>
      <c r="HPN156" s="4"/>
      <c r="HPO156" s="4"/>
      <c r="HPP156" s="4"/>
      <c r="HPQ156" s="4"/>
      <c r="HPR156" s="4"/>
      <c r="HPS156" s="74"/>
      <c r="HPT156" s="74"/>
      <c r="HPU156" s="74"/>
      <c r="HPV156" s="74"/>
      <c r="HPW156" s="74"/>
      <c r="HPX156" s="74"/>
      <c r="HPY156" s="4"/>
      <c r="HPZ156" s="4"/>
      <c r="HQA156" s="4"/>
      <c r="HQB156" s="4"/>
      <c r="HQC156" s="4"/>
      <c r="HQD156" s="4"/>
      <c r="HQE156" s="4"/>
      <c r="HQF156" s="4"/>
      <c r="HQG156" s="4"/>
      <c r="HQH156" s="4"/>
      <c r="HQI156" s="4"/>
      <c r="HQJ156" s="4"/>
      <c r="HQK156" s="4"/>
      <c r="HQL156" s="4"/>
      <c r="HQM156" s="4"/>
      <c r="HQN156" s="4"/>
      <c r="HQO156" s="4"/>
      <c r="HQP156" s="4"/>
      <c r="HQQ156" s="4"/>
      <c r="HQR156" s="4"/>
      <c r="HQS156" s="4"/>
      <c r="HQT156" s="4"/>
      <c r="HQU156" s="4"/>
      <c r="HQV156" s="4"/>
      <c r="HQW156" s="4"/>
      <c r="HQX156" s="4"/>
      <c r="HQY156" s="4"/>
      <c r="HQZ156" s="4"/>
      <c r="HRA156" s="4"/>
      <c r="HRB156" s="4"/>
      <c r="HRC156" s="4"/>
      <c r="HRD156" s="4"/>
      <c r="HRE156" s="4"/>
      <c r="HRF156" s="4"/>
      <c r="HRG156" s="4"/>
      <c r="HRH156" s="4"/>
      <c r="HRI156" s="4"/>
      <c r="HRJ156" s="4"/>
      <c r="HRK156" s="4"/>
      <c r="HRL156" s="4"/>
      <c r="HRM156" s="4"/>
      <c r="HRN156" s="4"/>
      <c r="HRO156" s="4"/>
      <c r="HRP156" s="4"/>
      <c r="HRQ156" s="4"/>
      <c r="HRR156" s="4"/>
      <c r="HRS156" s="4"/>
      <c r="HRT156" s="4"/>
      <c r="HRU156" s="4"/>
      <c r="HRV156" s="4"/>
      <c r="HRW156" s="4"/>
      <c r="HRX156" s="4"/>
      <c r="HRY156" s="4"/>
      <c r="HRZ156" s="4"/>
      <c r="HSA156" s="4"/>
      <c r="HSB156" s="4"/>
      <c r="HSC156" s="4"/>
      <c r="HSD156" s="4"/>
      <c r="HSE156" s="4"/>
      <c r="HSF156" s="4"/>
      <c r="HSG156" s="4"/>
      <c r="HSH156" s="4"/>
      <c r="HSI156" s="4"/>
      <c r="HSJ156" s="4"/>
      <c r="HSK156" s="4"/>
      <c r="HSL156" s="4"/>
      <c r="HSM156" s="4"/>
      <c r="HSN156" s="4"/>
      <c r="HSO156" s="4"/>
      <c r="HSP156" s="4"/>
      <c r="HSQ156" s="4"/>
      <c r="HSR156" s="4"/>
      <c r="HSS156" s="4"/>
      <c r="HST156" s="4"/>
      <c r="HSU156" s="4"/>
      <c r="HSV156" s="4"/>
      <c r="HSW156" s="4"/>
      <c r="HSX156" s="4"/>
      <c r="HSY156" s="4"/>
      <c r="HSZ156" s="4"/>
      <c r="HTA156" s="4"/>
      <c r="HTB156" s="4"/>
      <c r="HTC156" s="4"/>
      <c r="HTD156" s="4"/>
      <c r="HTE156" s="4"/>
      <c r="HTF156" s="4"/>
      <c r="HTG156" s="4"/>
      <c r="HTH156" s="4"/>
      <c r="HTI156" s="4"/>
      <c r="HTJ156" s="4"/>
      <c r="HTK156" s="4"/>
      <c r="HTL156" s="4"/>
      <c r="HTM156" s="4"/>
      <c r="HTN156" s="4"/>
      <c r="HTO156" s="4"/>
      <c r="HTP156" s="4"/>
      <c r="HTQ156" s="4"/>
      <c r="HTR156" s="4"/>
      <c r="HTS156" s="4"/>
      <c r="HTT156" s="4"/>
      <c r="HTU156" s="4"/>
      <c r="HTV156" s="4"/>
      <c r="HTW156" s="4"/>
      <c r="HTX156" s="4"/>
      <c r="HTY156" s="4"/>
      <c r="HTZ156" s="4"/>
      <c r="HUA156" s="4"/>
      <c r="HUB156" s="4"/>
      <c r="HUC156" s="4"/>
      <c r="HUD156" s="4"/>
      <c r="HUE156" s="4"/>
      <c r="HUF156" s="4"/>
      <c r="HUG156" s="4"/>
      <c r="HUH156" s="4"/>
      <c r="HUI156" s="4"/>
      <c r="HUJ156" s="4"/>
      <c r="HUK156" s="4"/>
      <c r="HUL156" s="4"/>
      <c r="HUM156" s="4"/>
      <c r="HUN156" s="4"/>
      <c r="HUO156" s="4"/>
      <c r="HUP156" s="4"/>
      <c r="HUQ156" s="4"/>
      <c r="HUR156" s="4"/>
      <c r="HUS156" s="4"/>
      <c r="HUT156" s="4"/>
      <c r="HUU156" s="4"/>
      <c r="HUV156" s="4"/>
      <c r="HUW156" s="4"/>
      <c r="HUX156" s="4"/>
      <c r="HUY156" s="4"/>
      <c r="HUZ156" s="4"/>
      <c r="HVA156" s="4"/>
      <c r="HVB156" s="4"/>
      <c r="HVC156" s="4"/>
      <c r="HVD156" s="4"/>
      <c r="HVE156" s="4"/>
      <c r="HVF156" s="4"/>
      <c r="HVG156" s="4"/>
      <c r="HVH156" s="4"/>
      <c r="HVI156" s="4"/>
      <c r="HVJ156" s="4"/>
      <c r="HVK156" s="4"/>
      <c r="HVL156" s="4"/>
      <c r="HVM156" s="4"/>
      <c r="HVN156" s="4"/>
      <c r="HVO156" s="4"/>
      <c r="HVP156" s="4"/>
      <c r="HVQ156" s="4"/>
      <c r="HVR156" s="4"/>
      <c r="HVS156" s="4"/>
      <c r="HVT156" s="4"/>
      <c r="HVU156" s="4"/>
      <c r="HVV156" s="4"/>
      <c r="HVW156" s="4"/>
      <c r="HVX156" s="4"/>
      <c r="HVY156" s="4"/>
      <c r="HVZ156" s="4"/>
      <c r="HWA156" s="4"/>
      <c r="HWB156" s="4"/>
      <c r="HWC156" s="4"/>
      <c r="HWD156" s="4"/>
      <c r="HWE156" s="4"/>
      <c r="HWF156" s="4"/>
      <c r="HWG156" s="4"/>
      <c r="HWH156" s="4"/>
      <c r="HWI156" s="4"/>
      <c r="HWJ156" s="4"/>
      <c r="HWK156" s="4"/>
      <c r="HWL156" s="4"/>
      <c r="HWM156" s="4"/>
      <c r="HWN156" s="4"/>
      <c r="HWO156" s="4"/>
      <c r="HWP156" s="4"/>
      <c r="HWQ156" s="4"/>
      <c r="HWR156" s="4"/>
      <c r="HWS156" s="4"/>
      <c r="HWT156" s="4"/>
      <c r="HWU156" s="4"/>
      <c r="HWV156" s="4"/>
      <c r="HWW156" s="4"/>
      <c r="HWX156" s="4"/>
      <c r="HWY156" s="4"/>
      <c r="HWZ156" s="4"/>
      <c r="HXA156" s="4"/>
      <c r="HXB156" s="4"/>
      <c r="HXC156" s="4"/>
      <c r="HXD156" s="4"/>
      <c r="HXE156" s="4"/>
      <c r="HXF156" s="4"/>
      <c r="HXG156" s="4"/>
      <c r="HXH156" s="4"/>
      <c r="HXI156" s="4"/>
      <c r="HXJ156" s="4"/>
      <c r="HXK156" s="4"/>
      <c r="HXL156" s="4"/>
      <c r="HXM156" s="4"/>
      <c r="HXN156" s="4"/>
      <c r="HXO156" s="4"/>
      <c r="HXP156" s="4"/>
      <c r="HXQ156" s="4"/>
      <c r="HXR156" s="4"/>
      <c r="HXS156" s="4"/>
      <c r="HXT156" s="4"/>
      <c r="HXU156" s="4"/>
      <c r="HXV156" s="4"/>
      <c r="HXW156" s="4"/>
      <c r="HXX156" s="4"/>
      <c r="HXY156" s="4"/>
      <c r="HXZ156" s="4"/>
      <c r="HYA156" s="4"/>
      <c r="HYB156" s="4"/>
      <c r="HYC156" s="4"/>
      <c r="HYD156" s="4"/>
      <c r="HYE156" s="4"/>
      <c r="HYF156" s="4"/>
      <c r="HYG156" s="4"/>
      <c r="HYH156" s="4"/>
      <c r="HYI156" s="4"/>
      <c r="HYJ156" s="4"/>
      <c r="HYK156" s="4"/>
      <c r="HYL156" s="4"/>
      <c r="HYM156" s="4"/>
      <c r="HYN156" s="4"/>
      <c r="HYO156" s="4"/>
      <c r="HYP156" s="4"/>
      <c r="HYQ156" s="4"/>
      <c r="HYR156" s="4"/>
      <c r="HYS156" s="4"/>
      <c r="HYT156" s="4"/>
      <c r="HYU156" s="4"/>
      <c r="HYV156" s="4"/>
      <c r="HYW156" s="4"/>
      <c r="HYX156" s="4"/>
      <c r="HYY156" s="4"/>
      <c r="HYZ156" s="4"/>
      <c r="HZA156" s="4"/>
      <c r="HZB156" s="4"/>
      <c r="HZC156" s="4"/>
      <c r="HZD156" s="4"/>
      <c r="HZE156" s="4"/>
      <c r="HZF156" s="4"/>
      <c r="HZG156" s="4"/>
      <c r="HZH156" s="4"/>
      <c r="HZI156" s="4"/>
      <c r="HZJ156" s="4"/>
      <c r="HZK156" s="4"/>
      <c r="HZL156" s="4"/>
      <c r="HZM156" s="4"/>
      <c r="HZN156" s="4"/>
      <c r="HZO156" s="74"/>
      <c r="HZP156" s="74"/>
      <c r="HZQ156" s="74"/>
      <c r="HZR156" s="74"/>
      <c r="HZS156" s="74"/>
      <c r="HZT156" s="74"/>
      <c r="HZU156" s="4"/>
      <c r="HZV156" s="4"/>
      <c r="HZW156" s="4"/>
      <c r="HZX156" s="4"/>
      <c r="HZY156" s="4"/>
      <c r="HZZ156" s="4"/>
      <c r="IAA156" s="4"/>
      <c r="IAB156" s="4"/>
      <c r="IAC156" s="4"/>
      <c r="IAD156" s="4"/>
      <c r="IAE156" s="4"/>
      <c r="IAF156" s="4"/>
      <c r="IAG156" s="4"/>
      <c r="IAH156" s="4"/>
      <c r="IAI156" s="4"/>
      <c r="IAJ156" s="4"/>
      <c r="IAK156" s="4"/>
      <c r="IAL156" s="4"/>
      <c r="IAM156" s="4"/>
      <c r="IAN156" s="4"/>
      <c r="IAO156" s="4"/>
      <c r="IAP156" s="4"/>
      <c r="IAQ156" s="4"/>
      <c r="IAR156" s="4"/>
      <c r="IAS156" s="4"/>
      <c r="IAT156" s="4"/>
      <c r="IAU156" s="4"/>
      <c r="IAV156" s="4"/>
      <c r="IAW156" s="4"/>
      <c r="IAX156" s="4"/>
      <c r="IAY156" s="4"/>
      <c r="IAZ156" s="4"/>
      <c r="IBA156" s="4"/>
      <c r="IBB156" s="4"/>
      <c r="IBC156" s="4"/>
      <c r="IBD156" s="4"/>
      <c r="IBE156" s="4"/>
      <c r="IBF156" s="4"/>
      <c r="IBG156" s="4"/>
      <c r="IBH156" s="4"/>
      <c r="IBI156" s="4"/>
      <c r="IBJ156" s="4"/>
      <c r="IBK156" s="4"/>
      <c r="IBL156" s="4"/>
      <c r="IBM156" s="4"/>
      <c r="IBN156" s="4"/>
      <c r="IBO156" s="4"/>
      <c r="IBP156" s="4"/>
      <c r="IBQ156" s="4"/>
      <c r="IBR156" s="4"/>
      <c r="IBS156" s="4"/>
      <c r="IBT156" s="4"/>
      <c r="IBU156" s="4"/>
      <c r="IBV156" s="4"/>
      <c r="IBW156" s="4"/>
      <c r="IBX156" s="4"/>
      <c r="IBY156" s="4"/>
      <c r="IBZ156" s="4"/>
      <c r="ICA156" s="4"/>
      <c r="ICB156" s="4"/>
      <c r="ICC156" s="4"/>
      <c r="ICD156" s="4"/>
      <c r="ICE156" s="4"/>
      <c r="ICF156" s="4"/>
      <c r="ICG156" s="4"/>
      <c r="ICH156" s="4"/>
      <c r="ICI156" s="4"/>
      <c r="ICJ156" s="4"/>
      <c r="ICK156" s="4"/>
      <c r="ICL156" s="4"/>
      <c r="ICM156" s="4"/>
      <c r="ICN156" s="4"/>
      <c r="ICO156" s="4"/>
      <c r="ICP156" s="4"/>
      <c r="ICQ156" s="4"/>
      <c r="ICR156" s="4"/>
      <c r="ICS156" s="4"/>
      <c r="ICT156" s="4"/>
      <c r="ICU156" s="4"/>
      <c r="ICV156" s="4"/>
      <c r="ICW156" s="4"/>
      <c r="ICX156" s="4"/>
      <c r="ICY156" s="4"/>
      <c r="ICZ156" s="4"/>
      <c r="IDA156" s="4"/>
      <c r="IDB156" s="4"/>
      <c r="IDC156" s="4"/>
      <c r="IDD156" s="4"/>
      <c r="IDE156" s="4"/>
      <c r="IDF156" s="4"/>
      <c r="IDG156" s="4"/>
      <c r="IDH156" s="4"/>
      <c r="IDI156" s="4"/>
      <c r="IDJ156" s="4"/>
      <c r="IDK156" s="4"/>
      <c r="IDL156" s="4"/>
      <c r="IDM156" s="4"/>
      <c r="IDN156" s="4"/>
      <c r="IDO156" s="4"/>
      <c r="IDP156" s="4"/>
      <c r="IDQ156" s="4"/>
      <c r="IDR156" s="4"/>
      <c r="IDS156" s="4"/>
      <c r="IDT156" s="4"/>
      <c r="IDU156" s="4"/>
      <c r="IDV156" s="4"/>
      <c r="IDW156" s="4"/>
      <c r="IDX156" s="4"/>
      <c r="IDY156" s="4"/>
      <c r="IDZ156" s="4"/>
      <c r="IEA156" s="4"/>
      <c r="IEB156" s="4"/>
      <c r="IEC156" s="4"/>
      <c r="IED156" s="4"/>
      <c r="IEE156" s="4"/>
      <c r="IEF156" s="4"/>
      <c r="IEG156" s="4"/>
      <c r="IEH156" s="4"/>
      <c r="IEI156" s="4"/>
      <c r="IEJ156" s="4"/>
      <c r="IEK156" s="4"/>
      <c r="IEL156" s="4"/>
      <c r="IEM156" s="4"/>
      <c r="IEN156" s="4"/>
      <c r="IEO156" s="4"/>
      <c r="IEP156" s="4"/>
      <c r="IEQ156" s="4"/>
      <c r="IER156" s="4"/>
      <c r="IES156" s="4"/>
      <c r="IET156" s="4"/>
      <c r="IEU156" s="4"/>
      <c r="IEV156" s="4"/>
      <c r="IEW156" s="4"/>
      <c r="IEX156" s="4"/>
      <c r="IEY156" s="4"/>
      <c r="IEZ156" s="4"/>
      <c r="IFA156" s="4"/>
      <c r="IFB156" s="4"/>
      <c r="IFC156" s="4"/>
      <c r="IFD156" s="4"/>
      <c r="IFE156" s="4"/>
      <c r="IFF156" s="4"/>
      <c r="IFG156" s="4"/>
      <c r="IFH156" s="4"/>
      <c r="IFI156" s="4"/>
      <c r="IFJ156" s="4"/>
      <c r="IFK156" s="4"/>
      <c r="IFL156" s="4"/>
      <c r="IFM156" s="4"/>
      <c r="IFN156" s="4"/>
      <c r="IFO156" s="4"/>
      <c r="IFP156" s="4"/>
      <c r="IFQ156" s="4"/>
      <c r="IFR156" s="4"/>
      <c r="IFS156" s="4"/>
      <c r="IFT156" s="4"/>
      <c r="IFU156" s="4"/>
      <c r="IFV156" s="4"/>
      <c r="IFW156" s="4"/>
      <c r="IFX156" s="4"/>
      <c r="IFY156" s="4"/>
      <c r="IFZ156" s="4"/>
      <c r="IGA156" s="4"/>
      <c r="IGB156" s="4"/>
      <c r="IGC156" s="4"/>
      <c r="IGD156" s="4"/>
      <c r="IGE156" s="4"/>
      <c r="IGF156" s="4"/>
      <c r="IGG156" s="4"/>
      <c r="IGH156" s="4"/>
      <c r="IGI156" s="4"/>
      <c r="IGJ156" s="4"/>
      <c r="IGK156" s="4"/>
      <c r="IGL156" s="4"/>
      <c r="IGM156" s="4"/>
      <c r="IGN156" s="4"/>
      <c r="IGO156" s="4"/>
      <c r="IGP156" s="4"/>
      <c r="IGQ156" s="4"/>
      <c r="IGR156" s="4"/>
      <c r="IGS156" s="4"/>
      <c r="IGT156" s="4"/>
      <c r="IGU156" s="4"/>
      <c r="IGV156" s="4"/>
      <c r="IGW156" s="4"/>
      <c r="IGX156" s="4"/>
      <c r="IGY156" s="4"/>
      <c r="IGZ156" s="4"/>
      <c r="IHA156" s="4"/>
      <c r="IHB156" s="4"/>
      <c r="IHC156" s="4"/>
      <c r="IHD156" s="4"/>
      <c r="IHE156" s="4"/>
      <c r="IHF156" s="4"/>
      <c r="IHG156" s="4"/>
      <c r="IHH156" s="4"/>
      <c r="IHI156" s="4"/>
      <c r="IHJ156" s="4"/>
      <c r="IHK156" s="4"/>
      <c r="IHL156" s="4"/>
      <c r="IHM156" s="4"/>
      <c r="IHN156" s="4"/>
      <c r="IHO156" s="4"/>
      <c r="IHP156" s="4"/>
      <c r="IHQ156" s="4"/>
      <c r="IHR156" s="4"/>
      <c r="IHS156" s="4"/>
      <c r="IHT156" s="4"/>
      <c r="IHU156" s="4"/>
      <c r="IHV156" s="4"/>
      <c r="IHW156" s="4"/>
      <c r="IHX156" s="4"/>
      <c r="IHY156" s="4"/>
      <c r="IHZ156" s="4"/>
      <c r="IIA156" s="4"/>
      <c r="IIB156" s="4"/>
      <c r="IIC156" s="4"/>
      <c r="IID156" s="4"/>
      <c r="IIE156" s="4"/>
      <c r="IIF156" s="4"/>
      <c r="IIG156" s="4"/>
      <c r="IIH156" s="4"/>
      <c r="III156" s="4"/>
      <c r="IIJ156" s="4"/>
      <c r="IIK156" s="4"/>
      <c r="IIL156" s="4"/>
      <c r="IIM156" s="4"/>
      <c r="IIN156" s="4"/>
      <c r="IIO156" s="4"/>
      <c r="IIP156" s="4"/>
      <c r="IIQ156" s="4"/>
      <c r="IIR156" s="4"/>
      <c r="IIS156" s="4"/>
      <c r="IIT156" s="4"/>
      <c r="IIU156" s="4"/>
      <c r="IIV156" s="4"/>
      <c r="IIW156" s="4"/>
      <c r="IIX156" s="4"/>
      <c r="IIY156" s="4"/>
      <c r="IIZ156" s="4"/>
      <c r="IJA156" s="4"/>
      <c r="IJB156" s="4"/>
      <c r="IJC156" s="4"/>
      <c r="IJD156" s="4"/>
      <c r="IJE156" s="4"/>
      <c r="IJF156" s="4"/>
      <c r="IJG156" s="4"/>
      <c r="IJH156" s="4"/>
      <c r="IJI156" s="4"/>
      <c r="IJJ156" s="4"/>
      <c r="IJK156" s="74"/>
      <c r="IJL156" s="74"/>
      <c r="IJM156" s="74"/>
      <c r="IJN156" s="74"/>
      <c r="IJO156" s="74"/>
      <c r="IJP156" s="74"/>
      <c r="IJQ156" s="4"/>
      <c r="IJR156" s="4"/>
      <c r="IJS156" s="4"/>
      <c r="IJT156" s="4"/>
      <c r="IJU156" s="4"/>
      <c r="IJV156" s="4"/>
      <c r="IJW156" s="4"/>
      <c r="IJX156" s="4"/>
      <c r="IJY156" s="4"/>
      <c r="IJZ156" s="4"/>
      <c r="IKA156" s="4"/>
      <c r="IKB156" s="4"/>
      <c r="IKC156" s="4"/>
      <c r="IKD156" s="4"/>
      <c r="IKE156" s="4"/>
      <c r="IKF156" s="4"/>
      <c r="IKG156" s="4"/>
      <c r="IKH156" s="4"/>
      <c r="IKI156" s="4"/>
      <c r="IKJ156" s="4"/>
      <c r="IKK156" s="4"/>
      <c r="IKL156" s="4"/>
      <c r="IKM156" s="4"/>
      <c r="IKN156" s="4"/>
      <c r="IKO156" s="4"/>
      <c r="IKP156" s="4"/>
      <c r="IKQ156" s="4"/>
      <c r="IKR156" s="4"/>
      <c r="IKS156" s="4"/>
      <c r="IKT156" s="4"/>
      <c r="IKU156" s="4"/>
      <c r="IKV156" s="4"/>
      <c r="IKW156" s="4"/>
      <c r="IKX156" s="4"/>
      <c r="IKY156" s="4"/>
      <c r="IKZ156" s="4"/>
      <c r="ILA156" s="4"/>
      <c r="ILB156" s="4"/>
      <c r="ILC156" s="4"/>
      <c r="ILD156" s="4"/>
      <c r="ILE156" s="4"/>
      <c r="ILF156" s="4"/>
      <c r="ILG156" s="4"/>
      <c r="ILH156" s="4"/>
      <c r="ILI156" s="4"/>
      <c r="ILJ156" s="4"/>
      <c r="ILK156" s="4"/>
      <c r="ILL156" s="4"/>
      <c r="ILM156" s="4"/>
      <c r="ILN156" s="4"/>
      <c r="ILO156" s="4"/>
      <c r="ILP156" s="4"/>
      <c r="ILQ156" s="4"/>
      <c r="ILR156" s="4"/>
      <c r="ILS156" s="4"/>
      <c r="ILT156" s="4"/>
      <c r="ILU156" s="4"/>
      <c r="ILV156" s="4"/>
      <c r="ILW156" s="4"/>
      <c r="ILX156" s="4"/>
      <c r="ILY156" s="4"/>
      <c r="ILZ156" s="4"/>
      <c r="IMA156" s="4"/>
      <c r="IMB156" s="4"/>
      <c r="IMC156" s="4"/>
      <c r="IMD156" s="4"/>
      <c r="IME156" s="4"/>
      <c r="IMF156" s="4"/>
      <c r="IMG156" s="4"/>
      <c r="IMH156" s="4"/>
      <c r="IMI156" s="4"/>
      <c r="IMJ156" s="4"/>
      <c r="IMK156" s="4"/>
      <c r="IML156" s="4"/>
      <c r="IMM156" s="4"/>
      <c r="IMN156" s="4"/>
      <c r="IMO156" s="4"/>
      <c r="IMP156" s="4"/>
      <c r="IMQ156" s="4"/>
      <c r="IMR156" s="4"/>
      <c r="IMS156" s="4"/>
      <c r="IMT156" s="4"/>
      <c r="IMU156" s="4"/>
      <c r="IMV156" s="4"/>
      <c r="IMW156" s="4"/>
      <c r="IMX156" s="4"/>
      <c r="IMY156" s="4"/>
      <c r="IMZ156" s="4"/>
      <c r="INA156" s="4"/>
      <c r="INB156" s="4"/>
      <c r="INC156" s="4"/>
      <c r="IND156" s="4"/>
      <c r="INE156" s="4"/>
      <c r="INF156" s="4"/>
      <c r="ING156" s="4"/>
      <c r="INH156" s="4"/>
      <c r="INI156" s="4"/>
      <c r="INJ156" s="4"/>
      <c r="INK156" s="4"/>
      <c r="INL156" s="4"/>
      <c r="INM156" s="4"/>
      <c r="INN156" s="4"/>
      <c r="INO156" s="4"/>
      <c r="INP156" s="4"/>
      <c r="INQ156" s="4"/>
      <c r="INR156" s="4"/>
      <c r="INS156" s="4"/>
      <c r="INT156" s="4"/>
      <c r="INU156" s="4"/>
      <c r="INV156" s="4"/>
      <c r="INW156" s="4"/>
      <c r="INX156" s="4"/>
      <c r="INY156" s="4"/>
      <c r="INZ156" s="4"/>
      <c r="IOA156" s="4"/>
      <c r="IOB156" s="4"/>
      <c r="IOC156" s="4"/>
      <c r="IOD156" s="4"/>
      <c r="IOE156" s="4"/>
      <c r="IOF156" s="4"/>
      <c r="IOG156" s="4"/>
      <c r="IOH156" s="4"/>
      <c r="IOI156" s="4"/>
      <c r="IOJ156" s="4"/>
      <c r="IOK156" s="4"/>
      <c r="IOL156" s="4"/>
      <c r="IOM156" s="4"/>
      <c r="ION156" s="4"/>
      <c r="IOO156" s="4"/>
      <c r="IOP156" s="4"/>
      <c r="IOQ156" s="4"/>
      <c r="IOR156" s="4"/>
      <c r="IOS156" s="4"/>
      <c r="IOT156" s="4"/>
      <c r="IOU156" s="4"/>
      <c r="IOV156" s="4"/>
      <c r="IOW156" s="4"/>
      <c r="IOX156" s="4"/>
      <c r="IOY156" s="4"/>
      <c r="IOZ156" s="4"/>
      <c r="IPA156" s="4"/>
      <c r="IPB156" s="4"/>
      <c r="IPC156" s="4"/>
      <c r="IPD156" s="4"/>
      <c r="IPE156" s="4"/>
      <c r="IPF156" s="4"/>
      <c r="IPG156" s="4"/>
      <c r="IPH156" s="4"/>
      <c r="IPI156" s="4"/>
      <c r="IPJ156" s="4"/>
      <c r="IPK156" s="4"/>
      <c r="IPL156" s="4"/>
      <c r="IPM156" s="4"/>
      <c r="IPN156" s="4"/>
      <c r="IPO156" s="4"/>
      <c r="IPP156" s="4"/>
      <c r="IPQ156" s="4"/>
      <c r="IPR156" s="4"/>
      <c r="IPS156" s="4"/>
      <c r="IPT156" s="4"/>
      <c r="IPU156" s="4"/>
      <c r="IPV156" s="4"/>
      <c r="IPW156" s="4"/>
      <c r="IPX156" s="4"/>
      <c r="IPY156" s="4"/>
      <c r="IPZ156" s="4"/>
      <c r="IQA156" s="4"/>
      <c r="IQB156" s="4"/>
      <c r="IQC156" s="4"/>
      <c r="IQD156" s="4"/>
      <c r="IQE156" s="4"/>
      <c r="IQF156" s="4"/>
      <c r="IQG156" s="4"/>
      <c r="IQH156" s="4"/>
      <c r="IQI156" s="4"/>
      <c r="IQJ156" s="4"/>
      <c r="IQK156" s="4"/>
      <c r="IQL156" s="4"/>
      <c r="IQM156" s="4"/>
      <c r="IQN156" s="4"/>
      <c r="IQO156" s="4"/>
      <c r="IQP156" s="4"/>
      <c r="IQQ156" s="4"/>
      <c r="IQR156" s="4"/>
      <c r="IQS156" s="4"/>
      <c r="IQT156" s="4"/>
      <c r="IQU156" s="4"/>
      <c r="IQV156" s="4"/>
      <c r="IQW156" s="4"/>
      <c r="IQX156" s="4"/>
      <c r="IQY156" s="4"/>
      <c r="IQZ156" s="4"/>
      <c r="IRA156" s="4"/>
      <c r="IRB156" s="4"/>
      <c r="IRC156" s="4"/>
      <c r="IRD156" s="4"/>
      <c r="IRE156" s="4"/>
      <c r="IRF156" s="4"/>
      <c r="IRG156" s="4"/>
      <c r="IRH156" s="4"/>
      <c r="IRI156" s="4"/>
      <c r="IRJ156" s="4"/>
      <c r="IRK156" s="4"/>
      <c r="IRL156" s="4"/>
      <c r="IRM156" s="4"/>
      <c r="IRN156" s="4"/>
      <c r="IRO156" s="4"/>
      <c r="IRP156" s="4"/>
      <c r="IRQ156" s="4"/>
      <c r="IRR156" s="4"/>
      <c r="IRS156" s="4"/>
      <c r="IRT156" s="4"/>
      <c r="IRU156" s="4"/>
      <c r="IRV156" s="4"/>
      <c r="IRW156" s="4"/>
      <c r="IRX156" s="4"/>
      <c r="IRY156" s="4"/>
      <c r="IRZ156" s="4"/>
      <c r="ISA156" s="4"/>
      <c r="ISB156" s="4"/>
      <c r="ISC156" s="4"/>
      <c r="ISD156" s="4"/>
      <c r="ISE156" s="4"/>
      <c r="ISF156" s="4"/>
      <c r="ISG156" s="4"/>
      <c r="ISH156" s="4"/>
      <c r="ISI156" s="4"/>
      <c r="ISJ156" s="4"/>
      <c r="ISK156" s="4"/>
      <c r="ISL156" s="4"/>
      <c r="ISM156" s="4"/>
      <c r="ISN156" s="4"/>
      <c r="ISO156" s="4"/>
      <c r="ISP156" s="4"/>
      <c r="ISQ156" s="4"/>
      <c r="ISR156" s="4"/>
      <c r="ISS156" s="4"/>
      <c r="IST156" s="4"/>
      <c r="ISU156" s="4"/>
      <c r="ISV156" s="4"/>
      <c r="ISW156" s="4"/>
      <c r="ISX156" s="4"/>
      <c r="ISY156" s="4"/>
      <c r="ISZ156" s="4"/>
      <c r="ITA156" s="4"/>
      <c r="ITB156" s="4"/>
      <c r="ITC156" s="4"/>
      <c r="ITD156" s="4"/>
      <c r="ITE156" s="4"/>
      <c r="ITF156" s="4"/>
      <c r="ITG156" s="74"/>
      <c r="ITH156" s="74"/>
      <c r="ITI156" s="74"/>
      <c r="ITJ156" s="74"/>
      <c r="ITK156" s="74"/>
      <c r="ITL156" s="74"/>
      <c r="ITM156" s="4"/>
      <c r="ITN156" s="4"/>
      <c r="ITO156" s="4"/>
      <c r="ITP156" s="4"/>
      <c r="ITQ156" s="4"/>
      <c r="ITR156" s="4"/>
      <c r="ITS156" s="4"/>
      <c r="ITT156" s="4"/>
      <c r="ITU156" s="4"/>
      <c r="ITV156" s="4"/>
      <c r="ITW156" s="4"/>
      <c r="ITX156" s="4"/>
      <c r="ITY156" s="4"/>
      <c r="ITZ156" s="4"/>
      <c r="IUA156" s="4"/>
      <c r="IUB156" s="4"/>
      <c r="IUC156" s="4"/>
      <c r="IUD156" s="4"/>
      <c r="IUE156" s="4"/>
      <c r="IUF156" s="4"/>
      <c r="IUG156" s="4"/>
      <c r="IUH156" s="4"/>
      <c r="IUI156" s="4"/>
      <c r="IUJ156" s="4"/>
      <c r="IUK156" s="4"/>
      <c r="IUL156" s="4"/>
      <c r="IUM156" s="4"/>
      <c r="IUN156" s="4"/>
      <c r="IUO156" s="4"/>
      <c r="IUP156" s="4"/>
      <c r="IUQ156" s="4"/>
      <c r="IUR156" s="4"/>
      <c r="IUS156" s="4"/>
      <c r="IUT156" s="4"/>
      <c r="IUU156" s="4"/>
      <c r="IUV156" s="4"/>
      <c r="IUW156" s="4"/>
      <c r="IUX156" s="4"/>
      <c r="IUY156" s="4"/>
      <c r="IUZ156" s="4"/>
      <c r="IVA156" s="4"/>
      <c r="IVB156" s="4"/>
      <c r="IVC156" s="4"/>
      <c r="IVD156" s="4"/>
      <c r="IVE156" s="4"/>
      <c r="IVF156" s="4"/>
      <c r="IVG156" s="4"/>
      <c r="IVH156" s="4"/>
      <c r="IVI156" s="4"/>
      <c r="IVJ156" s="4"/>
      <c r="IVK156" s="4"/>
      <c r="IVL156" s="4"/>
      <c r="IVM156" s="4"/>
      <c r="IVN156" s="4"/>
      <c r="IVO156" s="4"/>
      <c r="IVP156" s="4"/>
      <c r="IVQ156" s="4"/>
      <c r="IVR156" s="4"/>
      <c r="IVS156" s="4"/>
      <c r="IVT156" s="4"/>
      <c r="IVU156" s="4"/>
      <c r="IVV156" s="4"/>
      <c r="IVW156" s="4"/>
      <c r="IVX156" s="4"/>
      <c r="IVY156" s="4"/>
      <c r="IVZ156" s="4"/>
      <c r="IWA156" s="4"/>
      <c r="IWB156" s="4"/>
      <c r="IWC156" s="4"/>
      <c r="IWD156" s="4"/>
      <c r="IWE156" s="4"/>
      <c r="IWF156" s="4"/>
      <c r="IWG156" s="4"/>
      <c r="IWH156" s="4"/>
      <c r="IWI156" s="4"/>
      <c r="IWJ156" s="4"/>
      <c r="IWK156" s="4"/>
      <c r="IWL156" s="4"/>
      <c r="IWM156" s="4"/>
      <c r="IWN156" s="4"/>
      <c r="IWO156" s="4"/>
      <c r="IWP156" s="4"/>
      <c r="IWQ156" s="4"/>
      <c r="IWR156" s="4"/>
      <c r="IWS156" s="4"/>
      <c r="IWT156" s="4"/>
      <c r="IWU156" s="4"/>
      <c r="IWV156" s="4"/>
      <c r="IWW156" s="4"/>
      <c r="IWX156" s="4"/>
      <c r="IWY156" s="4"/>
      <c r="IWZ156" s="4"/>
      <c r="IXA156" s="4"/>
      <c r="IXB156" s="4"/>
      <c r="IXC156" s="4"/>
      <c r="IXD156" s="4"/>
      <c r="IXE156" s="4"/>
      <c r="IXF156" s="4"/>
      <c r="IXG156" s="4"/>
      <c r="IXH156" s="4"/>
      <c r="IXI156" s="4"/>
      <c r="IXJ156" s="4"/>
      <c r="IXK156" s="4"/>
      <c r="IXL156" s="4"/>
      <c r="IXM156" s="4"/>
      <c r="IXN156" s="4"/>
      <c r="IXO156" s="4"/>
      <c r="IXP156" s="4"/>
      <c r="IXQ156" s="4"/>
      <c r="IXR156" s="4"/>
      <c r="IXS156" s="4"/>
      <c r="IXT156" s="4"/>
      <c r="IXU156" s="4"/>
      <c r="IXV156" s="4"/>
      <c r="IXW156" s="4"/>
      <c r="IXX156" s="4"/>
      <c r="IXY156" s="4"/>
      <c r="IXZ156" s="4"/>
      <c r="IYA156" s="4"/>
      <c r="IYB156" s="4"/>
      <c r="IYC156" s="4"/>
      <c r="IYD156" s="4"/>
      <c r="IYE156" s="4"/>
      <c r="IYF156" s="4"/>
      <c r="IYG156" s="4"/>
      <c r="IYH156" s="4"/>
      <c r="IYI156" s="4"/>
      <c r="IYJ156" s="4"/>
      <c r="IYK156" s="4"/>
      <c r="IYL156" s="4"/>
      <c r="IYM156" s="4"/>
      <c r="IYN156" s="4"/>
      <c r="IYO156" s="4"/>
      <c r="IYP156" s="4"/>
      <c r="IYQ156" s="4"/>
      <c r="IYR156" s="4"/>
      <c r="IYS156" s="4"/>
      <c r="IYT156" s="4"/>
      <c r="IYU156" s="4"/>
      <c r="IYV156" s="4"/>
      <c r="IYW156" s="4"/>
      <c r="IYX156" s="4"/>
      <c r="IYY156" s="4"/>
      <c r="IYZ156" s="4"/>
      <c r="IZA156" s="4"/>
      <c r="IZB156" s="4"/>
      <c r="IZC156" s="4"/>
      <c r="IZD156" s="4"/>
      <c r="IZE156" s="4"/>
      <c r="IZF156" s="4"/>
      <c r="IZG156" s="4"/>
      <c r="IZH156" s="4"/>
      <c r="IZI156" s="4"/>
      <c r="IZJ156" s="4"/>
      <c r="IZK156" s="4"/>
      <c r="IZL156" s="4"/>
      <c r="IZM156" s="4"/>
      <c r="IZN156" s="4"/>
      <c r="IZO156" s="4"/>
      <c r="IZP156" s="4"/>
      <c r="IZQ156" s="4"/>
      <c r="IZR156" s="4"/>
      <c r="IZS156" s="4"/>
      <c r="IZT156" s="4"/>
      <c r="IZU156" s="4"/>
      <c r="IZV156" s="4"/>
      <c r="IZW156" s="4"/>
      <c r="IZX156" s="4"/>
      <c r="IZY156" s="4"/>
      <c r="IZZ156" s="4"/>
      <c r="JAA156" s="4"/>
      <c r="JAB156" s="4"/>
      <c r="JAC156" s="4"/>
      <c r="JAD156" s="4"/>
      <c r="JAE156" s="4"/>
      <c r="JAF156" s="4"/>
      <c r="JAG156" s="4"/>
      <c r="JAH156" s="4"/>
      <c r="JAI156" s="4"/>
      <c r="JAJ156" s="4"/>
      <c r="JAK156" s="4"/>
      <c r="JAL156" s="4"/>
      <c r="JAM156" s="4"/>
      <c r="JAN156" s="4"/>
      <c r="JAO156" s="4"/>
      <c r="JAP156" s="4"/>
      <c r="JAQ156" s="4"/>
      <c r="JAR156" s="4"/>
      <c r="JAS156" s="4"/>
      <c r="JAT156" s="4"/>
      <c r="JAU156" s="4"/>
      <c r="JAV156" s="4"/>
      <c r="JAW156" s="4"/>
      <c r="JAX156" s="4"/>
      <c r="JAY156" s="4"/>
      <c r="JAZ156" s="4"/>
      <c r="JBA156" s="4"/>
      <c r="JBB156" s="4"/>
      <c r="JBC156" s="4"/>
      <c r="JBD156" s="4"/>
      <c r="JBE156" s="4"/>
      <c r="JBF156" s="4"/>
      <c r="JBG156" s="4"/>
      <c r="JBH156" s="4"/>
      <c r="JBI156" s="4"/>
      <c r="JBJ156" s="4"/>
      <c r="JBK156" s="4"/>
      <c r="JBL156" s="4"/>
      <c r="JBM156" s="4"/>
      <c r="JBN156" s="4"/>
      <c r="JBO156" s="4"/>
      <c r="JBP156" s="4"/>
      <c r="JBQ156" s="4"/>
      <c r="JBR156" s="4"/>
      <c r="JBS156" s="4"/>
      <c r="JBT156" s="4"/>
      <c r="JBU156" s="4"/>
      <c r="JBV156" s="4"/>
      <c r="JBW156" s="4"/>
      <c r="JBX156" s="4"/>
      <c r="JBY156" s="4"/>
      <c r="JBZ156" s="4"/>
      <c r="JCA156" s="4"/>
      <c r="JCB156" s="4"/>
      <c r="JCC156" s="4"/>
      <c r="JCD156" s="4"/>
      <c r="JCE156" s="4"/>
      <c r="JCF156" s="4"/>
      <c r="JCG156" s="4"/>
      <c r="JCH156" s="4"/>
      <c r="JCI156" s="4"/>
      <c r="JCJ156" s="4"/>
      <c r="JCK156" s="4"/>
      <c r="JCL156" s="4"/>
      <c r="JCM156" s="4"/>
      <c r="JCN156" s="4"/>
      <c r="JCO156" s="4"/>
      <c r="JCP156" s="4"/>
      <c r="JCQ156" s="4"/>
      <c r="JCR156" s="4"/>
      <c r="JCS156" s="4"/>
      <c r="JCT156" s="4"/>
      <c r="JCU156" s="4"/>
      <c r="JCV156" s="4"/>
      <c r="JCW156" s="4"/>
      <c r="JCX156" s="4"/>
      <c r="JCY156" s="4"/>
      <c r="JCZ156" s="4"/>
      <c r="JDA156" s="4"/>
      <c r="JDB156" s="4"/>
      <c r="JDC156" s="74"/>
      <c r="JDD156" s="74"/>
      <c r="JDE156" s="74"/>
      <c r="JDF156" s="74"/>
      <c r="JDG156" s="74"/>
      <c r="JDH156" s="74"/>
      <c r="JDI156" s="4"/>
      <c r="JDJ156" s="4"/>
      <c r="JDK156" s="4"/>
      <c r="JDL156" s="4"/>
      <c r="JDM156" s="4"/>
      <c r="JDN156" s="4"/>
      <c r="JDO156" s="4"/>
      <c r="JDP156" s="4"/>
      <c r="JDQ156" s="4"/>
      <c r="JDR156" s="4"/>
      <c r="JDS156" s="4"/>
      <c r="JDT156" s="4"/>
      <c r="JDU156" s="4"/>
      <c r="JDV156" s="4"/>
      <c r="JDW156" s="4"/>
      <c r="JDX156" s="4"/>
      <c r="JDY156" s="4"/>
      <c r="JDZ156" s="4"/>
      <c r="JEA156" s="4"/>
      <c r="JEB156" s="4"/>
      <c r="JEC156" s="4"/>
      <c r="JED156" s="4"/>
      <c r="JEE156" s="4"/>
      <c r="JEF156" s="4"/>
      <c r="JEG156" s="4"/>
      <c r="JEH156" s="4"/>
      <c r="JEI156" s="4"/>
      <c r="JEJ156" s="4"/>
      <c r="JEK156" s="4"/>
      <c r="JEL156" s="4"/>
      <c r="JEM156" s="4"/>
      <c r="JEN156" s="4"/>
      <c r="JEO156" s="4"/>
      <c r="JEP156" s="4"/>
      <c r="JEQ156" s="4"/>
      <c r="JER156" s="4"/>
      <c r="JES156" s="4"/>
      <c r="JET156" s="4"/>
      <c r="JEU156" s="4"/>
      <c r="JEV156" s="4"/>
      <c r="JEW156" s="4"/>
      <c r="JEX156" s="4"/>
      <c r="JEY156" s="4"/>
      <c r="JEZ156" s="4"/>
      <c r="JFA156" s="4"/>
      <c r="JFB156" s="4"/>
      <c r="JFC156" s="4"/>
      <c r="JFD156" s="4"/>
      <c r="JFE156" s="4"/>
      <c r="JFF156" s="4"/>
      <c r="JFG156" s="4"/>
      <c r="JFH156" s="4"/>
      <c r="JFI156" s="4"/>
      <c r="JFJ156" s="4"/>
      <c r="JFK156" s="4"/>
      <c r="JFL156" s="4"/>
      <c r="JFM156" s="4"/>
      <c r="JFN156" s="4"/>
      <c r="JFO156" s="4"/>
      <c r="JFP156" s="4"/>
      <c r="JFQ156" s="4"/>
      <c r="JFR156" s="4"/>
      <c r="JFS156" s="4"/>
      <c r="JFT156" s="4"/>
      <c r="JFU156" s="4"/>
      <c r="JFV156" s="4"/>
      <c r="JFW156" s="4"/>
      <c r="JFX156" s="4"/>
      <c r="JFY156" s="4"/>
      <c r="JFZ156" s="4"/>
      <c r="JGA156" s="4"/>
      <c r="JGB156" s="4"/>
      <c r="JGC156" s="4"/>
      <c r="JGD156" s="4"/>
      <c r="JGE156" s="4"/>
      <c r="JGF156" s="4"/>
      <c r="JGG156" s="4"/>
      <c r="JGH156" s="4"/>
      <c r="JGI156" s="4"/>
      <c r="JGJ156" s="4"/>
      <c r="JGK156" s="4"/>
      <c r="JGL156" s="4"/>
      <c r="JGM156" s="4"/>
      <c r="JGN156" s="4"/>
      <c r="JGO156" s="4"/>
      <c r="JGP156" s="4"/>
      <c r="JGQ156" s="4"/>
      <c r="JGR156" s="4"/>
      <c r="JGS156" s="4"/>
      <c r="JGT156" s="4"/>
      <c r="JGU156" s="4"/>
      <c r="JGV156" s="4"/>
      <c r="JGW156" s="4"/>
      <c r="JGX156" s="4"/>
      <c r="JGY156" s="4"/>
      <c r="JGZ156" s="4"/>
      <c r="JHA156" s="4"/>
      <c r="JHB156" s="4"/>
      <c r="JHC156" s="4"/>
      <c r="JHD156" s="4"/>
      <c r="JHE156" s="4"/>
      <c r="JHF156" s="4"/>
      <c r="JHG156" s="4"/>
      <c r="JHH156" s="4"/>
      <c r="JHI156" s="4"/>
      <c r="JHJ156" s="4"/>
      <c r="JHK156" s="4"/>
      <c r="JHL156" s="4"/>
      <c r="JHM156" s="4"/>
      <c r="JHN156" s="4"/>
      <c r="JHO156" s="4"/>
      <c r="JHP156" s="4"/>
      <c r="JHQ156" s="4"/>
      <c r="JHR156" s="4"/>
      <c r="JHS156" s="4"/>
      <c r="JHT156" s="4"/>
      <c r="JHU156" s="4"/>
      <c r="JHV156" s="4"/>
      <c r="JHW156" s="4"/>
      <c r="JHX156" s="4"/>
      <c r="JHY156" s="4"/>
      <c r="JHZ156" s="4"/>
      <c r="JIA156" s="4"/>
      <c r="JIB156" s="4"/>
      <c r="JIC156" s="4"/>
      <c r="JID156" s="4"/>
      <c r="JIE156" s="4"/>
      <c r="JIF156" s="4"/>
      <c r="JIG156" s="4"/>
      <c r="JIH156" s="4"/>
      <c r="JII156" s="4"/>
      <c r="JIJ156" s="4"/>
      <c r="JIK156" s="4"/>
      <c r="JIL156" s="4"/>
      <c r="JIM156" s="4"/>
      <c r="JIN156" s="4"/>
      <c r="JIO156" s="4"/>
      <c r="JIP156" s="4"/>
      <c r="JIQ156" s="4"/>
      <c r="JIR156" s="4"/>
      <c r="JIS156" s="4"/>
      <c r="JIT156" s="4"/>
      <c r="JIU156" s="4"/>
      <c r="JIV156" s="4"/>
      <c r="JIW156" s="4"/>
      <c r="JIX156" s="4"/>
      <c r="JIY156" s="4"/>
      <c r="JIZ156" s="4"/>
      <c r="JJA156" s="4"/>
      <c r="JJB156" s="4"/>
      <c r="JJC156" s="4"/>
      <c r="JJD156" s="4"/>
      <c r="JJE156" s="4"/>
      <c r="JJF156" s="4"/>
      <c r="JJG156" s="4"/>
      <c r="JJH156" s="4"/>
      <c r="JJI156" s="4"/>
      <c r="JJJ156" s="4"/>
      <c r="JJK156" s="4"/>
      <c r="JJL156" s="4"/>
      <c r="JJM156" s="4"/>
      <c r="JJN156" s="4"/>
      <c r="JJO156" s="4"/>
      <c r="JJP156" s="4"/>
      <c r="JJQ156" s="4"/>
      <c r="JJR156" s="4"/>
      <c r="JJS156" s="4"/>
      <c r="JJT156" s="4"/>
      <c r="JJU156" s="4"/>
      <c r="JJV156" s="4"/>
      <c r="JJW156" s="4"/>
      <c r="JJX156" s="4"/>
      <c r="JJY156" s="4"/>
      <c r="JJZ156" s="4"/>
      <c r="JKA156" s="4"/>
      <c r="JKB156" s="4"/>
      <c r="JKC156" s="4"/>
      <c r="JKD156" s="4"/>
      <c r="JKE156" s="4"/>
      <c r="JKF156" s="4"/>
      <c r="JKG156" s="4"/>
      <c r="JKH156" s="4"/>
      <c r="JKI156" s="4"/>
      <c r="JKJ156" s="4"/>
      <c r="JKK156" s="4"/>
      <c r="JKL156" s="4"/>
      <c r="JKM156" s="4"/>
      <c r="JKN156" s="4"/>
      <c r="JKO156" s="4"/>
      <c r="JKP156" s="4"/>
      <c r="JKQ156" s="4"/>
      <c r="JKR156" s="4"/>
      <c r="JKS156" s="4"/>
      <c r="JKT156" s="4"/>
      <c r="JKU156" s="4"/>
      <c r="JKV156" s="4"/>
      <c r="JKW156" s="4"/>
      <c r="JKX156" s="4"/>
      <c r="JKY156" s="4"/>
      <c r="JKZ156" s="4"/>
      <c r="JLA156" s="4"/>
      <c r="JLB156" s="4"/>
      <c r="JLC156" s="4"/>
      <c r="JLD156" s="4"/>
      <c r="JLE156" s="4"/>
      <c r="JLF156" s="4"/>
      <c r="JLG156" s="4"/>
      <c r="JLH156" s="4"/>
      <c r="JLI156" s="4"/>
      <c r="JLJ156" s="4"/>
      <c r="JLK156" s="4"/>
      <c r="JLL156" s="4"/>
      <c r="JLM156" s="4"/>
      <c r="JLN156" s="4"/>
      <c r="JLO156" s="4"/>
      <c r="JLP156" s="4"/>
      <c r="JLQ156" s="4"/>
      <c r="JLR156" s="4"/>
      <c r="JLS156" s="4"/>
      <c r="JLT156" s="4"/>
      <c r="JLU156" s="4"/>
      <c r="JLV156" s="4"/>
      <c r="JLW156" s="4"/>
      <c r="JLX156" s="4"/>
      <c r="JLY156" s="4"/>
      <c r="JLZ156" s="4"/>
      <c r="JMA156" s="4"/>
      <c r="JMB156" s="4"/>
      <c r="JMC156" s="4"/>
      <c r="JMD156" s="4"/>
      <c r="JME156" s="4"/>
      <c r="JMF156" s="4"/>
      <c r="JMG156" s="4"/>
      <c r="JMH156" s="4"/>
      <c r="JMI156" s="4"/>
      <c r="JMJ156" s="4"/>
      <c r="JMK156" s="4"/>
      <c r="JML156" s="4"/>
      <c r="JMM156" s="4"/>
      <c r="JMN156" s="4"/>
      <c r="JMO156" s="4"/>
      <c r="JMP156" s="4"/>
      <c r="JMQ156" s="4"/>
      <c r="JMR156" s="4"/>
      <c r="JMS156" s="4"/>
      <c r="JMT156" s="4"/>
      <c r="JMU156" s="4"/>
      <c r="JMV156" s="4"/>
      <c r="JMW156" s="4"/>
      <c r="JMX156" s="4"/>
      <c r="JMY156" s="74"/>
      <c r="JMZ156" s="74"/>
      <c r="JNA156" s="74"/>
      <c r="JNB156" s="74"/>
      <c r="JNC156" s="74"/>
      <c r="JND156" s="74"/>
      <c r="JNE156" s="4"/>
      <c r="JNF156" s="4"/>
      <c r="JNG156" s="4"/>
      <c r="JNH156" s="4"/>
      <c r="JNI156" s="4"/>
      <c r="JNJ156" s="4"/>
      <c r="JNK156" s="4"/>
      <c r="JNL156" s="4"/>
      <c r="JNM156" s="4"/>
      <c r="JNN156" s="4"/>
      <c r="JNO156" s="4"/>
      <c r="JNP156" s="4"/>
      <c r="JNQ156" s="4"/>
      <c r="JNR156" s="4"/>
      <c r="JNS156" s="4"/>
      <c r="JNT156" s="4"/>
      <c r="JNU156" s="4"/>
      <c r="JNV156" s="4"/>
      <c r="JNW156" s="4"/>
      <c r="JNX156" s="4"/>
      <c r="JNY156" s="4"/>
      <c r="JNZ156" s="4"/>
      <c r="JOA156" s="4"/>
      <c r="JOB156" s="4"/>
      <c r="JOC156" s="4"/>
      <c r="JOD156" s="4"/>
      <c r="JOE156" s="4"/>
      <c r="JOF156" s="4"/>
      <c r="JOG156" s="4"/>
      <c r="JOH156" s="4"/>
      <c r="JOI156" s="4"/>
      <c r="JOJ156" s="4"/>
      <c r="JOK156" s="4"/>
      <c r="JOL156" s="4"/>
      <c r="JOM156" s="4"/>
      <c r="JON156" s="4"/>
      <c r="JOO156" s="4"/>
      <c r="JOP156" s="4"/>
      <c r="JOQ156" s="4"/>
      <c r="JOR156" s="4"/>
      <c r="JOS156" s="4"/>
      <c r="JOT156" s="4"/>
      <c r="JOU156" s="4"/>
      <c r="JOV156" s="4"/>
      <c r="JOW156" s="4"/>
      <c r="JOX156" s="4"/>
      <c r="JOY156" s="4"/>
      <c r="JOZ156" s="4"/>
      <c r="JPA156" s="4"/>
      <c r="JPB156" s="4"/>
      <c r="JPC156" s="4"/>
      <c r="JPD156" s="4"/>
      <c r="JPE156" s="4"/>
      <c r="JPF156" s="4"/>
      <c r="JPG156" s="4"/>
      <c r="JPH156" s="4"/>
      <c r="JPI156" s="4"/>
      <c r="JPJ156" s="4"/>
      <c r="JPK156" s="4"/>
      <c r="JPL156" s="4"/>
      <c r="JPM156" s="4"/>
      <c r="JPN156" s="4"/>
      <c r="JPO156" s="4"/>
      <c r="JPP156" s="4"/>
      <c r="JPQ156" s="4"/>
      <c r="JPR156" s="4"/>
      <c r="JPS156" s="4"/>
      <c r="JPT156" s="4"/>
      <c r="JPU156" s="4"/>
      <c r="JPV156" s="4"/>
      <c r="JPW156" s="4"/>
      <c r="JPX156" s="4"/>
      <c r="JPY156" s="4"/>
      <c r="JPZ156" s="4"/>
      <c r="JQA156" s="4"/>
      <c r="JQB156" s="4"/>
      <c r="JQC156" s="4"/>
      <c r="JQD156" s="4"/>
      <c r="JQE156" s="4"/>
      <c r="JQF156" s="4"/>
      <c r="JQG156" s="4"/>
      <c r="JQH156" s="4"/>
      <c r="JQI156" s="4"/>
      <c r="JQJ156" s="4"/>
      <c r="JQK156" s="4"/>
      <c r="JQL156" s="4"/>
      <c r="JQM156" s="4"/>
      <c r="JQN156" s="4"/>
      <c r="JQO156" s="4"/>
      <c r="JQP156" s="4"/>
      <c r="JQQ156" s="4"/>
      <c r="JQR156" s="4"/>
      <c r="JQS156" s="4"/>
      <c r="JQT156" s="4"/>
      <c r="JQU156" s="4"/>
      <c r="JQV156" s="4"/>
      <c r="JQW156" s="4"/>
      <c r="JQX156" s="4"/>
      <c r="JQY156" s="4"/>
      <c r="JQZ156" s="4"/>
      <c r="JRA156" s="4"/>
      <c r="JRB156" s="4"/>
      <c r="JRC156" s="4"/>
      <c r="JRD156" s="4"/>
      <c r="JRE156" s="4"/>
      <c r="JRF156" s="4"/>
      <c r="JRG156" s="4"/>
      <c r="JRH156" s="4"/>
      <c r="JRI156" s="4"/>
      <c r="JRJ156" s="4"/>
      <c r="JRK156" s="4"/>
      <c r="JRL156" s="4"/>
      <c r="JRM156" s="4"/>
      <c r="JRN156" s="4"/>
      <c r="JRO156" s="4"/>
      <c r="JRP156" s="4"/>
      <c r="JRQ156" s="4"/>
      <c r="JRR156" s="4"/>
      <c r="JRS156" s="4"/>
      <c r="JRT156" s="4"/>
      <c r="JRU156" s="4"/>
      <c r="JRV156" s="4"/>
      <c r="JRW156" s="4"/>
      <c r="JRX156" s="4"/>
      <c r="JRY156" s="4"/>
      <c r="JRZ156" s="4"/>
      <c r="JSA156" s="4"/>
      <c r="JSB156" s="4"/>
      <c r="JSC156" s="4"/>
      <c r="JSD156" s="4"/>
      <c r="JSE156" s="4"/>
      <c r="JSF156" s="4"/>
      <c r="JSG156" s="4"/>
      <c r="JSH156" s="4"/>
      <c r="JSI156" s="4"/>
      <c r="JSJ156" s="4"/>
      <c r="JSK156" s="4"/>
      <c r="JSL156" s="4"/>
      <c r="JSM156" s="4"/>
      <c r="JSN156" s="4"/>
      <c r="JSO156" s="4"/>
      <c r="JSP156" s="4"/>
      <c r="JSQ156" s="4"/>
      <c r="JSR156" s="4"/>
      <c r="JSS156" s="4"/>
      <c r="JST156" s="4"/>
      <c r="JSU156" s="4"/>
      <c r="JSV156" s="4"/>
      <c r="JSW156" s="4"/>
      <c r="JSX156" s="4"/>
      <c r="JSY156" s="4"/>
      <c r="JSZ156" s="4"/>
      <c r="JTA156" s="4"/>
      <c r="JTB156" s="4"/>
      <c r="JTC156" s="4"/>
      <c r="JTD156" s="4"/>
      <c r="JTE156" s="4"/>
      <c r="JTF156" s="4"/>
      <c r="JTG156" s="4"/>
      <c r="JTH156" s="4"/>
      <c r="JTI156" s="4"/>
      <c r="JTJ156" s="4"/>
      <c r="JTK156" s="4"/>
      <c r="JTL156" s="4"/>
      <c r="JTM156" s="4"/>
      <c r="JTN156" s="4"/>
      <c r="JTO156" s="4"/>
      <c r="JTP156" s="4"/>
      <c r="JTQ156" s="4"/>
      <c r="JTR156" s="4"/>
      <c r="JTS156" s="4"/>
      <c r="JTT156" s="4"/>
      <c r="JTU156" s="4"/>
      <c r="JTV156" s="4"/>
      <c r="JTW156" s="4"/>
      <c r="JTX156" s="4"/>
      <c r="JTY156" s="4"/>
      <c r="JTZ156" s="4"/>
      <c r="JUA156" s="4"/>
      <c r="JUB156" s="4"/>
      <c r="JUC156" s="4"/>
      <c r="JUD156" s="4"/>
      <c r="JUE156" s="4"/>
      <c r="JUF156" s="4"/>
      <c r="JUG156" s="4"/>
      <c r="JUH156" s="4"/>
      <c r="JUI156" s="4"/>
      <c r="JUJ156" s="4"/>
      <c r="JUK156" s="4"/>
      <c r="JUL156" s="4"/>
      <c r="JUM156" s="4"/>
      <c r="JUN156" s="4"/>
      <c r="JUO156" s="4"/>
      <c r="JUP156" s="4"/>
      <c r="JUQ156" s="4"/>
      <c r="JUR156" s="4"/>
      <c r="JUS156" s="4"/>
      <c r="JUT156" s="4"/>
      <c r="JUU156" s="4"/>
      <c r="JUV156" s="4"/>
      <c r="JUW156" s="4"/>
      <c r="JUX156" s="4"/>
      <c r="JUY156" s="4"/>
      <c r="JUZ156" s="4"/>
      <c r="JVA156" s="4"/>
      <c r="JVB156" s="4"/>
      <c r="JVC156" s="4"/>
      <c r="JVD156" s="4"/>
      <c r="JVE156" s="4"/>
      <c r="JVF156" s="4"/>
      <c r="JVG156" s="4"/>
      <c r="JVH156" s="4"/>
      <c r="JVI156" s="4"/>
      <c r="JVJ156" s="4"/>
      <c r="JVK156" s="4"/>
      <c r="JVL156" s="4"/>
      <c r="JVM156" s="4"/>
      <c r="JVN156" s="4"/>
      <c r="JVO156" s="4"/>
      <c r="JVP156" s="4"/>
      <c r="JVQ156" s="4"/>
      <c r="JVR156" s="4"/>
      <c r="JVS156" s="4"/>
      <c r="JVT156" s="4"/>
      <c r="JVU156" s="4"/>
      <c r="JVV156" s="4"/>
      <c r="JVW156" s="4"/>
      <c r="JVX156" s="4"/>
      <c r="JVY156" s="4"/>
      <c r="JVZ156" s="4"/>
      <c r="JWA156" s="4"/>
      <c r="JWB156" s="4"/>
      <c r="JWC156" s="4"/>
      <c r="JWD156" s="4"/>
      <c r="JWE156" s="4"/>
      <c r="JWF156" s="4"/>
      <c r="JWG156" s="4"/>
      <c r="JWH156" s="4"/>
      <c r="JWI156" s="4"/>
      <c r="JWJ156" s="4"/>
      <c r="JWK156" s="4"/>
      <c r="JWL156" s="4"/>
      <c r="JWM156" s="4"/>
      <c r="JWN156" s="4"/>
      <c r="JWO156" s="4"/>
      <c r="JWP156" s="4"/>
      <c r="JWQ156" s="4"/>
      <c r="JWR156" s="4"/>
      <c r="JWS156" s="4"/>
      <c r="JWT156" s="4"/>
      <c r="JWU156" s="74"/>
      <c r="JWV156" s="74"/>
      <c r="JWW156" s="74"/>
      <c r="JWX156" s="74"/>
      <c r="JWY156" s="74"/>
      <c r="JWZ156" s="74"/>
      <c r="JXA156" s="4"/>
      <c r="JXB156" s="4"/>
      <c r="JXC156" s="4"/>
      <c r="JXD156" s="4"/>
      <c r="JXE156" s="4"/>
      <c r="JXF156" s="4"/>
      <c r="JXG156" s="4"/>
      <c r="JXH156" s="4"/>
      <c r="JXI156" s="4"/>
      <c r="JXJ156" s="4"/>
      <c r="JXK156" s="4"/>
      <c r="JXL156" s="4"/>
      <c r="JXM156" s="4"/>
      <c r="JXN156" s="4"/>
      <c r="JXO156" s="4"/>
      <c r="JXP156" s="4"/>
      <c r="JXQ156" s="4"/>
      <c r="JXR156" s="4"/>
      <c r="JXS156" s="4"/>
      <c r="JXT156" s="4"/>
      <c r="JXU156" s="4"/>
      <c r="JXV156" s="4"/>
      <c r="JXW156" s="4"/>
      <c r="JXX156" s="4"/>
      <c r="JXY156" s="4"/>
      <c r="JXZ156" s="4"/>
      <c r="JYA156" s="4"/>
      <c r="JYB156" s="4"/>
      <c r="JYC156" s="4"/>
      <c r="JYD156" s="4"/>
      <c r="JYE156" s="4"/>
      <c r="JYF156" s="4"/>
      <c r="JYG156" s="4"/>
      <c r="JYH156" s="4"/>
      <c r="JYI156" s="4"/>
      <c r="JYJ156" s="4"/>
      <c r="JYK156" s="4"/>
      <c r="JYL156" s="4"/>
      <c r="JYM156" s="4"/>
      <c r="JYN156" s="4"/>
      <c r="JYO156" s="4"/>
      <c r="JYP156" s="4"/>
      <c r="JYQ156" s="4"/>
      <c r="JYR156" s="4"/>
      <c r="JYS156" s="4"/>
      <c r="JYT156" s="4"/>
      <c r="JYU156" s="4"/>
      <c r="JYV156" s="4"/>
      <c r="JYW156" s="4"/>
      <c r="JYX156" s="4"/>
      <c r="JYY156" s="4"/>
      <c r="JYZ156" s="4"/>
      <c r="JZA156" s="4"/>
      <c r="JZB156" s="4"/>
      <c r="JZC156" s="4"/>
      <c r="JZD156" s="4"/>
      <c r="JZE156" s="4"/>
      <c r="JZF156" s="4"/>
      <c r="JZG156" s="4"/>
      <c r="JZH156" s="4"/>
      <c r="JZI156" s="4"/>
      <c r="JZJ156" s="4"/>
      <c r="JZK156" s="4"/>
      <c r="JZL156" s="4"/>
      <c r="JZM156" s="4"/>
      <c r="JZN156" s="4"/>
      <c r="JZO156" s="4"/>
      <c r="JZP156" s="4"/>
      <c r="JZQ156" s="4"/>
      <c r="JZR156" s="4"/>
      <c r="JZS156" s="4"/>
      <c r="JZT156" s="4"/>
      <c r="JZU156" s="4"/>
      <c r="JZV156" s="4"/>
      <c r="JZW156" s="4"/>
      <c r="JZX156" s="4"/>
      <c r="JZY156" s="4"/>
      <c r="JZZ156" s="4"/>
      <c r="KAA156" s="4"/>
      <c r="KAB156" s="4"/>
      <c r="KAC156" s="4"/>
      <c r="KAD156" s="4"/>
      <c r="KAE156" s="4"/>
      <c r="KAF156" s="4"/>
      <c r="KAG156" s="4"/>
      <c r="KAH156" s="4"/>
      <c r="KAI156" s="4"/>
      <c r="KAJ156" s="4"/>
      <c r="KAK156" s="4"/>
      <c r="KAL156" s="4"/>
      <c r="KAM156" s="4"/>
      <c r="KAN156" s="4"/>
      <c r="KAO156" s="4"/>
      <c r="KAP156" s="4"/>
      <c r="KAQ156" s="4"/>
      <c r="KAR156" s="4"/>
      <c r="KAS156" s="4"/>
      <c r="KAT156" s="4"/>
      <c r="KAU156" s="4"/>
      <c r="KAV156" s="4"/>
      <c r="KAW156" s="4"/>
      <c r="KAX156" s="4"/>
      <c r="KAY156" s="4"/>
      <c r="KAZ156" s="4"/>
      <c r="KBA156" s="4"/>
      <c r="KBB156" s="4"/>
      <c r="KBC156" s="4"/>
      <c r="KBD156" s="4"/>
      <c r="KBE156" s="4"/>
      <c r="KBF156" s="4"/>
      <c r="KBG156" s="4"/>
      <c r="KBH156" s="4"/>
      <c r="KBI156" s="4"/>
      <c r="KBJ156" s="4"/>
      <c r="KBK156" s="4"/>
      <c r="KBL156" s="4"/>
      <c r="KBM156" s="4"/>
      <c r="KBN156" s="4"/>
      <c r="KBO156" s="4"/>
      <c r="KBP156" s="4"/>
      <c r="KBQ156" s="4"/>
      <c r="KBR156" s="4"/>
      <c r="KBS156" s="4"/>
      <c r="KBT156" s="4"/>
      <c r="KBU156" s="4"/>
      <c r="KBV156" s="4"/>
      <c r="KBW156" s="4"/>
      <c r="KBX156" s="4"/>
      <c r="KBY156" s="4"/>
      <c r="KBZ156" s="4"/>
      <c r="KCA156" s="4"/>
      <c r="KCB156" s="4"/>
      <c r="KCC156" s="4"/>
      <c r="KCD156" s="4"/>
      <c r="KCE156" s="4"/>
      <c r="KCF156" s="4"/>
      <c r="KCG156" s="4"/>
      <c r="KCH156" s="4"/>
      <c r="KCI156" s="4"/>
      <c r="KCJ156" s="4"/>
      <c r="KCK156" s="4"/>
      <c r="KCL156" s="4"/>
      <c r="KCM156" s="4"/>
      <c r="KCN156" s="4"/>
      <c r="KCO156" s="4"/>
      <c r="KCP156" s="4"/>
      <c r="KCQ156" s="4"/>
      <c r="KCR156" s="4"/>
      <c r="KCS156" s="4"/>
      <c r="KCT156" s="4"/>
      <c r="KCU156" s="4"/>
      <c r="KCV156" s="4"/>
      <c r="KCW156" s="4"/>
      <c r="KCX156" s="4"/>
      <c r="KCY156" s="4"/>
      <c r="KCZ156" s="4"/>
      <c r="KDA156" s="4"/>
      <c r="KDB156" s="4"/>
      <c r="KDC156" s="4"/>
      <c r="KDD156" s="4"/>
      <c r="KDE156" s="4"/>
      <c r="KDF156" s="4"/>
      <c r="KDG156" s="4"/>
      <c r="KDH156" s="4"/>
      <c r="KDI156" s="4"/>
      <c r="KDJ156" s="4"/>
      <c r="KDK156" s="4"/>
      <c r="KDL156" s="4"/>
      <c r="KDM156" s="4"/>
      <c r="KDN156" s="4"/>
      <c r="KDO156" s="4"/>
      <c r="KDP156" s="4"/>
      <c r="KDQ156" s="4"/>
      <c r="KDR156" s="4"/>
      <c r="KDS156" s="4"/>
      <c r="KDT156" s="4"/>
      <c r="KDU156" s="4"/>
      <c r="KDV156" s="4"/>
      <c r="KDW156" s="4"/>
      <c r="KDX156" s="4"/>
      <c r="KDY156" s="4"/>
      <c r="KDZ156" s="4"/>
      <c r="KEA156" s="4"/>
      <c r="KEB156" s="4"/>
      <c r="KEC156" s="4"/>
      <c r="KED156" s="4"/>
      <c r="KEE156" s="4"/>
      <c r="KEF156" s="4"/>
      <c r="KEG156" s="4"/>
      <c r="KEH156" s="4"/>
      <c r="KEI156" s="4"/>
      <c r="KEJ156" s="4"/>
      <c r="KEK156" s="4"/>
      <c r="KEL156" s="4"/>
      <c r="KEM156" s="4"/>
      <c r="KEN156" s="4"/>
      <c r="KEO156" s="4"/>
      <c r="KEP156" s="4"/>
      <c r="KEQ156" s="4"/>
      <c r="KER156" s="4"/>
      <c r="KES156" s="4"/>
      <c r="KET156" s="4"/>
      <c r="KEU156" s="4"/>
      <c r="KEV156" s="4"/>
      <c r="KEW156" s="4"/>
      <c r="KEX156" s="4"/>
      <c r="KEY156" s="4"/>
      <c r="KEZ156" s="4"/>
      <c r="KFA156" s="4"/>
      <c r="KFB156" s="4"/>
      <c r="KFC156" s="4"/>
      <c r="KFD156" s="4"/>
      <c r="KFE156" s="4"/>
      <c r="KFF156" s="4"/>
      <c r="KFG156" s="4"/>
      <c r="KFH156" s="4"/>
      <c r="KFI156" s="4"/>
      <c r="KFJ156" s="4"/>
      <c r="KFK156" s="4"/>
      <c r="KFL156" s="4"/>
      <c r="KFM156" s="4"/>
      <c r="KFN156" s="4"/>
      <c r="KFO156" s="4"/>
      <c r="KFP156" s="4"/>
      <c r="KFQ156" s="4"/>
      <c r="KFR156" s="4"/>
      <c r="KFS156" s="4"/>
      <c r="KFT156" s="4"/>
      <c r="KFU156" s="4"/>
      <c r="KFV156" s="4"/>
      <c r="KFW156" s="4"/>
      <c r="KFX156" s="4"/>
      <c r="KFY156" s="4"/>
      <c r="KFZ156" s="4"/>
      <c r="KGA156" s="4"/>
      <c r="KGB156" s="4"/>
      <c r="KGC156" s="4"/>
      <c r="KGD156" s="4"/>
      <c r="KGE156" s="4"/>
      <c r="KGF156" s="4"/>
      <c r="KGG156" s="4"/>
      <c r="KGH156" s="4"/>
      <c r="KGI156" s="4"/>
      <c r="KGJ156" s="4"/>
      <c r="KGK156" s="4"/>
      <c r="KGL156" s="4"/>
      <c r="KGM156" s="4"/>
      <c r="KGN156" s="4"/>
      <c r="KGO156" s="4"/>
      <c r="KGP156" s="4"/>
      <c r="KGQ156" s="74"/>
      <c r="KGR156" s="74"/>
      <c r="KGS156" s="74"/>
      <c r="KGT156" s="74"/>
      <c r="KGU156" s="74"/>
      <c r="KGV156" s="74"/>
      <c r="KGW156" s="4"/>
      <c r="KGX156" s="4"/>
      <c r="KGY156" s="4"/>
      <c r="KGZ156" s="4"/>
      <c r="KHA156" s="4"/>
      <c r="KHB156" s="4"/>
      <c r="KHC156" s="4"/>
      <c r="KHD156" s="4"/>
      <c r="KHE156" s="4"/>
      <c r="KHF156" s="4"/>
      <c r="KHG156" s="4"/>
      <c r="KHH156" s="4"/>
      <c r="KHI156" s="4"/>
      <c r="KHJ156" s="4"/>
      <c r="KHK156" s="4"/>
      <c r="KHL156" s="4"/>
      <c r="KHM156" s="4"/>
      <c r="KHN156" s="4"/>
      <c r="KHO156" s="4"/>
      <c r="KHP156" s="4"/>
      <c r="KHQ156" s="4"/>
      <c r="KHR156" s="4"/>
      <c r="KHS156" s="4"/>
      <c r="KHT156" s="4"/>
      <c r="KHU156" s="4"/>
      <c r="KHV156" s="4"/>
      <c r="KHW156" s="4"/>
      <c r="KHX156" s="4"/>
      <c r="KHY156" s="4"/>
      <c r="KHZ156" s="4"/>
      <c r="KIA156" s="4"/>
      <c r="KIB156" s="4"/>
      <c r="KIC156" s="4"/>
      <c r="KID156" s="4"/>
      <c r="KIE156" s="4"/>
      <c r="KIF156" s="4"/>
      <c r="KIG156" s="4"/>
      <c r="KIH156" s="4"/>
      <c r="KII156" s="4"/>
      <c r="KIJ156" s="4"/>
      <c r="KIK156" s="4"/>
      <c r="KIL156" s="4"/>
      <c r="KIM156" s="4"/>
      <c r="KIN156" s="4"/>
      <c r="KIO156" s="4"/>
      <c r="KIP156" s="4"/>
      <c r="KIQ156" s="4"/>
      <c r="KIR156" s="4"/>
      <c r="KIS156" s="4"/>
      <c r="KIT156" s="4"/>
      <c r="KIU156" s="4"/>
      <c r="KIV156" s="4"/>
      <c r="KIW156" s="4"/>
      <c r="KIX156" s="4"/>
      <c r="KIY156" s="4"/>
      <c r="KIZ156" s="4"/>
      <c r="KJA156" s="4"/>
      <c r="KJB156" s="4"/>
      <c r="KJC156" s="4"/>
      <c r="KJD156" s="4"/>
      <c r="KJE156" s="4"/>
      <c r="KJF156" s="4"/>
      <c r="KJG156" s="4"/>
      <c r="KJH156" s="4"/>
      <c r="KJI156" s="4"/>
      <c r="KJJ156" s="4"/>
      <c r="KJK156" s="4"/>
      <c r="KJL156" s="4"/>
      <c r="KJM156" s="4"/>
      <c r="KJN156" s="4"/>
      <c r="KJO156" s="4"/>
      <c r="KJP156" s="4"/>
      <c r="KJQ156" s="4"/>
      <c r="KJR156" s="4"/>
      <c r="KJS156" s="4"/>
      <c r="KJT156" s="4"/>
      <c r="KJU156" s="4"/>
      <c r="KJV156" s="4"/>
      <c r="KJW156" s="4"/>
      <c r="KJX156" s="4"/>
      <c r="KJY156" s="4"/>
      <c r="KJZ156" s="4"/>
      <c r="KKA156" s="4"/>
      <c r="KKB156" s="4"/>
      <c r="KKC156" s="4"/>
      <c r="KKD156" s="4"/>
      <c r="KKE156" s="4"/>
      <c r="KKF156" s="4"/>
      <c r="KKG156" s="4"/>
      <c r="KKH156" s="4"/>
      <c r="KKI156" s="4"/>
      <c r="KKJ156" s="4"/>
      <c r="KKK156" s="4"/>
      <c r="KKL156" s="4"/>
      <c r="KKM156" s="4"/>
      <c r="KKN156" s="4"/>
      <c r="KKO156" s="4"/>
      <c r="KKP156" s="4"/>
      <c r="KKQ156" s="4"/>
      <c r="KKR156" s="4"/>
      <c r="KKS156" s="4"/>
      <c r="KKT156" s="4"/>
      <c r="KKU156" s="4"/>
      <c r="KKV156" s="4"/>
      <c r="KKW156" s="4"/>
      <c r="KKX156" s="4"/>
      <c r="KKY156" s="4"/>
      <c r="KKZ156" s="4"/>
      <c r="KLA156" s="4"/>
      <c r="KLB156" s="4"/>
      <c r="KLC156" s="4"/>
      <c r="KLD156" s="4"/>
      <c r="KLE156" s="4"/>
      <c r="KLF156" s="4"/>
      <c r="KLG156" s="4"/>
      <c r="KLH156" s="4"/>
      <c r="KLI156" s="4"/>
      <c r="KLJ156" s="4"/>
      <c r="KLK156" s="4"/>
      <c r="KLL156" s="4"/>
      <c r="KLM156" s="4"/>
      <c r="KLN156" s="4"/>
      <c r="KLO156" s="4"/>
      <c r="KLP156" s="4"/>
      <c r="KLQ156" s="4"/>
      <c r="KLR156" s="4"/>
      <c r="KLS156" s="4"/>
      <c r="KLT156" s="4"/>
      <c r="KLU156" s="4"/>
      <c r="KLV156" s="4"/>
      <c r="KLW156" s="4"/>
      <c r="KLX156" s="4"/>
      <c r="KLY156" s="4"/>
      <c r="KLZ156" s="4"/>
      <c r="KMA156" s="4"/>
      <c r="KMB156" s="4"/>
      <c r="KMC156" s="4"/>
      <c r="KMD156" s="4"/>
      <c r="KME156" s="4"/>
      <c r="KMF156" s="4"/>
      <c r="KMG156" s="4"/>
      <c r="KMH156" s="4"/>
      <c r="KMI156" s="4"/>
      <c r="KMJ156" s="4"/>
      <c r="KMK156" s="4"/>
      <c r="KML156" s="4"/>
      <c r="KMM156" s="4"/>
      <c r="KMN156" s="4"/>
      <c r="KMO156" s="4"/>
      <c r="KMP156" s="4"/>
      <c r="KMQ156" s="4"/>
      <c r="KMR156" s="4"/>
      <c r="KMS156" s="4"/>
      <c r="KMT156" s="4"/>
      <c r="KMU156" s="4"/>
      <c r="KMV156" s="4"/>
      <c r="KMW156" s="4"/>
      <c r="KMX156" s="4"/>
      <c r="KMY156" s="4"/>
      <c r="KMZ156" s="4"/>
      <c r="KNA156" s="4"/>
      <c r="KNB156" s="4"/>
      <c r="KNC156" s="4"/>
      <c r="KND156" s="4"/>
      <c r="KNE156" s="4"/>
      <c r="KNF156" s="4"/>
      <c r="KNG156" s="4"/>
      <c r="KNH156" s="4"/>
      <c r="KNI156" s="4"/>
      <c r="KNJ156" s="4"/>
      <c r="KNK156" s="4"/>
      <c r="KNL156" s="4"/>
      <c r="KNM156" s="4"/>
      <c r="KNN156" s="4"/>
      <c r="KNO156" s="4"/>
      <c r="KNP156" s="4"/>
      <c r="KNQ156" s="4"/>
      <c r="KNR156" s="4"/>
      <c r="KNS156" s="4"/>
      <c r="KNT156" s="4"/>
      <c r="KNU156" s="4"/>
      <c r="KNV156" s="4"/>
      <c r="KNW156" s="4"/>
      <c r="KNX156" s="4"/>
      <c r="KNY156" s="4"/>
      <c r="KNZ156" s="4"/>
      <c r="KOA156" s="4"/>
      <c r="KOB156" s="4"/>
      <c r="KOC156" s="4"/>
      <c r="KOD156" s="4"/>
      <c r="KOE156" s="4"/>
      <c r="KOF156" s="4"/>
      <c r="KOG156" s="4"/>
      <c r="KOH156" s="4"/>
      <c r="KOI156" s="4"/>
      <c r="KOJ156" s="4"/>
      <c r="KOK156" s="4"/>
      <c r="KOL156" s="4"/>
      <c r="KOM156" s="4"/>
      <c r="KON156" s="4"/>
      <c r="KOO156" s="4"/>
      <c r="KOP156" s="4"/>
      <c r="KOQ156" s="4"/>
      <c r="KOR156" s="4"/>
      <c r="KOS156" s="4"/>
      <c r="KOT156" s="4"/>
      <c r="KOU156" s="4"/>
      <c r="KOV156" s="4"/>
      <c r="KOW156" s="4"/>
      <c r="KOX156" s="4"/>
      <c r="KOY156" s="4"/>
      <c r="KOZ156" s="4"/>
      <c r="KPA156" s="4"/>
      <c r="KPB156" s="4"/>
      <c r="KPC156" s="4"/>
      <c r="KPD156" s="4"/>
      <c r="KPE156" s="4"/>
      <c r="KPF156" s="4"/>
      <c r="KPG156" s="4"/>
      <c r="KPH156" s="4"/>
      <c r="KPI156" s="4"/>
      <c r="KPJ156" s="4"/>
      <c r="KPK156" s="4"/>
      <c r="KPL156" s="4"/>
      <c r="KPM156" s="4"/>
      <c r="KPN156" s="4"/>
      <c r="KPO156" s="4"/>
      <c r="KPP156" s="4"/>
      <c r="KPQ156" s="4"/>
      <c r="KPR156" s="4"/>
      <c r="KPS156" s="4"/>
      <c r="KPT156" s="4"/>
      <c r="KPU156" s="4"/>
      <c r="KPV156" s="4"/>
      <c r="KPW156" s="4"/>
      <c r="KPX156" s="4"/>
      <c r="KPY156" s="4"/>
      <c r="KPZ156" s="4"/>
      <c r="KQA156" s="4"/>
      <c r="KQB156" s="4"/>
      <c r="KQC156" s="4"/>
      <c r="KQD156" s="4"/>
      <c r="KQE156" s="4"/>
      <c r="KQF156" s="4"/>
      <c r="KQG156" s="4"/>
      <c r="KQH156" s="4"/>
      <c r="KQI156" s="4"/>
      <c r="KQJ156" s="4"/>
      <c r="KQK156" s="4"/>
      <c r="KQL156" s="4"/>
      <c r="KQM156" s="74"/>
      <c r="KQN156" s="74"/>
      <c r="KQO156" s="74"/>
      <c r="KQP156" s="74"/>
      <c r="KQQ156" s="74"/>
      <c r="KQR156" s="74"/>
      <c r="KQS156" s="4"/>
      <c r="KQT156" s="4"/>
      <c r="KQU156" s="4"/>
      <c r="KQV156" s="4"/>
      <c r="KQW156" s="4"/>
      <c r="KQX156" s="4"/>
      <c r="KQY156" s="4"/>
      <c r="KQZ156" s="4"/>
      <c r="KRA156" s="4"/>
      <c r="KRB156" s="4"/>
      <c r="KRC156" s="4"/>
      <c r="KRD156" s="4"/>
      <c r="KRE156" s="4"/>
      <c r="KRF156" s="4"/>
      <c r="KRG156" s="4"/>
      <c r="KRH156" s="4"/>
      <c r="KRI156" s="4"/>
      <c r="KRJ156" s="4"/>
      <c r="KRK156" s="4"/>
      <c r="KRL156" s="4"/>
      <c r="KRM156" s="4"/>
      <c r="KRN156" s="4"/>
      <c r="KRO156" s="4"/>
      <c r="KRP156" s="4"/>
      <c r="KRQ156" s="4"/>
      <c r="KRR156" s="4"/>
      <c r="KRS156" s="4"/>
      <c r="KRT156" s="4"/>
      <c r="KRU156" s="4"/>
      <c r="KRV156" s="4"/>
      <c r="KRW156" s="4"/>
      <c r="KRX156" s="4"/>
      <c r="KRY156" s="4"/>
      <c r="KRZ156" s="4"/>
      <c r="KSA156" s="4"/>
      <c r="KSB156" s="4"/>
      <c r="KSC156" s="4"/>
      <c r="KSD156" s="4"/>
      <c r="KSE156" s="4"/>
      <c r="KSF156" s="4"/>
      <c r="KSG156" s="4"/>
      <c r="KSH156" s="4"/>
      <c r="KSI156" s="4"/>
      <c r="KSJ156" s="4"/>
      <c r="KSK156" s="4"/>
      <c r="KSL156" s="4"/>
      <c r="KSM156" s="4"/>
      <c r="KSN156" s="4"/>
      <c r="KSO156" s="4"/>
      <c r="KSP156" s="4"/>
      <c r="KSQ156" s="4"/>
      <c r="KSR156" s="4"/>
      <c r="KSS156" s="4"/>
      <c r="KST156" s="4"/>
      <c r="KSU156" s="4"/>
      <c r="KSV156" s="4"/>
      <c r="KSW156" s="4"/>
      <c r="KSX156" s="4"/>
      <c r="KSY156" s="4"/>
      <c r="KSZ156" s="4"/>
      <c r="KTA156" s="4"/>
      <c r="KTB156" s="4"/>
      <c r="KTC156" s="4"/>
      <c r="KTD156" s="4"/>
      <c r="KTE156" s="4"/>
      <c r="KTF156" s="4"/>
      <c r="KTG156" s="4"/>
      <c r="KTH156" s="4"/>
      <c r="KTI156" s="4"/>
      <c r="KTJ156" s="4"/>
      <c r="KTK156" s="4"/>
      <c r="KTL156" s="4"/>
      <c r="KTM156" s="4"/>
      <c r="KTN156" s="4"/>
      <c r="KTO156" s="4"/>
      <c r="KTP156" s="4"/>
      <c r="KTQ156" s="4"/>
      <c r="KTR156" s="4"/>
      <c r="KTS156" s="4"/>
      <c r="KTT156" s="4"/>
      <c r="KTU156" s="4"/>
      <c r="KTV156" s="4"/>
      <c r="KTW156" s="4"/>
      <c r="KTX156" s="4"/>
      <c r="KTY156" s="4"/>
      <c r="KTZ156" s="4"/>
      <c r="KUA156" s="4"/>
      <c r="KUB156" s="4"/>
      <c r="KUC156" s="4"/>
      <c r="KUD156" s="4"/>
      <c r="KUE156" s="4"/>
      <c r="KUF156" s="4"/>
      <c r="KUG156" s="4"/>
      <c r="KUH156" s="4"/>
      <c r="KUI156" s="4"/>
      <c r="KUJ156" s="4"/>
      <c r="KUK156" s="4"/>
      <c r="KUL156" s="4"/>
      <c r="KUM156" s="4"/>
      <c r="KUN156" s="4"/>
      <c r="KUO156" s="4"/>
      <c r="KUP156" s="4"/>
      <c r="KUQ156" s="4"/>
      <c r="KUR156" s="4"/>
      <c r="KUS156" s="4"/>
      <c r="KUT156" s="4"/>
      <c r="KUU156" s="4"/>
      <c r="KUV156" s="4"/>
      <c r="KUW156" s="4"/>
      <c r="KUX156" s="4"/>
      <c r="KUY156" s="4"/>
      <c r="KUZ156" s="4"/>
      <c r="KVA156" s="4"/>
      <c r="KVB156" s="4"/>
      <c r="KVC156" s="4"/>
      <c r="KVD156" s="4"/>
      <c r="KVE156" s="4"/>
      <c r="KVF156" s="4"/>
      <c r="KVG156" s="4"/>
      <c r="KVH156" s="4"/>
      <c r="KVI156" s="4"/>
      <c r="KVJ156" s="4"/>
      <c r="KVK156" s="4"/>
      <c r="KVL156" s="4"/>
      <c r="KVM156" s="4"/>
      <c r="KVN156" s="4"/>
      <c r="KVO156" s="4"/>
      <c r="KVP156" s="4"/>
      <c r="KVQ156" s="4"/>
      <c r="KVR156" s="4"/>
      <c r="KVS156" s="4"/>
      <c r="KVT156" s="4"/>
      <c r="KVU156" s="4"/>
      <c r="KVV156" s="4"/>
      <c r="KVW156" s="4"/>
      <c r="KVX156" s="4"/>
      <c r="KVY156" s="4"/>
      <c r="KVZ156" s="4"/>
      <c r="KWA156" s="4"/>
      <c r="KWB156" s="4"/>
      <c r="KWC156" s="4"/>
      <c r="KWD156" s="4"/>
      <c r="KWE156" s="4"/>
      <c r="KWF156" s="4"/>
      <c r="KWG156" s="4"/>
      <c r="KWH156" s="4"/>
      <c r="KWI156" s="4"/>
      <c r="KWJ156" s="4"/>
      <c r="KWK156" s="4"/>
      <c r="KWL156" s="4"/>
      <c r="KWM156" s="4"/>
      <c r="KWN156" s="4"/>
      <c r="KWO156" s="4"/>
      <c r="KWP156" s="4"/>
      <c r="KWQ156" s="4"/>
      <c r="KWR156" s="4"/>
      <c r="KWS156" s="4"/>
      <c r="KWT156" s="4"/>
      <c r="KWU156" s="4"/>
      <c r="KWV156" s="4"/>
      <c r="KWW156" s="4"/>
      <c r="KWX156" s="4"/>
      <c r="KWY156" s="4"/>
      <c r="KWZ156" s="4"/>
      <c r="KXA156" s="4"/>
      <c r="KXB156" s="4"/>
      <c r="KXC156" s="4"/>
      <c r="KXD156" s="4"/>
      <c r="KXE156" s="4"/>
      <c r="KXF156" s="4"/>
      <c r="KXG156" s="4"/>
      <c r="KXH156" s="4"/>
      <c r="KXI156" s="4"/>
      <c r="KXJ156" s="4"/>
      <c r="KXK156" s="4"/>
      <c r="KXL156" s="4"/>
      <c r="KXM156" s="4"/>
      <c r="KXN156" s="4"/>
      <c r="KXO156" s="4"/>
      <c r="KXP156" s="4"/>
      <c r="KXQ156" s="4"/>
      <c r="KXR156" s="4"/>
      <c r="KXS156" s="4"/>
      <c r="KXT156" s="4"/>
      <c r="KXU156" s="4"/>
      <c r="KXV156" s="4"/>
      <c r="KXW156" s="4"/>
      <c r="KXX156" s="4"/>
      <c r="KXY156" s="4"/>
      <c r="KXZ156" s="4"/>
      <c r="KYA156" s="4"/>
      <c r="KYB156" s="4"/>
      <c r="KYC156" s="4"/>
      <c r="KYD156" s="4"/>
      <c r="KYE156" s="4"/>
      <c r="KYF156" s="4"/>
      <c r="KYG156" s="4"/>
      <c r="KYH156" s="4"/>
      <c r="KYI156" s="4"/>
      <c r="KYJ156" s="4"/>
      <c r="KYK156" s="4"/>
      <c r="KYL156" s="4"/>
      <c r="KYM156" s="4"/>
      <c r="KYN156" s="4"/>
      <c r="KYO156" s="4"/>
      <c r="KYP156" s="4"/>
      <c r="KYQ156" s="4"/>
      <c r="KYR156" s="4"/>
      <c r="KYS156" s="4"/>
      <c r="KYT156" s="4"/>
      <c r="KYU156" s="4"/>
      <c r="KYV156" s="4"/>
      <c r="KYW156" s="4"/>
      <c r="KYX156" s="4"/>
      <c r="KYY156" s="4"/>
      <c r="KYZ156" s="4"/>
      <c r="KZA156" s="4"/>
      <c r="KZB156" s="4"/>
      <c r="KZC156" s="4"/>
      <c r="KZD156" s="4"/>
      <c r="KZE156" s="4"/>
      <c r="KZF156" s="4"/>
      <c r="KZG156" s="4"/>
      <c r="KZH156" s="4"/>
      <c r="KZI156" s="4"/>
      <c r="KZJ156" s="4"/>
      <c r="KZK156" s="4"/>
      <c r="KZL156" s="4"/>
      <c r="KZM156" s="4"/>
      <c r="KZN156" s="4"/>
      <c r="KZO156" s="4"/>
      <c r="KZP156" s="4"/>
      <c r="KZQ156" s="4"/>
      <c r="KZR156" s="4"/>
      <c r="KZS156" s="4"/>
      <c r="KZT156" s="4"/>
      <c r="KZU156" s="4"/>
      <c r="KZV156" s="4"/>
      <c r="KZW156" s="4"/>
      <c r="KZX156" s="4"/>
      <c r="KZY156" s="4"/>
      <c r="KZZ156" s="4"/>
      <c r="LAA156" s="4"/>
      <c r="LAB156" s="4"/>
      <c r="LAC156" s="4"/>
      <c r="LAD156" s="4"/>
      <c r="LAE156" s="4"/>
      <c r="LAF156" s="4"/>
      <c r="LAG156" s="4"/>
      <c r="LAH156" s="4"/>
      <c r="LAI156" s="74"/>
      <c r="LAJ156" s="74"/>
      <c r="LAK156" s="74"/>
      <c r="LAL156" s="74"/>
      <c r="LAM156" s="74"/>
      <c r="LAN156" s="74"/>
      <c r="LAO156" s="4"/>
      <c r="LAP156" s="4"/>
      <c r="LAQ156" s="4"/>
      <c r="LAR156" s="4"/>
      <c r="LAS156" s="4"/>
      <c r="LAT156" s="4"/>
      <c r="LAU156" s="4"/>
      <c r="LAV156" s="4"/>
      <c r="LAW156" s="4"/>
      <c r="LAX156" s="4"/>
      <c r="LAY156" s="4"/>
      <c r="LAZ156" s="4"/>
      <c r="LBA156" s="4"/>
      <c r="LBB156" s="4"/>
      <c r="LBC156" s="4"/>
      <c r="LBD156" s="4"/>
      <c r="LBE156" s="4"/>
      <c r="LBF156" s="4"/>
      <c r="LBG156" s="4"/>
      <c r="LBH156" s="4"/>
      <c r="LBI156" s="4"/>
      <c r="LBJ156" s="4"/>
      <c r="LBK156" s="4"/>
      <c r="LBL156" s="4"/>
      <c r="LBM156" s="4"/>
      <c r="LBN156" s="4"/>
      <c r="LBO156" s="4"/>
      <c r="LBP156" s="4"/>
      <c r="LBQ156" s="4"/>
      <c r="LBR156" s="4"/>
      <c r="LBS156" s="4"/>
      <c r="LBT156" s="4"/>
      <c r="LBU156" s="4"/>
      <c r="LBV156" s="4"/>
      <c r="LBW156" s="4"/>
      <c r="LBX156" s="4"/>
      <c r="LBY156" s="4"/>
      <c r="LBZ156" s="4"/>
      <c r="LCA156" s="4"/>
      <c r="LCB156" s="4"/>
      <c r="LCC156" s="4"/>
      <c r="LCD156" s="4"/>
      <c r="LCE156" s="4"/>
      <c r="LCF156" s="4"/>
      <c r="LCG156" s="4"/>
      <c r="LCH156" s="4"/>
      <c r="LCI156" s="4"/>
      <c r="LCJ156" s="4"/>
      <c r="LCK156" s="4"/>
      <c r="LCL156" s="4"/>
      <c r="LCM156" s="4"/>
      <c r="LCN156" s="4"/>
      <c r="LCO156" s="4"/>
      <c r="LCP156" s="4"/>
      <c r="LCQ156" s="4"/>
      <c r="LCR156" s="4"/>
      <c r="LCS156" s="4"/>
      <c r="LCT156" s="4"/>
      <c r="LCU156" s="4"/>
      <c r="LCV156" s="4"/>
      <c r="LCW156" s="4"/>
      <c r="LCX156" s="4"/>
      <c r="LCY156" s="4"/>
      <c r="LCZ156" s="4"/>
      <c r="LDA156" s="4"/>
      <c r="LDB156" s="4"/>
      <c r="LDC156" s="4"/>
      <c r="LDD156" s="4"/>
      <c r="LDE156" s="4"/>
      <c r="LDF156" s="4"/>
      <c r="LDG156" s="4"/>
      <c r="LDH156" s="4"/>
      <c r="LDI156" s="4"/>
      <c r="LDJ156" s="4"/>
      <c r="LDK156" s="4"/>
      <c r="LDL156" s="4"/>
      <c r="LDM156" s="4"/>
      <c r="LDN156" s="4"/>
      <c r="LDO156" s="4"/>
      <c r="LDP156" s="4"/>
      <c r="LDQ156" s="4"/>
      <c r="LDR156" s="4"/>
      <c r="LDS156" s="4"/>
      <c r="LDT156" s="4"/>
      <c r="LDU156" s="4"/>
      <c r="LDV156" s="4"/>
      <c r="LDW156" s="4"/>
      <c r="LDX156" s="4"/>
      <c r="LDY156" s="4"/>
      <c r="LDZ156" s="4"/>
      <c r="LEA156" s="4"/>
      <c r="LEB156" s="4"/>
      <c r="LEC156" s="4"/>
      <c r="LED156" s="4"/>
      <c r="LEE156" s="4"/>
      <c r="LEF156" s="4"/>
      <c r="LEG156" s="4"/>
      <c r="LEH156" s="4"/>
      <c r="LEI156" s="4"/>
      <c r="LEJ156" s="4"/>
      <c r="LEK156" s="4"/>
      <c r="LEL156" s="4"/>
      <c r="LEM156" s="4"/>
      <c r="LEN156" s="4"/>
      <c r="LEO156" s="4"/>
      <c r="LEP156" s="4"/>
      <c r="LEQ156" s="4"/>
      <c r="LER156" s="4"/>
      <c r="LES156" s="4"/>
      <c r="LET156" s="4"/>
      <c r="LEU156" s="4"/>
      <c r="LEV156" s="4"/>
      <c r="LEW156" s="4"/>
      <c r="LEX156" s="4"/>
      <c r="LEY156" s="4"/>
      <c r="LEZ156" s="4"/>
      <c r="LFA156" s="4"/>
      <c r="LFB156" s="4"/>
      <c r="LFC156" s="4"/>
      <c r="LFD156" s="4"/>
      <c r="LFE156" s="4"/>
      <c r="LFF156" s="4"/>
      <c r="LFG156" s="4"/>
      <c r="LFH156" s="4"/>
      <c r="LFI156" s="4"/>
      <c r="LFJ156" s="4"/>
      <c r="LFK156" s="4"/>
      <c r="LFL156" s="4"/>
      <c r="LFM156" s="4"/>
      <c r="LFN156" s="4"/>
      <c r="LFO156" s="4"/>
      <c r="LFP156" s="4"/>
      <c r="LFQ156" s="4"/>
      <c r="LFR156" s="4"/>
      <c r="LFS156" s="4"/>
      <c r="LFT156" s="4"/>
      <c r="LFU156" s="4"/>
      <c r="LFV156" s="4"/>
      <c r="LFW156" s="4"/>
      <c r="LFX156" s="4"/>
      <c r="LFY156" s="4"/>
      <c r="LFZ156" s="4"/>
      <c r="LGA156" s="4"/>
      <c r="LGB156" s="4"/>
      <c r="LGC156" s="4"/>
      <c r="LGD156" s="4"/>
      <c r="LGE156" s="4"/>
      <c r="LGF156" s="4"/>
      <c r="LGG156" s="4"/>
      <c r="LGH156" s="4"/>
      <c r="LGI156" s="4"/>
      <c r="LGJ156" s="4"/>
      <c r="LGK156" s="4"/>
      <c r="LGL156" s="4"/>
      <c r="LGM156" s="4"/>
      <c r="LGN156" s="4"/>
      <c r="LGO156" s="4"/>
      <c r="LGP156" s="4"/>
      <c r="LGQ156" s="4"/>
      <c r="LGR156" s="4"/>
      <c r="LGS156" s="4"/>
      <c r="LGT156" s="4"/>
      <c r="LGU156" s="4"/>
      <c r="LGV156" s="4"/>
      <c r="LGW156" s="4"/>
      <c r="LGX156" s="4"/>
      <c r="LGY156" s="4"/>
      <c r="LGZ156" s="4"/>
      <c r="LHA156" s="4"/>
      <c r="LHB156" s="4"/>
      <c r="LHC156" s="4"/>
      <c r="LHD156" s="4"/>
      <c r="LHE156" s="4"/>
      <c r="LHF156" s="4"/>
      <c r="LHG156" s="4"/>
      <c r="LHH156" s="4"/>
      <c r="LHI156" s="4"/>
      <c r="LHJ156" s="4"/>
      <c r="LHK156" s="4"/>
      <c r="LHL156" s="4"/>
      <c r="LHM156" s="4"/>
      <c r="LHN156" s="4"/>
      <c r="LHO156" s="4"/>
      <c r="LHP156" s="4"/>
      <c r="LHQ156" s="4"/>
      <c r="LHR156" s="4"/>
      <c r="LHS156" s="4"/>
      <c r="LHT156" s="4"/>
      <c r="LHU156" s="4"/>
      <c r="LHV156" s="4"/>
      <c r="LHW156" s="4"/>
      <c r="LHX156" s="4"/>
      <c r="LHY156" s="4"/>
      <c r="LHZ156" s="4"/>
      <c r="LIA156" s="4"/>
      <c r="LIB156" s="4"/>
      <c r="LIC156" s="4"/>
      <c r="LID156" s="4"/>
      <c r="LIE156" s="4"/>
      <c r="LIF156" s="4"/>
      <c r="LIG156" s="4"/>
      <c r="LIH156" s="4"/>
      <c r="LII156" s="4"/>
      <c r="LIJ156" s="4"/>
      <c r="LIK156" s="4"/>
      <c r="LIL156" s="4"/>
      <c r="LIM156" s="4"/>
      <c r="LIN156" s="4"/>
      <c r="LIO156" s="4"/>
      <c r="LIP156" s="4"/>
      <c r="LIQ156" s="4"/>
      <c r="LIR156" s="4"/>
      <c r="LIS156" s="4"/>
      <c r="LIT156" s="4"/>
      <c r="LIU156" s="4"/>
      <c r="LIV156" s="4"/>
      <c r="LIW156" s="4"/>
      <c r="LIX156" s="4"/>
      <c r="LIY156" s="4"/>
      <c r="LIZ156" s="4"/>
      <c r="LJA156" s="4"/>
      <c r="LJB156" s="4"/>
      <c r="LJC156" s="4"/>
      <c r="LJD156" s="4"/>
      <c r="LJE156" s="4"/>
      <c r="LJF156" s="4"/>
      <c r="LJG156" s="4"/>
      <c r="LJH156" s="4"/>
      <c r="LJI156" s="4"/>
      <c r="LJJ156" s="4"/>
      <c r="LJK156" s="4"/>
      <c r="LJL156" s="4"/>
      <c r="LJM156" s="4"/>
      <c r="LJN156" s="4"/>
      <c r="LJO156" s="4"/>
      <c r="LJP156" s="4"/>
      <c r="LJQ156" s="4"/>
      <c r="LJR156" s="4"/>
      <c r="LJS156" s="4"/>
      <c r="LJT156" s="4"/>
      <c r="LJU156" s="4"/>
      <c r="LJV156" s="4"/>
      <c r="LJW156" s="4"/>
      <c r="LJX156" s="4"/>
      <c r="LJY156" s="4"/>
      <c r="LJZ156" s="4"/>
      <c r="LKA156" s="4"/>
      <c r="LKB156" s="4"/>
      <c r="LKC156" s="4"/>
      <c r="LKD156" s="4"/>
      <c r="LKE156" s="74"/>
      <c r="LKF156" s="74"/>
      <c r="LKG156" s="74"/>
      <c r="LKH156" s="74"/>
      <c r="LKI156" s="74"/>
      <c r="LKJ156" s="74"/>
      <c r="LKK156" s="4"/>
      <c r="LKL156" s="4"/>
      <c r="LKM156" s="4"/>
      <c r="LKN156" s="4"/>
      <c r="LKO156" s="4"/>
      <c r="LKP156" s="4"/>
      <c r="LKQ156" s="4"/>
      <c r="LKR156" s="4"/>
      <c r="LKS156" s="4"/>
      <c r="LKT156" s="4"/>
      <c r="LKU156" s="4"/>
      <c r="LKV156" s="4"/>
      <c r="LKW156" s="4"/>
      <c r="LKX156" s="4"/>
      <c r="LKY156" s="4"/>
      <c r="LKZ156" s="4"/>
      <c r="LLA156" s="4"/>
      <c r="LLB156" s="4"/>
      <c r="LLC156" s="4"/>
      <c r="LLD156" s="4"/>
      <c r="LLE156" s="4"/>
      <c r="LLF156" s="4"/>
      <c r="LLG156" s="4"/>
      <c r="LLH156" s="4"/>
      <c r="LLI156" s="4"/>
      <c r="LLJ156" s="4"/>
      <c r="LLK156" s="4"/>
      <c r="LLL156" s="4"/>
      <c r="LLM156" s="4"/>
      <c r="LLN156" s="4"/>
      <c r="LLO156" s="4"/>
      <c r="LLP156" s="4"/>
      <c r="LLQ156" s="4"/>
      <c r="LLR156" s="4"/>
      <c r="LLS156" s="4"/>
      <c r="LLT156" s="4"/>
      <c r="LLU156" s="4"/>
      <c r="LLV156" s="4"/>
      <c r="LLW156" s="4"/>
      <c r="LLX156" s="4"/>
      <c r="LLY156" s="4"/>
      <c r="LLZ156" s="4"/>
      <c r="LMA156" s="4"/>
      <c r="LMB156" s="4"/>
      <c r="LMC156" s="4"/>
      <c r="LMD156" s="4"/>
      <c r="LME156" s="4"/>
      <c r="LMF156" s="4"/>
      <c r="LMG156" s="4"/>
      <c r="LMH156" s="4"/>
      <c r="LMI156" s="4"/>
      <c r="LMJ156" s="4"/>
      <c r="LMK156" s="4"/>
      <c r="LML156" s="4"/>
      <c r="LMM156" s="4"/>
      <c r="LMN156" s="4"/>
      <c r="LMO156" s="4"/>
      <c r="LMP156" s="4"/>
      <c r="LMQ156" s="4"/>
      <c r="LMR156" s="4"/>
      <c r="LMS156" s="4"/>
      <c r="LMT156" s="4"/>
      <c r="LMU156" s="4"/>
      <c r="LMV156" s="4"/>
      <c r="LMW156" s="4"/>
      <c r="LMX156" s="4"/>
      <c r="LMY156" s="4"/>
      <c r="LMZ156" s="4"/>
      <c r="LNA156" s="4"/>
      <c r="LNB156" s="4"/>
      <c r="LNC156" s="4"/>
      <c r="LND156" s="4"/>
      <c r="LNE156" s="4"/>
      <c r="LNF156" s="4"/>
      <c r="LNG156" s="4"/>
      <c r="LNH156" s="4"/>
      <c r="LNI156" s="4"/>
      <c r="LNJ156" s="4"/>
      <c r="LNK156" s="4"/>
      <c r="LNL156" s="4"/>
      <c r="LNM156" s="4"/>
      <c r="LNN156" s="4"/>
      <c r="LNO156" s="4"/>
      <c r="LNP156" s="4"/>
      <c r="LNQ156" s="4"/>
      <c r="LNR156" s="4"/>
      <c r="LNS156" s="4"/>
      <c r="LNT156" s="4"/>
      <c r="LNU156" s="4"/>
      <c r="LNV156" s="4"/>
      <c r="LNW156" s="4"/>
      <c r="LNX156" s="4"/>
      <c r="LNY156" s="4"/>
      <c r="LNZ156" s="4"/>
      <c r="LOA156" s="4"/>
      <c r="LOB156" s="4"/>
      <c r="LOC156" s="4"/>
      <c r="LOD156" s="4"/>
      <c r="LOE156" s="4"/>
      <c r="LOF156" s="4"/>
      <c r="LOG156" s="4"/>
      <c r="LOH156" s="4"/>
      <c r="LOI156" s="4"/>
      <c r="LOJ156" s="4"/>
      <c r="LOK156" s="4"/>
      <c r="LOL156" s="4"/>
      <c r="LOM156" s="4"/>
      <c r="LON156" s="4"/>
      <c r="LOO156" s="4"/>
      <c r="LOP156" s="4"/>
      <c r="LOQ156" s="4"/>
      <c r="LOR156" s="4"/>
      <c r="LOS156" s="4"/>
      <c r="LOT156" s="4"/>
      <c r="LOU156" s="4"/>
      <c r="LOV156" s="4"/>
      <c r="LOW156" s="4"/>
      <c r="LOX156" s="4"/>
      <c r="LOY156" s="4"/>
      <c r="LOZ156" s="4"/>
      <c r="LPA156" s="4"/>
      <c r="LPB156" s="4"/>
      <c r="LPC156" s="4"/>
      <c r="LPD156" s="4"/>
      <c r="LPE156" s="4"/>
      <c r="LPF156" s="4"/>
      <c r="LPG156" s="4"/>
      <c r="LPH156" s="4"/>
      <c r="LPI156" s="4"/>
      <c r="LPJ156" s="4"/>
      <c r="LPK156" s="4"/>
      <c r="LPL156" s="4"/>
      <c r="LPM156" s="4"/>
      <c r="LPN156" s="4"/>
      <c r="LPO156" s="4"/>
      <c r="LPP156" s="4"/>
      <c r="LPQ156" s="4"/>
      <c r="LPR156" s="4"/>
      <c r="LPS156" s="4"/>
      <c r="LPT156" s="4"/>
      <c r="LPU156" s="4"/>
      <c r="LPV156" s="4"/>
      <c r="LPW156" s="4"/>
      <c r="LPX156" s="4"/>
      <c r="LPY156" s="4"/>
      <c r="LPZ156" s="4"/>
      <c r="LQA156" s="4"/>
      <c r="LQB156" s="4"/>
      <c r="LQC156" s="4"/>
      <c r="LQD156" s="4"/>
      <c r="LQE156" s="4"/>
      <c r="LQF156" s="4"/>
      <c r="LQG156" s="4"/>
      <c r="LQH156" s="4"/>
      <c r="LQI156" s="4"/>
      <c r="LQJ156" s="4"/>
      <c r="LQK156" s="4"/>
      <c r="LQL156" s="4"/>
      <c r="LQM156" s="4"/>
      <c r="LQN156" s="4"/>
      <c r="LQO156" s="4"/>
      <c r="LQP156" s="4"/>
      <c r="LQQ156" s="4"/>
      <c r="LQR156" s="4"/>
      <c r="LQS156" s="4"/>
      <c r="LQT156" s="4"/>
      <c r="LQU156" s="4"/>
      <c r="LQV156" s="4"/>
      <c r="LQW156" s="4"/>
      <c r="LQX156" s="4"/>
      <c r="LQY156" s="4"/>
      <c r="LQZ156" s="4"/>
      <c r="LRA156" s="4"/>
      <c r="LRB156" s="4"/>
      <c r="LRC156" s="4"/>
      <c r="LRD156" s="4"/>
      <c r="LRE156" s="4"/>
      <c r="LRF156" s="4"/>
      <c r="LRG156" s="4"/>
      <c r="LRH156" s="4"/>
      <c r="LRI156" s="4"/>
      <c r="LRJ156" s="4"/>
      <c r="LRK156" s="4"/>
      <c r="LRL156" s="4"/>
      <c r="LRM156" s="4"/>
      <c r="LRN156" s="4"/>
      <c r="LRO156" s="4"/>
      <c r="LRP156" s="4"/>
      <c r="LRQ156" s="4"/>
      <c r="LRR156" s="4"/>
      <c r="LRS156" s="4"/>
      <c r="LRT156" s="4"/>
      <c r="LRU156" s="4"/>
      <c r="LRV156" s="4"/>
      <c r="LRW156" s="4"/>
      <c r="LRX156" s="4"/>
      <c r="LRY156" s="4"/>
      <c r="LRZ156" s="4"/>
      <c r="LSA156" s="4"/>
      <c r="LSB156" s="4"/>
      <c r="LSC156" s="4"/>
      <c r="LSD156" s="4"/>
      <c r="LSE156" s="4"/>
      <c r="LSF156" s="4"/>
      <c r="LSG156" s="4"/>
      <c r="LSH156" s="4"/>
      <c r="LSI156" s="4"/>
      <c r="LSJ156" s="4"/>
      <c r="LSK156" s="4"/>
      <c r="LSL156" s="4"/>
      <c r="LSM156" s="4"/>
      <c r="LSN156" s="4"/>
      <c r="LSO156" s="4"/>
      <c r="LSP156" s="4"/>
      <c r="LSQ156" s="4"/>
      <c r="LSR156" s="4"/>
      <c r="LSS156" s="4"/>
      <c r="LST156" s="4"/>
      <c r="LSU156" s="4"/>
      <c r="LSV156" s="4"/>
      <c r="LSW156" s="4"/>
      <c r="LSX156" s="4"/>
      <c r="LSY156" s="4"/>
      <c r="LSZ156" s="4"/>
      <c r="LTA156" s="4"/>
      <c r="LTB156" s="4"/>
      <c r="LTC156" s="4"/>
      <c r="LTD156" s="4"/>
      <c r="LTE156" s="4"/>
      <c r="LTF156" s="4"/>
      <c r="LTG156" s="4"/>
      <c r="LTH156" s="4"/>
      <c r="LTI156" s="4"/>
      <c r="LTJ156" s="4"/>
      <c r="LTK156" s="4"/>
      <c r="LTL156" s="4"/>
      <c r="LTM156" s="4"/>
      <c r="LTN156" s="4"/>
      <c r="LTO156" s="4"/>
      <c r="LTP156" s="4"/>
      <c r="LTQ156" s="4"/>
      <c r="LTR156" s="4"/>
      <c r="LTS156" s="4"/>
      <c r="LTT156" s="4"/>
      <c r="LTU156" s="4"/>
      <c r="LTV156" s="4"/>
      <c r="LTW156" s="4"/>
      <c r="LTX156" s="4"/>
      <c r="LTY156" s="4"/>
      <c r="LTZ156" s="4"/>
      <c r="LUA156" s="74"/>
      <c r="LUB156" s="74"/>
      <c r="LUC156" s="74"/>
      <c r="LUD156" s="74"/>
      <c r="LUE156" s="74"/>
      <c r="LUF156" s="74"/>
      <c r="LUG156" s="4"/>
      <c r="LUH156" s="4"/>
      <c r="LUI156" s="4"/>
      <c r="LUJ156" s="4"/>
      <c r="LUK156" s="4"/>
      <c r="LUL156" s="4"/>
      <c r="LUM156" s="4"/>
      <c r="LUN156" s="4"/>
      <c r="LUO156" s="4"/>
      <c r="LUP156" s="4"/>
      <c r="LUQ156" s="4"/>
      <c r="LUR156" s="4"/>
      <c r="LUS156" s="4"/>
      <c r="LUT156" s="4"/>
      <c r="LUU156" s="4"/>
      <c r="LUV156" s="4"/>
      <c r="LUW156" s="4"/>
      <c r="LUX156" s="4"/>
      <c r="LUY156" s="4"/>
      <c r="LUZ156" s="4"/>
      <c r="LVA156" s="4"/>
      <c r="LVB156" s="4"/>
      <c r="LVC156" s="4"/>
      <c r="LVD156" s="4"/>
      <c r="LVE156" s="4"/>
      <c r="LVF156" s="4"/>
      <c r="LVG156" s="4"/>
      <c r="LVH156" s="4"/>
      <c r="LVI156" s="4"/>
      <c r="LVJ156" s="4"/>
      <c r="LVK156" s="4"/>
      <c r="LVL156" s="4"/>
      <c r="LVM156" s="4"/>
      <c r="LVN156" s="4"/>
      <c r="LVO156" s="4"/>
      <c r="LVP156" s="4"/>
      <c r="LVQ156" s="4"/>
      <c r="LVR156" s="4"/>
      <c r="LVS156" s="4"/>
      <c r="LVT156" s="4"/>
      <c r="LVU156" s="4"/>
      <c r="LVV156" s="4"/>
      <c r="LVW156" s="4"/>
      <c r="LVX156" s="4"/>
      <c r="LVY156" s="4"/>
      <c r="LVZ156" s="4"/>
      <c r="LWA156" s="4"/>
      <c r="LWB156" s="4"/>
      <c r="LWC156" s="4"/>
      <c r="LWD156" s="4"/>
      <c r="LWE156" s="4"/>
      <c r="LWF156" s="4"/>
      <c r="LWG156" s="4"/>
      <c r="LWH156" s="4"/>
      <c r="LWI156" s="4"/>
      <c r="LWJ156" s="4"/>
      <c r="LWK156" s="4"/>
      <c r="LWL156" s="4"/>
      <c r="LWM156" s="4"/>
      <c r="LWN156" s="4"/>
      <c r="LWO156" s="4"/>
      <c r="LWP156" s="4"/>
      <c r="LWQ156" s="4"/>
      <c r="LWR156" s="4"/>
      <c r="LWS156" s="4"/>
      <c r="LWT156" s="4"/>
      <c r="LWU156" s="4"/>
      <c r="LWV156" s="4"/>
      <c r="LWW156" s="4"/>
      <c r="LWX156" s="4"/>
      <c r="LWY156" s="4"/>
      <c r="LWZ156" s="4"/>
      <c r="LXA156" s="4"/>
      <c r="LXB156" s="4"/>
      <c r="LXC156" s="4"/>
      <c r="LXD156" s="4"/>
      <c r="LXE156" s="4"/>
      <c r="LXF156" s="4"/>
      <c r="LXG156" s="4"/>
      <c r="LXH156" s="4"/>
      <c r="LXI156" s="4"/>
      <c r="LXJ156" s="4"/>
      <c r="LXK156" s="4"/>
      <c r="LXL156" s="4"/>
      <c r="LXM156" s="4"/>
      <c r="LXN156" s="4"/>
      <c r="LXO156" s="4"/>
      <c r="LXP156" s="4"/>
      <c r="LXQ156" s="4"/>
      <c r="LXR156" s="4"/>
      <c r="LXS156" s="4"/>
      <c r="LXT156" s="4"/>
      <c r="LXU156" s="4"/>
      <c r="LXV156" s="4"/>
      <c r="LXW156" s="4"/>
      <c r="LXX156" s="4"/>
      <c r="LXY156" s="4"/>
      <c r="LXZ156" s="4"/>
      <c r="LYA156" s="4"/>
      <c r="LYB156" s="4"/>
      <c r="LYC156" s="4"/>
      <c r="LYD156" s="4"/>
      <c r="LYE156" s="4"/>
      <c r="LYF156" s="4"/>
      <c r="LYG156" s="4"/>
      <c r="LYH156" s="4"/>
      <c r="LYI156" s="4"/>
      <c r="LYJ156" s="4"/>
      <c r="LYK156" s="4"/>
      <c r="LYL156" s="4"/>
      <c r="LYM156" s="4"/>
      <c r="LYN156" s="4"/>
      <c r="LYO156" s="4"/>
      <c r="LYP156" s="4"/>
      <c r="LYQ156" s="4"/>
      <c r="LYR156" s="4"/>
      <c r="LYS156" s="4"/>
      <c r="LYT156" s="4"/>
      <c r="LYU156" s="4"/>
      <c r="LYV156" s="4"/>
      <c r="LYW156" s="4"/>
      <c r="LYX156" s="4"/>
      <c r="LYY156" s="4"/>
      <c r="LYZ156" s="4"/>
      <c r="LZA156" s="4"/>
      <c r="LZB156" s="4"/>
      <c r="LZC156" s="4"/>
      <c r="LZD156" s="4"/>
      <c r="LZE156" s="4"/>
      <c r="LZF156" s="4"/>
      <c r="LZG156" s="4"/>
      <c r="LZH156" s="4"/>
      <c r="LZI156" s="4"/>
      <c r="LZJ156" s="4"/>
      <c r="LZK156" s="4"/>
      <c r="LZL156" s="4"/>
      <c r="LZM156" s="4"/>
      <c r="LZN156" s="4"/>
      <c r="LZO156" s="4"/>
      <c r="LZP156" s="4"/>
      <c r="LZQ156" s="4"/>
      <c r="LZR156" s="4"/>
      <c r="LZS156" s="4"/>
      <c r="LZT156" s="4"/>
      <c r="LZU156" s="4"/>
      <c r="LZV156" s="4"/>
      <c r="LZW156" s="4"/>
      <c r="LZX156" s="4"/>
      <c r="LZY156" s="4"/>
      <c r="LZZ156" s="4"/>
      <c r="MAA156" s="4"/>
      <c r="MAB156" s="4"/>
      <c r="MAC156" s="4"/>
      <c r="MAD156" s="4"/>
      <c r="MAE156" s="4"/>
      <c r="MAF156" s="4"/>
      <c r="MAG156" s="4"/>
      <c r="MAH156" s="4"/>
      <c r="MAI156" s="4"/>
      <c r="MAJ156" s="4"/>
      <c r="MAK156" s="4"/>
      <c r="MAL156" s="4"/>
      <c r="MAM156" s="4"/>
      <c r="MAN156" s="4"/>
      <c r="MAO156" s="4"/>
      <c r="MAP156" s="4"/>
      <c r="MAQ156" s="4"/>
      <c r="MAR156" s="4"/>
      <c r="MAS156" s="4"/>
      <c r="MAT156" s="4"/>
      <c r="MAU156" s="4"/>
      <c r="MAV156" s="4"/>
      <c r="MAW156" s="4"/>
      <c r="MAX156" s="4"/>
      <c r="MAY156" s="4"/>
      <c r="MAZ156" s="4"/>
      <c r="MBA156" s="4"/>
      <c r="MBB156" s="4"/>
      <c r="MBC156" s="4"/>
      <c r="MBD156" s="4"/>
      <c r="MBE156" s="4"/>
      <c r="MBF156" s="4"/>
      <c r="MBG156" s="4"/>
      <c r="MBH156" s="4"/>
      <c r="MBI156" s="4"/>
      <c r="MBJ156" s="4"/>
      <c r="MBK156" s="4"/>
      <c r="MBL156" s="4"/>
      <c r="MBM156" s="4"/>
      <c r="MBN156" s="4"/>
      <c r="MBO156" s="4"/>
      <c r="MBP156" s="4"/>
      <c r="MBQ156" s="4"/>
      <c r="MBR156" s="4"/>
      <c r="MBS156" s="4"/>
      <c r="MBT156" s="4"/>
      <c r="MBU156" s="4"/>
      <c r="MBV156" s="4"/>
      <c r="MBW156" s="4"/>
      <c r="MBX156" s="4"/>
      <c r="MBY156" s="4"/>
      <c r="MBZ156" s="4"/>
      <c r="MCA156" s="4"/>
      <c r="MCB156" s="4"/>
      <c r="MCC156" s="4"/>
      <c r="MCD156" s="4"/>
      <c r="MCE156" s="4"/>
      <c r="MCF156" s="4"/>
      <c r="MCG156" s="4"/>
      <c r="MCH156" s="4"/>
      <c r="MCI156" s="4"/>
      <c r="MCJ156" s="4"/>
      <c r="MCK156" s="4"/>
      <c r="MCL156" s="4"/>
      <c r="MCM156" s="4"/>
      <c r="MCN156" s="4"/>
      <c r="MCO156" s="4"/>
      <c r="MCP156" s="4"/>
      <c r="MCQ156" s="4"/>
      <c r="MCR156" s="4"/>
      <c r="MCS156" s="4"/>
      <c r="MCT156" s="4"/>
      <c r="MCU156" s="4"/>
      <c r="MCV156" s="4"/>
      <c r="MCW156" s="4"/>
      <c r="MCX156" s="4"/>
      <c r="MCY156" s="4"/>
      <c r="MCZ156" s="4"/>
      <c r="MDA156" s="4"/>
      <c r="MDB156" s="4"/>
      <c r="MDC156" s="4"/>
      <c r="MDD156" s="4"/>
      <c r="MDE156" s="4"/>
      <c r="MDF156" s="4"/>
      <c r="MDG156" s="4"/>
      <c r="MDH156" s="4"/>
      <c r="MDI156" s="4"/>
      <c r="MDJ156" s="4"/>
      <c r="MDK156" s="4"/>
      <c r="MDL156" s="4"/>
      <c r="MDM156" s="4"/>
      <c r="MDN156" s="4"/>
      <c r="MDO156" s="4"/>
      <c r="MDP156" s="4"/>
      <c r="MDQ156" s="4"/>
      <c r="MDR156" s="4"/>
      <c r="MDS156" s="4"/>
      <c r="MDT156" s="4"/>
      <c r="MDU156" s="4"/>
      <c r="MDV156" s="4"/>
      <c r="MDW156" s="74"/>
      <c r="MDX156" s="74"/>
      <c r="MDY156" s="74"/>
      <c r="MDZ156" s="74"/>
      <c r="MEA156" s="74"/>
      <c r="MEB156" s="74"/>
      <c r="MEC156" s="4"/>
      <c r="MED156" s="4"/>
      <c r="MEE156" s="4"/>
      <c r="MEF156" s="4"/>
      <c r="MEG156" s="4"/>
      <c r="MEH156" s="4"/>
      <c r="MEI156" s="4"/>
      <c r="MEJ156" s="4"/>
      <c r="MEK156" s="4"/>
      <c r="MEL156" s="4"/>
      <c r="MEM156" s="4"/>
      <c r="MEN156" s="4"/>
      <c r="MEO156" s="4"/>
      <c r="MEP156" s="4"/>
      <c r="MEQ156" s="4"/>
      <c r="MER156" s="4"/>
      <c r="MES156" s="4"/>
      <c r="MET156" s="4"/>
      <c r="MEU156" s="4"/>
      <c r="MEV156" s="4"/>
      <c r="MEW156" s="4"/>
      <c r="MEX156" s="4"/>
      <c r="MEY156" s="4"/>
      <c r="MEZ156" s="4"/>
      <c r="MFA156" s="4"/>
      <c r="MFB156" s="4"/>
      <c r="MFC156" s="4"/>
      <c r="MFD156" s="4"/>
      <c r="MFE156" s="4"/>
      <c r="MFF156" s="4"/>
      <c r="MFG156" s="4"/>
      <c r="MFH156" s="4"/>
      <c r="MFI156" s="4"/>
      <c r="MFJ156" s="4"/>
      <c r="MFK156" s="4"/>
      <c r="MFL156" s="4"/>
      <c r="MFM156" s="4"/>
      <c r="MFN156" s="4"/>
      <c r="MFO156" s="4"/>
      <c r="MFP156" s="4"/>
      <c r="MFQ156" s="4"/>
      <c r="MFR156" s="4"/>
      <c r="MFS156" s="4"/>
      <c r="MFT156" s="4"/>
      <c r="MFU156" s="4"/>
      <c r="MFV156" s="4"/>
      <c r="MFW156" s="4"/>
      <c r="MFX156" s="4"/>
      <c r="MFY156" s="4"/>
      <c r="MFZ156" s="4"/>
      <c r="MGA156" s="4"/>
      <c r="MGB156" s="4"/>
      <c r="MGC156" s="4"/>
      <c r="MGD156" s="4"/>
      <c r="MGE156" s="4"/>
      <c r="MGF156" s="4"/>
      <c r="MGG156" s="4"/>
      <c r="MGH156" s="4"/>
      <c r="MGI156" s="4"/>
      <c r="MGJ156" s="4"/>
      <c r="MGK156" s="4"/>
      <c r="MGL156" s="4"/>
      <c r="MGM156" s="4"/>
      <c r="MGN156" s="4"/>
      <c r="MGO156" s="4"/>
      <c r="MGP156" s="4"/>
      <c r="MGQ156" s="4"/>
      <c r="MGR156" s="4"/>
      <c r="MGS156" s="4"/>
      <c r="MGT156" s="4"/>
      <c r="MGU156" s="4"/>
      <c r="MGV156" s="4"/>
      <c r="MGW156" s="4"/>
      <c r="MGX156" s="4"/>
      <c r="MGY156" s="4"/>
      <c r="MGZ156" s="4"/>
      <c r="MHA156" s="4"/>
      <c r="MHB156" s="4"/>
      <c r="MHC156" s="4"/>
      <c r="MHD156" s="4"/>
      <c r="MHE156" s="4"/>
      <c r="MHF156" s="4"/>
      <c r="MHG156" s="4"/>
      <c r="MHH156" s="4"/>
      <c r="MHI156" s="4"/>
      <c r="MHJ156" s="4"/>
      <c r="MHK156" s="4"/>
      <c r="MHL156" s="4"/>
      <c r="MHM156" s="4"/>
      <c r="MHN156" s="4"/>
      <c r="MHO156" s="4"/>
      <c r="MHP156" s="4"/>
      <c r="MHQ156" s="4"/>
      <c r="MHR156" s="4"/>
      <c r="MHS156" s="4"/>
      <c r="MHT156" s="4"/>
      <c r="MHU156" s="4"/>
      <c r="MHV156" s="4"/>
      <c r="MHW156" s="4"/>
      <c r="MHX156" s="4"/>
      <c r="MHY156" s="4"/>
      <c r="MHZ156" s="4"/>
      <c r="MIA156" s="4"/>
      <c r="MIB156" s="4"/>
      <c r="MIC156" s="4"/>
      <c r="MID156" s="4"/>
      <c r="MIE156" s="4"/>
      <c r="MIF156" s="4"/>
      <c r="MIG156" s="4"/>
      <c r="MIH156" s="4"/>
      <c r="MII156" s="4"/>
      <c r="MIJ156" s="4"/>
      <c r="MIK156" s="4"/>
      <c r="MIL156" s="4"/>
      <c r="MIM156" s="4"/>
      <c r="MIN156" s="4"/>
      <c r="MIO156" s="4"/>
      <c r="MIP156" s="4"/>
      <c r="MIQ156" s="4"/>
      <c r="MIR156" s="4"/>
      <c r="MIS156" s="4"/>
      <c r="MIT156" s="4"/>
      <c r="MIU156" s="4"/>
      <c r="MIV156" s="4"/>
      <c r="MIW156" s="4"/>
      <c r="MIX156" s="4"/>
      <c r="MIY156" s="4"/>
      <c r="MIZ156" s="4"/>
      <c r="MJA156" s="4"/>
      <c r="MJB156" s="4"/>
      <c r="MJC156" s="4"/>
      <c r="MJD156" s="4"/>
      <c r="MJE156" s="4"/>
      <c r="MJF156" s="4"/>
      <c r="MJG156" s="4"/>
      <c r="MJH156" s="4"/>
      <c r="MJI156" s="4"/>
      <c r="MJJ156" s="4"/>
      <c r="MJK156" s="4"/>
      <c r="MJL156" s="4"/>
      <c r="MJM156" s="4"/>
      <c r="MJN156" s="4"/>
      <c r="MJO156" s="4"/>
      <c r="MJP156" s="4"/>
      <c r="MJQ156" s="4"/>
      <c r="MJR156" s="4"/>
      <c r="MJS156" s="4"/>
      <c r="MJT156" s="4"/>
      <c r="MJU156" s="4"/>
      <c r="MJV156" s="4"/>
      <c r="MJW156" s="4"/>
      <c r="MJX156" s="4"/>
      <c r="MJY156" s="4"/>
      <c r="MJZ156" s="4"/>
      <c r="MKA156" s="4"/>
      <c r="MKB156" s="4"/>
      <c r="MKC156" s="4"/>
      <c r="MKD156" s="4"/>
      <c r="MKE156" s="4"/>
      <c r="MKF156" s="4"/>
      <c r="MKG156" s="4"/>
      <c r="MKH156" s="4"/>
      <c r="MKI156" s="4"/>
      <c r="MKJ156" s="4"/>
      <c r="MKK156" s="4"/>
      <c r="MKL156" s="4"/>
      <c r="MKM156" s="4"/>
      <c r="MKN156" s="4"/>
      <c r="MKO156" s="4"/>
      <c r="MKP156" s="4"/>
      <c r="MKQ156" s="4"/>
      <c r="MKR156" s="4"/>
      <c r="MKS156" s="4"/>
      <c r="MKT156" s="4"/>
      <c r="MKU156" s="4"/>
      <c r="MKV156" s="4"/>
      <c r="MKW156" s="4"/>
      <c r="MKX156" s="4"/>
      <c r="MKY156" s="4"/>
      <c r="MKZ156" s="4"/>
      <c r="MLA156" s="4"/>
      <c r="MLB156" s="4"/>
      <c r="MLC156" s="4"/>
      <c r="MLD156" s="4"/>
      <c r="MLE156" s="4"/>
      <c r="MLF156" s="4"/>
      <c r="MLG156" s="4"/>
      <c r="MLH156" s="4"/>
      <c r="MLI156" s="4"/>
      <c r="MLJ156" s="4"/>
      <c r="MLK156" s="4"/>
      <c r="MLL156" s="4"/>
      <c r="MLM156" s="4"/>
      <c r="MLN156" s="4"/>
      <c r="MLO156" s="4"/>
      <c r="MLP156" s="4"/>
      <c r="MLQ156" s="4"/>
      <c r="MLR156" s="4"/>
      <c r="MLS156" s="4"/>
      <c r="MLT156" s="4"/>
      <c r="MLU156" s="4"/>
      <c r="MLV156" s="4"/>
      <c r="MLW156" s="4"/>
      <c r="MLX156" s="4"/>
      <c r="MLY156" s="4"/>
      <c r="MLZ156" s="4"/>
      <c r="MMA156" s="4"/>
      <c r="MMB156" s="4"/>
      <c r="MMC156" s="4"/>
      <c r="MMD156" s="4"/>
      <c r="MME156" s="4"/>
      <c r="MMF156" s="4"/>
      <c r="MMG156" s="4"/>
      <c r="MMH156" s="4"/>
      <c r="MMI156" s="4"/>
      <c r="MMJ156" s="4"/>
      <c r="MMK156" s="4"/>
      <c r="MML156" s="4"/>
      <c r="MMM156" s="4"/>
      <c r="MMN156" s="4"/>
      <c r="MMO156" s="4"/>
      <c r="MMP156" s="4"/>
      <c r="MMQ156" s="4"/>
      <c r="MMR156" s="4"/>
      <c r="MMS156" s="4"/>
      <c r="MMT156" s="4"/>
      <c r="MMU156" s="4"/>
      <c r="MMV156" s="4"/>
      <c r="MMW156" s="4"/>
      <c r="MMX156" s="4"/>
      <c r="MMY156" s="4"/>
      <c r="MMZ156" s="4"/>
      <c r="MNA156" s="4"/>
      <c r="MNB156" s="4"/>
      <c r="MNC156" s="4"/>
      <c r="MND156" s="4"/>
      <c r="MNE156" s="4"/>
      <c r="MNF156" s="4"/>
      <c r="MNG156" s="4"/>
      <c r="MNH156" s="4"/>
      <c r="MNI156" s="4"/>
      <c r="MNJ156" s="4"/>
      <c r="MNK156" s="4"/>
      <c r="MNL156" s="4"/>
      <c r="MNM156" s="4"/>
      <c r="MNN156" s="4"/>
      <c r="MNO156" s="4"/>
      <c r="MNP156" s="4"/>
      <c r="MNQ156" s="4"/>
      <c r="MNR156" s="4"/>
      <c r="MNS156" s="74"/>
      <c r="MNT156" s="74"/>
      <c r="MNU156" s="74"/>
      <c r="MNV156" s="74"/>
      <c r="MNW156" s="74"/>
      <c r="MNX156" s="74"/>
      <c r="MNY156" s="4"/>
      <c r="MNZ156" s="4"/>
      <c r="MOA156" s="4"/>
      <c r="MOB156" s="4"/>
      <c r="MOC156" s="4"/>
      <c r="MOD156" s="4"/>
      <c r="MOE156" s="4"/>
      <c r="MOF156" s="4"/>
      <c r="MOG156" s="4"/>
      <c r="MOH156" s="4"/>
      <c r="MOI156" s="4"/>
      <c r="MOJ156" s="4"/>
      <c r="MOK156" s="4"/>
      <c r="MOL156" s="4"/>
      <c r="MOM156" s="4"/>
      <c r="MON156" s="4"/>
      <c r="MOO156" s="4"/>
      <c r="MOP156" s="4"/>
      <c r="MOQ156" s="4"/>
      <c r="MOR156" s="4"/>
      <c r="MOS156" s="4"/>
      <c r="MOT156" s="4"/>
      <c r="MOU156" s="4"/>
      <c r="MOV156" s="4"/>
      <c r="MOW156" s="4"/>
      <c r="MOX156" s="4"/>
      <c r="MOY156" s="4"/>
      <c r="MOZ156" s="4"/>
      <c r="MPA156" s="4"/>
      <c r="MPB156" s="4"/>
      <c r="MPC156" s="4"/>
      <c r="MPD156" s="4"/>
      <c r="MPE156" s="4"/>
      <c r="MPF156" s="4"/>
      <c r="MPG156" s="4"/>
      <c r="MPH156" s="4"/>
      <c r="MPI156" s="4"/>
      <c r="MPJ156" s="4"/>
      <c r="MPK156" s="4"/>
      <c r="MPL156" s="4"/>
      <c r="MPM156" s="4"/>
      <c r="MPN156" s="4"/>
      <c r="MPO156" s="4"/>
      <c r="MPP156" s="4"/>
      <c r="MPQ156" s="4"/>
      <c r="MPR156" s="4"/>
      <c r="MPS156" s="4"/>
      <c r="MPT156" s="4"/>
      <c r="MPU156" s="4"/>
      <c r="MPV156" s="4"/>
      <c r="MPW156" s="4"/>
      <c r="MPX156" s="4"/>
      <c r="MPY156" s="4"/>
      <c r="MPZ156" s="4"/>
      <c r="MQA156" s="4"/>
      <c r="MQB156" s="4"/>
      <c r="MQC156" s="4"/>
      <c r="MQD156" s="4"/>
      <c r="MQE156" s="4"/>
      <c r="MQF156" s="4"/>
      <c r="MQG156" s="4"/>
      <c r="MQH156" s="4"/>
      <c r="MQI156" s="4"/>
      <c r="MQJ156" s="4"/>
      <c r="MQK156" s="4"/>
      <c r="MQL156" s="4"/>
      <c r="MQM156" s="4"/>
      <c r="MQN156" s="4"/>
      <c r="MQO156" s="4"/>
      <c r="MQP156" s="4"/>
      <c r="MQQ156" s="4"/>
      <c r="MQR156" s="4"/>
      <c r="MQS156" s="4"/>
      <c r="MQT156" s="4"/>
      <c r="MQU156" s="4"/>
      <c r="MQV156" s="4"/>
      <c r="MQW156" s="4"/>
      <c r="MQX156" s="4"/>
      <c r="MQY156" s="4"/>
      <c r="MQZ156" s="4"/>
      <c r="MRA156" s="4"/>
      <c r="MRB156" s="4"/>
      <c r="MRC156" s="4"/>
      <c r="MRD156" s="4"/>
      <c r="MRE156" s="4"/>
      <c r="MRF156" s="4"/>
      <c r="MRG156" s="4"/>
      <c r="MRH156" s="4"/>
      <c r="MRI156" s="4"/>
      <c r="MRJ156" s="4"/>
      <c r="MRK156" s="4"/>
      <c r="MRL156" s="4"/>
      <c r="MRM156" s="4"/>
      <c r="MRN156" s="4"/>
      <c r="MRO156" s="4"/>
      <c r="MRP156" s="4"/>
      <c r="MRQ156" s="4"/>
      <c r="MRR156" s="4"/>
      <c r="MRS156" s="4"/>
      <c r="MRT156" s="4"/>
      <c r="MRU156" s="4"/>
      <c r="MRV156" s="4"/>
      <c r="MRW156" s="4"/>
      <c r="MRX156" s="4"/>
      <c r="MRY156" s="4"/>
      <c r="MRZ156" s="4"/>
      <c r="MSA156" s="4"/>
      <c r="MSB156" s="4"/>
      <c r="MSC156" s="4"/>
      <c r="MSD156" s="4"/>
      <c r="MSE156" s="4"/>
      <c r="MSF156" s="4"/>
      <c r="MSG156" s="4"/>
      <c r="MSH156" s="4"/>
      <c r="MSI156" s="4"/>
      <c r="MSJ156" s="4"/>
      <c r="MSK156" s="4"/>
      <c r="MSL156" s="4"/>
      <c r="MSM156" s="4"/>
      <c r="MSN156" s="4"/>
      <c r="MSO156" s="4"/>
      <c r="MSP156" s="4"/>
      <c r="MSQ156" s="4"/>
      <c r="MSR156" s="4"/>
      <c r="MSS156" s="4"/>
      <c r="MST156" s="4"/>
      <c r="MSU156" s="4"/>
      <c r="MSV156" s="4"/>
      <c r="MSW156" s="4"/>
      <c r="MSX156" s="4"/>
      <c r="MSY156" s="4"/>
      <c r="MSZ156" s="4"/>
      <c r="MTA156" s="4"/>
      <c r="MTB156" s="4"/>
      <c r="MTC156" s="4"/>
      <c r="MTD156" s="4"/>
      <c r="MTE156" s="4"/>
      <c r="MTF156" s="4"/>
      <c r="MTG156" s="4"/>
      <c r="MTH156" s="4"/>
      <c r="MTI156" s="4"/>
      <c r="MTJ156" s="4"/>
      <c r="MTK156" s="4"/>
      <c r="MTL156" s="4"/>
      <c r="MTM156" s="4"/>
      <c r="MTN156" s="4"/>
      <c r="MTO156" s="4"/>
      <c r="MTP156" s="4"/>
      <c r="MTQ156" s="4"/>
      <c r="MTR156" s="4"/>
      <c r="MTS156" s="4"/>
      <c r="MTT156" s="4"/>
      <c r="MTU156" s="4"/>
      <c r="MTV156" s="4"/>
      <c r="MTW156" s="4"/>
      <c r="MTX156" s="4"/>
      <c r="MTY156" s="4"/>
      <c r="MTZ156" s="4"/>
      <c r="MUA156" s="4"/>
      <c r="MUB156" s="4"/>
      <c r="MUC156" s="4"/>
      <c r="MUD156" s="4"/>
      <c r="MUE156" s="4"/>
      <c r="MUF156" s="4"/>
      <c r="MUG156" s="4"/>
      <c r="MUH156" s="4"/>
      <c r="MUI156" s="4"/>
      <c r="MUJ156" s="4"/>
      <c r="MUK156" s="4"/>
      <c r="MUL156" s="4"/>
      <c r="MUM156" s="4"/>
      <c r="MUN156" s="4"/>
      <c r="MUO156" s="4"/>
      <c r="MUP156" s="4"/>
      <c r="MUQ156" s="4"/>
      <c r="MUR156" s="4"/>
      <c r="MUS156" s="4"/>
      <c r="MUT156" s="4"/>
      <c r="MUU156" s="4"/>
      <c r="MUV156" s="4"/>
      <c r="MUW156" s="4"/>
      <c r="MUX156" s="4"/>
      <c r="MUY156" s="4"/>
      <c r="MUZ156" s="4"/>
      <c r="MVA156" s="4"/>
      <c r="MVB156" s="4"/>
      <c r="MVC156" s="4"/>
      <c r="MVD156" s="4"/>
      <c r="MVE156" s="4"/>
      <c r="MVF156" s="4"/>
      <c r="MVG156" s="4"/>
      <c r="MVH156" s="4"/>
      <c r="MVI156" s="4"/>
      <c r="MVJ156" s="4"/>
      <c r="MVK156" s="4"/>
      <c r="MVL156" s="4"/>
      <c r="MVM156" s="4"/>
      <c r="MVN156" s="4"/>
      <c r="MVO156" s="4"/>
      <c r="MVP156" s="4"/>
      <c r="MVQ156" s="4"/>
      <c r="MVR156" s="4"/>
      <c r="MVS156" s="4"/>
      <c r="MVT156" s="4"/>
      <c r="MVU156" s="4"/>
      <c r="MVV156" s="4"/>
      <c r="MVW156" s="4"/>
      <c r="MVX156" s="4"/>
      <c r="MVY156" s="4"/>
      <c r="MVZ156" s="4"/>
      <c r="MWA156" s="4"/>
      <c r="MWB156" s="4"/>
      <c r="MWC156" s="4"/>
      <c r="MWD156" s="4"/>
      <c r="MWE156" s="4"/>
      <c r="MWF156" s="4"/>
      <c r="MWG156" s="4"/>
      <c r="MWH156" s="4"/>
      <c r="MWI156" s="4"/>
      <c r="MWJ156" s="4"/>
      <c r="MWK156" s="4"/>
      <c r="MWL156" s="4"/>
      <c r="MWM156" s="4"/>
      <c r="MWN156" s="4"/>
      <c r="MWO156" s="4"/>
      <c r="MWP156" s="4"/>
      <c r="MWQ156" s="4"/>
      <c r="MWR156" s="4"/>
      <c r="MWS156" s="4"/>
      <c r="MWT156" s="4"/>
      <c r="MWU156" s="4"/>
      <c r="MWV156" s="4"/>
      <c r="MWW156" s="4"/>
      <c r="MWX156" s="4"/>
      <c r="MWY156" s="4"/>
      <c r="MWZ156" s="4"/>
      <c r="MXA156" s="4"/>
      <c r="MXB156" s="4"/>
      <c r="MXC156" s="4"/>
      <c r="MXD156" s="4"/>
      <c r="MXE156" s="4"/>
      <c r="MXF156" s="4"/>
      <c r="MXG156" s="4"/>
      <c r="MXH156" s="4"/>
      <c r="MXI156" s="4"/>
      <c r="MXJ156" s="4"/>
      <c r="MXK156" s="4"/>
      <c r="MXL156" s="4"/>
      <c r="MXM156" s="4"/>
      <c r="MXN156" s="4"/>
      <c r="MXO156" s="74"/>
      <c r="MXP156" s="74"/>
      <c r="MXQ156" s="74"/>
      <c r="MXR156" s="74"/>
      <c r="MXS156" s="74"/>
      <c r="MXT156" s="74"/>
      <c r="MXU156" s="4"/>
      <c r="MXV156" s="4"/>
      <c r="MXW156" s="4"/>
      <c r="MXX156" s="4"/>
      <c r="MXY156" s="4"/>
      <c r="MXZ156" s="4"/>
      <c r="MYA156" s="4"/>
      <c r="MYB156" s="4"/>
      <c r="MYC156" s="4"/>
      <c r="MYD156" s="4"/>
      <c r="MYE156" s="4"/>
      <c r="MYF156" s="4"/>
      <c r="MYG156" s="4"/>
      <c r="MYH156" s="4"/>
      <c r="MYI156" s="4"/>
      <c r="MYJ156" s="4"/>
      <c r="MYK156" s="4"/>
      <c r="MYL156" s="4"/>
      <c r="MYM156" s="4"/>
      <c r="MYN156" s="4"/>
      <c r="MYO156" s="4"/>
      <c r="MYP156" s="4"/>
      <c r="MYQ156" s="4"/>
      <c r="MYR156" s="4"/>
      <c r="MYS156" s="4"/>
      <c r="MYT156" s="4"/>
      <c r="MYU156" s="4"/>
      <c r="MYV156" s="4"/>
      <c r="MYW156" s="4"/>
      <c r="MYX156" s="4"/>
      <c r="MYY156" s="4"/>
      <c r="MYZ156" s="4"/>
      <c r="MZA156" s="4"/>
      <c r="MZB156" s="4"/>
      <c r="MZC156" s="4"/>
      <c r="MZD156" s="4"/>
      <c r="MZE156" s="4"/>
      <c r="MZF156" s="4"/>
      <c r="MZG156" s="4"/>
      <c r="MZH156" s="4"/>
      <c r="MZI156" s="4"/>
      <c r="MZJ156" s="4"/>
      <c r="MZK156" s="4"/>
      <c r="MZL156" s="4"/>
      <c r="MZM156" s="4"/>
      <c r="MZN156" s="4"/>
      <c r="MZO156" s="4"/>
      <c r="MZP156" s="4"/>
      <c r="MZQ156" s="4"/>
      <c r="MZR156" s="4"/>
      <c r="MZS156" s="4"/>
      <c r="MZT156" s="4"/>
      <c r="MZU156" s="4"/>
      <c r="MZV156" s="4"/>
      <c r="MZW156" s="4"/>
      <c r="MZX156" s="4"/>
      <c r="MZY156" s="4"/>
      <c r="MZZ156" s="4"/>
      <c r="NAA156" s="4"/>
      <c r="NAB156" s="4"/>
      <c r="NAC156" s="4"/>
      <c r="NAD156" s="4"/>
      <c r="NAE156" s="4"/>
      <c r="NAF156" s="4"/>
      <c r="NAG156" s="4"/>
      <c r="NAH156" s="4"/>
      <c r="NAI156" s="4"/>
      <c r="NAJ156" s="4"/>
      <c r="NAK156" s="4"/>
      <c r="NAL156" s="4"/>
      <c r="NAM156" s="4"/>
      <c r="NAN156" s="4"/>
      <c r="NAO156" s="4"/>
      <c r="NAP156" s="4"/>
      <c r="NAQ156" s="4"/>
      <c r="NAR156" s="4"/>
      <c r="NAS156" s="4"/>
      <c r="NAT156" s="4"/>
      <c r="NAU156" s="4"/>
      <c r="NAV156" s="4"/>
      <c r="NAW156" s="4"/>
      <c r="NAX156" s="4"/>
      <c r="NAY156" s="4"/>
      <c r="NAZ156" s="4"/>
      <c r="NBA156" s="4"/>
      <c r="NBB156" s="4"/>
      <c r="NBC156" s="4"/>
      <c r="NBD156" s="4"/>
      <c r="NBE156" s="4"/>
      <c r="NBF156" s="4"/>
      <c r="NBG156" s="4"/>
      <c r="NBH156" s="4"/>
      <c r="NBI156" s="4"/>
      <c r="NBJ156" s="4"/>
      <c r="NBK156" s="4"/>
      <c r="NBL156" s="4"/>
      <c r="NBM156" s="4"/>
      <c r="NBN156" s="4"/>
      <c r="NBO156" s="4"/>
      <c r="NBP156" s="4"/>
      <c r="NBQ156" s="4"/>
      <c r="NBR156" s="4"/>
      <c r="NBS156" s="4"/>
      <c r="NBT156" s="4"/>
      <c r="NBU156" s="4"/>
      <c r="NBV156" s="4"/>
      <c r="NBW156" s="4"/>
      <c r="NBX156" s="4"/>
      <c r="NBY156" s="4"/>
      <c r="NBZ156" s="4"/>
      <c r="NCA156" s="4"/>
      <c r="NCB156" s="4"/>
      <c r="NCC156" s="4"/>
      <c r="NCD156" s="4"/>
      <c r="NCE156" s="4"/>
      <c r="NCF156" s="4"/>
      <c r="NCG156" s="4"/>
      <c r="NCH156" s="4"/>
      <c r="NCI156" s="4"/>
      <c r="NCJ156" s="4"/>
      <c r="NCK156" s="4"/>
      <c r="NCL156" s="4"/>
      <c r="NCM156" s="4"/>
      <c r="NCN156" s="4"/>
      <c r="NCO156" s="4"/>
      <c r="NCP156" s="4"/>
      <c r="NCQ156" s="4"/>
      <c r="NCR156" s="4"/>
      <c r="NCS156" s="4"/>
      <c r="NCT156" s="4"/>
      <c r="NCU156" s="4"/>
      <c r="NCV156" s="4"/>
      <c r="NCW156" s="4"/>
      <c r="NCX156" s="4"/>
      <c r="NCY156" s="4"/>
      <c r="NCZ156" s="4"/>
      <c r="NDA156" s="4"/>
      <c r="NDB156" s="4"/>
      <c r="NDC156" s="4"/>
      <c r="NDD156" s="4"/>
      <c r="NDE156" s="4"/>
      <c r="NDF156" s="4"/>
      <c r="NDG156" s="4"/>
      <c r="NDH156" s="4"/>
      <c r="NDI156" s="4"/>
      <c r="NDJ156" s="4"/>
      <c r="NDK156" s="4"/>
      <c r="NDL156" s="4"/>
      <c r="NDM156" s="4"/>
      <c r="NDN156" s="4"/>
      <c r="NDO156" s="4"/>
      <c r="NDP156" s="4"/>
      <c r="NDQ156" s="4"/>
      <c r="NDR156" s="4"/>
      <c r="NDS156" s="4"/>
      <c r="NDT156" s="4"/>
      <c r="NDU156" s="4"/>
      <c r="NDV156" s="4"/>
      <c r="NDW156" s="4"/>
      <c r="NDX156" s="4"/>
      <c r="NDY156" s="4"/>
      <c r="NDZ156" s="4"/>
      <c r="NEA156" s="4"/>
      <c r="NEB156" s="4"/>
      <c r="NEC156" s="4"/>
      <c r="NED156" s="4"/>
      <c r="NEE156" s="4"/>
      <c r="NEF156" s="4"/>
      <c r="NEG156" s="4"/>
      <c r="NEH156" s="4"/>
      <c r="NEI156" s="4"/>
      <c r="NEJ156" s="4"/>
      <c r="NEK156" s="4"/>
      <c r="NEL156" s="4"/>
      <c r="NEM156" s="4"/>
      <c r="NEN156" s="4"/>
      <c r="NEO156" s="4"/>
      <c r="NEP156" s="4"/>
      <c r="NEQ156" s="4"/>
      <c r="NER156" s="4"/>
      <c r="NES156" s="4"/>
      <c r="NET156" s="4"/>
      <c r="NEU156" s="4"/>
      <c r="NEV156" s="4"/>
      <c r="NEW156" s="4"/>
      <c r="NEX156" s="4"/>
      <c r="NEY156" s="4"/>
      <c r="NEZ156" s="4"/>
      <c r="NFA156" s="4"/>
      <c r="NFB156" s="4"/>
      <c r="NFC156" s="4"/>
      <c r="NFD156" s="4"/>
      <c r="NFE156" s="4"/>
      <c r="NFF156" s="4"/>
      <c r="NFG156" s="4"/>
      <c r="NFH156" s="4"/>
      <c r="NFI156" s="4"/>
      <c r="NFJ156" s="4"/>
      <c r="NFK156" s="4"/>
      <c r="NFL156" s="4"/>
      <c r="NFM156" s="4"/>
      <c r="NFN156" s="4"/>
      <c r="NFO156" s="4"/>
      <c r="NFP156" s="4"/>
      <c r="NFQ156" s="4"/>
      <c r="NFR156" s="4"/>
      <c r="NFS156" s="4"/>
      <c r="NFT156" s="4"/>
      <c r="NFU156" s="4"/>
      <c r="NFV156" s="4"/>
      <c r="NFW156" s="4"/>
      <c r="NFX156" s="4"/>
      <c r="NFY156" s="4"/>
      <c r="NFZ156" s="4"/>
      <c r="NGA156" s="4"/>
      <c r="NGB156" s="4"/>
      <c r="NGC156" s="4"/>
      <c r="NGD156" s="4"/>
      <c r="NGE156" s="4"/>
      <c r="NGF156" s="4"/>
      <c r="NGG156" s="4"/>
      <c r="NGH156" s="4"/>
      <c r="NGI156" s="4"/>
      <c r="NGJ156" s="4"/>
      <c r="NGK156" s="4"/>
      <c r="NGL156" s="4"/>
      <c r="NGM156" s="4"/>
      <c r="NGN156" s="4"/>
      <c r="NGO156" s="4"/>
      <c r="NGP156" s="4"/>
      <c r="NGQ156" s="4"/>
      <c r="NGR156" s="4"/>
      <c r="NGS156" s="4"/>
      <c r="NGT156" s="4"/>
      <c r="NGU156" s="4"/>
      <c r="NGV156" s="4"/>
      <c r="NGW156" s="4"/>
      <c r="NGX156" s="4"/>
      <c r="NGY156" s="4"/>
      <c r="NGZ156" s="4"/>
      <c r="NHA156" s="4"/>
      <c r="NHB156" s="4"/>
      <c r="NHC156" s="4"/>
      <c r="NHD156" s="4"/>
      <c r="NHE156" s="4"/>
      <c r="NHF156" s="4"/>
      <c r="NHG156" s="4"/>
      <c r="NHH156" s="4"/>
      <c r="NHI156" s="4"/>
      <c r="NHJ156" s="4"/>
      <c r="NHK156" s="74"/>
      <c r="NHL156" s="74"/>
      <c r="NHM156" s="74"/>
      <c r="NHN156" s="74"/>
      <c r="NHO156" s="74"/>
      <c r="NHP156" s="74"/>
      <c r="NHQ156" s="4"/>
      <c r="NHR156" s="4"/>
      <c r="NHS156" s="4"/>
      <c r="NHT156" s="4"/>
      <c r="NHU156" s="4"/>
      <c r="NHV156" s="4"/>
      <c r="NHW156" s="4"/>
      <c r="NHX156" s="4"/>
      <c r="NHY156" s="4"/>
      <c r="NHZ156" s="4"/>
      <c r="NIA156" s="4"/>
      <c r="NIB156" s="4"/>
      <c r="NIC156" s="4"/>
      <c r="NID156" s="4"/>
      <c r="NIE156" s="4"/>
      <c r="NIF156" s="4"/>
      <c r="NIG156" s="4"/>
      <c r="NIH156" s="4"/>
      <c r="NII156" s="4"/>
      <c r="NIJ156" s="4"/>
      <c r="NIK156" s="4"/>
      <c r="NIL156" s="4"/>
      <c r="NIM156" s="4"/>
      <c r="NIN156" s="4"/>
      <c r="NIO156" s="4"/>
      <c r="NIP156" s="4"/>
      <c r="NIQ156" s="4"/>
      <c r="NIR156" s="4"/>
      <c r="NIS156" s="4"/>
      <c r="NIT156" s="4"/>
      <c r="NIU156" s="4"/>
      <c r="NIV156" s="4"/>
      <c r="NIW156" s="4"/>
      <c r="NIX156" s="4"/>
      <c r="NIY156" s="4"/>
      <c r="NIZ156" s="4"/>
      <c r="NJA156" s="4"/>
      <c r="NJB156" s="4"/>
      <c r="NJC156" s="4"/>
      <c r="NJD156" s="4"/>
      <c r="NJE156" s="4"/>
      <c r="NJF156" s="4"/>
      <c r="NJG156" s="4"/>
      <c r="NJH156" s="4"/>
      <c r="NJI156" s="4"/>
      <c r="NJJ156" s="4"/>
      <c r="NJK156" s="4"/>
      <c r="NJL156" s="4"/>
      <c r="NJM156" s="4"/>
      <c r="NJN156" s="4"/>
      <c r="NJO156" s="4"/>
      <c r="NJP156" s="4"/>
      <c r="NJQ156" s="4"/>
      <c r="NJR156" s="4"/>
      <c r="NJS156" s="4"/>
      <c r="NJT156" s="4"/>
      <c r="NJU156" s="4"/>
      <c r="NJV156" s="4"/>
      <c r="NJW156" s="4"/>
      <c r="NJX156" s="4"/>
      <c r="NJY156" s="4"/>
      <c r="NJZ156" s="4"/>
      <c r="NKA156" s="4"/>
      <c r="NKB156" s="4"/>
      <c r="NKC156" s="4"/>
      <c r="NKD156" s="4"/>
      <c r="NKE156" s="4"/>
      <c r="NKF156" s="4"/>
      <c r="NKG156" s="4"/>
      <c r="NKH156" s="4"/>
      <c r="NKI156" s="4"/>
      <c r="NKJ156" s="4"/>
      <c r="NKK156" s="4"/>
      <c r="NKL156" s="4"/>
      <c r="NKM156" s="4"/>
      <c r="NKN156" s="4"/>
      <c r="NKO156" s="4"/>
      <c r="NKP156" s="4"/>
      <c r="NKQ156" s="4"/>
      <c r="NKR156" s="4"/>
      <c r="NKS156" s="4"/>
      <c r="NKT156" s="4"/>
      <c r="NKU156" s="4"/>
      <c r="NKV156" s="4"/>
      <c r="NKW156" s="4"/>
      <c r="NKX156" s="4"/>
      <c r="NKY156" s="4"/>
      <c r="NKZ156" s="4"/>
      <c r="NLA156" s="4"/>
      <c r="NLB156" s="4"/>
      <c r="NLC156" s="4"/>
      <c r="NLD156" s="4"/>
      <c r="NLE156" s="4"/>
      <c r="NLF156" s="4"/>
      <c r="NLG156" s="4"/>
      <c r="NLH156" s="4"/>
      <c r="NLI156" s="4"/>
      <c r="NLJ156" s="4"/>
      <c r="NLK156" s="4"/>
      <c r="NLL156" s="4"/>
      <c r="NLM156" s="4"/>
      <c r="NLN156" s="4"/>
      <c r="NLO156" s="4"/>
      <c r="NLP156" s="4"/>
      <c r="NLQ156" s="4"/>
      <c r="NLR156" s="4"/>
      <c r="NLS156" s="4"/>
      <c r="NLT156" s="4"/>
      <c r="NLU156" s="4"/>
      <c r="NLV156" s="4"/>
      <c r="NLW156" s="4"/>
      <c r="NLX156" s="4"/>
      <c r="NLY156" s="4"/>
      <c r="NLZ156" s="4"/>
      <c r="NMA156" s="4"/>
      <c r="NMB156" s="4"/>
      <c r="NMC156" s="4"/>
      <c r="NMD156" s="4"/>
      <c r="NME156" s="4"/>
      <c r="NMF156" s="4"/>
      <c r="NMG156" s="4"/>
      <c r="NMH156" s="4"/>
      <c r="NMI156" s="4"/>
      <c r="NMJ156" s="4"/>
      <c r="NMK156" s="4"/>
      <c r="NML156" s="4"/>
      <c r="NMM156" s="4"/>
      <c r="NMN156" s="4"/>
      <c r="NMO156" s="4"/>
      <c r="NMP156" s="4"/>
      <c r="NMQ156" s="4"/>
      <c r="NMR156" s="4"/>
      <c r="NMS156" s="4"/>
      <c r="NMT156" s="4"/>
      <c r="NMU156" s="4"/>
      <c r="NMV156" s="4"/>
      <c r="NMW156" s="4"/>
      <c r="NMX156" s="4"/>
      <c r="NMY156" s="4"/>
      <c r="NMZ156" s="4"/>
      <c r="NNA156" s="4"/>
      <c r="NNB156" s="4"/>
      <c r="NNC156" s="4"/>
      <c r="NND156" s="4"/>
      <c r="NNE156" s="4"/>
      <c r="NNF156" s="4"/>
      <c r="NNG156" s="4"/>
      <c r="NNH156" s="4"/>
      <c r="NNI156" s="4"/>
      <c r="NNJ156" s="4"/>
      <c r="NNK156" s="4"/>
      <c r="NNL156" s="4"/>
      <c r="NNM156" s="4"/>
      <c r="NNN156" s="4"/>
      <c r="NNO156" s="4"/>
      <c r="NNP156" s="4"/>
      <c r="NNQ156" s="4"/>
      <c r="NNR156" s="4"/>
      <c r="NNS156" s="4"/>
      <c r="NNT156" s="4"/>
      <c r="NNU156" s="4"/>
      <c r="NNV156" s="4"/>
      <c r="NNW156" s="4"/>
      <c r="NNX156" s="4"/>
      <c r="NNY156" s="4"/>
      <c r="NNZ156" s="4"/>
      <c r="NOA156" s="4"/>
      <c r="NOB156" s="4"/>
      <c r="NOC156" s="4"/>
      <c r="NOD156" s="4"/>
      <c r="NOE156" s="4"/>
      <c r="NOF156" s="4"/>
      <c r="NOG156" s="4"/>
      <c r="NOH156" s="4"/>
      <c r="NOI156" s="4"/>
      <c r="NOJ156" s="4"/>
      <c r="NOK156" s="4"/>
      <c r="NOL156" s="4"/>
      <c r="NOM156" s="4"/>
      <c r="NON156" s="4"/>
      <c r="NOO156" s="4"/>
      <c r="NOP156" s="4"/>
      <c r="NOQ156" s="4"/>
      <c r="NOR156" s="4"/>
      <c r="NOS156" s="4"/>
      <c r="NOT156" s="4"/>
      <c r="NOU156" s="4"/>
      <c r="NOV156" s="4"/>
      <c r="NOW156" s="4"/>
      <c r="NOX156" s="4"/>
      <c r="NOY156" s="4"/>
      <c r="NOZ156" s="4"/>
      <c r="NPA156" s="4"/>
      <c r="NPB156" s="4"/>
      <c r="NPC156" s="4"/>
      <c r="NPD156" s="4"/>
      <c r="NPE156" s="4"/>
      <c r="NPF156" s="4"/>
      <c r="NPG156" s="4"/>
      <c r="NPH156" s="4"/>
      <c r="NPI156" s="4"/>
      <c r="NPJ156" s="4"/>
      <c r="NPK156" s="4"/>
      <c r="NPL156" s="4"/>
      <c r="NPM156" s="4"/>
      <c r="NPN156" s="4"/>
      <c r="NPO156" s="4"/>
      <c r="NPP156" s="4"/>
      <c r="NPQ156" s="4"/>
      <c r="NPR156" s="4"/>
      <c r="NPS156" s="4"/>
      <c r="NPT156" s="4"/>
      <c r="NPU156" s="4"/>
      <c r="NPV156" s="4"/>
      <c r="NPW156" s="4"/>
      <c r="NPX156" s="4"/>
      <c r="NPY156" s="4"/>
      <c r="NPZ156" s="4"/>
      <c r="NQA156" s="4"/>
      <c r="NQB156" s="4"/>
      <c r="NQC156" s="4"/>
      <c r="NQD156" s="4"/>
      <c r="NQE156" s="4"/>
      <c r="NQF156" s="4"/>
      <c r="NQG156" s="4"/>
      <c r="NQH156" s="4"/>
      <c r="NQI156" s="4"/>
      <c r="NQJ156" s="4"/>
      <c r="NQK156" s="4"/>
      <c r="NQL156" s="4"/>
      <c r="NQM156" s="4"/>
      <c r="NQN156" s="4"/>
      <c r="NQO156" s="4"/>
      <c r="NQP156" s="4"/>
      <c r="NQQ156" s="4"/>
      <c r="NQR156" s="4"/>
      <c r="NQS156" s="4"/>
      <c r="NQT156" s="4"/>
      <c r="NQU156" s="4"/>
      <c r="NQV156" s="4"/>
      <c r="NQW156" s="4"/>
      <c r="NQX156" s="4"/>
      <c r="NQY156" s="4"/>
      <c r="NQZ156" s="4"/>
      <c r="NRA156" s="4"/>
      <c r="NRB156" s="4"/>
      <c r="NRC156" s="4"/>
      <c r="NRD156" s="4"/>
      <c r="NRE156" s="4"/>
      <c r="NRF156" s="4"/>
      <c r="NRG156" s="74"/>
      <c r="NRH156" s="74"/>
      <c r="NRI156" s="74"/>
      <c r="NRJ156" s="74"/>
      <c r="NRK156" s="74"/>
      <c r="NRL156" s="74"/>
      <c r="NRM156" s="4"/>
      <c r="NRN156" s="4"/>
      <c r="NRO156" s="4"/>
      <c r="NRP156" s="4"/>
      <c r="NRQ156" s="4"/>
      <c r="NRR156" s="4"/>
      <c r="NRS156" s="4"/>
      <c r="NRT156" s="4"/>
      <c r="NRU156" s="4"/>
      <c r="NRV156" s="4"/>
      <c r="NRW156" s="4"/>
      <c r="NRX156" s="4"/>
      <c r="NRY156" s="4"/>
      <c r="NRZ156" s="4"/>
      <c r="NSA156" s="4"/>
      <c r="NSB156" s="4"/>
      <c r="NSC156" s="4"/>
      <c r="NSD156" s="4"/>
      <c r="NSE156" s="4"/>
      <c r="NSF156" s="4"/>
      <c r="NSG156" s="4"/>
      <c r="NSH156" s="4"/>
      <c r="NSI156" s="4"/>
      <c r="NSJ156" s="4"/>
      <c r="NSK156" s="4"/>
      <c r="NSL156" s="4"/>
      <c r="NSM156" s="4"/>
      <c r="NSN156" s="4"/>
      <c r="NSO156" s="4"/>
      <c r="NSP156" s="4"/>
      <c r="NSQ156" s="4"/>
      <c r="NSR156" s="4"/>
      <c r="NSS156" s="4"/>
      <c r="NST156" s="4"/>
      <c r="NSU156" s="4"/>
      <c r="NSV156" s="4"/>
      <c r="NSW156" s="4"/>
      <c r="NSX156" s="4"/>
      <c r="NSY156" s="4"/>
      <c r="NSZ156" s="4"/>
      <c r="NTA156" s="4"/>
      <c r="NTB156" s="4"/>
      <c r="NTC156" s="4"/>
      <c r="NTD156" s="4"/>
      <c r="NTE156" s="4"/>
      <c r="NTF156" s="4"/>
      <c r="NTG156" s="4"/>
      <c r="NTH156" s="4"/>
      <c r="NTI156" s="4"/>
      <c r="NTJ156" s="4"/>
      <c r="NTK156" s="4"/>
      <c r="NTL156" s="4"/>
      <c r="NTM156" s="4"/>
      <c r="NTN156" s="4"/>
      <c r="NTO156" s="4"/>
      <c r="NTP156" s="4"/>
      <c r="NTQ156" s="4"/>
      <c r="NTR156" s="4"/>
      <c r="NTS156" s="4"/>
      <c r="NTT156" s="4"/>
      <c r="NTU156" s="4"/>
      <c r="NTV156" s="4"/>
      <c r="NTW156" s="4"/>
      <c r="NTX156" s="4"/>
      <c r="NTY156" s="4"/>
      <c r="NTZ156" s="4"/>
      <c r="NUA156" s="4"/>
      <c r="NUB156" s="4"/>
      <c r="NUC156" s="4"/>
      <c r="NUD156" s="4"/>
      <c r="NUE156" s="4"/>
      <c r="NUF156" s="4"/>
      <c r="NUG156" s="4"/>
      <c r="NUH156" s="4"/>
      <c r="NUI156" s="4"/>
      <c r="NUJ156" s="4"/>
      <c r="NUK156" s="4"/>
      <c r="NUL156" s="4"/>
      <c r="NUM156" s="4"/>
      <c r="NUN156" s="4"/>
      <c r="NUO156" s="4"/>
      <c r="NUP156" s="4"/>
      <c r="NUQ156" s="4"/>
      <c r="NUR156" s="4"/>
      <c r="NUS156" s="4"/>
      <c r="NUT156" s="4"/>
      <c r="NUU156" s="4"/>
      <c r="NUV156" s="4"/>
      <c r="NUW156" s="4"/>
      <c r="NUX156" s="4"/>
      <c r="NUY156" s="4"/>
      <c r="NUZ156" s="4"/>
      <c r="NVA156" s="4"/>
      <c r="NVB156" s="4"/>
      <c r="NVC156" s="4"/>
      <c r="NVD156" s="4"/>
      <c r="NVE156" s="4"/>
      <c r="NVF156" s="4"/>
      <c r="NVG156" s="4"/>
      <c r="NVH156" s="4"/>
      <c r="NVI156" s="4"/>
      <c r="NVJ156" s="4"/>
      <c r="NVK156" s="4"/>
      <c r="NVL156" s="4"/>
      <c r="NVM156" s="4"/>
      <c r="NVN156" s="4"/>
      <c r="NVO156" s="4"/>
      <c r="NVP156" s="4"/>
      <c r="NVQ156" s="4"/>
      <c r="NVR156" s="4"/>
      <c r="NVS156" s="4"/>
      <c r="NVT156" s="4"/>
      <c r="NVU156" s="4"/>
      <c r="NVV156" s="4"/>
      <c r="NVW156" s="4"/>
      <c r="NVX156" s="4"/>
      <c r="NVY156" s="4"/>
      <c r="NVZ156" s="4"/>
      <c r="NWA156" s="4"/>
      <c r="NWB156" s="4"/>
      <c r="NWC156" s="4"/>
      <c r="NWD156" s="4"/>
      <c r="NWE156" s="4"/>
      <c r="NWF156" s="4"/>
      <c r="NWG156" s="4"/>
      <c r="NWH156" s="4"/>
      <c r="NWI156" s="4"/>
      <c r="NWJ156" s="4"/>
      <c r="NWK156" s="4"/>
      <c r="NWL156" s="4"/>
      <c r="NWM156" s="4"/>
      <c r="NWN156" s="4"/>
      <c r="NWO156" s="4"/>
      <c r="NWP156" s="4"/>
      <c r="NWQ156" s="4"/>
      <c r="NWR156" s="4"/>
      <c r="NWS156" s="4"/>
      <c r="NWT156" s="4"/>
      <c r="NWU156" s="4"/>
      <c r="NWV156" s="4"/>
      <c r="NWW156" s="4"/>
      <c r="NWX156" s="4"/>
      <c r="NWY156" s="4"/>
      <c r="NWZ156" s="4"/>
      <c r="NXA156" s="4"/>
      <c r="NXB156" s="4"/>
      <c r="NXC156" s="4"/>
      <c r="NXD156" s="4"/>
      <c r="NXE156" s="4"/>
      <c r="NXF156" s="4"/>
      <c r="NXG156" s="4"/>
      <c r="NXH156" s="4"/>
      <c r="NXI156" s="4"/>
      <c r="NXJ156" s="4"/>
      <c r="NXK156" s="4"/>
      <c r="NXL156" s="4"/>
      <c r="NXM156" s="4"/>
      <c r="NXN156" s="4"/>
      <c r="NXO156" s="4"/>
      <c r="NXP156" s="4"/>
      <c r="NXQ156" s="4"/>
      <c r="NXR156" s="4"/>
      <c r="NXS156" s="4"/>
      <c r="NXT156" s="4"/>
      <c r="NXU156" s="4"/>
      <c r="NXV156" s="4"/>
      <c r="NXW156" s="4"/>
      <c r="NXX156" s="4"/>
      <c r="NXY156" s="4"/>
      <c r="NXZ156" s="4"/>
      <c r="NYA156" s="4"/>
      <c r="NYB156" s="4"/>
      <c r="NYC156" s="4"/>
      <c r="NYD156" s="4"/>
      <c r="NYE156" s="4"/>
      <c r="NYF156" s="4"/>
      <c r="NYG156" s="4"/>
      <c r="NYH156" s="4"/>
      <c r="NYI156" s="4"/>
      <c r="NYJ156" s="4"/>
      <c r="NYK156" s="4"/>
      <c r="NYL156" s="4"/>
      <c r="NYM156" s="4"/>
      <c r="NYN156" s="4"/>
      <c r="NYO156" s="4"/>
      <c r="NYP156" s="4"/>
      <c r="NYQ156" s="4"/>
      <c r="NYR156" s="4"/>
      <c r="NYS156" s="4"/>
      <c r="NYT156" s="4"/>
      <c r="NYU156" s="4"/>
      <c r="NYV156" s="4"/>
      <c r="NYW156" s="4"/>
      <c r="NYX156" s="4"/>
      <c r="NYY156" s="4"/>
      <c r="NYZ156" s="4"/>
      <c r="NZA156" s="4"/>
      <c r="NZB156" s="4"/>
      <c r="NZC156" s="4"/>
      <c r="NZD156" s="4"/>
      <c r="NZE156" s="4"/>
      <c r="NZF156" s="4"/>
      <c r="NZG156" s="4"/>
      <c r="NZH156" s="4"/>
      <c r="NZI156" s="4"/>
      <c r="NZJ156" s="4"/>
      <c r="NZK156" s="4"/>
      <c r="NZL156" s="4"/>
      <c r="NZM156" s="4"/>
      <c r="NZN156" s="4"/>
      <c r="NZO156" s="4"/>
      <c r="NZP156" s="4"/>
      <c r="NZQ156" s="4"/>
      <c r="NZR156" s="4"/>
      <c r="NZS156" s="4"/>
      <c r="NZT156" s="4"/>
      <c r="NZU156" s="4"/>
      <c r="NZV156" s="4"/>
      <c r="NZW156" s="4"/>
      <c r="NZX156" s="4"/>
      <c r="NZY156" s="4"/>
      <c r="NZZ156" s="4"/>
      <c r="OAA156" s="4"/>
      <c r="OAB156" s="4"/>
      <c r="OAC156" s="4"/>
      <c r="OAD156" s="4"/>
      <c r="OAE156" s="4"/>
      <c r="OAF156" s="4"/>
      <c r="OAG156" s="4"/>
      <c r="OAH156" s="4"/>
      <c r="OAI156" s="4"/>
      <c r="OAJ156" s="4"/>
      <c r="OAK156" s="4"/>
      <c r="OAL156" s="4"/>
      <c r="OAM156" s="4"/>
      <c r="OAN156" s="4"/>
      <c r="OAO156" s="4"/>
      <c r="OAP156" s="4"/>
      <c r="OAQ156" s="4"/>
      <c r="OAR156" s="4"/>
      <c r="OAS156" s="4"/>
      <c r="OAT156" s="4"/>
      <c r="OAU156" s="4"/>
      <c r="OAV156" s="4"/>
      <c r="OAW156" s="4"/>
      <c r="OAX156" s="4"/>
      <c r="OAY156" s="4"/>
      <c r="OAZ156" s="4"/>
      <c r="OBA156" s="4"/>
      <c r="OBB156" s="4"/>
      <c r="OBC156" s="74"/>
      <c r="OBD156" s="74"/>
      <c r="OBE156" s="74"/>
      <c r="OBF156" s="74"/>
      <c r="OBG156" s="74"/>
      <c r="OBH156" s="74"/>
      <c r="OBI156" s="4"/>
      <c r="OBJ156" s="4"/>
      <c r="OBK156" s="4"/>
      <c r="OBL156" s="4"/>
      <c r="OBM156" s="4"/>
      <c r="OBN156" s="4"/>
      <c r="OBO156" s="4"/>
      <c r="OBP156" s="4"/>
      <c r="OBQ156" s="4"/>
      <c r="OBR156" s="4"/>
      <c r="OBS156" s="4"/>
      <c r="OBT156" s="4"/>
      <c r="OBU156" s="4"/>
      <c r="OBV156" s="4"/>
      <c r="OBW156" s="4"/>
      <c r="OBX156" s="4"/>
      <c r="OBY156" s="4"/>
      <c r="OBZ156" s="4"/>
      <c r="OCA156" s="4"/>
      <c r="OCB156" s="4"/>
      <c r="OCC156" s="4"/>
      <c r="OCD156" s="4"/>
      <c r="OCE156" s="4"/>
      <c r="OCF156" s="4"/>
      <c r="OCG156" s="4"/>
      <c r="OCH156" s="4"/>
      <c r="OCI156" s="4"/>
      <c r="OCJ156" s="4"/>
      <c r="OCK156" s="4"/>
      <c r="OCL156" s="4"/>
      <c r="OCM156" s="4"/>
      <c r="OCN156" s="4"/>
      <c r="OCO156" s="4"/>
      <c r="OCP156" s="4"/>
      <c r="OCQ156" s="4"/>
      <c r="OCR156" s="4"/>
      <c r="OCS156" s="4"/>
      <c r="OCT156" s="4"/>
      <c r="OCU156" s="4"/>
      <c r="OCV156" s="4"/>
      <c r="OCW156" s="4"/>
      <c r="OCX156" s="4"/>
      <c r="OCY156" s="4"/>
      <c r="OCZ156" s="4"/>
      <c r="ODA156" s="4"/>
      <c r="ODB156" s="4"/>
      <c r="ODC156" s="4"/>
      <c r="ODD156" s="4"/>
      <c r="ODE156" s="4"/>
      <c r="ODF156" s="4"/>
      <c r="ODG156" s="4"/>
      <c r="ODH156" s="4"/>
      <c r="ODI156" s="4"/>
      <c r="ODJ156" s="4"/>
      <c r="ODK156" s="4"/>
      <c r="ODL156" s="4"/>
      <c r="ODM156" s="4"/>
      <c r="ODN156" s="4"/>
      <c r="ODO156" s="4"/>
      <c r="ODP156" s="4"/>
      <c r="ODQ156" s="4"/>
      <c r="ODR156" s="4"/>
      <c r="ODS156" s="4"/>
      <c r="ODT156" s="4"/>
      <c r="ODU156" s="4"/>
      <c r="ODV156" s="4"/>
      <c r="ODW156" s="4"/>
      <c r="ODX156" s="4"/>
      <c r="ODY156" s="4"/>
      <c r="ODZ156" s="4"/>
      <c r="OEA156" s="4"/>
      <c r="OEB156" s="4"/>
      <c r="OEC156" s="4"/>
      <c r="OED156" s="4"/>
      <c r="OEE156" s="4"/>
      <c r="OEF156" s="4"/>
      <c r="OEG156" s="4"/>
      <c r="OEH156" s="4"/>
      <c r="OEI156" s="4"/>
      <c r="OEJ156" s="4"/>
      <c r="OEK156" s="4"/>
      <c r="OEL156" s="4"/>
      <c r="OEM156" s="4"/>
      <c r="OEN156" s="4"/>
      <c r="OEO156" s="4"/>
      <c r="OEP156" s="4"/>
      <c r="OEQ156" s="4"/>
      <c r="OER156" s="4"/>
      <c r="OES156" s="4"/>
      <c r="OET156" s="4"/>
      <c r="OEU156" s="4"/>
      <c r="OEV156" s="4"/>
      <c r="OEW156" s="4"/>
      <c r="OEX156" s="4"/>
      <c r="OEY156" s="4"/>
      <c r="OEZ156" s="4"/>
      <c r="OFA156" s="4"/>
      <c r="OFB156" s="4"/>
      <c r="OFC156" s="4"/>
      <c r="OFD156" s="4"/>
      <c r="OFE156" s="4"/>
      <c r="OFF156" s="4"/>
      <c r="OFG156" s="4"/>
      <c r="OFH156" s="4"/>
      <c r="OFI156" s="4"/>
      <c r="OFJ156" s="4"/>
      <c r="OFK156" s="4"/>
      <c r="OFL156" s="4"/>
      <c r="OFM156" s="4"/>
      <c r="OFN156" s="4"/>
      <c r="OFO156" s="4"/>
      <c r="OFP156" s="4"/>
      <c r="OFQ156" s="4"/>
      <c r="OFR156" s="4"/>
      <c r="OFS156" s="4"/>
      <c r="OFT156" s="4"/>
      <c r="OFU156" s="4"/>
      <c r="OFV156" s="4"/>
      <c r="OFW156" s="4"/>
      <c r="OFX156" s="4"/>
      <c r="OFY156" s="4"/>
      <c r="OFZ156" s="4"/>
      <c r="OGA156" s="4"/>
      <c r="OGB156" s="4"/>
      <c r="OGC156" s="4"/>
      <c r="OGD156" s="4"/>
      <c r="OGE156" s="4"/>
      <c r="OGF156" s="4"/>
      <c r="OGG156" s="4"/>
      <c r="OGH156" s="4"/>
      <c r="OGI156" s="4"/>
      <c r="OGJ156" s="4"/>
      <c r="OGK156" s="4"/>
      <c r="OGL156" s="4"/>
      <c r="OGM156" s="4"/>
      <c r="OGN156" s="4"/>
      <c r="OGO156" s="4"/>
      <c r="OGP156" s="4"/>
      <c r="OGQ156" s="4"/>
      <c r="OGR156" s="4"/>
      <c r="OGS156" s="4"/>
      <c r="OGT156" s="4"/>
      <c r="OGU156" s="4"/>
      <c r="OGV156" s="4"/>
      <c r="OGW156" s="4"/>
      <c r="OGX156" s="4"/>
      <c r="OGY156" s="4"/>
      <c r="OGZ156" s="4"/>
      <c r="OHA156" s="4"/>
      <c r="OHB156" s="4"/>
      <c r="OHC156" s="4"/>
      <c r="OHD156" s="4"/>
      <c r="OHE156" s="4"/>
      <c r="OHF156" s="4"/>
      <c r="OHG156" s="4"/>
      <c r="OHH156" s="4"/>
      <c r="OHI156" s="4"/>
      <c r="OHJ156" s="4"/>
      <c r="OHK156" s="4"/>
      <c r="OHL156" s="4"/>
      <c r="OHM156" s="4"/>
      <c r="OHN156" s="4"/>
      <c r="OHO156" s="4"/>
      <c r="OHP156" s="4"/>
      <c r="OHQ156" s="4"/>
      <c r="OHR156" s="4"/>
      <c r="OHS156" s="4"/>
      <c r="OHT156" s="4"/>
      <c r="OHU156" s="4"/>
      <c r="OHV156" s="4"/>
      <c r="OHW156" s="4"/>
      <c r="OHX156" s="4"/>
      <c r="OHY156" s="4"/>
      <c r="OHZ156" s="4"/>
      <c r="OIA156" s="4"/>
      <c r="OIB156" s="4"/>
      <c r="OIC156" s="4"/>
      <c r="OID156" s="4"/>
      <c r="OIE156" s="4"/>
      <c r="OIF156" s="4"/>
      <c r="OIG156" s="4"/>
      <c r="OIH156" s="4"/>
      <c r="OII156" s="4"/>
      <c r="OIJ156" s="4"/>
      <c r="OIK156" s="4"/>
      <c r="OIL156" s="4"/>
      <c r="OIM156" s="4"/>
      <c r="OIN156" s="4"/>
      <c r="OIO156" s="4"/>
      <c r="OIP156" s="4"/>
      <c r="OIQ156" s="4"/>
      <c r="OIR156" s="4"/>
      <c r="OIS156" s="4"/>
      <c r="OIT156" s="4"/>
      <c r="OIU156" s="4"/>
      <c r="OIV156" s="4"/>
      <c r="OIW156" s="4"/>
      <c r="OIX156" s="4"/>
      <c r="OIY156" s="4"/>
      <c r="OIZ156" s="4"/>
      <c r="OJA156" s="4"/>
      <c r="OJB156" s="4"/>
      <c r="OJC156" s="4"/>
      <c r="OJD156" s="4"/>
      <c r="OJE156" s="4"/>
      <c r="OJF156" s="4"/>
      <c r="OJG156" s="4"/>
      <c r="OJH156" s="4"/>
      <c r="OJI156" s="4"/>
      <c r="OJJ156" s="4"/>
      <c r="OJK156" s="4"/>
      <c r="OJL156" s="4"/>
      <c r="OJM156" s="4"/>
      <c r="OJN156" s="4"/>
      <c r="OJO156" s="4"/>
      <c r="OJP156" s="4"/>
      <c r="OJQ156" s="4"/>
      <c r="OJR156" s="4"/>
      <c r="OJS156" s="4"/>
      <c r="OJT156" s="4"/>
      <c r="OJU156" s="4"/>
      <c r="OJV156" s="4"/>
      <c r="OJW156" s="4"/>
      <c r="OJX156" s="4"/>
      <c r="OJY156" s="4"/>
      <c r="OJZ156" s="4"/>
      <c r="OKA156" s="4"/>
      <c r="OKB156" s="4"/>
      <c r="OKC156" s="4"/>
      <c r="OKD156" s="4"/>
      <c r="OKE156" s="4"/>
      <c r="OKF156" s="4"/>
      <c r="OKG156" s="4"/>
      <c r="OKH156" s="4"/>
      <c r="OKI156" s="4"/>
      <c r="OKJ156" s="4"/>
      <c r="OKK156" s="4"/>
      <c r="OKL156" s="4"/>
      <c r="OKM156" s="4"/>
      <c r="OKN156" s="4"/>
      <c r="OKO156" s="4"/>
      <c r="OKP156" s="4"/>
      <c r="OKQ156" s="4"/>
      <c r="OKR156" s="4"/>
      <c r="OKS156" s="4"/>
      <c r="OKT156" s="4"/>
      <c r="OKU156" s="4"/>
      <c r="OKV156" s="4"/>
      <c r="OKW156" s="4"/>
      <c r="OKX156" s="4"/>
      <c r="OKY156" s="74"/>
      <c r="OKZ156" s="74"/>
      <c r="OLA156" s="74"/>
      <c r="OLB156" s="74"/>
      <c r="OLC156" s="74"/>
      <c r="OLD156" s="74"/>
      <c r="OLE156" s="4"/>
      <c r="OLF156" s="4"/>
      <c r="OLG156" s="4"/>
      <c r="OLH156" s="4"/>
      <c r="OLI156" s="4"/>
      <c r="OLJ156" s="4"/>
      <c r="OLK156" s="4"/>
      <c r="OLL156" s="4"/>
      <c r="OLM156" s="4"/>
      <c r="OLN156" s="4"/>
      <c r="OLO156" s="4"/>
      <c r="OLP156" s="4"/>
      <c r="OLQ156" s="4"/>
      <c r="OLR156" s="4"/>
      <c r="OLS156" s="4"/>
      <c r="OLT156" s="4"/>
      <c r="OLU156" s="4"/>
      <c r="OLV156" s="4"/>
      <c r="OLW156" s="4"/>
      <c r="OLX156" s="4"/>
      <c r="OLY156" s="4"/>
      <c r="OLZ156" s="4"/>
      <c r="OMA156" s="4"/>
      <c r="OMB156" s="4"/>
      <c r="OMC156" s="4"/>
      <c r="OMD156" s="4"/>
      <c r="OME156" s="4"/>
      <c r="OMF156" s="4"/>
      <c r="OMG156" s="4"/>
      <c r="OMH156" s="4"/>
      <c r="OMI156" s="4"/>
      <c r="OMJ156" s="4"/>
      <c r="OMK156" s="4"/>
      <c r="OML156" s="4"/>
      <c r="OMM156" s="4"/>
      <c r="OMN156" s="4"/>
      <c r="OMO156" s="4"/>
      <c r="OMP156" s="4"/>
      <c r="OMQ156" s="4"/>
      <c r="OMR156" s="4"/>
      <c r="OMS156" s="4"/>
      <c r="OMT156" s="4"/>
      <c r="OMU156" s="4"/>
      <c r="OMV156" s="4"/>
      <c r="OMW156" s="4"/>
      <c r="OMX156" s="4"/>
      <c r="OMY156" s="4"/>
      <c r="OMZ156" s="4"/>
      <c r="ONA156" s="4"/>
      <c r="ONB156" s="4"/>
      <c r="ONC156" s="4"/>
      <c r="OND156" s="4"/>
      <c r="ONE156" s="4"/>
      <c r="ONF156" s="4"/>
      <c r="ONG156" s="4"/>
      <c r="ONH156" s="4"/>
      <c r="ONI156" s="4"/>
      <c r="ONJ156" s="4"/>
      <c r="ONK156" s="4"/>
      <c r="ONL156" s="4"/>
      <c r="ONM156" s="4"/>
      <c r="ONN156" s="4"/>
      <c r="ONO156" s="4"/>
      <c r="ONP156" s="4"/>
      <c r="ONQ156" s="4"/>
      <c r="ONR156" s="4"/>
      <c r="ONS156" s="4"/>
      <c r="ONT156" s="4"/>
      <c r="ONU156" s="4"/>
      <c r="ONV156" s="4"/>
      <c r="ONW156" s="4"/>
      <c r="ONX156" s="4"/>
      <c r="ONY156" s="4"/>
      <c r="ONZ156" s="4"/>
      <c r="OOA156" s="4"/>
      <c r="OOB156" s="4"/>
      <c r="OOC156" s="4"/>
      <c r="OOD156" s="4"/>
      <c r="OOE156" s="4"/>
      <c r="OOF156" s="4"/>
      <c r="OOG156" s="4"/>
      <c r="OOH156" s="4"/>
      <c r="OOI156" s="4"/>
      <c r="OOJ156" s="4"/>
      <c r="OOK156" s="4"/>
      <c r="OOL156" s="4"/>
      <c r="OOM156" s="4"/>
      <c r="OON156" s="4"/>
      <c r="OOO156" s="4"/>
      <c r="OOP156" s="4"/>
      <c r="OOQ156" s="4"/>
      <c r="OOR156" s="4"/>
      <c r="OOS156" s="4"/>
      <c r="OOT156" s="4"/>
      <c r="OOU156" s="4"/>
      <c r="OOV156" s="4"/>
      <c r="OOW156" s="4"/>
      <c r="OOX156" s="4"/>
      <c r="OOY156" s="4"/>
      <c r="OOZ156" s="4"/>
      <c r="OPA156" s="4"/>
      <c r="OPB156" s="4"/>
      <c r="OPC156" s="4"/>
      <c r="OPD156" s="4"/>
      <c r="OPE156" s="4"/>
      <c r="OPF156" s="4"/>
      <c r="OPG156" s="4"/>
      <c r="OPH156" s="4"/>
      <c r="OPI156" s="4"/>
      <c r="OPJ156" s="4"/>
      <c r="OPK156" s="4"/>
      <c r="OPL156" s="4"/>
      <c r="OPM156" s="4"/>
      <c r="OPN156" s="4"/>
      <c r="OPO156" s="4"/>
      <c r="OPP156" s="4"/>
      <c r="OPQ156" s="4"/>
      <c r="OPR156" s="4"/>
      <c r="OPS156" s="4"/>
      <c r="OPT156" s="4"/>
      <c r="OPU156" s="4"/>
      <c r="OPV156" s="4"/>
      <c r="OPW156" s="4"/>
      <c r="OPX156" s="4"/>
      <c r="OPY156" s="4"/>
      <c r="OPZ156" s="4"/>
      <c r="OQA156" s="4"/>
      <c r="OQB156" s="4"/>
      <c r="OQC156" s="4"/>
      <c r="OQD156" s="4"/>
      <c r="OQE156" s="4"/>
      <c r="OQF156" s="4"/>
      <c r="OQG156" s="4"/>
      <c r="OQH156" s="4"/>
      <c r="OQI156" s="4"/>
      <c r="OQJ156" s="4"/>
      <c r="OQK156" s="4"/>
      <c r="OQL156" s="4"/>
      <c r="OQM156" s="4"/>
      <c r="OQN156" s="4"/>
      <c r="OQO156" s="4"/>
      <c r="OQP156" s="4"/>
      <c r="OQQ156" s="4"/>
      <c r="OQR156" s="4"/>
      <c r="OQS156" s="4"/>
      <c r="OQT156" s="4"/>
      <c r="OQU156" s="4"/>
      <c r="OQV156" s="4"/>
      <c r="OQW156" s="4"/>
      <c r="OQX156" s="4"/>
      <c r="OQY156" s="4"/>
      <c r="OQZ156" s="4"/>
      <c r="ORA156" s="4"/>
      <c r="ORB156" s="4"/>
      <c r="ORC156" s="4"/>
      <c r="ORD156" s="4"/>
      <c r="ORE156" s="4"/>
      <c r="ORF156" s="4"/>
      <c r="ORG156" s="4"/>
      <c r="ORH156" s="4"/>
      <c r="ORI156" s="4"/>
      <c r="ORJ156" s="4"/>
      <c r="ORK156" s="4"/>
      <c r="ORL156" s="4"/>
      <c r="ORM156" s="4"/>
      <c r="ORN156" s="4"/>
      <c r="ORO156" s="4"/>
      <c r="ORP156" s="4"/>
      <c r="ORQ156" s="4"/>
      <c r="ORR156" s="4"/>
      <c r="ORS156" s="4"/>
      <c r="ORT156" s="4"/>
      <c r="ORU156" s="4"/>
      <c r="ORV156" s="4"/>
      <c r="ORW156" s="4"/>
      <c r="ORX156" s="4"/>
      <c r="ORY156" s="4"/>
      <c r="ORZ156" s="4"/>
      <c r="OSA156" s="4"/>
      <c r="OSB156" s="4"/>
      <c r="OSC156" s="4"/>
      <c r="OSD156" s="4"/>
      <c r="OSE156" s="4"/>
      <c r="OSF156" s="4"/>
      <c r="OSG156" s="4"/>
      <c r="OSH156" s="4"/>
      <c r="OSI156" s="4"/>
      <c r="OSJ156" s="4"/>
      <c r="OSK156" s="4"/>
      <c r="OSL156" s="4"/>
      <c r="OSM156" s="4"/>
      <c r="OSN156" s="4"/>
      <c r="OSO156" s="4"/>
      <c r="OSP156" s="4"/>
      <c r="OSQ156" s="4"/>
      <c r="OSR156" s="4"/>
      <c r="OSS156" s="4"/>
      <c r="OST156" s="4"/>
      <c r="OSU156" s="4"/>
      <c r="OSV156" s="4"/>
      <c r="OSW156" s="4"/>
      <c r="OSX156" s="4"/>
      <c r="OSY156" s="4"/>
      <c r="OSZ156" s="4"/>
      <c r="OTA156" s="4"/>
      <c r="OTB156" s="4"/>
      <c r="OTC156" s="4"/>
      <c r="OTD156" s="4"/>
      <c r="OTE156" s="4"/>
      <c r="OTF156" s="4"/>
      <c r="OTG156" s="4"/>
      <c r="OTH156" s="4"/>
      <c r="OTI156" s="4"/>
      <c r="OTJ156" s="4"/>
      <c r="OTK156" s="4"/>
      <c r="OTL156" s="4"/>
      <c r="OTM156" s="4"/>
      <c r="OTN156" s="4"/>
      <c r="OTO156" s="4"/>
      <c r="OTP156" s="4"/>
      <c r="OTQ156" s="4"/>
      <c r="OTR156" s="4"/>
      <c r="OTS156" s="4"/>
      <c r="OTT156" s="4"/>
      <c r="OTU156" s="4"/>
      <c r="OTV156" s="4"/>
      <c r="OTW156" s="4"/>
      <c r="OTX156" s="4"/>
      <c r="OTY156" s="4"/>
      <c r="OTZ156" s="4"/>
      <c r="OUA156" s="4"/>
      <c r="OUB156" s="4"/>
      <c r="OUC156" s="4"/>
      <c r="OUD156" s="4"/>
      <c r="OUE156" s="4"/>
      <c r="OUF156" s="4"/>
      <c r="OUG156" s="4"/>
      <c r="OUH156" s="4"/>
      <c r="OUI156" s="4"/>
      <c r="OUJ156" s="4"/>
      <c r="OUK156" s="4"/>
      <c r="OUL156" s="4"/>
      <c r="OUM156" s="4"/>
      <c r="OUN156" s="4"/>
      <c r="OUO156" s="4"/>
      <c r="OUP156" s="4"/>
      <c r="OUQ156" s="4"/>
      <c r="OUR156" s="4"/>
      <c r="OUS156" s="4"/>
      <c r="OUT156" s="4"/>
      <c r="OUU156" s="74"/>
      <c r="OUV156" s="74"/>
      <c r="OUW156" s="74"/>
      <c r="OUX156" s="74"/>
      <c r="OUY156" s="74"/>
      <c r="OUZ156" s="74"/>
      <c r="OVA156" s="4"/>
      <c r="OVB156" s="4"/>
      <c r="OVC156" s="4"/>
      <c r="OVD156" s="4"/>
      <c r="OVE156" s="4"/>
      <c r="OVF156" s="4"/>
      <c r="OVG156" s="4"/>
      <c r="OVH156" s="4"/>
      <c r="OVI156" s="4"/>
      <c r="OVJ156" s="4"/>
      <c r="OVK156" s="4"/>
      <c r="OVL156" s="4"/>
      <c r="OVM156" s="4"/>
      <c r="OVN156" s="4"/>
      <c r="OVO156" s="4"/>
      <c r="OVP156" s="4"/>
      <c r="OVQ156" s="4"/>
      <c r="OVR156" s="4"/>
      <c r="OVS156" s="4"/>
      <c r="OVT156" s="4"/>
      <c r="OVU156" s="4"/>
      <c r="OVV156" s="4"/>
      <c r="OVW156" s="4"/>
      <c r="OVX156" s="4"/>
      <c r="OVY156" s="4"/>
      <c r="OVZ156" s="4"/>
      <c r="OWA156" s="4"/>
      <c r="OWB156" s="4"/>
      <c r="OWC156" s="4"/>
      <c r="OWD156" s="4"/>
      <c r="OWE156" s="4"/>
      <c r="OWF156" s="4"/>
      <c r="OWG156" s="4"/>
      <c r="OWH156" s="4"/>
      <c r="OWI156" s="4"/>
      <c r="OWJ156" s="4"/>
      <c r="OWK156" s="4"/>
      <c r="OWL156" s="4"/>
      <c r="OWM156" s="4"/>
      <c r="OWN156" s="4"/>
      <c r="OWO156" s="4"/>
      <c r="OWP156" s="4"/>
      <c r="OWQ156" s="4"/>
      <c r="OWR156" s="4"/>
      <c r="OWS156" s="4"/>
      <c r="OWT156" s="4"/>
      <c r="OWU156" s="4"/>
      <c r="OWV156" s="4"/>
      <c r="OWW156" s="4"/>
      <c r="OWX156" s="4"/>
      <c r="OWY156" s="4"/>
      <c r="OWZ156" s="4"/>
      <c r="OXA156" s="4"/>
      <c r="OXB156" s="4"/>
      <c r="OXC156" s="4"/>
      <c r="OXD156" s="4"/>
      <c r="OXE156" s="4"/>
      <c r="OXF156" s="4"/>
      <c r="OXG156" s="4"/>
      <c r="OXH156" s="4"/>
      <c r="OXI156" s="4"/>
      <c r="OXJ156" s="4"/>
      <c r="OXK156" s="4"/>
      <c r="OXL156" s="4"/>
      <c r="OXM156" s="4"/>
      <c r="OXN156" s="4"/>
      <c r="OXO156" s="4"/>
      <c r="OXP156" s="4"/>
      <c r="OXQ156" s="4"/>
      <c r="OXR156" s="4"/>
      <c r="OXS156" s="4"/>
      <c r="OXT156" s="4"/>
      <c r="OXU156" s="4"/>
      <c r="OXV156" s="4"/>
      <c r="OXW156" s="4"/>
      <c r="OXX156" s="4"/>
      <c r="OXY156" s="4"/>
      <c r="OXZ156" s="4"/>
      <c r="OYA156" s="4"/>
      <c r="OYB156" s="4"/>
      <c r="OYC156" s="4"/>
      <c r="OYD156" s="4"/>
      <c r="OYE156" s="4"/>
      <c r="OYF156" s="4"/>
      <c r="OYG156" s="4"/>
      <c r="OYH156" s="4"/>
      <c r="OYI156" s="4"/>
      <c r="OYJ156" s="4"/>
      <c r="OYK156" s="4"/>
      <c r="OYL156" s="4"/>
      <c r="OYM156" s="4"/>
      <c r="OYN156" s="4"/>
      <c r="OYO156" s="4"/>
      <c r="OYP156" s="4"/>
      <c r="OYQ156" s="4"/>
      <c r="OYR156" s="4"/>
      <c r="OYS156" s="4"/>
      <c r="OYT156" s="4"/>
      <c r="OYU156" s="4"/>
      <c r="OYV156" s="4"/>
      <c r="OYW156" s="4"/>
      <c r="OYX156" s="4"/>
      <c r="OYY156" s="4"/>
      <c r="OYZ156" s="4"/>
      <c r="OZA156" s="4"/>
      <c r="OZB156" s="4"/>
      <c r="OZC156" s="4"/>
      <c r="OZD156" s="4"/>
      <c r="OZE156" s="4"/>
      <c r="OZF156" s="4"/>
      <c r="OZG156" s="4"/>
      <c r="OZH156" s="4"/>
      <c r="OZI156" s="4"/>
      <c r="OZJ156" s="4"/>
      <c r="OZK156" s="4"/>
      <c r="OZL156" s="4"/>
      <c r="OZM156" s="4"/>
      <c r="OZN156" s="4"/>
      <c r="OZO156" s="4"/>
      <c r="OZP156" s="4"/>
      <c r="OZQ156" s="4"/>
      <c r="OZR156" s="4"/>
      <c r="OZS156" s="4"/>
      <c r="OZT156" s="4"/>
      <c r="OZU156" s="4"/>
      <c r="OZV156" s="4"/>
      <c r="OZW156" s="4"/>
      <c r="OZX156" s="4"/>
      <c r="OZY156" s="4"/>
      <c r="OZZ156" s="4"/>
      <c r="PAA156" s="4"/>
      <c r="PAB156" s="4"/>
      <c r="PAC156" s="4"/>
      <c r="PAD156" s="4"/>
      <c r="PAE156" s="4"/>
      <c r="PAF156" s="4"/>
      <c r="PAG156" s="4"/>
      <c r="PAH156" s="4"/>
      <c r="PAI156" s="4"/>
      <c r="PAJ156" s="4"/>
      <c r="PAK156" s="4"/>
      <c r="PAL156" s="4"/>
      <c r="PAM156" s="4"/>
      <c r="PAN156" s="4"/>
      <c r="PAO156" s="4"/>
      <c r="PAP156" s="4"/>
      <c r="PAQ156" s="4"/>
      <c r="PAR156" s="4"/>
      <c r="PAS156" s="4"/>
      <c r="PAT156" s="4"/>
      <c r="PAU156" s="4"/>
      <c r="PAV156" s="4"/>
      <c r="PAW156" s="4"/>
      <c r="PAX156" s="4"/>
      <c r="PAY156" s="4"/>
      <c r="PAZ156" s="4"/>
      <c r="PBA156" s="4"/>
      <c r="PBB156" s="4"/>
      <c r="PBC156" s="4"/>
      <c r="PBD156" s="4"/>
      <c r="PBE156" s="4"/>
      <c r="PBF156" s="4"/>
      <c r="PBG156" s="4"/>
      <c r="PBH156" s="4"/>
      <c r="PBI156" s="4"/>
      <c r="PBJ156" s="4"/>
      <c r="PBK156" s="4"/>
      <c r="PBL156" s="4"/>
      <c r="PBM156" s="4"/>
      <c r="PBN156" s="4"/>
      <c r="PBO156" s="4"/>
      <c r="PBP156" s="4"/>
      <c r="PBQ156" s="4"/>
      <c r="PBR156" s="4"/>
      <c r="PBS156" s="4"/>
      <c r="PBT156" s="4"/>
      <c r="PBU156" s="4"/>
      <c r="PBV156" s="4"/>
      <c r="PBW156" s="4"/>
      <c r="PBX156" s="4"/>
      <c r="PBY156" s="4"/>
      <c r="PBZ156" s="4"/>
      <c r="PCA156" s="4"/>
      <c r="PCB156" s="4"/>
      <c r="PCC156" s="4"/>
      <c r="PCD156" s="4"/>
      <c r="PCE156" s="4"/>
      <c r="PCF156" s="4"/>
      <c r="PCG156" s="4"/>
      <c r="PCH156" s="4"/>
      <c r="PCI156" s="4"/>
      <c r="PCJ156" s="4"/>
      <c r="PCK156" s="4"/>
      <c r="PCL156" s="4"/>
      <c r="PCM156" s="4"/>
      <c r="PCN156" s="4"/>
      <c r="PCO156" s="4"/>
      <c r="PCP156" s="4"/>
      <c r="PCQ156" s="4"/>
      <c r="PCR156" s="4"/>
      <c r="PCS156" s="4"/>
      <c r="PCT156" s="4"/>
      <c r="PCU156" s="4"/>
      <c r="PCV156" s="4"/>
      <c r="PCW156" s="4"/>
      <c r="PCX156" s="4"/>
      <c r="PCY156" s="4"/>
      <c r="PCZ156" s="4"/>
      <c r="PDA156" s="4"/>
      <c r="PDB156" s="4"/>
      <c r="PDC156" s="4"/>
      <c r="PDD156" s="4"/>
      <c r="PDE156" s="4"/>
      <c r="PDF156" s="4"/>
      <c r="PDG156" s="4"/>
      <c r="PDH156" s="4"/>
      <c r="PDI156" s="4"/>
      <c r="PDJ156" s="4"/>
      <c r="PDK156" s="4"/>
      <c r="PDL156" s="4"/>
      <c r="PDM156" s="4"/>
      <c r="PDN156" s="4"/>
      <c r="PDO156" s="4"/>
      <c r="PDP156" s="4"/>
      <c r="PDQ156" s="4"/>
      <c r="PDR156" s="4"/>
      <c r="PDS156" s="4"/>
      <c r="PDT156" s="4"/>
      <c r="PDU156" s="4"/>
      <c r="PDV156" s="4"/>
      <c r="PDW156" s="4"/>
      <c r="PDX156" s="4"/>
      <c r="PDY156" s="4"/>
      <c r="PDZ156" s="4"/>
      <c r="PEA156" s="4"/>
      <c r="PEB156" s="4"/>
      <c r="PEC156" s="4"/>
      <c r="PED156" s="4"/>
      <c r="PEE156" s="4"/>
      <c r="PEF156" s="4"/>
      <c r="PEG156" s="4"/>
      <c r="PEH156" s="4"/>
      <c r="PEI156" s="4"/>
      <c r="PEJ156" s="4"/>
      <c r="PEK156" s="4"/>
      <c r="PEL156" s="4"/>
      <c r="PEM156" s="4"/>
      <c r="PEN156" s="4"/>
      <c r="PEO156" s="4"/>
      <c r="PEP156" s="4"/>
      <c r="PEQ156" s="74"/>
      <c r="PER156" s="74"/>
      <c r="PES156" s="74"/>
      <c r="PET156" s="74"/>
      <c r="PEU156" s="74"/>
      <c r="PEV156" s="74"/>
      <c r="PEW156" s="4"/>
      <c r="PEX156" s="4"/>
      <c r="PEY156" s="4"/>
      <c r="PEZ156" s="4"/>
      <c r="PFA156" s="4"/>
      <c r="PFB156" s="4"/>
      <c r="PFC156" s="4"/>
      <c r="PFD156" s="4"/>
      <c r="PFE156" s="4"/>
      <c r="PFF156" s="4"/>
      <c r="PFG156" s="4"/>
      <c r="PFH156" s="4"/>
      <c r="PFI156" s="4"/>
      <c r="PFJ156" s="4"/>
      <c r="PFK156" s="4"/>
      <c r="PFL156" s="4"/>
      <c r="PFM156" s="4"/>
      <c r="PFN156" s="4"/>
      <c r="PFO156" s="4"/>
      <c r="PFP156" s="4"/>
      <c r="PFQ156" s="4"/>
      <c r="PFR156" s="4"/>
      <c r="PFS156" s="4"/>
      <c r="PFT156" s="4"/>
      <c r="PFU156" s="4"/>
      <c r="PFV156" s="4"/>
      <c r="PFW156" s="4"/>
      <c r="PFX156" s="4"/>
      <c r="PFY156" s="4"/>
      <c r="PFZ156" s="4"/>
      <c r="PGA156" s="4"/>
      <c r="PGB156" s="4"/>
      <c r="PGC156" s="4"/>
      <c r="PGD156" s="4"/>
      <c r="PGE156" s="4"/>
      <c r="PGF156" s="4"/>
      <c r="PGG156" s="4"/>
      <c r="PGH156" s="4"/>
      <c r="PGI156" s="4"/>
      <c r="PGJ156" s="4"/>
      <c r="PGK156" s="4"/>
      <c r="PGL156" s="4"/>
      <c r="PGM156" s="4"/>
      <c r="PGN156" s="4"/>
      <c r="PGO156" s="4"/>
      <c r="PGP156" s="4"/>
      <c r="PGQ156" s="4"/>
      <c r="PGR156" s="4"/>
      <c r="PGS156" s="4"/>
      <c r="PGT156" s="4"/>
      <c r="PGU156" s="4"/>
      <c r="PGV156" s="4"/>
      <c r="PGW156" s="4"/>
      <c r="PGX156" s="4"/>
      <c r="PGY156" s="4"/>
      <c r="PGZ156" s="4"/>
      <c r="PHA156" s="4"/>
      <c r="PHB156" s="4"/>
      <c r="PHC156" s="4"/>
      <c r="PHD156" s="4"/>
      <c r="PHE156" s="4"/>
      <c r="PHF156" s="4"/>
      <c r="PHG156" s="4"/>
      <c r="PHH156" s="4"/>
      <c r="PHI156" s="4"/>
      <c r="PHJ156" s="4"/>
      <c r="PHK156" s="4"/>
      <c r="PHL156" s="4"/>
      <c r="PHM156" s="4"/>
      <c r="PHN156" s="4"/>
      <c r="PHO156" s="4"/>
      <c r="PHP156" s="4"/>
      <c r="PHQ156" s="4"/>
      <c r="PHR156" s="4"/>
      <c r="PHS156" s="4"/>
      <c r="PHT156" s="4"/>
      <c r="PHU156" s="4"/>
      <c r="PHV156" s="4"/>
      <c r="PHW156" s="4"/>
      <c r="PHX156" s="4"/>
      <c r="PHY156" s="4"/>
      <c r="PHZ156" s="4"/>
      <c r="PIA156" s="4"/>
      <c r="PIB156" s="4"/>
      <c r="PIC156" s="4"/>
      <c r="PID156" s="4"/>
      <c r="PIE156" s="4"/>
      <c r="PIF156" s="4"/>
      <c r="PIG156" s="4"/>
      <c r="PIH156" s="4"/>
      <c r="PII156" s="4"/>
      <c r="PIJ156" s="4"/>
      <c r="PIK156" s="4"/>
      <c r="PIL156" s="4"/>
      <c r="PIM156" s="4"/>
      <c r="PIN156" s="4"/>
      <c r="PIO156" s="4"/>
      <c r="PIP156" s="4"/>
      <c r="PIQ156" s="4"/>
      <c r="PIR156" s="4"/>
      <c r="PIS156" s="4"/>
      <c r="PIT156" s="4"/>
      <c r="PIU156" s="4"/>
      <c r="PIV156" s="4"/>
      <c r="PIW156" s="4"/>
      <c r="PIX156" s="4"/>
      <c r="PIY156" s="4"/>
      <c r="PIZ156" s="4"/>
      <c r="PJA156" s="4"/>
      <c r="PJB156" s="4"/>
      <c r="PJC156" s="4"/>
      <c r="PJD156" s="4"/>
      <c r="PJE156" s="4"/>
      <c r="PJF156" s="4"/>
      <c r="PJG156" s="4"/>
      <c r="PJH156" s="4"/>
      <c r="PJI156" s="4"/>
      <c r="PJJ156" s="4"/>
      <c r="PJK156" s="4"/>
      <c r="PJL156" s="4"/>
      <c r="PJM156" s="4"/>
      <c r="PJN156" s="4"/>
      <c r="PJO156" s="4"/>
      <c r="PJP156" s="4"/>
      <c r="PJQ156" s="4"/>
      <c r="PJR156" s="4"/>
      <c r="PJS156" s="4"/>
      <c r="PJT156" s="4"/>
      <c r="PJU156" s="4"/>
      <c r="PJV156" s="4"/>
      <c r="PJW156" s="4"/>
      <c r="PJX156" s="4"/>
      <c r="PJY156" s="4"/>
      <c r="PJZ156" s="4"/>
      <c r="PKA156" s="4"/>
      <c r="PKB156" s="4"/>
      <c r="PKC156" s="4"/>
      <c r="PKD156" s="4"/>
      <c r="PKE156" s="4"/>
      <c r="PKF156" s="4"/>
      <c r="PKG156" s="4"/>
      <c r="PKH156" s="4"/>
      <c r="PKI156" s="4"/>
      <c r="PKJ156" s="4"/>
      <c r="PKK156" s="4"/>
      <c r="PKL156" s="4"/>
      <c r="PKM156" s="4"/>
      <c r="PKN156" s="4"/>
      <c r="PKO156" s="4"/>
      <c r="PKP156" s="4"/>
      <c r="PKQ156" s="4"/>
      <c r="PKR156" s="4"/>
      <c r="PKS156" s="4"/>
      <c r="PKT156" s="4"/>
      <c r="PKU156" s="4"/>
      <c r="PKV156" s="4"/>
      <c r="PKW156" s="4"/>
      <c r="PKX156" s="4"/>
      <c r="PKY156" s="4"/>
      <c r="PKZ156" s="4"/>
      <c r="PLA156" s="4"/>
      <c r="PLB156" s="4"/>
      <c r="PLC156" s="4"/>
      <c r="PLD156" s="4"/>
      <c r="PLE156" s="4"/>
      <c r="PLF156" s="4"/>
      <c r="PLG156" s="4"/>
      <c r="PLH156" s="4"/>
      <c r="PLI156" s="4"/>
      <c r="PLJ156" s="4"/>
      <c r="PLK156" s="4"/>
      <c r="PLL156" s="4"/>
      <c r="PLM156" s="4"/>
      <c r="PLN156" s="4"/>
      <c r="PLO156" s="4"/>
      <c r="PLP156" s="4"/>
      <c r="PLQ156" s="4"/>
      <c r="PLR156" s="4"/>
      <c r="PLS156" s="4"/>
      <c r="PLT156" s="4"/>
      <c r="PLU156" s="4"/>
      <c r="PLV156" s="4"/>
      <c r="PLW156" s="4"/>
      <c r="PLX156" s="4"/>
      <c r="PLY156" s="4"/>
      <c r="PLZ156" s="4"/>
      <c r="PMA156" s="4"/>
      <c r="PMB156" s="4"/>
      <c r="PMC156" s="4"/>
      <c r="PMD156" s="4"/>
      <c r="PME156" s="4"/>
      <c r="PMF156" s="4"/>
      <c r="PMG156" s="4"/>
      <c r="PMH156" s="4"/>
      <c r="PMI156" s="4"/>
      <c r="PMJ156" s="4"/>
      <c r="PMK156" s="4"/>
      <c r="PML156" s="4"/>
      <c r="PMM156" s="4"/>
      <c r="PMN156" s="4"/>
      <c r="PMO156" s="4"/>
      <c r="PMP156" s="4"/>
      <c r="PMQ156" s="4"/>
      <c r="PMR156" s="4"/>
      <c r="PMS156" s="4"/>
      <c r="PMT156" s="4"/>
      <c r="PMU156" s="4"/>
      <c r="PMV156" s="4"/>
      <c r="PMW156" s="4"/>
      <c r="PMX156" s="4"/>
      <c r="PMY156" s="4"/>
      <c r="PMZ156" s="4"/>
      <c r="PNA156" s="4"/>
      <c r="PNB156" s="4"/>
      <c r="PNC156" s="4"/>
      <c r="PND156" s="4"/>
      <c r="PNE156" s="4"/>
      <c r="PNF156" s="4"/>
      <c r="PNG156" s="4"/>
      <c r="PNH156" s="4"/>
      <c r="PNI156" s="4"/>
      <c r="PNJ156" s="4"/>
      <c r="PNK156" s="4"/>
      <c r="PNL156" s="4"/>
      <c r="PNM156" s="4"/>
      <c r="PNN156" s="4"/>
      <c r="PNO156" s="4"/>
      <c r="PNP156" s="4"/>
      <c r="PNQ156" s="4"/>
      <c r="PNR156" s="4"/>
      <c r="PNS156" s="4"/>
      <c r="PNT156" s="4"/>
      <c r="PNU156" s="4"/>
      <c r="PNV156" s="4"/>
      <c r="PNW156" s="4"/>
      <c r="PNX156" s="4"/>
      <c r="PNY156" s="4"/>
      <c r="PNZ156" s="4"/>
      <c r="POA156" s="4"/>
      <c r="POB156" s="4"/>
      <c r="POC156" s="4"/>
      <c r="POD156" s="4"/>
      <c r="POE156" s="4"/>
      <c r="POF156" s="4"/>
      <c r="POG156" s="4"/>
      <c r="POH156" s="4"/>
      <c r="POI156" s="4"/>
      <c r="POJ156" s="4"/>
      <c r="POK156" s="4"/>
      <c r="POL156" s="4"/>
      <c r="POM156" s="74"/>
      <c r="PON156" s="74"/>
      <c r="POO156" s="74"/>
      <c r="POP156" s="74"/>
      <c r="POQ156" s="74"/>
      <c r="POR156" s="74"/>
      <c r="POS156" s="4"/>
      <c r="POT156" s="4"/>
      <c r="POU156" s="4"/>
      <c r="POV156" s="4"/>
      <c r="POW156" s="4"/>
      <c r="POX156" s="4"/>
      <c r="POY156" s="4"/>
      <c r="POZ156" s="4"/>
      <c r="PPA156" s="4"/>
      <c r="PPB156" s="4"/>
      <c r="PPC156" s="4"/>
      <c r="PPD156" s="4"/>
      <c r="PPE156" s="4"/>
      <c r="PPF156" s="4"/>
      <c r="PPG156" s="4"/>
      <c r="PPH156" s="4"/>
      <c r="PPI156" s="4"/>
      <c r="PPJ156" s="4"/>
      <c r="PPK156" s="4"/>
      <c r="PPL156" s="4"/>
      <c r="PPM156" s="4"/>
      <c r="PPN156" s="4"/>
      <c r="PPO156" s="4"/>
      <c r="PPP156" s="4"/>
      <c r="PPQ156" s="4"/>
      <c r="PPR156" s="4"/>
      <c r="PPS156" s="4"/>
      <c r="PPT156" s="4"/>
      <c r="PPU156" s="4"/>
      <c r="PPV156" s="4"/>
      <c r="PPW156" s="4"/>
      <c r="PPX156" s="4"/>
      <c r="PPY156" s="4"/>
      <c r="PPZ156" s="4"/>
      <c r="PQA156" s="4"/>
      <c r="PQB156" s="4"/>
      <c r="PQC156" s="4"/>
      <c r="PQD156" s="4"/>
      <c r="PQE156" s="4"/>
      <c r="PQF156" s="4"/>
      <c r="PQG156" s="4"/>
      <c r="PQH156" s="4"/>
      <c r="PQI156" s="4"/>
      <c r="PQJ156" s="4"/>
      <c r="PQK156" s="4"/>
      <c r="PQL156" s="4"/>
      <c r="PQM156" s="4"/>
      <c r="PQN156" s="4"/>
      <c r="PQO156" s="4"/>
      <c r="PQP156" s="4"/>
      <c r="PQQ156" s="4"/>
      <c r="PQR156" s="4"/>
      <c r="PQS156" s="4"/>
      <c r="PQT156" s="4"/>
      <c r="PQU156" s="4"/>
      <c r="PQV156" s="4"/>
      <c r="PQW156" s="4"/>
      <c r="PQX156" s="4"/>
      <c r="PQY156" s="4"/>
      <c r="PQZ156" s="4"/>
      <c r="PRA156" s="4"/>
      <c r="PRB156" s="4"/>
      <c r="PRC156" s="4"/>
      <c r="PRD156" s="4"/>
      <c r="PRE156" s="4"/>
      <c r="PRF156" s="4"/>
      <c r="PRG156" s="4"/>
      <c r="PRH156" s="4"/>
      <c r="PRI156" s="4"/>
      <c r="PRJ156" s="4"/>
      <c r="PRK156" s="4"/>
      <c r="PRL156" s="4"/>
      <c r="PRM156" s="4"/>
      <c r="PRN156" s="4"/>
      <c r="PRO156" s="4"/>
      <c r="PRP156" s="4"/>
      <c r="PRQ156" s="4"/>
      <c r="PRR156" s="4"/>
      <c r="PRS156" s="4"/>
      <c r="PRT156" s="4"/>
      <c r="PRU156" s="4"/>
      <c r="PRV156" s="4"/>
      <c r="PRW156" s="4"/>
      <c r="PRX156" s="4"/>
      <c r="PRY156" s="4"/>
      <c r="PRZ156" s="4"/>
      <c r="PSA156" s="4"/>
      <c r="PSB156" s="4"/>
      <c r="PSC156" s="4"/>
      <c r="PSD156" s="4"/>
      <c r="PSE156" s="4"/>
      <c r="PSF156" s="4"/>
      <c r="PSG156" s="4"/>
      <c r="PSH156" s="4"/>
      <c r="PSI156" s="4"/>
      <c r="PSJ156" s="4"/>
      <c r="PSK156" s="4"/>
      <c r="PSL156" s="4"/>
      <c r="PSM156" s="4"/>
      <c r="PSN156" s="4"/>
      <c r="PSO156" s="4"/>
      <c r="PSP156" s="4"/>
      <c r="PSQ156" s="4"/>
      <c r="PSR156" s="4"/>
      <c r="PSS156" s="4"/>
      <c r="PST156" s="4"/>
      <c r="PSU156" s="4"/>
      <c r="PSV156" s="4"/>
      <c r="PSW156" s="4"/>
      <c r="PSX156" s="4"/>
      <c r="PSY156" s="4"/>
      <c r="PSZ156" s="4"/>
      <c r="PTA156" s="4"/>
      <c r="PTB156" s="4"/>
      <c r="PTC156" s="4"/>
      <c r="PTD156" s="4"/>
      <c r="PTE156" s="4"/>
      <c r="PTF156" s="4"/>
      <c r="PTG156" s="4"/>
      <c r="PTH156" s="4"/>
      <c r="PTI156" s="4"/>
      <c r="PTJ156" s="4"/>
      <c r="PTK156" s="4"/>
      <c r="PTL156" s="4"/>
      <c r="PTM156" s="4"/>
      <c r="PTN156" s="4"/>
      <c r="PTO156" s="4"/>
      <c r="PTP156" s="4"/>
      <c r="PTQ156" s="4"/>
      <c r="PTR156" s="4"/>
      <c r="PTS156" s="4"/>
      <c r="PTT156" s="4"/>
      <c r="PTU156" s="4"/>
      <c r="PTV156" s="4"/>
      <c r="PTW156" s="4"/>
      <c r="PTX156" s="4"/>
      <c r="PTY156" s="4"/>
      <c r="PTZ156" s="4"/>
      <c r="PUA156" s="4"/>
      <c r="PUB156" s="4"/>
      <c r="PUC156" s="4"/>
      <c r="PUD156" s="4"/>
      <c r="PUE156" s="4"/>
      <c r="PUF156" s="4"/>
      <c r="PUG156" s="4"/>
      <c r="PUH156" s="4"/>
      <c r="PUI156" s="4"/>
      <c r="PUJ156" s="4"/>
      <c r="PUK156" s="4"/>
      <c r="PUL156" s="4"/>
      <c r="PUM156" s="4"/>
      <c r="PUN156" s="4"/>
      <c r="PUO156" s="4"/>
      <c r="PUP156" s="4"/>
      <c r="PUQ156" s="4"/>
      <c r="PUR156" s="4"/>
      <c r="PUS156" s="4"/>
      <c r="PUT156" s="4"/>
      <c r="PUU156" s="4"/>
      <c r="PUV156" s="4"/>
      <c r="PUW156" s="4"/>
      <c r="PUX156" s="4"/>
      <c r="PUY156" s="4"/>
      <c r="PUZ156" s="4"/>
      <c r="PVA156" s="4"/>
      <c r="PVB156" s="4"/>
      <c r="PVC156" s="4"/>
      <c r="PVD156" s="4"/>
      <c r="PVE156" s="4"/>
      <c r="PVF156" s="4"/>
      <c r="PVG156" s="4"/>
      <c r="PVH156" s="4"/>
      <c r="PVI156" s="4"/>
      <c r="PVJ156" s="4"/>
      <c r="PVK156" s="4"/>
      <c r="PVL156" s="4"/>
      <c r="PVM156" s="4"/>
      <c r="PVN156" s="4"/>
      <c r="PVO156" s="4"/>
      <c r="PVP156" s="4"/>
      <c r="PVQ156" s="4"/>
      <c r="PVR156" s="4"/>
      <c r="PVS156" s="4"/>
      <c r="PVT156" s="4"/>
      <c r="PVU156" s="4"/>
      <c r="PVV156" s="4"/>
      <c r="PVW156" s="4"/>
      <c r="PVX156" s="4"/>
      <c r="PVY156" s="4"/>
      <c r="PVZ156" s="4"/>
      <c r="PWA156" s="4"/>
      <c r="PWB156" s="4"/>
      <c r="PWC156" s="4"/>
      <c r="PWD156" s="4"/>
      <c r="PWE156" s="4"/>
      <c r="PWF156" s="4"/>
      <c r="PWG156" s="4"/>
      <c r="PWH156" s="4"/>
      <c r="PWI156" s="4"/>
      <c r="PWJ156" s="4"/>
      <c r="PWK156" s="4"/>
      <c r="PWL156" s="4"/>
      <c r="PWM156" s="4"/>
      <c r="PWN156" s="4"/>
      <c r="PWO156" s="4"/>
      <c r="PWP156" s="4"/>
      <c r="PWQ156" s="4"/>
      <c r="PWR156" s="4"/>
      <c r="PWS156" s="4"/>
      <c r="PWT156" s="4"/>
      <c r="PWU156" s="4"/>
      <c r="PWV156" s="4"/>
      <c r="PWW156" s="4"/>
      <c r="PWX156" s="4"/>
      <c r="PWY156" s="4"/>
      <c r="PWZ156" s="4"/>
      <c r="PXA156" s="4"/>
      <c r="PXB156" s="4"/>
      <c r="PXC156" s="4"/>
      <c r="PXD156" s="4"/>
      <c r="PXE156" s="4"/>
      <c r="PXF156" s="4"/>
      <c r="PXG156" s="4"/>
      <c r="PXH156" s="4"/>
      <c r="PXI156" s="4"/>
      <c r="PXJ156" s="4"/>
      <c r="PXK156" s="4"/>
      <c r="PXL156" s="4"/>
      <c r="PXM156" s="4"/>
      <c r="PXN156" s="4"/>
      <c r="PXO156" s="4"/>
      <c r="PXP156" s="4"/>
      <c r="PXQ156" s="4"/>
      <c r="PXR156" s="4"/>
      <c r="PXS156" s="4"/>
      <c r="PXT156" s="4"/>
      <c r="PXU156" s="4"/>
      <c r="PXV156" s="4"/>
      <c r="PXW156" s="4"/>
      <c r="PXX156" s="4"/>
      <c r="PXY156" s="4"/>
      <c r="PXZ156" s="4"/>
      <c r="PYA156" s="4"/>
      <c r="PYB156" s="4"/>
      <c r="PYC156" s="4"/>
      <c r="PYD156" s="4"/>
      <c r="PYE156" s="4"/>
      <c r="PYF156" s="4"/>
      <c r="PYG156" s="4"/>
      <c r="PYH156" s="4"/>
      <c r="PYI156" s="74"/>
      <c r="PYJ156" s="74"/>
      <c r="PYK156" s="74"/>
      <c r="PYL156" s="74"/>
      <c r="PYM156" s="74"/>
      <c r="PYN156" s="74"/>
      <c r="PYO156" s="4"/>
      <c r="PYP156" s="4"/>
      <c r="PYQ156" s="4"/>
      <c r="PYR156" s="4"/>
      <c r="PYS156" s="4"/>
      <c r="PYT156" s="4"/>
      <c r="PYU156" s="4"/>
      <c r="PYV156" s="4"/>
      <c r="PYW156" s="4"/>
      <c r="PYX156" s="4"/>
      <c r="PYY156" s="4"/>
      <c r="PYZ156" s="4"/>
      <c r="PZA156" s="4"/>
      <c r="PZB156" s="4"/>
      <c r="PZC156" s="4"/>
      <c r="PZD156" s="4"/>
      <c r="PZE156" s="4"/>
      <c r="PZF156" s="4"/>
      <c r="PZG156" s="4"/>
      <c r="PZH156" s="4"/>
      <c r="PZI156" s="4"/>
      <c r="PZJ156" s="4"/>
      <c r="PZK156" s="4"/>
      <c r="PZL156" s="4"/>
      <c r="PZM156" s="4"/>
      <c r="PZN156" s="4"/>
      <c r="PZO156" s="4"/>
      <c r="PZP156" s="4"/>
      <c r="PZQ156" s="4"/>
      <c r="PZR156" s="4"/>
      <c r="PZS156" s="4"/>
      <c r="PZT156" s="4"/>
      <c r="PZU156" s="4"/>
      <c r="PZV156" s="4"/>
      <c r="PZW156" s="4"/>
      <c r="PZX156" s="4"/>
      <c r="PZY156" s="4"/>
      <c r="PZZ156" s="4"/>
      <c r="QAA156" s="4"/>
      <c r="QAB156" s="4"/>
      <c r="QAC156" s="4"/>
      <c r="QAD156" s="4"/>
      <c r="QAE156" s="4"/>
      <c r="QAF156" s="4"/>
      <c r="QAG156" s="4"/>
      <c r="QAH156" s="4"/>
      <c r="QAI156" s="4"/>
      <c r="QAJ156" s="4"/>
      <c r="QAK156" s="4"/>
      <c r="QAL156" s="4"/>
      <c r="QAM156" s="4"/>
      <c r="QAN156" s="4"/>
      <c r="QAO156" s="4"/>
      <c r="QAP156" s="4"/>
      <c r="QAQ156" s="4"/>
      <c r="QAR156" s="4"/>
      <c r="QAS156" s="4"/>
      <c r="QAT156" s="4"/>
      <c r="QAU156" s="4"/>
      <c r="QAV156" s="4"/>
      <c r="QAW156" s="4"/>
      <c r="QAX156" s="4"/>
      <c r="QAY156" s="4"/>
      <c r="QAZ156" s="4"/>
      <c r="QBA156" s="4"/>
      <c r="QBB156" s="4"/>
      <c r="QBC156" s="4"/>
      <c r="QBD156" s="4"/>
      <c r="QBE156" s="4"/>
      <c r="QBF156" s="4"/>
      <c r="QBG156" s="4"/>
      <c r="QBH156" s="4"/>
      <c r="QBI156" s="4"/>
      <c r="QBJ156" s="4"/>
      <c r="QBK156" s="4"/>
      <c r="QBL156" s="4"/>
      <c r="QBM156" s="4"/>
      <c r="QBN156" s="4"/>
      <c r="QBO156" s="4"/>
      <c r="QBP156" s="4"/>
      <c r="QBQ156" s="4"/>
      <c r="QBR156" s="4"/>
      <c r="QBS156" s="4"/>
      <c r="QBT156" s="4"/>
      <c r="QBU156" s="4"/>
      <c r="QBV156" s="4"/>
      <c r="QBW156" s="4"/>
      <c r="QBX156" s="4"/>
      <c r="QBY156" s="4"/>
      <c r="QBZ156" s="4"/>
      <c r="QCA156" s="4"/>
      <c r="QCB156" s="4"/>
      <c r="QCC156" s="4"/>
      <c r="QCD156" s="4"/>
      <c r="QCE156" s="4"/>
      <c r="QCF156" s="4"/>
      <c r="QCG156" s="4"/>
      <c r="QCH156" s="4"/>
      <c r="QCI156" s="4"/>
      <c r="QCJ156" s="4"/>
      <c r="QCK156" s="4"/>
      <c r="QCL156" s="4"/>
      <c r="QCM156" s="4"/>
      <c r="QCN156" s="4"/>
      <c r="QCO156" s="4"/>
      <c r="QCP156" s="4"/>
      <c r="QCQ156" s="4"/>
      <c r="QCR156" s="4"/>
      <c r="QCS156" s="4"/>
      <c r="QCT156" s="4"/>
      <c r="QCU156" s="4"/>
      <c r="QCV156" s="4"/>
      <c r="QCW156" s="4"/>
      <c r="QCX156" s="4"/>
      <c r="QCY156" s="4"/>
      <c r="QCZ156" s="4"/>
      <c r="QDA156" s="4"/>
      <c r="QDB156" s="4"/>
      <c r="QDC156" s="4"/>
      <c r="QDD156" s="4"/>
      <c r="QDE156" s="4"/>
      <c r="QDF156" s="4"/>
      <c r="QDG156" s="4"/>
      <c r="QDH156" s="4"/>
      <c r="QDI156" s="4"/>
      <c r="QDJ156" s="4"/>
      <c r="QDK156" s="4"/>
      <c r="QDL156" s="4"/>
      <c r="QDM156" s="4"/>
      <c r="QDN156" s="4"/>
      <c r="QDO156" s="4"/>
      <c r="QDP156" s="4"/>
      <c r="QDQ156" s="4"/>
      <c r="QDR156" s="4"/>
      <c r="QDS156" s="4"/>
      <c r="QDT156" s="4"/>
      <c r="QDU156" s="4"/>
      <c r="QDV156" s="4"/>
      <c r="QDW156" s="4"/>
      <c r="QDX156" s="4"/>
      <c r="QDY156" s="4"/>
      <c r="QDZ156" s="4"/>
      <c r="QEA156" s="4"/>
      <c r="QEB156" s="4"/>
      <c r="QEC156" s="4"/>
      <c r="QED156" s="4"/>
      <c r="QEE156" s="4"/>
      <c r="QEF156" s="4"/>
      <c r="QEG156" s="4"/>
      <c r="QEH156" s="4"/>
      <c r="QEI156" s="4"/>
      <c r="QEJ156" s="4"/>
      <c r="QEK156" s="4"/>
      <c r="QEL156" s="4"/>
      <c r="QEM156" s="4"/>
      <c r="QEN156" s="4"/>
      <c r="QEO156" s="4"/>
      <c r="QEP156" s="4"/>
      <c r="QEQ156" s="4"/>
      <c r="QER156" s="4"/>
      <c r="QES156" s="4"/>
      <c r="QET156" s="4"/>
      <c r="QEU156" s="4"/>
      <c r="QEV156" s="4"/>
      <c r="QEW156" s="4"/>
      <c r="QEX156" s="4"/>
      <c r="QEY156" s="4"/>
      <c r="QEZ156" s="4"/>
      <c r="QFA156" s="4"/>
      <c r="QFB156" s="4"/>
      <c r="QFC156" s="4"/>
      <c r="QFD156" s="4"/>
      <c r="QFE156" s="4"/>
      <c r="QFF156" s="4"/>
      <c r="QFG156" s="4"/>
      <c r="QFH156" s="4"/>
      <c r="QFI156" s="4"/>
      <c r="QFJ156" s="4"/>
      <c r="QFK156" s="4"/>
      <c r="QFL156" s="4"/>
      <c r="QFM156" s="4"/>
      <c r="QFN156" s="4"/>
      <c r="QFO156" s="4"/>
      <c r="QFP156" s="4"/>
      <c r="QFQ156" s="4"/>
      <c r="QFR156" s="4"/>
      <c r="QFS156" s="4"/>
      <c r="QFT156" s="4"/>
      <c r="QFU156" s="4"/>
      <c r="QFV156" s="4"/>
      <c r="QFW156" s="4"/>
      <c r="QFX156" s="4"/>
      <c r="QFY156" s="4"/>
      <c r="QFZ156" s="4"/>
      <c r="QGA156" s="4"/>
      <c r="QGB156" s="4"/>
      <c r="QGC156" s="4"/>
      <c r="QGD156" s="4"/>
      <c r="QGE156" s="4"/>
      <c r="QGF156" s="4"/>
      <c r="QGG156" s="4"/>
      <c r="QGH156" s="4"/>
      <c r="QGI156" s="4"/>
      <c r="QGJ156" s="4"/>
      <c r="QGK156" s="4"/>
      <c r="QGL156" s="4"/>
      <c r="QGM156" s="4"/>
      <c r="QGN156" s="4"/>
      <c r="QGO156" s="4"/>
      <c r="QGP156" s="4"/>
      <c r="QGQ156" s="4"/>
      <c r="QGR156" s="4"/>
      <c r="QGS156" s="4"/>
      <c r="QGT156" s="4"/>
      <c r="QGU156" s="4"/>
      <c r="QGV156" s="4"/>
      <c r="QGW156" s="4"/>
      <c r="QGX156" s="4"/>
      <c r="QGY156" s="4"/>
      <c r="QGZ156" s="4"/>
      <c r="QHA156" s="4"/>
      <c r="QHB156" s="4"/>
      <c r="QHC156" s="4"/>
      <c r="QHD156" s="4"/>
      <c r="QHE156" s="4"/>
      <c r="QHF156" s="4"/>
      <c r="QHG156" s="4"/>
      <c r="QHH156" s="4"/>
      <c r="QHI156" s="4"/>
      <c r="QHJ156" s="4"/>
      <c r="QHK156" s="4"/>
      <c r="QHL156" s="4"/>
      <c r="QHM156" s="4"/>
      <c r="QHN156" s="4"/>
      <c r="QHO156" s="4"/>
      <c r="QHP156" s="4"/>
      <c r="QHQ156" s="4"/>
      <c r="QHR156" s="4"/>
      <c r="QHS156" s="4"/>
      <c r="QHT156" s="4"/>
      <c r="QHU156" s="4"/>
      <c r="QHV156" s="4"/>
      <c r="QHW156" s="4"/>
      <c r="QHX156" s="4"/>
      <c r="QHY156" s="4"/>
      <c r="QHZ156" s="4"/>
      <c r="QIA156" s="4"/>
      <c r="QIB156" s="4"/>
      <c r="QIC156" s="4"/>
      <c r="QID156" s="4"/>
      <c r="QIE156" s="74"/>
      <c r="QIF156" s="74"/>
      <c r="QIG156" s="74"/>
      <c r="QIH156" s="74"/>
      <c r="QII156" s="74"/>
      <c r="QIJ156" s="74"/>
      <c r="QIK156" s="4"/>
      <c r="QIL156" s="4"/>
      <c r="QIM156" s="4"/>
      <c r="QIN156" s="4"/>
      <c r="QIO156" s="4"/>
      <c r="QIP156" s="4"/>
      <c r="QIQ156" s="4"/>
      <c r="QIR156" s="4"/>
      <c r="QIS156" s="4"/>
      <c r="QIT156" s="4"/>
      <c r="QIU156" s="4"/>
      <c r="QIV156" s="4"/>
      <c r="QIW156" s="4"/>
      <c r="QIX156" s="4"/>
      <c r="QIY156" s="4"/>
      <c r="QIZ156" s="4"/>
      <c r="QJA156" s="4"/>
      <c r="QJB156" s="4"/>
      <c r="QJC156" s="4"/>
      <c r="QJD156" s="4"/>
      <c r="QJE156" s="4"/>
      <c r="QJF156" s="4"/>
      <c r="QJG156" s="4"/>
      <c r="QJH156" s="4"/>
      <c r="QJI156" s="4"/>
      <c r="QJJ156" s="4"/>
      <c r="QJK156" s="4"/>
      <c r="QJL156" s="4"/>
      <c r="QJM156" s="4"/>
      <c r="QJN156" s="4"/>
      <c r="QJO156" s="4"/>
      <c r="QJP156" s="4"/>
      <c r="QJQ156" s="4"/>
      <c r="QJR156" s="4"/>
      <c r="QJS156" s="4"/>
      <c r="QJT156" s="4"/>
      <c r="QJU156" s="4"/>
      <c r="QJV156" s="4"/>
      <c r="QJW156" s="4"/>
      <c r="QJX156" s="4"/>
      <c r="QJY156" s="4"/>
      <c r="QJZ156" s="4"/>
      <c r="QKA156" s="4"/>
      <c r="QKB156" s="4"/>
      <c r="QKC156" s="4"/>
      <c r="QKD156" s="4"/>
      <c r="QKE156" s="4"/>
      <c r="QKF156" s="4"/>
      <c r="QKG156" s="4"/>
      <c r="QKH156" s="4"/>
      <c r="QKI156" s="4"/>
      <c r="QKJ156" s="4"/>
      <c r="QKK156" s="4"/>
      <c r="QKL156" s="4"/>
      <c r="QKM156" s="4"/>
      <c r="QKN156" s="4"/>
      <c r="QKO156" s="4"/>
      <c r="QKP156" s="4"/>
      <c r="QKQ156" s="4"/>
      <c r="QKR156" s="4"/>
      <c r="QKS156" s="4"/>
      <c r="QKT156" s="4"/>
      <c r="QKU156" s="4"/>
      <c r="QKV156" s="4"/>
      <c r="QKW156" s="4"/>
      <c r="QKX156" s="4"/>
      <c r="QKY156" s="4"/>
      <c r="QKZ156" s="4"/>
      <c r="QLA156" s="4"/>
      <c r="QLB156" s="4"/>
      <c r="QLC156" s="4"/>
      <c r="QLD156" s="4"/>
      <c r="QLE156" s="4"/>
      <c r="QLF156" s="4"/>
      <c r="QLG156" s="4"/>
      <c r="QLH156" s="4"/>
      <c r="QLI156" s="4"/>
      <c r="QLJ156" s="4"/>
      <c r="QLK156" s="4"/>
      <c r="QLL156" s="4"/>
      <c r="QLM156" s="4"/>
      <c r="QLN156" s="4"/>
      <c r="QLO156" s="4"/>
      <c r="QLP156" s="4"/>
      <c r="QLQ156" s="4"/>
      <c r="QLR156" s="4"/>
      <c r="QLS156" s="4"/>
      <c r="QLT156" s="4"/>
      <c r="QLU156" s="4"/>
      <c r="QLV156" s="4"/>
      <c r="QLW156" s="4"/>
      <c r="QLX156" s="4"/>
      <c r="QLY156" s="4"/>
      <c r="QLZ156" s="4"/>
      <c r="QMA156" s="4"/>
      <c r="QMB156" s="4"/>
      <c r="QMC156" s="4"/>
      <c r="QMD156" s="4"/>
      <c r="QME156" s="4"/>
      <c r="QMF156" s="4"/>
      <c r="QMG156" s="4"/>
      <c r="QMH156" s="4"/>
      <c r="QMI156" s="4"/>
      <c r="QMJ156" s="4"/>
      <c r="QMK156" s="4"/>
      <c r="QML156" s="4"/>
      <c r="QMM156" s="4"/>
      <c r="QMN156" s="4"/>
      <c r="QMO156" s="4"/>
      <c r="QMP156" s="4"/>
      <c r="QMQ156" s="4"/>
      <c r="QMR156" s="4"/>
      <c r="QMS156" s="4"/>
      <c r="QMT156" s="4"/>
      <c r="QMU156" s="4"/>
      <c r="QMV156" s="4"/>
      <c r="QMW156" s="4"/>
      <c r="QMX156" s="4"/>
      <c r="QMY156" s="4"/>
      <c r="QMZ156" s="4"/>
      <c r="QNA156" s="4"/>
      <c r="QNB156" s="4"/>
      <c r="QNC156" s="4"/>
      <c r="QND156" s="4"/>
      <c r="QNE156" s="4"/>
      <c r="QNF156" s="4"/>
      <c r="QNG156" s="4"/>
      <c r="QNH156" s="4"/>
      <c r="QNI156" s="4"/>
      <c r="QNJ156" s="4"/>
      <c r="QNK156" s="4"/>
      <c r="QNL156" s="4"/>
      <c r="QNM156" s="4"/>
      <c r="QNN156" s="4"/>
      <c r="QNO156" s="4"/>
      <c r="QNP156" s="4"/>
      <c r="QNQ156" s="4"/>
      <c r="QNR156" s="4"/>
      <c r="QNS156" s="4"/>
      <c r="QNT156" s="4"/>
      <c r="QNU156" s="4"/>
      <c r="QNV156" s="4"/>
      <c r="QNW156" s="4"/>
      <c r="QNX156" s="4"/>
      <c r="QNY156" s="4"/>
      <c r="QNZ156" s="4"/>
      <c r="QOA156" s="4"/>
      <c r="QOB156" s="4"/>
      <c r="QOC156" s="4"/>
      <c r="QOD156" s="4"/>
      <c r="QOE156" s="4"/>
      <c r="QOF156" s="4"/>
      <c r="QOG156" s="4"/>
      <c r="QOH156" s="4"/>
      <c r="QOI156" s="4"/>
      <c r="QOJ156" s="4"/>
      <c r="QOK156" s="4"/>
      <c r="QOL156" s="4"/>
      <c r="QOM156" s="4"/>
      <c r="QON156" s="4"/>
      <c r="QOO156" s="4"/>
      <c r="QOP156" s="4"/>
      <c r="QOQ156" s="4"/>
      <c r="QOR156" s="4"/>
      <c r="QOS156" s="4"/>
      <c r="QOT156" s="4"/>
      <c r="QOU156" s="4"/>
      <c r="QOV156" s="4"/>
      <c r="QOW156" s="4"/>
      <c r="QOX156" s="4"/>
      <c r="QOY156" s="4"/>
      <c r="QOZ156" s="4"/>
      <c r="QPA156" s="4"/>
      <c r="QPB156" s="4"/>
      <c r="QPC156" s="4"/>
      <c r="QPD156" s="4"/>
      <c r="QPE156" s="4"/>
      <c r="QPF156" s="4"/>
      <c r="QPG156" s="4"/>
      <c r="QPH156" s="4"/>
      <c r="QPI156" s="4"/>
      <c r="QPJ156" s="4"/>
      <c r="QPK156" s="4"/>
      <c r="QPL156" s="4"/>
      <c r="QPM156" s="4"/>
      <c r="QPN156" s="4"/>
      <c r="QPO156" s="4"/>
      <c r="QPP156" s="4"/>
      <c r="QPQ156" s="4"/>
      <c r="QPR156" s="4"/>
      <c r="QPS156" s="4"/>
      <c r="QPT156" s="4"/>
      <c r="QPU156" s="4"/>
      <c r="QPV156" s="4"/>
      <c r="QPW156" s="4"/>
      <c r="QPX156" s="4"/>
      <c r="QPY156" s="4"/>
      <c r="QPZ156" s="4"/>
      <c r="QQA156" s="4"/>
      <c r="QQB156" s="4"/>
      <c r="QQC156" s="4"/>
      <c r="QQD156" s="4"/>
      <c r="QQE156" s="4"/>
      <c r="QQF156" s="4"/>
      <c r="QQG156" s="4"/>
      <c r="QQH156" s="4"/>
      <c r="QQI156" s="4"/>
      <c r="QQJ156" s="4"/>
      <c r="QQK156" s="4"/>
      <c r="QQL156" s="4"/>
      <c r="QQM156" s="4"/>
      <c r="QQN156" s="4"/>
      <c r="QQO156" s="4"/>
      <c r="QQP156" s="4"/>
      <c r="QQQ156" s="4"/>
      <c r="QQR156" s="4"/>
      <c r="QQS156" s="4"/>
      <c r="QQT156" s="4"/>
      <c r="QQU156" s="4"/>
      <c r="QQV156" s="4"/>
      <c r="QQW156" s="4"/>
      <c r="QQX156" s="4"/>
      <c r="QQY156" s="4"/>
      <c r="QQZ156" s="4"/>
      <c r="QRA156" s="4"/>
      <c r="QRB156" s="4"/>
      <c r="QRC156" s="4"/>
      <c r="QRD156" s="4"/>
      <c r="QRE156" s="4"/>
      <c r="QRF156" s="4"/>
      <c r="QRG156" s="4"/>
      <c r="QRH156" s="4"/>
      <c r="QRI156" s="4"/>
      <c r="QRJ156" s="4"/>
      <c r="QRK156" s="4"/>
      <c r="QRL156" s="4"/>
      <c r="QRM156" s="4"/>
      <c r="QRN156" s="4"/>
      <c r="QRO156" s="4"/>
      <c r="QRP156" s="4"/>
      <c r="QRQ156" s="4"/>
      <c r="QRR156" s="4"/>
      <c r="QRS156" s="4"/>
      <c r="QRT156" s="4"/>
      <c r="QRU156" s="4"/>
      <c r="QRV156" s="4"/>
      <c r="QRW156" s="4"/>
      <c r="QRX156" s="4"/>
      <c r="QRY156" s="4"/>
      <c r="QRZ156" s="4"/>
      <c r="QSA156" s="74"/>
      <c r="QSB156" s="74"/>
      <c r="QSC156" s="74"/>
      <c r="QSD156" s="74"/>
      <c r="QSE156" s="74"/>
      <c r="QSF156" s="74"/>
      <c r="QSG156" s="4"/>
      <c r="QSH156" s="4"/>
      <c r="QSI156" s="4"/>
      <c r="QSJ156" s="4"/>
      <c r="QSK156" s="4"/>
      <c r="QSL156" s="4"/>
      <c r="QSM156" s="4"/>
      <c r="QSN156" s="4"/>
      <c r="QSO156" s="4"/>
      <c r="QSP156" s="4"/>
      <c r="QSQ156" s="4"/>
      <c r="QSR156" s="4"/>
      <c r="QSS156" s="4"/>
      <c r="QST156" s="4"/>
      <c r="QSU156" s="4"/>
      <c r="QSV156" s="4"/>
      <c r="QSW156" s="4"/>
      <c r="QSX156" s="4"/>
      <c r="QSY156" s="4"/>
      <c r="QSZ156" s="4"/>
      <c r="QTA156" s="4"/>
      <c r="QTB156" s="4"/>
      <c r="QTC156" s="4"/>
      <c r="QTD156" s="4"/>
      <c r="QTE156" s="4"/>
      <c r="QTF156" s="4"/>
      <c r="QTG156" s="4"/>
      <c r="QTH156" s="4"/>
      <c r="QTI156" s="4"/>
      <c r="QTJ156" s="4"/>
      <c r="QTK156" s="4"/>
      <c r="QTL156" s="4"/>
      <c r="QTM156" s="4"/>
      <c r="QTN156" s="4"/>
      <c r="QTO156" s="4"/>
      <c r="QTP156" s="4"/>
      <c r="QTQ156" s="4"/>
      <c r="QTR156" s="4"/>
      <c r="QTS156" s="4"/>
      <c r="QTT156" s="4"/>
      <c r="QTU156" s="4"/>
      <c r="QTV156" s="4"/>
      <c r="QTW156" s="4"/>
      <c r="QTX156" s="4"/>
      <c r="QTY156" s="4"/>
      <c r="QTZ156" s="4"/>
      <c r="QUA156" s="4"/>
      <c r="QUB156" s="4"/>
      <c r="QUC156" s="4"/>
      <c r="QUD156" s="4"/>
      <c r="QUE156" s="4"/>
      <c r="QUF156" s="4"/>
      <c r="QUG156" s="4"/>
      <c r="QUH156" s="4"/>
      <c r="QUI156" s="4"/>
      <c r="QUJ156" s="4"/>
      <c r="QUK156" s="4"/>
      <c r="QUL156" s="4"/>
      <c r="QUM156" s="4"/>
      <c r="QUN156" s="4"/>
      <c r="QUO156" s="4"/>
      <c r="QUP156" s="4"/>
      <c r="QUQ156" s="4"/>
      <c r="QUR156" s="4"/>
      <c r="QUS156" s="4"/>
      <c r="QUT156" s="4"/>
      <c r="QUU156" s="4"/>
      <c r="QUV156" s="4"/>
      <c r="QUW156" s="4"/>
      <c r="QUX156" s="4"/>
      <c r="QUY156" s="4"/>
      <c r="QUZ156" s="4"/>
      <c r="QVA156" s="4"/>
      <c r="QVB156" s="4"/>
      <c r="QVC156" s="4"/>
      <c r="QVD156" s="4"/>
      <c r="QVE156" s="4"/>
      <c r="QVF156" s="4"/>
      <c r="QVG156" s="4"/>
      <c r="QVH156" s="4"/>
      <c r="QVI156" s="4"/>
      <c r="QVJ156" s="4"/>
      <c r="QVK156" s="4"/>
      <c r="QVL156" s="4"/>
      <c r="QVM156" s="4"/>
      <c r="QVN156" s="4"/>
      <c r="QVO156" s="4"/>
      <c r="QVP156" s="4"/>
      <c r="QVQ156" s="4"/>
      <c r="QVR156" s="4"/>
      <c r="QVS156" s="4"/>
      <c r="QVT156" s="4"/>
      <c r="QVU156" s="4"/>
      <c r="QVV156" s="4"/>
      <c r="QVW156" s="4"/>
      <c r="QVX156" s="4"/>
      <c r="QVY156" s="4"/>
      <c r="QVZ156" s="4"/>
      <c r="QWA156" s="4"/>
      <c r="QWB156" s="4"/>
      <c r="QWC156" s="4"/>
      <c r="QWD156" s="4"/>
      <c r="QWE156" s="4"/>
      <c r="QWF156" s="4"/>
      <c r="QWG156" s="4"/>
      <c r="QWH156" s="4"/>
      <c r="QWI156" s="4"/>
      <c r="QWJ156" s="4"/>
      <c r="QWK156" s="4"/>
      <c r="QWL156" s="4"/>
      <c r="QWM156" s="4"/>
      <c r="QWN156" s="4"/>
      <c r="QWO156" s="4"/>
      <c r="QWP156" s="4"/>
      <c r="QWQ156" s="4"/>
      <c r="QWR156" s="4"/>
      <c r="QWS156" s="4"/>
      <c r="QWT156" s="4"/>
      <c r="QWU156" s="4"/>
      <c r="QWV156" s="4"/>
      <c r="QWW156" s="4"/>
      <c r="QWX156" s="4"/>
      <c r="QWY156" s="4"/>
      <c r="QWZ156" s="4"/>
      <c r="QXA156" s="4"/>
      <c r="QXB156" s="4"/>
      <c r="QXC156" s="4"/>
      <c r="QXD156" s="4"/>
      <c r="QXE156" s="4"/>
      <c r="QXF156" s="4"/>
      <c r="QXG156" s="4"/>
      <c r="QXH156" s="4"/>
      <c r="QXI156" s="4"/>
      <c r="QXJ156" s="4"/>
      <c r="QXK156" s="4"/>
      <c r="QXL156" s="4"/>
      <c r="QXM156" s="4"/>
      <c r="QXN156" s="4"/>
      <c r="QXO156" s="4"/>
      <c r="QXP156" s="4"/>
      <c r="QXQ156" s="4"/>
      <c r="QXR156" s="4"/>
      <c r="QXS156" s="4"/>
      <c r="QXT156" s="4"/>
      <c r="QXU156" s="4"/>
      <c r="QXV156" s="4"/>
      <c r="QXW156" s="4"/>
      <c r="QXX156" s="4"/>
      <c r="QXY156" s="4"/>
      <c r="QXZ156" s="4"/>
      <c r="QYA156" s="4"/>
      <c r="QYB156" s="4"/>
      <c r="QYC156" s="4"/>
      <c r="QYD156" s="4"/>
      <c r="QYE156" s="4"/>
      <c r="QYF156" s="4"/>
      <c r="QYG156" s="4"/>
      <c r="QYH156" s="4"/>
      <c r="QYI156" s="4"/>
      <c r="QYJ156" s="4"/>
      <c r="QYK156" s="4"/>
      <c r="QYL156" s="4"/>
      <c r="QYM156" s="4"/>
      <c r="QYN156" s="4"/>
      <c r="QYO156" s="4"/>
      <c r="QYP156" s="4"/>
      <c r="QYQ156" s="4"/>
      <c r="QYR156" s="4"/>
      <c r="QYS156" s="4"/>
      <c r="QYT156" s="4"/>
      <c r="QYU156" s="4"/>
      <c r="QYV156" s="4"/>
      <c r="QYW156" s="4"/>
      <c r="QYX156" s="4"/>
      <c r="QYY156" s="4"/>
      <c r="QYZ156" s="4"/>
      <c r="QZA156" s="4"/>
      <c r="QZB156" s="4"/>
      <c r="QZC156" s="4"/>
      <c r="QZD156" s="4"/>
      <c r="QZE156" s="4"/>
      <c r="QZF156" s="4"/>
      <c r="QZG156" s="4"/>
      <c r="QZH156" s="4"/>
      <c r="QZI156" s="4"/>
      <c r="QZJ156" s="4"/>
      <c r="QZK156" s="4"/>
      <c r="QZL156" s="4"/>
      <c r="QZM156" s="4"/>
      <c r="QZN156" s="4"/>
      <c r="QZO156" s="4"/>
      <c r="QZP156" s="4"/>
      <c r="QZQ156" s="4"/>
      <c r="QZR156" s="4"/>
      <c r="QZS156" s="4"/>
      <c r="QZT156" s="4"/>
      <c r="QZU156" s="4"/>
      <c r="QZV156" s="4"/>
      <c r="QZW156" s="4"/>
      <c r="QZX156" s="4"/>
      <c r="QZY156" s="4"/>
      <c r="QZZ156" s="4"/>
      <c r="RAA156" s="4"/>
      <c r="RAB156" s="4"/>
      <c r="RAC156" s="4"/>
      <c r="RAD156" s="4"/>
      <c r="RAE156" s="4"/>
      <c r="RAF156" s="4"/>
      <c r="RAG156" s="4"/>
      <c r="RAH156" s="4"/>
      <c r="RAI156" s="4"/>
      <c r="RAJ156" s="4"/>
      <c r="RAK156" s="4"/>
      <c r="RAL156" s="4"/>
      <c r="RAM156" s="4"/>
      <c r="RAN156" s="4"/>
      <c r="RAO156" s="4"/>
      <c r="RAP156" s="4"/>
      <c r="RAQ156" s="4"/>
      <c r="RAR156" s="4"/>
      <c r="RAS156" s="4"/>
      <c r="RAT156" s="4"/>
      <c r="RAU156" s="4"/>
      <c r="RAV156" s="4"/>
      <c r="RAW156" s="4"/>
      <c r="RAX156" s="4"/>
      <c r="RAY156" s="4"/>
      <c r="RAZ156" s="4"/>
      <c r="RBA156" s="4"/>
      <c r="RBB156" s="4"/>
      <c r="RBC156" s="4"/>
      <c r="RBD156" s="4"/>
      <c r="RBE156" s="4"/>
      <c r="RBF156" s="4"/>
      <c r="RBG156" s="4"/>
      <c r="RBH156" s="4"/>
      <c r="RBI156" s="4"/>
      <c r="RBJ156" s="4"/>
      <c r="RBK156" s="4"/>
      <c r="RBL156" s="4"/>
      <c r="RBM156" s="4"/>
      <c r="RBN156" s="4"/>
      <c r="RBO156" s="4"/>
      <c r="RBP156" s="4"/>
      <c r="RBQ156" s="4"/>
      <c r="RBR156" s="4"/>
      <c r="RBS156" s="4"/>
      <c r="RBT156" s="4"/>
      <c r="RBU156" s="4"/>
      <c r="RBV156" s="4"/>
      <c r="RBW156" s="74"/>
      <c r="RBX156" s="74"/>
      <c r="RBY156" s="74"/>
      <c r="RBZ156" s="74"/>
      <c r="RCA156" s="74"/>
      <c r="RCB156" s="74"/>
      <c r="RCC156" s="4"/>
      <c r="RCD156" s="4"/>
      <c r="RCE156" s="4"/>
      <c r="RCF156" s="4"/>
      <c r="RCG156" s="4"/>
      <c r="RCH156" s="4"/>
      <c r="RCI156" s="4"/>
      <c r="RCJ156" s="4"/>
      <c r="RCK156" s="4"/>
      <c r="RCL156" s="4"/>
      <c r="RCM156" s="4"/>
      <c r="RCN156" s="4"/>
      <c r="RCO156" s="4"/>
      <c r="RCP156" s="4"/>
      <c r="RCQ156" s="4"/>
      <c r="RCR156" s="4"/>
      <c r="RCS156" s="4"/>
      <c r="RCT156" s="4"/>
      <c r="RCU156" s="4"/>
      <c r="RCV156" s="4"/>
      <c r="RCW156" s="4"/>
      <c r="RCX156" s="4"/>
      <c r="RCY156" s="4"/>
      <c r="RCZ156" s="4"/>
      <c r="RDA156" s="4"/>
      <c r="RDB156" s="4"/>
      <c r="RDC156" s="4"/>
      <c r="RDD156" s="4"/>
      <c r="RDE156" s="4"/>
      <c r="RDF156" s="4"/>
      <c r="RDG156" s="4"/>
      <c r="RDH156" s="4"/>
      <c r="RDI156" s="4"/>
      <c r="RDJ156" s="4"/>
      <c r="RDK156" s="4"/>
      <c r="RDL156" s="4"/>
      <c r="RDM156" s="4"/>
      <c r="RDN156" s="4"/>
      <c r="RDO156" s="4"/>
      <c r="RDP156" s="4"/>
      <c r="RDQ156" s="4"/>
      <c r="RDR156" s="4"/>
      <c r="RDS156" s="4"/>
      <c r="RDT156" s="4"/>
      <c r="RDU156" s="4"/>
      <c r="RDV156" s="4"/>
      <c r="RDW156" s="4"/>
      <c r="RDX156" s="4"/>
      <c r="RDY156" s="4"/>
      <c r="RDZ156" s="4"/>
      <c r="REA156" s="4"/>
      <c r="REB156" s="4"/>
      <c r="REC156" s="4"/>
      <c r="RED156" s="4"/>
      <c r="REE156" s="4"/>
      <c r="REF156" s="4"/>
      <c r="REG156" s="4"/>
      <c r="REH156" s="4"/>
      <c r="REI156" s="4"/>
      <c r="REJ156" s="4"/>
      <c r="REK156" s="4"/>
      <c r="REL156" s="4"/>
      <c r="REM156" s="4"/>
      <c r="REN156" s="4"/>
      <c r="REO156" s="4"/>
      <c r="REP156" s="4"/>
      <c r="REQ156" s="4"/>
      <c r="RER156" s="4"/>
      <c r="RES156" s="4"/>
      <c r="RET156" s="4"/>
      <c r="REU156" s="4"/>
      <c r="REV156" s="4"/>
      <c r="REW156" s="4"/>
      <c r="REX156" s="4"/>
      <c r="REY156" s="4"/>
      <c r="REZ156" s="4"/>
      <c r="RFA156" s="4"/>
      <c r="RFB156" s="4"/>
      <c r="RFC156" s="4"/>
      <c r="RFD156" s="4"/>
      <c r="RFE156" s="4"/>
      <c r="RFF156" s="4"/>
      <c r="RFG156" s="4"/>
      <c r="RFH156" s="4"/>
      <c r="RFI156" s="4"/>
      <c r="RFJ156" s="4"/>
      <c r="RFK156" s="4"/>
      <c r="RFL156" s="4"/>
      <c r="RFM156" s="4"/>
      <c r="RFN156" s="4"/>
      <c r="RFO156" s="4"/>
      <c r="RFP156" s="4"/>
      <c r="RFQ156" s="4"/>
      <c r="RFR156" s="4"/>
      <c r="RFS156" s="4"/>
      <c r="RFT156" s="4"/>
      <c r="RFU156" s="4"/>
      <c r="RFV156" s="4"/>
      <c r="RFW156" s="4"/>
      <c r="RFX156" s="4"/>
      <c r="RFY156" s="4"/>
      <c r="RFZ156" s="4"/>
      <c r="RGA156" s="4"/>
      <c r="RGB156" s="4"/>
      <c r="RGC156" s="4"/>
      <c r="RGD156" s="4"/>
      <c r="RGE156" s="4"/>
      <c r="RGF156" s="4"/>
      <c r="RGG156" s="4"/>
      <c r="RGH156" s="4"/>
      <c r="RGI156" s="4"/>
      <c r="RGJ156" s="4"/>
      <c r="RGK156" s="4"/>
      <c r="RGL156" s="4"/>
      <c r="RGM156" s="4"/>
      <c r="RGN156" s="4"/>
      <c r="RGO156" s="4"/>
      <c r="RGP156" s="4"/>
      <c r="RGQ156" s="4"/>
      <c r="RGR156" s="4"/>
      <c r="RGS156" s="4"/>
      <c r="RGT156" s="4"/>
      <c r="RGU156" s="4"/>
      <c r="RGV156" s="4"/>
      <c r="RGW156" s="4"/>
      <c r="RGX156" s="4"/>
      <c r="RGY156" s="4"/>
      <c r="RGZ156" s="4"/>
      <c r="RHA156" s="4"/>
      <c r="RHB156" s="4"/>
      <c r="RHC156" s="4"/>
      <c r="RHD156" s="4"/>
      <c r="RHE156" s="4"/>
      <c r="RHF156" s="4"/>
      <c r="RHG156" s="4"/>
      <c r="RHH156" s="4"/>
      <c r="RHI156" s="4"/>
      <c r="RHJ156" s="4"/>
      <c r="RHK156" s="4"/>
      <c r="RHL156" s="4"/>
      <c r="RHM156" s="4"/>
      <c r="RHN156" s="4"/>
      <c r="RHO156" s="4"/>
      <c r="RHP156" s="4"/>
      <c r="RHQ156" s="4"/>
      <c r="RHR156" s="4"/>
      <c r="RHS156" s="4"/>
      <c r="RHT156" s="4"/>
      <c r="RHU156" s="4"/>
      <c r="RHV156" s="4"/>
      <c r="RHW156" s="4"/>
      <c r="RHX156" s="4"/>
      <c r="RHY156" s="4"/>
      <c r="RHZ156" s="4"/>
      <c r="RIA156" s="4"/>
      <c r="RIB156" s="4"/>
      <c r="RIC156" s="4"/>
      <c r="RID156" s="4"/>
      <c r="RIE156" s="4"/>
      <c r="RIF156" s="4"/>
      <c r="RIG156" s="4"/>
      <c r="RIH156" s="4"/>
      <c r="RII156" s="4"/>
      <c r="RIJ156" s="4"/>
      <c r="RIK156" s="4"/>
      <c r="RIL156" s="4"/>
      <c r="RIM156" s="4"/>
      <c r="RIN156" s="4"/>
      <c r="RIO156" s="4"/>
      <c r="RIP156" s="4"/>
      <c r="RIQ156" s="4"/>
      <c r="RIR156" s="4"/>
      <c r="RIS156" s="4"/>
      <c r="RIT156" s="4"/>
      <c r="RIU156" s="4"/>
      <c r="RIV156" s="4"/>
      <c r="RIW156" s="4"/>
      <c r="RIX156" s="4"/>
      <c r="RIY156" s="4"/>
      <c r="RIZ156" s="4"/>
      <c r="RJA156" s="4"/>
      <c r="RJB156" s="4"/>
      <c r="RJC156" s="4"/>
      <c r="RJD156" s="4"/>
      <c r="RJE156" s="4"/>
      <c r="RJF156" s="4"/>
      <c r="RJG156" s="4"/>
      <c r="RJH156" s="4"/>
      <c r="RJI156" s="4"/>
      <c r="RJJ156" s="4"/>
      <c r="RJK156" s="4"/>
      <c r="RJL156" s="4"/>
      <c r="RJM156" s="4"/>
      <c r="RJN156" s="4"/>
      <c r="RJO156" s="4"/>
      <c r="RJP156" s="4"/>
      <c r="RJQ156" s="4"/>
      <c r="RJR156" s="4"/>
      <c r="RJS156" s="4"/>
      <c r="RJT156" s="4"/>
      <c r="RJU156" s="4"/>
      <c r="RJV156" s="4"/>
      <c r="RJW156" s="4"/>
      <c r="RJX156" s="4"/>
      <c r="RJY156" s="4"/>
      <c r="RJZ156" s="4"/>
      <c r="RKA156" s="4"/>
      <c r="RKB156" s="4"/>
      <c r="RKC156" s="4"/>
      <c r="RKD156" s="4"/>
      <c r="RKE156" s="4"/>
      <c r="RKF156" s="4"/>
      <c r="RKG156" s="4"/>
      <c r="RKH156" s="4"/>
      <c r="RKI156" s="4"/>
      <c r="RKJ156" s="4"/>
      <c r="RKK156" s="4"/>
      <c r="RKL156" s="4"/>
      <c r="RKM156" s="4"/>
      <c r="RKN156" s="4"/>
      <c r="RKO156" s="4"/>
      <c r="RKP156" s="4"/>
      <c r="RKQ156" s="4"/>
      <c r="RKR156" s="4"/>
      <c r="RKS156" s="4"/>
      <c r="RKT156" s="4"/>
      <c r="RKU156" s="4"/>
      <c r="RKV156" s="4"/>
      <c r="RKW156" s="4"/>
      <c r="RKX156" s="4"/>
      <c r="RKY156" s="4"/>
      <c r="RKZ156" s="4"/>
      <c r="RLA156" s="4"/>
      <c r="RLB156" s="4"/>
      <c r="RLC156" s="4"/>
      <c r="RLD156" s="4"/>
      <c r="RLE156" s="4"/>
      <c r="RLF156" s="4"/>
      <c r="RLG156" s="4"/>
      <c r="RLH156" s="4"/>
      <c r="RLI156" s="4"/>
      <c r="RLJ156" s="4"/>
      <c r="RLK156" s="4"/>
      <c r="RLL156" s="4"/>
      <c r="RLM156" s="4"/>
      <c r="RLN156" s="4"/>
      <c r="RLO156" s="4"/>
      <c r="RLP156" s="4"/>
      <c r="RLQ156" s="4"/>
      <c r="RLR156" s="4"/>
      <c r="RLS156" s="74"/>
      <c r="RLT156" s="74"/>
      <c r="RLU156" s="74"/>
      <c r="RLV156" s="74"/>
      <c r="RLW156" s="74"/>
      <c r="RLX156" s="74"/>
      <c r="RLY156" s="4"/>
      <c r="RLZ156" s="4"/>
      <c r="RMA156" s="4"/>
      <c r="RMB156" s="4"/>
      <c r="RMC156" s="4"/>
      <c r="RMD156" s="4"/>
      <c r="RME156" s="4"/>
      <c r="RMF156" s="4"/>
      <c r="RMG156" s="4"/>
      <c r="RMH156" s="4"/>
      <c r="RMI156" s="4"/>
      <c r="RMJ156" s="4"/>
      <c r="RMK156" s="4"/>
      <c r="RML156" s="4"/>
      <c r="RMM156" s="4"/>
      <c r="RMN156" s="4"/>
      <c r="RMO156" s="4"/>
      <c r="RMP156" s="4"/>
      <c r="RMQ156" s="4"/>
      <c r="RMR156" s="4"/>
      <c r="RMS156" s="4"/>
      <c r="RMT156" s="4"/>
      <c r="RMU156" s="4"/>
      <c r="RMV156" s="4"/>
      <c r="RMW156" s="4"/>
      <c r="RMX156" s="4"/>
      <c r="RMY156" s="4"/>
      <c r="RMZ156" s="4"/>
      <c r="RNA156" s="4"/>
      <c r="RNB156" s="4"/>
      <c r="RNC156" s="4"/>
      <c r="RND156" s="4"/>
      <c r="RNE156" s="4"/>
      <c r="RNF156" s="4"/>
      <c r="RNG156" s="4"/>
      <c r="RNH156" s="4"/>
      <c r="RNI156" s="4"/>
      <c r="RNJ156" s="4"/>
      <c r="RNK156" s="4"/>
      <c r="RNL156" s="4"/>
      <c r="RNM156" s="4"/>
      <c r="RNN156" s="4"/>
      <c r="RNO156" s="4"/>
      <c r="RNP156" s="4"/>
      <c r="RNQ156" s="4"/>
      <c r="RNR156" s="4"/>
      <c r="RNS156" s="4"/>
      <c r="RNT156" s="4"/>
      <c r="RNU156" s="4"/>
      <c r="RNV156" s="4"/>
      <c r="RNW156" s="4"/>
      <c r="RNX156" s="4"/>
      <c r="RNY156" s="4"/>
      <c r="RNZ156" s="4"/>
      <c r="ROA156" s="4"/>
      <c r="ROB156" s="4"/>
      <c r="ROC156" s="4"/>
      <c r="ROD156" s="4"/>
      <c r="ROE156" s="4"/>
      <c r="ROF156" s="4"/>
      <c r="ROG156" s="4"/>
      <c r="ROH156" s="4"/>
      <c r="ROI156" s="4"/>
      <c r="ROJ156" s="4"/>
      <c r="ROK156" s="4"/>
      <c r="ROL156" s="4"/>
      <c r="ROM156" s="4"/>
      <c r="RON156" s="4"/>
      <c r="ROO156" s="4"/>
      <c r="ROP156" s="4"/>
      <c r="ROQ156" s="4"/>
      <c r="ROR156" s="4"/>
      <c r="ROS156" s="4"/>
      <c r="ROT156" s="4"/>
      <c r="ROU156" s="4"/>
      <c r="ROV156" s="4"/>
      <c r="ROW156" s="4"/>
      <c r="ROX156" s="4"/>
      <c r="ROY156" s="4"/>
      <c r="ROZ156" s="4"/>
      <c r="RPA156" s="4"/>
      <c r="RPB156" s="4"/>
      <c r="RPC156" s="4"/>
      <c r="RPD156" s="4"/>
      <c r="RPE156" s="4"/>
      <c r="RPF156" s="4"/>
      <c r="RPG156" s="4"/>
      <c r="RPH156" s="4"/>
      <c r="RPI156" s="4"/>
      <c r="RPJ156" s="4"/>
      <c r="RPK156" s="4"/>
      <c r="RPL156" s="4"/>
      <c r="RPM156" s="4"/>
      <c r="RPN156" s="4"/>
      <c r="RPO156" s="4"/>
      <c r="RPP156" s="4"/>
      <c r="RPQ156" s="4"/>
      <c r="RPR156" s="4"/>
      <c r="RPS156" s="4"/>
      <c r="RPT156" s="4"/>
      <c r="RPU156" s="4"/>
      <c r="RPV156" s="4"/>
      <c r="RPW156" s="4"/>
      <c r="RPX156" s="4"/>
      <c r="RPY156" s="4"/>
      <c r="RPZ156" s="4"/>
      <c r="RQA156" s="4"/>
      <c r="RQB156" s="4"/>
      <c r="RQC156" s="4"/>
      <c r="RQD156" s="4"/>
      <c r="RQE156" s="4"/>
      <c r="RQF156" s="4"/>
      <c r="RQG156" s="4"/>
      <c r="RQH156" s="4"/>
      <c r="RQI156" s="4"/>
      <c r="RQJ156" s="4"/>
      <c r="RQK156" s="4"/>
      <c r="RQL156" s="4"/>
      <c r="RQM156" s="4"/>
      <c r="RQN156" s="4"/>
      <c r="RQO156" s="4"/>
      <c r="RQP156" s="4"/>
      <c r="RQQ156" s="4"/>
      <c r="RQR156" s="4"/>
      <c r="RQS156" s="4"/>
      <c r="RQT156" s="4"/>
      <c r="RQU156" s="4"/>
      <c r="RQV156" s="4"/>
      <c r="RQW156" s="4"/>
      <c r="RQX156" s="4"/>
      <c r="RQY156" s="4"/>
      <c r="RQZ156" s="4"/>
      <c r="RRA156" s="4"/>
      <c r="RRB156" s="4"/>
      <c r="RRC156" s="4"/>
      <c r="RRD156" s="4"/>
      <c r="RRE156" s="4"/>
      <c r="RRF156" s="4"/>
      <c r="RRG156" s="4"/>
      <c r="RRH156" s="4"/>
      <c r="RRI156" s="4"/>
      <c r="RRJ156" s="4"/>
      <c r="RRK156" s="4"/>
      <c r="RRL156" s="4"/>
      <c r="RRM156" s="4"/>
      <c r="RRN156" s="4"/>
      <c r="RRO156" s="4"/>
      <c r="RRP156" s="4"/>
      <c r="RRQ156" s="4"/>
      <c r="RRR156" s="4"/>
      <c r="RRS156" s="4"/>
      <c r="RRT156" s="4"/>
      <c r="RRU156" s="4"/>
      <c r="RRV156" s="4"/>
      <c r="RRW156" s="4"/>
      <c r="RRX156" s="4"/>
      <c r="RRY156" s="4"/>
      <c r="RRZ156" s="4"/>
      <c r="RSA156" s="4"/>
      <c r="RSB156" s="4"/>
      <c r="RSC156" s="4"/>
      <c r="RSD156" s="4"/>
      <c r="RSE156" s="4"/>
      <c r="RSF156" s="4"/>
      <c r="RSG156" s="4"/>
      <c r="RSH156" s="4"/>
      <c r="RSI156" s="4"/>
      <c r="RSJ156" s="4"/>
      <c r="RSK156" s="4"/>
      <c r="RSL156" s="4"/>
      <c r="RSM156" s="4"/>
      <c r="RSN156" s="4"/>
      <c r="RSO156" s="4"/>
      <c r="RSP156" s="4"/>
      <c r="RSQ156" s="4"/>
      <c r="RSR156" s="4"/>
      <c r="RSS156" s="4"/>
      <c r="RST156" s="4"/>
      <c r="RSU156" s="4"/>
      <c r="RSV156" s="4"/>
      <c r="RSW156" s="4"/>
      <c r="RSX156" s="4"/>
      <c r="RSY156" s="4"/>
      <c r="RSZ156" s="4"/>
      <c r="RTA156" s="4"/>
      <c r="RTB156" s="4"/>
      <c r="RTC156" s="4"/>
      <c r="RTD156" s="4"/>
      <c r="RTE156" s="4"/>
      <c r="RTF156" s="4"/>
      <c r="RTG156" s="4"/>
      <c r="RTH156" s="4"/>
      <c r="RTI156" s="4"/>
      <c r="RTJ156" s="4"/>
      <c r="RTK156" s="4"/>
      <c r="RTL156" s="4"/>
      <c r="RTM156" s="4"/>
      <c r="RTN156" s="4"/>
      <c r="RTO156" s="4"/>
      <c r="RTP156" s="4"/>
      <c r="RTQ156" s="4"/>
      <c r="RTR156" s="4"/>
      <c r="RTS156" s="4"/>
      <c r="RTT156" s="4"/>
      <c r="RTU156" s="4"/>
      <c r="RTV156" s="4"/>
      <c r="RTW156" s="4"/>
      <c r="RTX156" s="4"/>
      <c r="RTY156" s="4"/>
      <c r="RTZ156" s="4"/>
      <c r="RUA156" s="4"/>
      <c r="RUB156" s="4"/>
      <c r="RUC156" s="4"/>
      <c r="RUD156" s="4"/>
      <c r="RUE156" s="4"/>
      <c r="RUF156" s="4"/>
      <c r="RUG156" s="4"/>
      <c r="RUH156" s="4"/>
      <c r="RUI156" s="4"/>
      <c r="RUJ156" s="4"/>
      <c r="RUK156" s="4"/>
      <c r="RUL156" s="4"/>
      <c r="RUM156" s="4"/>
      <c r="RUN156" s="4"/>
      <c r="RUO156" s="4"/>
      <c r="RUP156" s="4"/>
      <c r="RUQ156" s="4"/>
      <c r="RUR156" s="4"/>
      <c r="RUS156" s="4"/>
      <c r="RUT156" s="4"/>
      <c r="RUU156" s="4"/>
      <c r="RUV156" s="4"/>
      <c r="RUW156" s="4"/>
      <c r="RUX156" s="4"/>
      <c r="RUY156" s="4"/>
      <c r="RUZ156" s="4"/>
      <c r="RVA156" s="4"/>
      <c r="RVB156" s="4"/>
      <c r="RVC156" s="4"/>
      <c r="RVD156" s="4"/>
      <c r="RVE156" s="4"/>
      <c r="RVF156" s="4"/>
      <c r="RVG156" s="4"/>
      <c r="RVH156" s="4"/>
      <c r="RVI156" s="4"/>
      <c r="RVJ156" s="4"/>
      <c r="RVK156" s="4"/>
      <c r="RVL156" s="4"/>
      <c r="RVM156" s="4"/>
      <c r="RVN156" s="4"/>
      <c r="RVO156" s="74"/>
      <c r="RVP156" s="74"/>
      <c r="RVQ156" s="74"/>
      <c r="RVR156" s="74"/>
      <c r="RVS156" s="74"/>
      <c r="RVT156" s="74"/>
      <c r="RVU156" s="4"/>
      <c r="RVV156" s="4"/>
      <c r="RVW156" s="4"/>
      <c r="RVX156" s="4"/>
      <c r="RVY156" s="4"/>
      <c r="RVZ156" s="4"/>
      <c r="RWA156" s="4"/>
      <c r="RWB156" s="4"/>
      <c r="RWC156" s="4"/>
      <c r="RWD156" s="4"/>
      <c r="RWE156" s="4"/>
      <c r="RWF156" s="4"/>
      <c r="RWG156" s="4"/>
      <c r="RWH156" s="4"/>
      <c r="RWI156" s="4"/>
      <c r="RWJ156" s="4"/>
      <c r="RWK156" s="4"/>
      <c r="RWL156" s="4"/>
      <c r="RWM156" s="4"/>
      <c r="RWN156" s="4"/>
      <c r="RWO156" s="4"/>
      <c r="RWP156" s="4"/>
      <c r="RWQ156" s="4"/>
      <c r="RWR156" s="4"/>
      <c r="RWS156" s="4"/>
      <c r="RWT156" s="4"/>
      <c r="RWU156" s="4"/>
      <c r="RWV156" s="4"/>
      <c r="RWW156" s="4"/>
      <c r="RWX156" s="4"/>
      <c r="RWY156" s="4"/>
      <c r="RWZ156" s="4"/>
      <c r="RXA156" s="4"/>
      <c r="RXB156" s="4"/>
      <c r="RXC156" s="4"/>
      <c r="RXD156" s="4"/>
      <c r="RXE156" s="4"/>
      <c r="RXF156" s="4"/>
      <c r="RXG156" s="4"/>
      <c r="RXH156" s="4"/>
      <c r="RXI156" s="4"/>
      <c r="RXJ156" s="4"/>
      <c r="RXK156" s="4"/>
      <c r="RXL156" s="4"/>
      <c r="RXM156" s="4"/>
      <c r="RXN156" s="4"/>
      <c r="RXO156" s="4"/>
      <c r="RXP156" s="4"/>
      <c r="RXQ156" s="4"/>
      <c r="RXR156" s="4"/>
      <c r="RXS156" s="4"/>
      <c r="RXT156" s="4"/>
      <c r="RXU156" s="4"/>
      <c r="RXV156" s="4"/>
      <c r="RXW156" s="4"/>
      <c r="RXX156" s="4"/>
      <c r="RXY156" s="4"/>
      <c r="RXZ156" s="4"/>
      <c r="RYA156" s="4"/>
      <c r="RYB156" s="4"/>
      <c r="RYC156" s="4"/>
      <c r="RYD156" s="4"/>
      <c r="RYE156" s="4"/>
      <c r="RYF156" s="4"/>
      <c r="RYG156" s="4"/>
      <c r="RYH156" s="4"/>
      <c r="RYI156" s="4"/>
      <c r="RYJ156" s="4"/>
      <c r="RYK156" s="4"/>
      <c r="RYL156" s="4"/>
      <c r="RYM156" s="4"/>
      <c r="RYN156" s="4"/>
      <c r="RYO156" s="4"/>
      <c r="RYP156" s="4"/>
      <c r="RYQ156" s="4"/>
      <c r="RYR156" s="4"/>
      <c r="RYS156" s="4"/>
      <c r="RYT156" s="4"/>
      <c r="RYU156" s="4"/>
      <c r="RYV156" s="4"/>
      <c r="RYW156" s="4"/>
      <c r="RYX156" s="4"/>
      <c r="RYY156" s="4"/>
      <c r="RYZ156" s="4"/>
      <c r="RZA156" s="4"/>
      <c r="RZB156" s="4"/>
      <c r="RZC156" s="4"/>
      <c r="RZD156" s="4"/>
      <c r="RZE156" s="4"/>
      <c r="RZF156" s="4"/>
      <c r="RZG156" s="4"/>
      <c r="RZH156" s="4"/>
      <c r="RZI156" s="4"/>
      <c r="RZJ156" s="4"/>
      <c r="RZK156" s="4"/>
      <c r="RZL156" s="4"/>
      <c r="RZM156" s="4"/>
      <c r="RZN156" s="4"/>
      <c r="RZO156" s="4"/>
      <c r="RZP156" s="4"/>
      <c r="RZQ156" s="4"/>
      <c r="RZR156" s="4"/>
      <c r="RZS156" s="4"/>
      <c r="RZT156" s="4"/>
      <c r="RZU156" s="4"/>
      <c r="RZV156" s="4"/>
      <c r="RZW156" s="4"/>
      <c r="RZX156" s="4"/>
      <c r="RZY156" s="4"/>
      <c r="RZZ156" s="4"/>
      <c r="SAA156" s="4"/>
      <c r="SAB156" s="4"/>
      <c r="SAC156" s="4"/>
      <c r="SAD156" s="4"/>
      <c r="SAE156" s="4"/>
      <c r="SAF156" s="4"/>
      <c r="SAG156" s="4"/>
      <c r="SAH156" s="4"/>
      <c r="SAI156" s="4"/>
      <c r="SAJ156" s="4"/>
      <c r="SAK156" s="4"/>
      <c r="SAL156" s="4"/>
      <c r="SAM156" s="4"/>
      <c r="SAN156" s="4"/>
      <c r="SAO156" s="4"/>
      <c r="SAP156" s="4"/>
      <c r="SAQ156" s="4"/>
      <c r="SAR156" s="4"/>
      <c r="SAS156" s="4"/>
      <c r="SAT156" s="4"/>
      <c r="SAU156" s="4"/>
      <c r="SAV156" s="4"/>
      <c r="SAW156" s="4"/>
      <c r="SAX156" s="4"/>
      <c r="SAY156" s="4"/>
      <c r="SAZ156" s="4"/>
      <c r="SBA156" s="4"/>
      <c r="SBB156" s="4"/>
      <c r="SBC156" s="4"/>
      <c r="SBD156" s="4"/>
      <c r="SBE156" s="4"/>
      <c r="SBF156" s="4"/>
      <c r="SBG156" s="4"/>
      <c r="SBH156" s="4"/>
      <c r="SBI156" s="4"/>
      <c r="SBJ156" s="4"/>
      <c r="SBK156" s="4"/>
      <c r="SBL156" s="4"/>
      <c r="SBM156" s="4"/>
      <c r="SBN156" s="4"/>
      <c r="SBO156" s="4"/>
      <c r="SBP156" s="4"/>
      <c r="SBQ156" s="4"/>
      <c r="SBR156" s="4"/>
      <c r="SBS156" s="4"/>
      <c r="SBT156" s="4"/>
      <c r="SBU156" s="4"/>
      <c r="SBV156" s="4"/>
      <c r="SBW156" s="4"/>
      <c r="SBX156" s="4"/>
      <c r="SBY156" s="4"/>
      <c r="SBZ156" s="4"/>
      <c r="SCA156" s="4"/>
      <c r="SCB156" s="4"/>
      <c r="SCC156" s="4"/>
      <c r="SCD156" s="4"/>
      <c r="SCE156" s="4"/>
      <c r="SCF156" s="4"/>
      <c r="SCG156" s="4"/>
      <c r="SCH156" s="4"/>
      <c r="SCI156" s="4"/>
      <c r="SCJ156" s="4"/>
      <c r="SCK156" s="4"/>
      <c r="SCL156" s="4"/>
      <c r="SCM156" s="4"/>
      <c r="SCN156" s="4"/>
      <c r="SCO156" s="4"/>
      <c r="SCP156" s="4"/>
      <c r="SCQ156" s="4"/>
      <c r="SCR156" s="4"/>
      <c r="SCS156" s="4"/>
      <c r="SCT156" s="4"/>
      <c r="SCU156" s="4"/>
      <c r="SCV156" s="4"/>
      <c r="SCW156" s="4"/>
      <c r="SCX156" s="4"/>
      <c r="SCY156" s="4"/>
      <c r="SCZ156" s="4"/>
      <c r="SDA156" s="4"/>
      <c r="SDB156" s="4"/>
      <c r="SDC156" s="4"/>
      <c r="SDD156" s="4"/>
      <c r="SDE156" s="4"/>
      <c r="SDF156" s="4"/>
      <c r="SDG156" s="4"/>
      <c r="SDH156" s="4"/>
      <c r="SDI156" s="4"/>
      <c r="SDJ156" s="4"/>
      <c r="SDK156" s="4"/>
      <c r="SDL156" s="4"/>
      <c r="SDM156" s="4"/>
      <c r="SDN156" s="4"/>
      <c r="SDO156" s="4"/>
      <c r="SDP156" s="4"/>
      <c r="SDQ156" s="4"/>
      <c r="SDR156" s="4"/>
      <c r="SDS156" s="4"/>
      <c r="SDT156" s="4"/>
      <c r="SDU156" s="4"/>
      <c r="SDV156" s="4"/>
      <c r="SDW156" s="4"/>
      <c r="SDX156" s="4"/>
      <c r="SDY156" s="4"/>
      <c r="SDZ156" s="4"/>
      <c r="SEA156" s="4"/>
      <c r="SEB156" s="4"/>
      <c r="SEC156" s="4"/>
      <c r="SED156" s="4"/>
      <c r="SEE156" s="4"/>
      <c r="SEF156" s="4"/>
      <c r="SEG156" s="4"/>
      <c r="SEH156" s="4"/>
      <c r="SEI156" s="4"/>
      <c r="SEJ156" s="4"/>
      <c r="SEK156" s="4"/>
      <c r="SEL156" s="4"/>
      <c r="SEM156" s="4"/>
      <c r="SEN156" s="4"/>
      <c r="SEO156" s="4"/>
      <c r="SEP156" s="4"/>
      <c r="SEQ156" s="4"/>
      <c r="SER156" s="4"/>
      <c r="SES156" s="4"/>
      <c r="SET156" s="4"/>
      <c r="SEU156" s="4"/>
      <c r="SEV156" s="4"/>
      <c r="SEW156" s="4"/>
      <c r="SEX156" s="4"/>
      <c r="SEY156" s="4"/>
      <c r="SEZ156" s="4"/>
      <c r="SFA156" s="4"/>
      <c r="SFB156" s="4"/>
      <c r="SFC156" s="4"/>
      <c r="SFD156" s="4"/>
      <c r="SFE156" s="4"/>
      <c r="SFF156" s="4"/>
      <c r="SFG156" s="4"/>
      <c r="SFH156" s="4"/>
      <c r="SFI156" s="4"/>
      <c r="SFJ156" s="4"/>
      <c r="SFK156" s="74"/>
      <c r="SFL156" s="74"/>
      <c r="SFM156" s="74"/>
      <c r="SFN156" s="74"/>
      <c r="SFO156" s="74"/>
      <c r="SFP156" s="74"/>
      <c r="SFQ156" s="4"/>
      <c r="SFR156" s="4"/>
      <c r="SFS156" s="4"/>
      <c r="SFT156" s="4"/>
      <c r="SFU156" s="4"/>
      <c r="SFV156" s="4"/>
      <c r="SFW156" s="4"/>
      <c r="SFX156" s="4"/>
      <c r="SFY156" s="4"/>
      <c r="SFZ156" s="4"/>
      <c r="SGA156" s="4"/>
      <c r="SGB156" s="4"/>
      <c r="SGC156" s="4"/>
      <c r="SGD156" s="4"/>
      <c r="SGE156" s="4"/>
      <c r="SGF156" s="4"/>
      <c r="SGG156" s="4"/>
      <c r="SGH156" s="4"/>
      <c r="SGI156" s="4"/>
      <c r="SGJ156" s="4"/>
      <c r="SGK156" s="4"/>
      <c r="SGL156" s="4"/>
      <c r="SGM156" s="4"/>
      <c r="SGN156" s="4"/>
      <c r="SGO156" s="4"/>
      <c r="SGP156" s="4"/>
      <c r="SGQ156" s="4"/>
      <c r="SGR156" s="4"/>
      <c r="SGS156" s="4"/>
      <c r="SGT156" s="4"/>
      <c r="SGU156" s="4"/>
      <c r="SGV156" s="4"/>
      <c r="SGW156" s="4"/>
      <c r="SGX156" s="4"/>
      <c r="SGY156" s="4"/>
      <c r="SGZ156" s="4"/>
      <c r="SHA156" s="4"/>
      <c r="SHB156" s="4"/>
      <c r="SHC156" s="4"/>
      <c r="SHD156" s="4"/>
      <c r="SHE156" s="4"/>
      <c r="SHF156" s="4"/>
      <c r="SHG156" s="4"/>
      <c r="SHH156" s="4"/>
      <c r="SHI156" s="4"/>
      <c r="SHJ156" s="4"/>
      <c r="SHK156" s="4"/>
      <c r="SHL156" s="4"/>
      <c r="SHM156" s="4"/>
      <c r="SHN156" s="4"/>
      <c r="SHO156" s="4"/>
      <c r="SHP156" s="4"/>
      <c r="SHQ156" s="4"/>
      <c r="SHR156" s="4"/>
      <c r="SHS156" s="4"/>
      <c r="SHT156" s="4"/>
      <c r="SHU156" s="4"/>
      <c r="SHV156" s="4"/>
      <c r="SHW156" s="4"/>
      <c r="SHX156" s="4"/>
      <c r="SHY156" s="4"/>
      <c r="SHZ156" s="4"/>
      <c r="SIA156" s="4"/>
      <c r="SIB156" s="4"/>
      <c r="SIC156" s="4"/>
      <c r="SID156" s="4"/>
      <c r="SIE156" s="4"/>
      <c r="SIF156" s="4"/>
      <c r="SIG156" s="4"/>
      <c r="SIH156" s="4"/>
      <c r="SII156" s="4"/>
      <c r="SIJ156" s="4"/>
      <c r="SIK156" s="4"/>
      <c r="SIL156" s="4"/>
      <c r="SIM156" s="4"/>
      <c r="SIN156" s="4"/>
      <c r="SIO156" s="4"/>
      <c r="SIP156" s="4"/>
      <c r="SIQ156" s="4"/>
      <c r="SIR156" s="4"/>
      <c r="SIS156" s="4"/>
      <c r="SIT156" s="4"/>
      <c r="SIU156" s="4"/>
      <c r="SIV156" s="4"/>
      <c r="SIW156" s="4"/>
      <c r="SIX156" s="4"/>
      <c r="SIY156" s="4"/>
      <c r="SIZ156" s="4"/>
      <c r="SJA156" s="4"/>
      <c r="SJB156" s="4"/>
      <c r="SJC156" s="4"/>
      <c r="SJD156" s="4"/>
      <c r="SJE156" s="4"/>
      <c r="SJF156" s="4"/>
      <c r="SJG156" s="4"/>
      <c r="SJH156" s="4"/>
      <c r="SJI156" s="4"/>
      <c r="SJJ156" s="4"/>
      <c r="SJK156" s="4"/>
      <c r="SJL156" s="4"/>
      <c r="SJM156" s="4"/>
      <c r="SJN156" s="4"/>
      <c r="SJO156" s="4"/>
      <c r="SJP156" s="4"/>
      <c r="SJQ156" s="4"/>
      <c r="SJR156" s="4"/>
      <c r="SJS156" s="4"/>
      <c r="SJT156" s="4"/>
      <c r="SJU156" s="4"/>
      <c r="SJV156" s="4"/>
      <c r="SJW156" s="4"/>
      <c r="SJX156" s="4"/>
      <c r="SJY156" s="4"/>
      <c r="SJZ156" s="4"/>
      <c r="SKA156" s="4"/>
      <c r="SKB156" s="4"/>
      <c r="SKC156" s="4"/>
      <c r="SKD156" s="4"/>
      <c r="SKE156" s="4"/>
      <c r="SKF156" s="4"/>
      <c r="SKG156" s="4"/>
      <c r="SKH156" s="4"/>
      <c r="SKI156" s="4"/>
      <c r="SKJ156" s="4"/>
      <c r="SKK156" s="4"/>
      <c r="SKL156" s="4"/>
      <c r="SKM156" s="4"/>
      <c r="SKN156" s="4"/>
      <c r="SKO156" s="4"/>
      <c r="SKP156" s="4"/>
      <c r="SKQ156" s="4"/>
      <c r="SKR156" s="4"/>
      <c r="SKS156" s="4"/>
      <c r="SKT156" s="4"/>
      <c r="SKU156" s="4"/>
      <c r="SKV156" s="4"/>
      <c r="SKW156" s="4"/>
      <c r="SKX156" s="4"/>
      <c r="SKY156" s="4"/>
      <c r="SKZ156" s="4"/>
      <c r="SLA156" s="4"/>
      <c r="SLB156" s="4"/>
      <c r="SLC156" s="4"/>
      <c r="SLD156" s="4"/>
      <c r="SLE156" s="4"/>
      <c r="SLF156" s="4"/>
      <c r="SLG156" s="4"/>
      <c r="SLH156" s="4"/>
      <c r="SLI156" s="4"/>
      <c r="SLJ156" s="4"/>
      <c r="SLK156" s="4"/>
      <c r="SLL156" s="4"/>
      <c r="SLM156" s="4"/>
      <c r="SLN156" s="4"/>
      <c r="SLO156" s="4"/>
      <c r="SLP156" s="4"/>
      <c r="SLQ156" s="4"/>
      <c r="SLR156" s="4"/>
      <c r="SLS156" s="4"/>
      <c r="SLT156" s="4"/>
      <c r="SLU156" s="4"/>
      <c r="SLV156" s="4"/>
      <c r="SLW156" s="4"/>
      <c r="SLX156" s="4"/>
      <c r="SLY156" s="4"/>
      <c r="SLZ156" s="4"/>
      <c r="SMA156" s="4"/>
      <c r="SMB156" s="4"/>
      <c r="SMC156" s="4"/>
      <c r="SMD156" s="4"/>
      <c r="SME156" s="4"/>
      <c r="SMF156" s="4"/>
      <c r="SMG156" s="4"/>
      <c r="SMH156" s="4"/>
      <c r="SMI156" s="4"/>
      <c r="SMJ156" s="4"/>
      <c r="SMK156" s="4"/>
      <c r="SML156" s="4"/>
      <c r="SMM156" s="4"/>
      <c r="SMN156" s="4"/>
      <c r="SMO156" s="4"/>
      <c r="SMP156" s="4"/>
      <c r="SMQ156" s="4"/>
      <c r="SMR156" s="4"/>
      <c r="SMS156" s="4"/>
      <c r="SMT156" s="4"/>
      <c r="SMU156" s="4"/>
      <c r="SMV156" s="4"/>
      <c r="SMW156" s="4"/>
      <c r="SMX156" s="4"/>
      <c r="SMY156" s="4"/>
      <c r="SMZ156" s="4"/>
      <c r="SNA156" s="4"/>
      <c r="SNB156" s="4"/>
      <c r="SNC156" s="4"/>
      <c r="SND156" s="4"/>
      <c r="SNE156" s="4"/>
      <c r="SNF156" s="4"/>
      <c r="SNG156" s="4"/>
      <c r="SNH156" s="4"/>
      <c r="SNI156" s="4"/>
      <c r="SNJ156" s="4"/>
      <c r="SNK156" s="4"/>
      <c r="SNL156" s="4"/>
      <c r="SNM156" s="4"/>
      <c r="SNN156" s="4"/>
      <c r="SNO156" s="4"/>
      <c r="SNP156" s="4"/>
      <c r="SNQ156" s="4"/>
      <c r="SNR156" s="4"/>
      <c r="SNS156" s="4"/>
      <c r="SNT156" s="4"/>
      <c r="SNU156" s="4"/>
      <c r="SNV156" s="4"/>
      <c r="SNW156" s="4"/>
      <c r="SNX156" s="4"/>
      <c r="SNY156" s="4"/>
      <c r="SNZ156" s="4"/>
      <c r="SOA156" s="4"/>
      <c r="SOB156" s="4"/>
      <c r="SOC156" s="4"/>
      <c r="SOD156" s="4"/>
      <c r="SOE156" s="4"/>
      <c r="SOF156" s="4"/>
      <c r="SOG156" s="4"/>
      <c r="SOH156" s="4"/>
      <c r="SOI156" s="4"/>
      <c r="SOJ156" s="4"/>
      <c r="SOK156" s="4"/>
      <c r="SOL156" s="4"/>
      <c r="SOM156" s="4"/>
      <c r="SON156" s="4"/>
      <c r="SOO156" s="4"/>
      <c r="SOP156" s="4"/>
      <c r="SOQ156" s="4"/>
      <c r="SOR156" s="4"/>
      <c r="SOS156" s="4"/>
      <c r="SOT156" s="4"/>
      <c r="SOU156" s="4"/>
      <c r="SOV156" s="4"/>
      <c r="SOW156" s="4"/>
      <c r="SOX156" s="4"/>
      <c r="SOY156" s="4"/>
      <c r="SOZ156" s="4"/>
      <c r="SPA156" s="4"/>
      <c r="SPB156" s="4"/>
      <c r="SPC156" s="4"/>
      <c r="SPD156" s="4"/>
      <c r="SPE156" s="4"/>
      <c r="SPF156" s="4"/>
      <c r="SPG156" s="74"/>
      <c r="SPH156" s="74"/>
      <c r="SPI156" s="74"/>
      <c r="SPJ156" s="74"/>
      <c r="SPK156" s="74"/>
      <c r="SPL156" s="74"/>
      <c r="SPM156" s="4"/>
      <c r="SPN156" s="4"/>
      <c r="SPO156" s="4"/>
      <c r="SPP156" s="4"/>
      <c r="SPQ156" s="4"/>
      <c r="SPR156" s="4"/>
      <c r="SPS156" s="4"/>
      <c r="SPT156" s="4"/>
      <c r="SPU156" s="4"/>
      <c r="SPV156" s="4"/>
      <c r="SPW156" s="4"/>
      <c r="SPX156" s="4"/>
      <c r="SPY156" s="4"/>
      <c r="SPZ156" s="4"/>
      <c r="SQA156" s="4"/>
      <c r="SQB156" s="4"/>
      <c r="SQC156" s="4"/>
      <c r="SQD156" s="4"/>
      <c r="SQE156" s="4"/>
      <c r="SQF156" s="4"/>
      <c r="SQG156" s="4"/>
      <c r="SQH156" s="4"/>
      <c r="SQI156" s="4"/>
      <c r="SQJ156" s="4"/>
      <c r="SQK156" s="4"/>
      <c r="SQL156" s="4"/>
      <c r="SQM156" s="4"/>
      <c r="SQN156" s="4"/>
      <c r="SQO156" s="4"/>
      <c r="SQP156" s="4"/>
      <c r="SQQ156" s="4"/>
      <c r="SQR156" s="4"/>
      <c r="SQS156" s="4"/>
      <c r="SQT156" s="4"/>
      <c r="SQU156" s="4"/>
      <c r="SQV156" s="4"/>
      <c r="SQW156" s="4"/>
      <c r="SQX156" s="4"/>
      <c r="SQY156" s="4"/>
      <c r="SQZ156" s="4"/>
      <c r="SRA156" s="4"/>
      <c r="SRB156" s="4"/>
      <c r="SRC156" s="4"/>
      <c r="SRD156" s="4"/>
      <c r="SRE156" s="4"/>
      <c r="SRF156" s="4"/>
      <c r="SRG156" s="4"/>
      <c r="SRH156" s="4"/>
      <c r="SRI156" s="4"/>
      <c r="SRJ156" s="4"/>
      <c r="SRK156" s="4"/>
      <c r="SRL156" s="4"/>
      <c r="SRM156" s="4"/>
      <c r="SRN156" s="4"/>
      <c r="SRO156" s="4"/>
      <c r="SRP156" s="4"/>
      <c r="SRQ156" s="4"/>
      <c r="SRR156" s="4"/>
      <c r="SRS156" s="4"/>
      <c r="SRT156" s="4"/>
      <c r="SRU156" s="4"/>
      <c r="SRV156" s="4"/>
      <c r="SRW156" s="4"/>
      <c r="SRX156" s="4"/>
      <c r="SRY156" s="4"/>
      <c r="SRZ156" s="4"/>
      <c r="SSA156" s="4"/>
      <c r="SSB156" s="4"/>
      <c r="SSC156" s="4"/>
      <c r="SSD156" s="4"/>
      <c r="SSE156" s="4"/>
      <c r="SSF156" s="4"/>
      <c r="SSG156" s="4"/>
      <c r="SSH156" s="4"/>
      <c r="SSI156" s="4"/>
      <c r="SSJ156" s="4"/>
      <c r="SSK156" s="4"/>
      <c r="SSL156" s="4"/>
      <c r="SSM156" s="4"/>
      <c r="SSN156" s="4"/>
      <c r="SSO156" s="4"/>
      <c r="SSP156" s="4"/>
      <c r="SSQ156" s="4"/>
      <c r="SSR156" s="4"/>
      <c r="SSS156" s="4"/>
      <c r="SST156" s="4"/>
      <c r="SSU156" s="4"/>
      <c r="SSV156" s="4"/>
      <c r="SSW156" s="4"/>
      <c r="SSX156" s="4"/>
      <c r="SSY156" s="4"/>
      <c r="SSZ156" s="4"/>
      <c r="STA156" s="4"/>
      <c r="STB156" s="4"/>
      <c r="STC156" s="4"/>
      <c r="STD156" s="4"/>
      <c r="STE156" s="4"/>
      <c r="STF156" s="4"/>
      <c r="STG156" s="4"/>
      <c r="STH156" s="4"/>
      <c r="STI156" s="4"/>
      <c r="STJ156" s="4"/>
      <c r="STK156" s="4"/>
      <c r="STL156" s="4"/>
      <c r="STM156" s="4"/>
      <c r="STN156" s="4"/>
      <c r="STO156" s="4"/>
      <c r="STP156" s="4"/>
      <c r="STQ156" s="4"/>
      <c r="STR156" s="4"/>
      <c r="STS156" s="4"/>
      <c r="STT156" s="4"/>
      <c r="STU156" s="4"/>
      <c r="STV156" s="4"/>
      <c r="STW156" s="4"/>
      <c r="STX156" s="4"/>
      <c r="STY156" s="4"/>
      <c r="STZ156" s="4"/>
      <c r="SUA156" s="4"/>
      <c r="SUB156" s="4"/>
      <c r="SUC156" s="4"/>
      <c r="SUD156" s="4"/>
      <c r="SUE156" s="4"/>
      <c r="SUF156" s="4"/>
      <c r="SUG156" s="4"/>
      <c r="SUH156" s="4"/>
      <c r="SUI156" s="4"/>
      <c r="SUJ156" s="4"/>
      <c r="SUK156" s="4"/>
      <c r="SUL156" s="4"/>
      <c r="SUM156" s="4"/>
      <c r="SUN156" s="4"/>
      <c r="SUO156" s="4"/>
      <c r="SUP156" s="4"/>
      <c r="SUQ156" s="4"/>
      <c r="SUR156" s="4"/>
      <c r="SUS156" s="4"/>
      <c r="SUT156" s="4"/>
      <c r="SUU156" s="4"/>
      <c r="SUV156" s="4"/>
      <c r="SUW156" s="4"/>
      <c r="SUX156" s="4"/>
      <c r="SUY156" s="4"/>
      <c r="SUZ156" s="4"/>
      <c r="SVA156" s="4"/>
      <c r="SVB156" s="4"/>
      <c r="SVC156" s="4"/>
      <c r="SVD156" s="4"/>
      <c r="SVE156" s="4"/>
      <c r="SVF156" s="4"/>
      <c r="SVG156" s="4"/>
      <c r="SVH156" s="4"/>
      <c r="SVI156" s="4"/>
      <c r="SVJ156" s="4"/>
      <c r="SVK156" s="4"/>
      <c r="SVL156" s="4"/>
      <c r="SVM156" s="4"/>
      <c r="SVN156" s="4"/>
      <c r="SVO156" s="4"/>
      <c r="SVP156" s="4"/>
      <c r="SVQ156" s="4"/>
      <c r="SVR156" s="4"/>
      <c r="SVS156" s="4"/>
      <c r="SVT156" s="4"/>
      <c r="SVU156" s="4"/>
      <c r="SVV156" s="4"/>
      <c r="SVW156" s="4"/>
      <c r="SVX156" s="4"/>
      <c r="SVY156" s="4"/>
      <c r="SVZ156" s="4"/>
      <c r="SWA156" s="4"/>
      <c r="SWB156" s="4"/>
      <c r="SWC156" s="4"/>
      <c r="SWD156" s="4"/>
      <c r="SWE156" s="4"/>
      <c r="SWF156" s="4"/>
      <c r="SWG156" s="4"/>
      <c r="SWH156" s="4"/>
      <c r="SWI156" s="4"/>
      <c r="SWJ156" s="4"/>
      <c r="SWK156" s="4"/>
      <c r="SWL156" s="4"/>
      <c r="SWM156" s="4"/>
      <c r="SWN156" s="4"/>
      <c r="SWO156" s="4"/>
      <c r="SWP156" s="4"/>
      <c r="SWQ156" s="4"/>
      <c r="SWR156" s="4"/>
      <c r="SWS156" s="4"/>
      <c r="SWT156" s="4"/>
      <c r="SWU156" s="4"/>
      <c r="SWV156" s="4"/>
      <c r="SWW156" s="4"/>
      <c r="SWX156" s="4"/>
      <c r="SWY156" s="4"/>
      <c r="SWZ156" s="4"/>
      <c r="SXA156" s="4"/>
      <c r="SXB156" s="4"/>
      <c r="SXC156" s="4"/>
      <c r="SXD156" s="4"/>
      <c r="SXE156" s="4"/>
      <c r="SXF156" s="4"/>
      <c r="SXG156" s="4"/>
      <c r="SXH156" s="4"/>
      <c r="SXI156" s="4"/>
      <c r="SXJ156" s="4"/>
      <c r="SXK156" s="4"/>
      <c r="SXL156" s="4"/>
      <c r="SXM156" s="4"/>
      <c r="SXN156" s="4"/>
      <c r="SXO156" s="4"/>
      <c r="SXP156" s="4"/>
      <c r="SXQ156" s="4"/>
      <c r="SXR156" s="4"/>
      <c r="SXS156" s="4"/>
      <c r="SXT156" s="4"/>
      <c r="SXU156" s="4"/>
      <c r="SXV156" s="4"/>
      <c r="SXW156" s="4"/>
      <c r="SXX156" s="4"/>
      <c r="SXY156" s="4"/>
      <c r="SXZ156" s="4"/>
      <c r="SYA156" s="4"/>
      <c r="SYB156" s="4"/>
      <c r="SYC156" s="4"/>
      <c r="SYD156" s="4"/>
      <c r="SYE156" s="4"/>
      <c r="SYF156" s="4"/>
      <c r="SYG156" s="4"/>
      <c r="SYH156" s="4"/>
      <c r="SYI156" s="4"/>
      <c r="SYJ156" s="4"/>
      <c r="SYK156" s="4"/>
      <c r="SYL156" s="4"/>
      <c r="SYM156" s="4"/>
      <c r="SYN156" s="4"/>
      <c r="SYO156" s="4"/>
      <c r="SYP156" s="4"/>
      <c r="SYQ156" s="4"/>
      <c r="SYR156" s="4"/>
      <c r="SYS156" s="4"/>
      <c r="SYT156" s="4"/>
      <c r="SYU156" s="4"/>
      <c r="SYV156" s="4"/>
      <c r="SYW156" s="4"/>
      <c r="SYX156" s="4"/>
      <c r="SYY156" s="4"/>
      <c r="SYZ156" s="4"/>
      <c r="SZA156" s="4"/>
      <c r="SZB156" s="4"/>
      <c r="SZC156" s="74"/>
      <c r="SZD156" s="74"/>
      <c r="SZE156" s="74"/>
      <c r="SZF156" s="74"/>
      <c r="SZG156" s="74"/>
      <c r="SZH156" s="74"/>
      <c r="SZI156" s="4"/>
      <c r="SZJ156" s="4"/>
      <c r="SZK156" s="4"/>
      <c r="SZL156" s="4"/>
      <c r="SZM156" s="4"/>
      <c r="SZN156" s="4"/>
      <c r="SZO156" s="4"/>
      <c r="SZP156" s="4"/>
      <c r="SZQ156" s="4"/>
      <c r="SZR156" s="4"/>
      <c r="SZS156" s="4"/>
      <c r="SZT156" s="4"/>
      <c r="SZU156" s="4"/>
      <c r="SZV156" s="4"/>
      <c r="SZW156" s="4"/>
      <c r="SZX156" s="4"/>
      <c r="SZY156" s="4"/>
      <c r="SZZ156" s="4"/>
      <c r="TAA156" s="4"/>
      <c r="TAB156" s="4"/>
      <c r="TAC156" s="4"/>
      <c r="TAD156" s="4"/>
      <c r="TAE156" s="4"/>
      <c r="TAF156" s="4"/>
      <c r="TAG156" s="4"/>
      <c r="TAH156" s="4"/>
      <c r="TAI156" s="4"/>
      <c r="TAJ156" s="4"/>
      <c r="TAK156" s="4"/>
      <c r="TAL156" s="4"/>
      <c r="TAM156" s="4"/>
      <c r="TAN156" s="4"/>
      <c r="TAO156" s="4"/>
      <c r="TAP156" s="4"/>
      <c r="TAQ156" s="4"/>
      <c r="TAR156" s="4"/>
      <c r="TAS156" s="4"/>
      <c r="TAT156" s="4"/>
      <c r="TAU156" s="4"/>
      <c r="TAV156" s="4"/>
      <c r="TAW156" s="4"/>
      <c r="TAX156" s="4"/>
      <c r="TAY156" s="4"/>
      <c r="TAZ156" s="4"/>
      <c r="TBA156" s="4"/>
      <c r="TBB156" s="4"/>
      <c r="TBC156" s="4"/>
      <c r="TBD156" s="4"/>
      <c r="TBE156" s="4"/>
      <c r="TBF156" s="4"/>
      <c r="TBG156" s="4"/>
      <c r="TBH156" s="4"/>
      <c r="TBI156" s="4"/>
      <c r="TBJ156" s="4"/>
      <c r="TBK156" s="4"/>
      <c r="TBL156" s="4"/>
      <c r="TBM156" s="4"/>
      <c r="TBN156" s="4"/>
      <c r="TBO156" s="4"/>
      <c r="TBP156" s="4"/>
      <c r="TBQ156" s="4"/>
      <c r="TBR156" s="4"/>
      <c r="TBS156" s="4"/>
      <c r="TBT156" s="4"/>
      <c r="TBU156" s="4"/>
      <c r="TBV156" s="4"/>
      <c r="TBW156" s="4"/>
      <c r="TBX156" s="4"/>
      <c r="TBY156" s="4"/>
      <c r="TBZ156" s="4"/>
      <c r="TCA156" s="4"/>
      <c r="TCB156" s="4"/>
      <c r="TCC156" s="4"/>
      <c r="TCD156" s="4"/>
      <c r="TCE156" s="4"/>
      <c r="TCF156" s="4"/>
      <c r="TCG156" s="4"/>
      <c r="TCH156" s="4"/>
      <c r="TCI156" s="4"/>
      <c r="TCJ156" s="4"/>
      <c r="TCK156" s="4"/>
      <c r="TCL156" s="4"/>
      <c r="TCM156" s="4"/>
      <c r="TCN156" s="4"/>
      <c r="TCO156" s="4"/>
      <c r="TCP156" s="4"/>
      <c r="TCQ156" s="4"/>
      <c r="TCR156" s="4"/>
      <c r="TCS156" s="4"/>
      <c r="TCT156" s="4"/>
      <c r="TCU156" s="4"/>
      <c r="TCV156" s="4"/>
      <c r="TCW156" s="4"/>
      <c r="TCX156" s="4"/>
      <c r="TCY156" s="4"/>
      <c r="TCZ156" s="4"/>
      <c r="TDA156" s="4"/>
      <c r="TDB156" s="4"/>
      <c r="TDC156" s="4"/>
      <c r="TDD156" s="4"/>
      <c r="TDE156" s="4"/>
      <c r="TDF156" s="4"/>
      <c r="TDG156" s="4"/>
      <c r="TDH156" s="4"/>
      <c r="TDI156" s="4"/>
      <c r="TDJ156" s="4"/>
      <c r="TDK156" s="4"/>
      <c r="TDL156" s="4"/>
      <c r="TDM156" s="4"/>
      <c r="TDN156" s="4"/>
      <c r="TDO156" s="4"/>
      <c r="TDP156" s="4"/>
      <c r="TDQ156" s="4"/>
      <c r="TDR156" s="4"/>
      <c r="TDS156" s="4"/>
      <c r="TDT156" s="4"/>
      <c r="TDU156" s="4"/>
      <c r="TDV156" s="4"/>
      <c r="TDW156" s="4"/>
      <c r="TDX156" s="4"/>
      <c r="TDY156" s="4"/>
      <c r="TDZ156" s="4"/>
      <c r="TEA156" s="4"/>
      <c r="TEB156" s="4"/>
      <c r="TEC156" s="4"/>
      <c r="TED156" s="4"/>
      <c r="TEE156" s="4"/>
      <c r="TEF156" s="4"/>
      <c r="TEG156" s="4"/>
      <c r="TEH156" s="4"/>
      <c r="TEI156" s="4"/>
      <c r="TEJ156" s="4"/>
      <c r="TEK156" s="4"/>
      <c r="TEL156" s="4"/>
      <c r="TEM156" s="4"/>
      <c r="TEN156" s="4"/>
      <c r="TEO156" s="4"/>
      <c r="TEP156" s="4"/>
      <c r="TEQ156" s="4"/>
      <c r="TER156" s="4"/>
      <c r="TES156" s="4"/>
      <c r="TET156" s="4"/>
      <c r="TEU156" s="4"/>
      <c r="TEV156" s="4"/>
      <c r="TEW156" s="4"/>
      <c r="TEX156" s="4"/>
      <c r="TEY156" s="4"/>
      <c r="TEZ156" s="4"/>
      <c r="TFA156" s="4"/>
      <c r="TFB156" s="4"/>
      <c r="TFC156" s="4"/>
      <c r="TFD156" s="4"/>
      <c r="TFE156" s="4"/>
      <c r="TFF156" s="4"/>
      <c r="TFG156" s="4"/>
      <c r="TFH156" s="4"/>
      <c r="TFI156" s="4"/>
      <c r="TFJ156" s="4"/>
      <c r="TFK156" s="4"/>
      <c r="TFL156" s="4"/>
      <c r="TFM156" s="4"/>
      <c r="TFN156" s="4"/>
      <c r="TFO156" s="4"/>
      <c r="TFP156" s="4"/>
      <c r="TFQ156" s="4"/>
      <c r="TFR156" s="4"/>
      <c r="TFS156" s="4"/>
      <c r="TFT156" s="4"/>
      <c r="TFU156" s="4"/>
      <c r="TFV156" s="4"/>
      <c r="TFW156" s="4"/>
      <c r="TFX156" s="4"/>
      <c r="TFY156" s="4"/>
      <c r="TFZ156" s="4"/>
      <c r="TGA156" s="4"/>
      <c r="TGB156" s="4"/>
      <c r="TGC156" s="4"/>
      <c r="TGD156" s="4"/>
      <c r="TGE156" s="4"/>
      <c r="TGF156" s="4"/>
      <c r="TGG156" s="4"/>
      <c r="TGH156" s="4"/>
      <c r="TGI156" s="4"/>
      <c r="TGJ156" s="4"/>
      <c r="TGK156" s="4"/>
      <c r="TGL156" s="4"/>
      <c r="TGM156" s="4"/>
      <c r="TGN156" s="4"/>
      <c r="TGO156" s="4"/>
      <c r="TGP156" s="4"/>
      <c r="TGQ156" s="4"/>
      <c r="TGR156" s="4"/>
      <c r="TGS156" s="4"/>
      <c r="TGT156" s="4"/>
      <c r="TGU156" s="4"/>
      <c r="TGV156" s="4"/>
      <c r="TGW156" s="4"/>
      <c r="TGX156" s="4"/>
      <c r="TGY156" s="4"/>
      <c r="TGZ156" s="4"/>
      <c r="THA156" s="4"/>
      <c r="THB156" s="4"/>
      <c r="THC156" s="4"/>
      <c r="THD156" s="4"/>
      <c r="THE156" s="4"/>
      <c r="THF156" s="4"/>
      <c r="THG156" s="4"/>
      <c r="THH156" s="4"/>
      <c r="THI156" s="4"/>
      <c r="THJ156" s="4"/>
      <c r="THK156" s="4"/>
      <c r="THL156" s="4"/>
      <c r="THM156" s="4"/>
      <c r="THN156" s="4"/>
      <c r="THO156" s="4"/>
      <c r="THP156" s="4"/>
      <c r="THQ156" s="4"/>
      <c r="THR156" s="4"/>
      <c r="THS156" s="4"/>
      <c r="THT156" s="4"/>
      <c r="THU156" s="4"/>
      <c r="THV156" s="4"/>
      <c r="THW156" s="4"/>
      <c r="THX156" s="4"/>
      <c r="THY156" s="4"/>
      <c r="THZ156" s="4"/>
      <c r="TIA156" s="4"/>
      <c r="TIB156" s="4"/>
      <c r="TIC156" s="4"/>
      <c r="TID156" s="4"/>
      <c r="TIE156" s="4"/>
      <c r="TIF156" s="4"/>
      <c r="TIG156" s="4"/>
      <c r="TIH156" s="4"/>
      <c r="TII156" s="4"/>
      <c r="TIJ156" s="4"/>
      <c r="TIK156" s="4"/>
      <c r="TIL156" s="4"/>
      <c r="TIM156" s="4"/>
      <c r="TIN156" s="4"/>
      <c r="TIO156" s="4"/>
      <c r="TIP156" s="4"/>
      <c r="TIQ156" s="4"/>
      <c r="TIR156" s="4"/>
      <c r="TIS156" s="4"/>
      <c r="TIT156" s="4"/>
      <c r="TIU156" s="4"/>
      <c r="TIV156" s="4"/>
      <c r="TIW156" s="4"/>
      <c r="TIX156" s="4"/>
      <c r="TIY156" s="74"/>
      <c r="TIZ156" s="74"/>
      <c r="TJA156" s="74"/>
      <c r="TJB156" s="74"/>
      <c r="TJC156" s="74"/>
      <c r="TJD156" s="74"/>
      <c r="TJE156" s="4"/>
      <c r="TJF156" s="4"/>
      <c r="TJG156" s="4"/>
      <c r="TJH156" s="4"/>
      <c r="TJI156" s="4"/>
      <c r="TJJ156" s="4"/>
      <c r="TJK156" s="4"/>
      <c r="TJL156" s="4"/>
      <c r="TJM156" s="4"/>
      <c r="TJN156" s="4"/>
      <c r="TJO156" s="4"/>
      <c r="TJP156" s="4"/>
      <c r="TJQ156" s="4"/>
      <c r="TJR156" s="4"/>
      <c r="TJS156" s="4"/>
      <c r="TJT156" s="4"/>
      <c r="TJU156" s="4"/>
      <c r="TJV156" s="4"/>
      <c r="TJW156" s="4"/>
      <c r="TJX156" s="4"/>
      <c r="TJY156" s="4"/>
      <c r="TJZ156" s="4"/>
      <c r="TKA156" s="4"/>
      <c r="TKB156" s="4"/>
      <c r="TKC156" s="4"/>
      <c r="TKD156" s="4"/>
      <c r="TKE156" s="4"/>
      <c r="TKF156" s="4"/>
      <c r="TKG156" s="4"/>
      <c r="TKH156" s="4"/>
      <c r="TKI156" s="4"/>
      <c r="TKJ156" s="4"/>
      <c r="TKK156" s="4"/>
      <c r="TKL156" s="4"/>
      <c r="TKM156" s="4"/>
      <c r="TKN156" s="4"/>
      <c r="TKO156" s="4"/>
      <c r="TKP156" s="4"/>
      <c r="TKQ156" s="4"/>
      <c r="TKR156" s="4"/>
      <c r="TKS156" s="4"/>
      <c r="TKT156" s="4"/>
      <c r="TKU156" s="4"/>
      <c r="TKV156" s="4"/>
      <c r="TKW156" s="4"/>
      <c r="TKX156" s="4"/>
      <c r="TKY156" s="4"/>
      <c r="TKZ156" s="4"/>
      <c r="TLA156" s="4"/>
      <c r="TLB156" s="4"/>
      <c r="TLC156" s="4"/>
      <c r="TLD156" s="4"/>
      <c r="TLE156" s="4"/>
      <c r="TLF156" s="4"/>
      <c r="TLG156" s="4"/>
      <c r="TLH156" s="4"/>
      <c r="TLI156" s="4"/>
      <c r="TLJ156" s="4"/>
      <c r="TLK156" s="4"/>
      <c r="TLL156" s="4"/>
      <c r="TLM156" s="4"/>
      <c r="TLN156" s="4"/>
      <c r="TLO156" s="4"/>
      <c r="TLP156" s="4"/>
      <c r="TLQ156" s="4"/>
      <c r="TLR156" s="4"/>
      <c r="TLS156" s="4"/>
      <c r="TLT156" s="4"/>
      <c r="TLU156" s="4"/>
      <c r="TLV156" s="4"/>
      <c r="TLW156" s="4"/>
      <c r="TLX156" s="4"/>
      <c r="TLY156" s="4"/>
      <c r="TLZ156" s="4"/>
      <c r="TMA156" s="4"/>
      <c r="TMB156" s="4"/>
      <c r="TMC156" s="4"/>
      <c r="TMD156" s="4"/>
      <c r="TME156" s="4"/>
      <c r="TMF156" s="4"/>
      <c r="TMG156" s="4"/>
      <c r="TMH156" s="4"/>
      <c r="TMI156" s="4"/>
      <c r="TMJ156" s="4"/>
      <c r="TMK156" s="4"/>
      <c r="TML156" s="4"/>
      <c r="TMM156" s="4"/>
      <c r="TMN156" s="4"/>
      <c r="TMO156" s="4"/>
      <c r="TMP156" s="4"/>
      <c r="TMQ156" s="4"/>
      <c r="TMR156" s="4"/>
      <c r="TMS156" s="4"/>
      <c r="TMT156" s="4"/>
      <c r="TMU156" s="4"/>
      <c r="TMV156" s="4"/>
      <c r="TMW156" s="4"/>
      <c r="TMX156" s="4"/>
      <c r="TMY156" s="4"/>
      <c r="TMZ156" s="4"/>
      <c r="TNA156" s="4"/>
      <c r="TNB156" s="4"/>
      <c r="TNC156" s="4"/>
      <c r="TND156" s="4"/>
      <c r="TNE156" s="4"/>
      <c r="TNF156" s="4"/>
      <c r="TNG156" s="4"/>
      <c r="TNH156" s="4"/>
      <c r="TNI156" s="4"/>
      <c r="TNJ156" s="4"/>
      <c r="TNK156" s="4"/>
      <c r="TNL156" s="4"/>
      <c r="TNM156" s="4"/>
      <c r="TNN156" s="4"/>
      <c r="TNO156" s="4"/>
      <c r="TNP156" s="4"/>
      <c r="TNQ156" s="4"/>
      <c r="TNR156" s="4"/>
      <c r="TNS156" s="4"/>
      <c r="TNT156" s="4"/>
      <c r="TNU156" s="4"/>
      <c r="TNV156" s="4"/>
      <c r="TNW156" s="4"/>
      <c r="TNX156" s="4"/>
      <c r="TNY156" s="4"/>
      <c r="TNZ156" s="4"/>
      <c r="TOA156" s="4"/>
      <c r="TOB156" s="4"/>
      <c r="TOC156" s="4"/>
      <c r="TOD156" s="4"/>
      <c r="TOE156" s="4"/>
      <c r="TOF156" s="4"/>
      <c r="TOG156" s="4"/>
      <c r="TOH156" s="4"/>
      <c r="TOI156" s="4"/>
      <c r="TOJ156" s="4"/>
      <c r="TOK156" s="4"/>
      <c r="TOL156" s="4"/>
      <c r="TOM156" s="4"/>
      <c r="TON156" s="4"/>
      <c r="TOO156" s="4"/>
      <c r="TOP156" s="4"/>
      <c r="TOQ156" s="4"/>
      <c r="TOR156" s="4"/>
      <c r="TOS156" s="4"/>
      <c r="TOT156" s="4"/>
      <c r="TOU156" s="4"/>
      <c r="TOV156" s="4"/>
      <c r="TOW156" s="4"/>
      <c r="TOX156" s="4"/>
      <c r="TOY156" s="4"/>
      <c r="TOZ156" s="4"/>
      <c r="TPA156" s="4"/>
      <c r="TPB156" s="4"/>
      <c r="TPC156" s="4"/>
      <c r="TPD156" s="4"/>
      <c r="TPE156" s="4"/>
      <c r="TPF156" s="4"/>
      <c r="TPG156" s="4"/>
      <c r="TPH156" s="4"/>
      <c r="TPI156" s="4"/>
      <c r="TPJ156" s="4"/>
      <c r="TPK156" s="4"/>
      <c r="TPL156" s="4"/>
      <c r="TPM156" s="4"/>
      <c r="TPN156" s="4"/>
      <c r="TPO156" s="4"/>
      <c r="TPP156" s="4"/>
      <c r="TPQ156" s="4"/>
      <c r="TPR156" s="4"/>
      <c r="TPS156" s="4"/>
      <c r="TPT156" s="4"/>
      <c r="TPU156" s="4"/>
      <c r="TPV156" s="4"/>
      <c r="TPW156" s="4"/>
      <c r="TPX156" s="4"/>
      <c r="TPY156" s="4"/>
      <c r="TPZ156" s="4"/>
      <c r="TQA156" s="4"/>
      <c r="TQB156" s="4"/>
      <c r="TQC156" s="4"/>
      <c r="TQD156" s="4"/>
      <c r="TQE156" s="4"/>
      <c r="TQF156" s="4"/>
      <c r="TQG156" s="4"/>
      <c r="TQH156" s="4"/>
      <c r="TQI156" s="4"/>
      <c r="TQJ156" s="4"/>
      <c r="TQK156" s="4"/>
      <c r="TQL156" s="4"/>
      <c r="TQM156" s="4"/>
      <c r="TQN156" s="4"/>
      <c r="TQO156" s="4"/>
      <c r="TQP156" s="4"/>
      <c r="TQQ156" s="4"/>
      <c r="TQR156" s="4"/>
      <c r="TQS156" s="4"/>
      <c r="TQT156" s="4"/>
      <c r="TQU156" s="4"/>
      <c r="TQV156" s="4"/>
      <c r="TQW156" s="4"/>
      <c r="TQX156" s="4"/>
      <c r="TQY156" s="4"/>
      <c r="TQZ156" s="4"/>
      <c r="TRA156" s="4"/>
      <c r="TRB156" s="4"/>
      <c r="TRC156" s="4"/>
      <c r="TRD156" s="4"/>
      <c r="TRE156" s="4"/>
      <c r="TRF156" s="4"/>
      <c r="TRG156" s="4"/>
      <c r="TRH156" s="4"/>
      <c r="TRI156" s="4"/>
      <c r="TRJ156" s="4"/>
      <c r="TRK156" s="4"/>
      <c r="TRL156" s="4"/>
      <c r="TRM156" s="4"/>
      <c r="TRN156" s="4"/>
      <c r="TRO156" s="4"/>
      <c r="TRP156" s="4"/>
      <c r="TRQ156" s="4"/>
      <c r="TRR156" s="4"/>
      <c r="TRS156" s="4"/>
      <c r="TRT156" s="4"/>
      <c r="TRU156" s="4"/>
      <c r="TRV156" s="4"/>
      <c r="TRW156" s="4"/>
      <c r="TRX156" s="4"/>
      <c r="TRY156" s="4"/>
      <c r="TRZ156" s="4"/>
      <c r="TSA156" s="4"/>
      <c r="TSB156" s="4"/>
      <c r="TSC156" s="4"/>
      <c r="TSD156" s="4"/>
      <c r="TSE156" s="4"/>
      <c r="TSF156" s="4"/>
      <c r="TSG156" s="4"/>
      <c r="TSH156" s="4"/>
      <c r="TSI156" s="4"/>
      <c r="TSJ156" s="4"/>
      <c r="TSK156" s="4"/>
      <c r="TSL156" s="4"/>
      <c r="TSM156" s="4"/>
      <c r="TSN156" s="4"/>
      <c r="TSO156" s="4"/>
      <c r="TSP156" s="4"/>
      <c r="TSQ156" s="4"/>
      <c r="TSR156" s="4"/>
      <c r="TSS156" s="4"/>
      <c r="TST156" s="4"/>
      <c r="TSU156" s="74"/>
      <c r="TSV156" s="74"/>
      <c r="TSW156" s="74"/>
      <c r="TSX156" s="74"/>
      <c r="TSY156" s="74"/>
      <c r="TSZ156" s="74"/>
      <c r="TTA156" s="4"/>
      <c r="TTB156" s="4"/>
      <c r="TTC156" s="4"/>
      <c r="TTD156" s="4"/>
      <c r="TTE156" s="4"/>
      <c r="TTF156" s="4"/>
      <c r="TTG156" s="4"/>
      <c r="TTH156" s="4"/>
      <c r="TTI156" s="4"/>
      <c r="TTJ156" s="4"/>
      <c r="TTK156" s="4"/>
      <c r="TTL156" s="4"/>
      <c r="TTM156" s="4"/>
      <c r="TTN156" s="4"/>
      <c r="TTO156" s="4"/>
      <c r="TTP156" s="4"/>
      <c r="TTQ156" s="4"/>
      <c r="TTR156" s="4"/>
      <c r="TTS156" s="4"/>
      <c r="TTT156" s="4"/>
      <c r="TTU156" s="4"/>
      <c r="TTV156" s="4"/>
      <c r="TTW156" s="4"/>
      <c r="TTX156" s="4"/>
      <c r="TTY156" s="4"/>
      <c r="TTZ156" s="4"/>
      <c r="TUA156" s="4"/>
      <c r="TUB156" s="4"/>
      <c r="TUC156" s="4"/>
      <c r="TUD156" s="4"/>
      <c r="TUE156" s="4"/>
      <c r="TUF156" s="4"/>
      <c r="TUG156" s="4"/>
      <c r="TUH156" s="4"/>
      <c r="TUI156" s="4"/>
      <c r="TUJ156" s="4"/>
      <c r="TUK156" s="4"/>
      <c r="TUL156" s="4"/>
      <c r="TUM156" s="4"/>
      <c r="TUN156" s="4"/>
      <c r="TUO156" s="4"/>
      <c r="TUP156" s="4"/>
      <c r="TUQ156" s="4"/>
      <c r="TUR156" s="4"/>
      <c r="TUS156" s="4"/>
      <c r="TUT156" s="4"/>
      <c r="TUU156" s="4"/>
      <c r="TUV156" s="4"/>
      <c r="TUW156" s="4"/>
      <c r="TUX156" s="4"/>
      <c r="TUY156" s="4"/>
      <c r="TUZ156" s="4"/>
      <c r="TVA156" s="4"/>
      <c r="TVB156" s="4"/>
      <c r="TVC156" s="4"/>
      <c r="TVD156" s="4"/>
      <c r="TVE156" s="4"/>
      <c r="TVF156" s="4"/>
      <c r="TVG156" s="4"/>
      <c r="TVH156" s="4"/>
      <c r="TVI156" s="4"/>
      <c r="TVJ156" s="4"/>
      <c r="TVK156" s="4"/>
      <c r="TVL156" s="4"/>
      <c r="TVM156" s="4"/>
      <c r="TVN156" s="4"/>
      <c r="TVO156" s="4"/>
      <c r="TVP156" s="4"/>
      <c r="TVQ156" s="4"/>
      <c r="TVR156" s="4"/>
      <c r="TVS156" s="4"/>
      <c r="TVT156" s="4"/>
      <c r="TVU156" s="4"/>
      <c r="TVV156" s="4"/>
      <c r="TVW156" s="4"/>
      <c r="TVX156" s="4"/>
      <c r="TVY156" s="4"/>
      <c r="TVZ156" s="4"/>
      <c r="TWA156" s="4"/>
      <c r="TWB156" s="4"/>
      <c r="TWC156" s="4"/>
      <c r="TWD156" s="4"/>
      <c r="TWE156" s="4"/>
      <c r="TWF156" s="4"/>
      <c r="TWG156" s="4"/>
      <c r="TWH156" s="4"/>
      <c r="TWI156" s="4"/>
      <c r="TWJ156" s="4"/>
      <c r="TWK156" s="4"/>
      <c r="TWL156" s="4"/>
      <c r="TWM156" s="4"/>
      <c r="TWN156" s="4"/>
      <c r="TWO156" s="4"/>
      <c r="TWP156" s="4"/>
      <c r="TWQ156" s="4"/>
      <c r="TWR156" s="4"/>
      <c r="TWS156" s="4"/>
      <c r="TWT156" s="4"/>
      <c r="TWU156" s="4"/>
      <c r="TWV156" s="4"/>
      <c r="TWW156" s="4"/>
      <c r="TWX156" s="4"/>
      <c r="TWY156" s="4"/>
      <c r="TWZ156" s="4"/>
      <c r="TXA156" s="4"/>
      <c r="TXB156" s="4"/>
      <c r="TXC156" s="4"/>
      <c r="TXD156" s="4"/>
      <c r="TXE156" s="4"/>
      <c r="TXF156" s="4"/>
      <c r="TXG156" s="4"/>
      <c r="TXH156" s="4"/>
      <c r="TXI156" s="4"/>
      <c r="TXJ156" s="4"/>
      <c r="TXK156" s="4"/>
      <c r="TXL156" s="4"/>
      <c r="TXM156" s="4"/>
      <c r="TXN156" s="4"/>
      <c r="TXO156" s="4"/>
      <c r="TXP156" s="4"/>
      <c r="TXQ156" s="4"/>
      <c r="TXR156" s="4"/>
      <c r="TXS156" s="4"/>
      <c r="TXT156" s="4"/>
      <c r="TXU156" s="4"/>
      <c r="TXV156" s="4"/>
      <c r="TXW156" s="4"/>
      <c r="TXX156" s="4"/>
      <c r="TXY156" s="4"/>
      <c r="TXZ156" s="4"/>
      <c r="TYA156" s="4"/>
      <c r="TYB156" s="4"/>
      <c r="TYC156" s="4"/>
      <c r="TYD156" s="4"/>
      <c r="TYE156" s="4"/>
      <c r="TYF156" s="4"/>
      <c r="TYG156" s="4"/>
      <c r="TYH156" s="4"/>
      <c r="TYI156" s="4"/>
      <c r="TYJ156" s="4"/>
      <c r="TYK156" s="4"/>
      <c r="TYL156" s="4"/>
      <c r="TYM156" s="4"/>
      <c r="TYN156" s="4"/>
      <c r="TYO156" s="4"/>
      <c r="TYP156" s="4"/>
      <c r="TYQ156" s="4"/>
      <c r="TYR156" s="4"/>
      <c r="TYS156" s="4"/>
      <c r="TYT156" s="4"/>
      <c r="TYU156" s="4"/>
      <c r="TYV156" s="4"/>
      <c r="TYW156" s="4"/>
      <c r="TYX156" s="4"/>
      <c r="TYY156" s="4"/>
      <c r="TYZ156" s="4"/>
      <c r="TZA156" s="4"/>
      <c r="TZB156" s="4"/>
      <c r="TZC156" s="4"/>
      <c r="TZD156" s="4"/>
      <c r="TZE156" s="4"/>
      <c r="TZF156" s="4"/>
      <c r="TZG156" s="4"/>
      <c r="TZH156" s="4"/>
      <c r="TZI156" s="4"/>
      <c r="TZJ156" s="4"/>
      <c r="TZK156" s="4"/>
      <c r="TZL156" s="4"/>
      <c r="TZM156" s="4"/>
      <c r="TZN156" s="4"/>
      <c r="TZO156" s="4"/>
      <c r="TZP156" s="4"/>
      <c r="TZQ156" s="4"/>
      <c r="TZR156" s="4"/>
      <c r="TZS156" s="4"/>
      <c r="TZT156" s="4"/>
      <c r="TZU156" s="4"/>
      <c r="TZV156" s="4"/>
      <c r="TZW156" s="4"/>
      <c r="TZX156" s="4"/>
      <c r="TZY156" s="4"/>
      <c r="TZZ156" s="4"/>
      <c r="UAA156" s="4"/>
      <c r="UAB156" s="4"/>
      <c r="UAC156" s="4"/>
      <c r="UAD156" s="4"/>
      <c r="UAE156" s="4"/>
      <c r="UAF156" s="4"/>
      <c r="UAG156" s="4"/>
      <c r="UAH156" s="4"/>
      <c r="UAI156" s="4"/>
      <c r="UAJ156" s="4"/>
      <c r="UAK156" s="4"/>
      <c r="UAL156" s="4"/>
      <c r="UAM156" s="4"/>
      <c r="UAN156" s="4"/>
      <c r="UAO156" s="4"/>
      <c r="UAP156" s="4"/>
      <c r="UAQ156" s="4"/>
      <c r="UAR156" s="4"/>
      <c r="UAS156" s="4"/>
      <c r="UAT156" s="4"/>
      <c r="UAU156" s="4"/>
      <c r="UAV156" s="4"/>
      <c r="UAW156" s="4"/>
      <c r="UAX156" s="4"/>
      <c r="UAY156" s="4"/>
      <c r="UAZ156" s="4"/>
      <c r="UBA156" s="4"/>
      <c r="UBB156" s="4"/>
      <c r="UBC156" s="4"/>
      <c r="UBD156" s="4"/>
      <c r="UBE156" s="4"/>
      <c r="UBF156" s="4"/>
      <c r="UBG156" s="4"/>
      <c r="UBH156" s="4"/>
      <c r="UBI156" s="4"/>
      <c r="UBJ156" s="4"/>
      <c r="UBK156" s="4"/>
      <c r="UBL156" s="4"/>
      <c r="UBM156" s="4"/>
      <c r="UBN156" s="4"/>
      <c r="UBO156" s="4"/>
      <c r="UBP156" s="4"/>
      <c r="UBQ156" s="4"/>
      <c r="UBR156" s="4"/>
      <c r="UBS156" s="4"/>
      <c r="UBT156" s="4"/>
      <c r="UBU156" s="4"/>
      <c r="UBV156" s="4"/>
      <c r="UBW156" s="4"/>
      <c r="UBX156" s="4"/>
      <c r="UBY156" s="4"/>
      <c r="UBZ156" s="4"/>
      <c r="UCA156" s="4"/>
      <c r="UCB156" s="4"/>
      <c r="UCC156" s="4"/>
      <c r="UCD156" s="4"/>
      <c r="UCE156" s="4"/>
      <c r="UCF156" s="4"/>
      <c r="UCG156" s="4"/>
      <c r="UCH156" s="4"/>
      <c r="UCI156" s="4"/>
      <c r="UCJ156" s="4"/>
      <c r="UCK156" s="4"/>
      <c r="UCL156" s="4"/>
      <c r="UCM156" s="4"/>
      <c r="UCN156" s="4"/>
      <c r="UCO156" s="4"/>
      <c r="UCP156" s="4"/>
      <c r="UCQ156" s="74"/>
      <c r="UCR156" s="74"/>
      <c r="UCS156" s="74"/>
      <c r="UCT156" s="74"/>
      <c r="UCU156" s="74"/>
      <c r="UCV156" s="74"/>
      <c r="UCW156" s="4"/>
      <c r="UCX156" s="4"/>
      <c r="UCY156" s="4"/>
      <c r="UCZ156" s="4"/>
      <c r="UDA156" s="4"/>
      <c r="UDB156" s="4"/>
      <c r="UDC156" s="4"/>
      <c r="UDD156" s="4"/>
      <c r="UDE156" s="4"/>
      <c r="UDF156" s="4"/>
      <c r="UDG156" s="4"/>
      <c r="UDH156" s="4"/>
      <c r="UDI156" s="4"/>
      <c r="UDJ156" s="4"/>
      <c r="UDK156" s="4"/>
      <c r="UDL156" s="4"/>
      <c r="UDM156" s="4"/>
      <c r="UDN156" s="4"/>
      <c r="UDO156" s="4"/>
      <c r="UDP156" s="4"/>
      <c r="UDQ156" s="4"/>
      <c r="UDR156" s="4"/>
      <c r="UDS156" s="4"/>
      <c r="UDT156" s="4"/>
      <c r="UDU156" s="4"/>
      <c r="UDV156" s="4"/>
      <c r="UDW156" s="4"/>
      <c r="UDX156" s="4"/>
      <c r="UDY156" s="4"/>
      <c r="UDZ156" s="4"/>
      <c r="UEA156" s="4"/>
      <c r="UEB156" s="4"/>
      <c r="UEC156" s="4"/>
      <c r="UED156" s="4"/>
      <c r="UEE156" s="4"/>
      <c r="UEF156" s="4"/>
      <c r="UEG156" s="4"/>
      <c r="UEH156" s="4"/>
      <c r="UEI156" s="4"/>
      <c r="UEJ156" s="4"/>
      <c r="UEK156" s="4"/>
      <c r="UEL156" s="4"/>
      <c r="UEM156" s="4"/>
      <c r="UEN156" s="4"/>
      <c r="UEO156" s="4"/>
      <c r="UEP156" s="4"/>
      <c r="UEQ156" s="4"/>
      <c r="UER156" s="4"/>
      <c r="UES156" s="4"/>
      <c r="UET156" s="4"/>
      <c r="UEU156" s="4"/>
      <c r="UEV156" s="4"/>
      <c r="UEW156" s="4"/>
      <c r="UEX156" s="4"/>
      <c r="UEY156" s="4"/>
      <c r="UEZ156" s="4"/>
      <c r="UFA156" s="4"/>
      <c r="UFB156" s="4"/>
      <c r="UFC156" s="4"/>
      <c r="UFD156" s="4"/>
      <c r="UFE156" s="4"/>
      <c r="UFF156" s="4"/>
      <c r="UFG156" s="4"/>
      <c r="UFH156" s="4"/>
      <c r="UFI156" s="4"/>
      <c r="UFJ156" s="4"/>
      <c r="UFK156" s="4"/>
      <c r="UFL156" s="4"/>
      <c r="UFM156" s="4"/>
      <c r="UFN156" s="4"/>
      <c r="UFO156" s="4"/>
      <c r="UFP156" s="4"/>
      <c r="UFQ156" s="4"/>
      <c r="UFR156" s="4"/>
      <c r="UFS156" s="4"/>
      <c r="UFT156" s="4"/>
      <c r="UFU156" s="4"/>
      <c r="UFV156" s="4"/>
      <c r="UFW156" s="4"/>
      <c r="UFX156" s="4"/>
      <c r="UFY156" s="4"/>
      <c r="UFZ156" s="4"/>
      <c r="UGA156" s="4"/>
      <c r="UGB156" s="4"/>
      <c r="UGC156" s="4"/>
      <c r="UGD156" s="4"/>
      <c r="UGE156" s="4"/>
      <c r="UGF156" s="4"/>
      <c r="UGG156" s="4"/>
      <c r="UGH156" s="4"/>
      <c r="UGI156" s="4"/>
      <c r="UGJ156" s="4"/>
      <c r="UGK156" s="4"/>
      <c r="UGL156" s="4"/>
      <c r="UGM156" s="4"/>
      <c r="UGN156" s="4"/>
      <c r="UGO156" s="4"/>
      <c r="UGP156" s="4"/>
      <c r="UGQ156" s="4"/>
      <c r="UGR156" s="4"/>
      <c r="UGS156" s="4"/>
      <c r="UGT156" s="4"/>
      <c r="UGU156" s="4"/>
      <c r="UGV156" s="4"/>
      <c r="UGW156" s="4"/>
      <c r="UGX156" s="4"/>
      <c r="UGY156" s="4"/>
      <c r="UGZ156" s="4"/>
      <c r="UHA156" s="4"/>
      <c r="UHB156" s="4"/>
      <c r="UHC156" s="4"/>
      <c r="UHD156" s="4"/>
      <c r="UHE156" s="4"/>
      <c r="UHF156" s="4"/>
      <c r="UHG156" s="4"/>
      <c r="UHH156" s="4"/>
      <c r="UHI156" s="4"/>
      <c r="UHJ156" s="4"/>
      <c r="UHK156" s="4"/>
      <c r="UHL156" s="4"/>
      <c r="UHM156" s="4"/>
      <c r="UHN156" s="4"/>
      <c r="UHO156" s="4"/>
      <c r="UHP156" s="4"/>
      <c r="UHQ156" s="4"/>
      <c r="UHR156" s="4"/>
      <c r="UHS156" s="4"/>
      <c r="UHT156" s="4"/>
      <c r="UHU156" s="4"/>
      <c r="UHV156" s="4"/>
      <c r="UHW156" s="4"/>
      <c r="UHX156" s="4"/>
      <c r="UHY156" s="4"/>
      <c r="UHZ156" s="4"/>
      <c r="UIA156" s="4"/>
      <c r="UIB156" s="4"/>
      <c r="UIC156" s="4"/>
      <c r="UID156" s="4"/>
      <c r="UIE156" s="4"/>
      <c r="UIF156" s="4"/>
      <c r="UIG156" s="4"/>
      <c r="UIH156" s="4"/>
      <c r="UII156" s="4"/>
      <c r="UIJ156" s="4"/>
      <c r="UIK156" s="4"/>
      <c r="UIL156" s="4"/>
      <c r="UIM156" s="4"/>
      <c r="UIN156" s="4"/>
      <c r="UIO156" s="4"/>
      <c r="UIP156" s="4"/>
      <c r="UIQ156" s="4"/>
      <c r="UIR156" s="4"/>
      <c r="UIS156" s="4"/>
      <c r="UIT156" s="4"/>
      <c r="UIU156" s="4"/>
      <c r="UIV156" s="4"/>
      <c r="UIW156" s="4"/>
      <c r="UIX156" s="4"/>
      <c r="UIY156" s="4"/>
      <c r="UIZ156" s="4"/>
      <c r="UJA156" s="4"/>
      <c r="UJB156" s="4"/>
      <c r="UJC156" s="4"/>
      <c r="UJD156" s="4"/>
      <c r="UJE156" s="4"/>
      <c r="UJF156" s="4"/>
      <c r="UJG156" s="4"/>
      <c r="UJH156" s="4"/>
      <c r="UJI156" s="4"/>
      <c r="UJJ156" s="4"/>
      <c r="UJK156" s="4"/>
      <c r="UJL156" s="4"/>
      <c r="UJM156" s="4"/>
      <c r="UJN156" s="4"/>
      <c r="UJO156" s="4"/>
      <c r="UJP156" s="4"/>
      <c r="UJQ156" s="4"/>
      <c r="UJR156" s="4"/>
      <c r="UJS156" s="4"/>
      <c r="UJT156" s="4"/>
      <c r="UJU156" s="4"/>
      <c r="UJV156" s="4"/>
      <c r="UJW156" s="4"/>
      <c r="UJX156" s="4"/>
      <c r="UJY156" s="4"/>
      <c r="UJZ156" s="4"/>
      <c r="UKA156" s="4"/>
      <c r="UKB156" s="4"/>
      <c r="UKC156" s="4"/>
      <c r="UKD156" s="4"/>
      <c r="UKE156" s="4"/>
      <c r="UKF156" s="4"/>
      <c r="UKG156" s="4"/>
      <c r="UKH156" s="4"/>
      <c r="UKI156" s="4"/>
      <c r="UKJ156" s="4"/>
      <c r="UKK156" s="4"/>
      <c r="UKL156" s="4"/>
      <c r="UKM156" s="4"/>
      <c r="UKN156" s="4"/>
      <c r="UKO156" s="4"/>
      <c r="UKP156" s="4"/>
      <c r="UKQ156" s="4"/>
      <c r="UKR156" s="4"/>
      <c r="UKS156" s="4"/>
      <c r="UKT156" s="4"/>
      <c r="UKU156" s="4"/>
      <c r="UKV156" s="4"/>
      <c r="UKW156" s="4"/>
      <c r="UKX156" s="4"/>
      <c r="UKY156" s="4"/>
      <c r="UKZ156" s="4"/>
      <c r="ULA156" s="4"/>
      <c r="ULB156" s="4"/>
      <c r="ULC156" s="4"/>
      <c r="ULD156" s="4"/>
      <c r="ULE156" s="4"/>
      <c r="ULF156" s="4"/>
      <c r="ULG156" s="4"/>
      <c r="ULH156" s="4"/>
      <c r="ULI156" s="4"/>
      <c r="ULJ156" s="4"/>
      <c r="ULK156" s="4"/>
      <c r="ULL156" s="4"/>
      <c r="ULM156" s="4"/>
      <c r="ULN156" s="4"/>
      <c r="ULO156" s="4"/>
      <c r="ULP156" s="4"/>
      <c r="ULQ156" s="4"/>
      <c r="ULR156" s="4"/>
      <c r="ULS156" s="4"/>
      <c r="ULT156" s="4"/>
      <c r="ULU156" s="4"/>
      <c r="ULV156" s="4"/>
      <c r="ULW156" s="4"/>
      <c r="ULX156" s="4"/>
      <c r="ULY156" s="4"/>
      <c r="ULZ156" s="4"/>
      <c r="UMA156" s="4"/>
      <c r="UMB156" s="4"/>
      <c r="UMC156" s="4"/>
      <c r="UMD156" s="4"/>
      <c r="UME156" s="4"/>
      <c r="UMF156" s="4"/>
      <c r="UMG156" s="4"/>
      <c r="UMH156" s="4"/>
      <c r="UMI156" s="4"/>
      <c r="UMJ156" s="4"/>
      <c r="UMK156" s="4"/>
      <c r="UML156" s="4"/>
      <c r="UMM156" s="74"/>
      <c r="UMN156" s="74"/>
      <c r="UMO156" s="74"/>
      <c r="UMP156" s="74"/>
      <c r="UMQ156" s="74"/>
      <c r="UMR156" s="74"/>
      <c r="UMS156" s="4"/>
      <c r="UMT156" s="4"/>
      <c r="UMU156" s="4"/>
      <c r="UMV156" s="4"/>
      <c r="UMW156" s="4"/>
      <c r="UMX156" s="4"/>
      <c r="UMY156" s="4"/>
      <c r="UMZ156" s="4"/>
      <c r="UNA156" s="4"/>
      <c r="UNB156" s="4"/>
      <c r="UNC156" s="4"/>
      <c r="UND156" s="4"/>
      <c r="UNE156" s="4"/>
      <c r="UNF156" s="4"/>
      <c r="UNG156" s="4"/>
      <c r="UNH156" s="4"/>
      <c r="UNI156" s="4"/>
      <c r="UNJ156" s="4"/>
      <c r="UNK156" s="4"/>
      <c r="UNL156" s="4"/>
      <c r="UNM156" s="4"/>
      <c r="UNN156" s="4"/>
      <c r="UNO156" s="4"/>
      <c r="UNP156" s="4"/>
      <c r="UNQ156" s="4"/>
      <c r="UNR156" s="4"/>
      <c r="UNS156" s="4"/>
      <c r="UNT156" s="4"/>
      <c r="UNU156" s="4"/>
      <c r="UNV156" s="4"/>
      <c r="UNW156" s="4"/>
      <c r="UNX156" s="4"/>
      <c r="UNY156" s="4"/>
      <c r="UNZ156" s="4"/>
      <c r="UOA156" s="4"/>
      <c r="UOB156" s="4"/>
      <c r="UOC156" s="4"/>
      <c r="UOD156" s="4"/>
      <c r="UOE156" s="4"/>
      <c r="UOF156" s="4"/>
      <c r="UOG156" s="4"/>
      <c r="UOH156" s="4"/>
      <c r="UOI156" s="4"/>
      <c r="UOJ156" s="4"/>
      <c r="UOK156" s="4"/>
      <c r="UOL156" s="4"/>
      <c r="UOM156" s="4"/>
      <c r="UON156" s="4"/>
      <c r="UOO156" s="4"/>
      <c r="UOP156" s="4"/>
      <c r="UOQ156" s="4"/>
      <c r="UOR156" s="4"/>
      <c r="UOS156" s="4"/>
      <c r="UOT156" s="4"/>
      <c r="UOU156" s="4"/>
      <c r="UOV156" s="4"/>
      <c r="UOW156" s="4"/>
      <c r="UOX156" s="4"/>
      <c r="UOY156" s="4"/>
      <c r="UOZ156" s="4"/>
      <c r="UPA156" s="4"/>
      <c r="UPB156" s="4"/>
      <c r="UPC156" s="4"/>
      <c r="UPD156" s="4"/>
      <c r="UPE156" s="4"/>
      <c r="UPF156" s="4"/>
      <c r="UPG156" s="4"/>
      <c r="UPH156" s="4"/>
      <c r="UPI156" s="4"/>
      <c r="UPJ156" s="4"/>
      <c r="UPK156" s="4"/>
      <c r="UPL156" s="4"/>
      <c r="UPM156" s="4"/>
      <c r="UPN156" s="4"/>
      <c r="UPO156" s="4"/>
      <c r="UPP156" s="4"/>
      <c r="UPQ156" s="4"/>
      <c r="UPR156" s="4"/>
      <c r="UPS156" s="4"/>
      <c r="UPT156" s="4"/>
      <c r="UPU156" s="4"/>
      <c r="UPV156" s="4"/>
      <c r="UPW156" s="4"/>
      <c r="UPX156" s="4"/>
      <c r="UPY156" s="4"/>
      <c r="UPZ156" s="4"/>
      <c r="UQA156" s="4"/>
      <c r="UQB156" s="4"/>
      <c r="UQC156" s="4"/>
      <c r="UQD156" s="4"/>
      <c r="UQE156" s="4"/>
      <c r="UQF156" s="4"/>
      <c r="UQG156" s="4"/>
      <c r="UQH156" s="4"/>
      <c r="UQI156" s="4"/>
      <c r="UQJ156" s="4"/>
      <c r="UQK156" s="4"/>
      <c r="UQL156" s="4"/>
      <c r="UQM156" s="4"/>
      <c r="UQN156" s="4"/>
      <c r="UQO156" s="4"/>
      <c r="UQP156" s="4"/>
      <c r="UQQ156" s="4"/>
      <c r="UQR156" s="4"/>
      <c r="UQS156" s="4"/>
      <c r="UQT156" s="4"/>
      <c r="UQU156" s="4"/>
      <c r="UQV156" s="4"/>
      <c r="UQW156" s="4"/>
      <c r="UQX156" s="4"/>
      <c r="UQY156" s="4"/>
      <c r="UQZ156" s="4"/>
      <c r="URA156" s="4"/>
      <c r="URB156" s="4"/>
      <c r="URC156" s="4"/>
      <c r="URD156" s="4"/>
      <c r="URE156" s="4"/>
      <c r="URF156" s="4"/>
      <c r="URG156" s="4"/>
      <c r="URH156" s="4"/>
      <c r="URI156" s="4"/>
      <c r="URJ156" s="4"/>
      <c r="URK156" s="4"/>
      <c r="URL156" s="4"/>
      <c r="URM156" s="4"/>
      <c r="URN156" s="4"/>
      <c r="URO156" s="4"/>
      <c r="URP156" s="4"/>
      <c r="URQ156" s="4"/>
      <c r="URR156" s="4"/>
      <c r="URS156" s="4"/>
      <c r="URT156" s="4"/>
      <c r="URU156" s="4"/>
      <c r="URV156" s="4"/>
      <c r="URW156" s="4"/>
      <c r="URX156" s="4"/>
      <c r="URY156" s="4"/>
      <c r="URZ156" s="4"/>
      <c r="USA156" s="4"/>
      <c r="USB156" s="4"/>
      <c r="USC156" s="4"/>
      <c r="USD156" s="4"/>
      <c r="USE156" s="4"/>
      <c r="USF156" s="4"/>
      <c r="USG156" s="4"/>
      <c r="USH156" s="4"/>
      <c r="USI156" s="4"/>
      <c r="USJ156" s="4"/>
      <c r="USK156" s="4"/>
      <c r="USL156" s="4"/>
      <c r="USM156" s="4"/>
      <c r="USN156" s="4"/>
      <c r="USO156" s="4"/>
      <c r="USP156" s="4"/>
      <c r="USQ156" s="4"/>
      <c r="USR156" s="4"/>
      <c r="USS156" s="4"/>
      <c r="UST156" s="4"/>
      <c r="USU156" s="4"/>
      <c r="USV156" s="4"/>
      <c r="USW156" s="4"/>
      <c r="USX156" s="4"/>
      <c r="USY156" s="4"/>
      <c r="USZ156" s="4"/>
      <c r="UTA156" s="4"/>
      <c r="UTB156" s="4"/>
      <c r="UTC156" s="4"/>
      <c r="UTD156" s="4"/>
      <c r="UTE156" s="4"/>
      <c r="UTF156" s="4"/>
      <c r="UTG156" s="4"/>
      <c r="UTH156" s="4"/>
      <c r="UTI156" s="4"/>
      <c r="UTJ156" s="4"/>
      <c r="UTK156" s="4"/>
      <c r="UTL156" s="4"/>
      <c r="UTM156" s="4"/>
      <c r="UTN156" s="4"/>
      <c r="UTO156" s="4"/>
      <c r="UTP156" s="4"/>
      <c r="UTQ156" s="4"/>
      <c r="UTR156" s="4"/>
      <c r="UTS156" s="4"/>
      <c r="UTT156" s="4"/>
      <c r="UTU156" s="4"/>
      <c r="UTV156" s="4"/>
      <c r="UTW156" s="4"/>
      <c r="UTX156" s="4"/>
      <c r="UTY156" s="4"/>
      <c r="UTZ156" s="4"/>
      <c r="UUA156" s="4"/>
      <c r="UUB156" s="4"/>
      <c r="UUC156" s="4"/>
      <c r="UUD156" s="4"/>
      <c r="UUE156" s="4"/>
      <c r="UUF156" s="4"/>
      <c r="UUG156" s="4"/>
      <c r="UUH156" s="4"/>
      <c r="UUI156" s="4"/>
      <c r="UUJ156" s="4"/>
      <c r="UUK156" s="4"/>
      <c r="UUL156" s="4"/>
      <c r="UUM156" s="4"/>
      <c r="UUN156" s="4"/>
      <c r="UUO156" s="4"/>
      <c r="UUP156" s="4"/>
      <c r="UUQ156" s="4"/>
      <c r="UUR156" s="4"/>
      <c r="UUS156" s="4"/>
      <c r="UUT156" s="4"/>
      <c r="UUU156" s="4"/>
      <c r="UUV156" s="4"/>
      <c r="UUW156" s="4"/>
      <c r="UUX156" s="4"/>
      <c r="UUY156" s="4"/>
      <c r="UUZ156" s="4"/>
      <c r="UVA156" s="4"/>
      <c r="UVB156" s="4"/>
      <c r="UVC156" s="4"/>
      <c r="UVD156" s="4"/>
      <c r="UVE156" s="4"/>
      <c r="UVF156" s="4"/>
      <c r="UVG156" s="4"/>
      <c r="UVH156" s="4"/>
      <c r="UVI156" s="4"/>
      <c r="UVJ156" s="4"/>
      <c r="UVK156" s="4"/>
      <c r="UVL156" s="4"/>
      <c r="UVM156" s="4"/>
      <c r="UVN156" s="4"/>
      <c r="UVO156" s="4"/>
      <c r="UVP156" s="4"/>
      <c r="UVQ156" s="4"/>
      <c r="UVR156" s="4"/>
      <c r="UVS156" s="4"/>
      <c r="UVT156" s="4"/>
      <c r="UVU156" s="4"/>
      <c r="UVV156" s="4"/>
      <c r="UVW156" s="4"/>
      <c r="UVX156" s="4"/>
      <c r="UVY156" s="4"/>
      <c r="UVZ156" s="4"/>
      <c r="UWA156" s="4"/>
      <c r="UWB156" s="4"/>
      <c r="UWC156" s="4"/>
      <c r="UWD156" s="4"/>
      <c r="UWE156" s="4"/>
      <c r="UWF156" s="4"/>
      <c r="UWG156" s="4"/>
      <c r="UWH156" s="4"/>
      <c r="UWI156" s="74"/>
      <c r="UWJ156" s="74"/>
      <c r="UWK156" s="74"/>
      <c r="UWL156" s="74"/>
      <c r="UWM156" s="74"/>
      <c r="UWN156" s="74"/>
      <c r="UWO156" s="4"/>
      <c r="UWP156" s="4"/>
      <c r="UWQ156" s="4"/>
      <c r="UWR156" s="4"/>
      <c r="UWS156" s="4"/>
      <c r="UWT156" s="4"/>
      <c r="UWU156" s="4"/>
      <c r="UWV156" s="4"/>
      <c r="UWW156" s="4"/>
      <c r="UWX156" s="4"/>
      <c r="UWY156" s="4"/>
      <c r="UWZ156" s="4"/>
      <c r="UXA156" s="4"/>
      <c r="UXB156" s="4"/>
      <c r="UXC156" s="4"/>
      <c r="UXD156" s="4"/>
      <c r="UXE156" s="4"/>
      <c r="UXF156" s="4"/>
      <c r="UXG156" s="4"/>
      <c r="UXH156" s="4"/>
      <c r="UXI156" s="4"/>
      <c r="UXJ156" s="4"/>
      <c r="UXK156" s="4"/>
      <c r="UXL156" s="4"/>
      <c r="UXM156" s="4"/>
      <c r="UXN156" s="4"/>
      <c r="UXO156" s="4"/>
      <c r="UXP156" s="4"/>
      <c r="UXQ156" s="4"/>
      <c r="UXR156" s="4"/>
      <c r="UXS156" s="4"/>
      <c r="UXT156" s="4"/>
      <c r="UXU156" s="4"/>
      <c r="UXV156" s="4"/>
      <c r="UXW156" s="4"/>
      <c r="UXX156" s="4"/>
      <c r="UXY156" s="4"/>
      <c r="UXZ156" s="4"/>
      <c r="UYA156" s="4"/>
      <c r="UYB156" s="4"/>
      <c r="UYC156" s="4"/>
      <c r="UYD156" s="4"/>
      <c r="UYE156" s="4"/>
      <c r="UYF156" s="4"/>
      <c r="UYG156" s="4"/>
      <c r="UYH156" s="4"/>
      <c r="UYI156" s="4"/>
      <c r="UYJ156" s="4"/>
      <c r="UYK156" s="4"/>
      <c r="UYL156" s="4"/>
      <c r="UYM156" s="4"/>
      <c r="UYN156" s="4"/>
      <c r="UYO156" s="4"/>
      <c r="UYP156" s="4"/>
      <c r="UYQ156" s="4"/>
      <c r="UYR156" s="4"/>
      <c r="UYS156" s="4"/>
      <c r="UYT156" s="4"/>
      <c r="UYU156" s="4"/>
      <c r="UYV156" s="4"/>
      <c r="UYW156" s="4"/>
      <c r="UYX156" s="4"/>
      <c r="UYY156" s="4"/>
      <c r="UYZ156" s="4"/>
      <c r="UZA156" s="4"/>
      <c r="UZB156" s="4"/>
      <c r="UZC156" s="4"/>
      <c r="UZD156" s="4"/>
      <c r="UZE156" s="4"/>
      <c r="UZF156" s="4"/>
      <c r="UZG156" s="4"/>
      <c r="UZH156" s="4"/>
      <c r="UZI156" s="4"/>
      <c r="UZJ156" s="4"/>
      <c r="UZK156" s="4"/>
      <c r="UZL156" s="4"/>
      <c r="UZM156" s="4"/>
      <c r="UZN156" s="4"/>
      <c r="UZO156" s="4"/>
      <c r="UZP156" s="4"/>
      <c r="UZQ156" s="4"/>
      <c r="UZR156" s="4"/>
      <c r="UZS156" s="4"/>
      <c r="UZT156" s="4"/>
      <c r="UZU156" s="4"/>
      <c r="UZV156" s="4"/>
      <c r="UZW156" s="4"/>
      <c r="UZX156" s="4"/>
      <c r="UZY156" s="4"/>
      <c r="UZZ156" s="4"/>
      <c r="VAA156" s="4"/>
      <c r="VAB156" s="4"/>
      <c r="VAC156" s="4"/>
      <c r="VAD156" s="4"/>
      <c r="VAE156" s="4"/>
      <c r="VAF156" s="4"/>
      <c r="VAG156" s="4"/>
      <c r="VAH156" s="4"/>
      <c r="VAI156" s="4"/>
      <c r="VAJ156" s="4"/>
      <c r="VAK156" s="4"/>
      <c r="VAL156" s="4"/>
      <c r="VAM156" s="4"/>
      <c r="VAN156" s="4"/>
      <c r="VAO156" s="4"/>
      <c r="VAP156" s="4"/>
      <c r="VAQ156" s="4"/>
      <c r="VAR156" s="4"/>
      <c r="VAS156" s="4"/>
      <c r="VAT156" s="4"/>
      <c r="VAU156" s="4"/>
      <c r="VAV156" s="4"/>
      <c r="VAW156" s="4"/>
      <c r="VAX156" s="4"/>
      <c r="VAY156" s="4"/>
      <c r="VAZ156" s="4"/>
      <c r="VBA156" s="4"/>
      <c r="VBB156" s="4"/>
      <c r="VBC156" s="4"/>
      <c r="VBD156" s="4"/>
      <c r="VBE156" s="4"/>
      <c r="VBF156" s="4"/>
      <c r="VBG156" s="4"/>
      <c r="VBH156" s="4"/>
      <c r="VBI156" s="4"/>
      <c r="VBJ156" s="4"/>
      <c r="VBK156" s="4"/>
      <c r="VBL156" s="4"/>
      <c r="VBM156" s="4"/>
      <c r="VBN156" s="4"/>
      <c r="VBO156" s="4"/>
      <c r="VBP156" s="4"/>
      <c r="VBQ156" s="4"/>
      <c r="VBR156" s="4"/>
      <c r="VBS156" s="4"/>
      <c r="VBT156" s="4"/>
      <c r="VBU156" s="4"/>
      <c r="VBV156" s="4"/>
      <c r="VBW156" s="4"/>
      <c r="VBX156" s="4"/>
      <c r="VBY156" s="4"/>
      <c r="VBZ156" s="4"/>
      <c r="VCA156" s="4"/>
      <c r="VCB156" s="4"/>
      <c r="VCC156" s="4"/>
      <c r="VCD156" s="4"/>
      <c r="VCE156" s="4"/>
      <c r="VCF156" s="4"/>
      <c r="VCG156" s="4"/>
      <c r="VCH156" s="4"/>
      <c r="VCI156" s="4"/>
      <c r="VCJ156" s="4"/>
      <c r="VCK156" s="4"/>
      <c r="VCL156" s="4"/>
      <c r="VCM156" s="4"/>
      <c r="VCN156" s="4"/>
      <c r="VCO156" s="4"/>
      <c r="VCP156" s="4"/>
      <c r="VCQ156" s="4"/>
      <c r="VCR156" s="4"/>
      <c r="VCS156" s="4"/>
      <c r="VCT156" s="4"/>
      <c r="VCU156" s="4"/>
      <c r="VCV156" s="4"/>
      <c r="VCW156" s="4"/>
      <c r="VCX156" s="4"/>
      <c r="VCY156" s="4"/>
      <c r="VCZ156" s="4"/>
      <c r="VDA156" s="4"/>
      <c r="VDB156" s="4"/>
      <c r="VDC156" s="4"/>
      <c r="VDD156" s="4"/>
      <c r="VDE156" s="4"/>
      <c r="VDF156" s="4"/>
      <c r="VDG156" s="4"/>
      <c r="VDH156" s="4"/>
      <c r="VDI156" s="4"/>
      <c r="VDJ156" s="4"/>
      <c r="VDK156" s="4"/>
      <c r="VDL156" s="4"/>
      <c r="VDM156" s="4"/>
      <c r="VDN156" s="4"/>
      <c r="VDO156" s="4"/>
      <c r="VDP156" s="4"/>
      <c r="VDQ156" s="4"/>
      <c r="VDR156" s="4"/>
      <c r="VDS156" s="4"/>
      <c r="VDT156" s="4"/>
      <c r="VDU156" s="4"/>
      <c r="VDV156" s="4"/>
      <c r="VDW156" s="4"/>
      <c r="VDX156" s="4"/>
      <c r="VDY156" s="4"/>
      <c r="VDZ156" s="4"/>
      <c r="VEA156" s="4"/>
      <c r="VEB156" s="4"/>
      <c r="VEC156" s="4"/>
      <c r="VED156" s="4"/>
      <c r="VEE156" s="4"/>
      <c r="VEF156" s="4"/>
      <c r="VEG156" s="4"/>
      <c r="VEH156" s="4"/>
      <c r="VEI156" s="4"/>
      <c r="VEJ156" s="4"/>
      <c r="VEK156" s="4"/>
      <c r="VEL156" s="4"/>
      <c r="VEM156" s="4"/>
      <c r="VEN156" s="4"/>
      <c r="VEO156" s="4"/>
      <c r="VEP156" s="4"/>
      <c r="VEQ156" s="4"/>
      <c r="VER156" s="4"/>
      <c r="VES156" s="4"/>
      <c r="VET156" s="4"/>
      <c r="VEU156" s="4"/>
      <c r="VEV156" s="4"/>
      <c r="VEW156" s="4"/>
      <c r="VEX156" s="4"/>
      <c r="VEY156" s="4"/>
      <c r="VEZ156" s="4"/>
      <c r="VFA156" s="4"/>
      <c r="VFB156" s="4"/>
      <c r="VFC156" s="4"/>
      <c r="VFD156" s="4"/>
      <c r="VFE156" s="4"/>
      <c r="VFF156" s="4"/>
      <c r="VFG156" s="4"/>
      <c r="VFH156" s="4"/>
      <c r="VFI156" s="4"/>
      <c r="VFJ156" s="4"/>
      <c r="VFK156" s="4"/>
      <c r="VFL156" s="4"/>
      <c r="VFM156" s="4"/>
      <c r="VFN156" s="4"/>
      <c r="VFO156" s="4"/>
      <c r="VFP156" s="4"/>
      <c r="VFQ156" s="4"/>
      <c r="VFR156" s="4"/>
      <c r="VFS156" s="4"/>
      <c r="VFT156" s="4"/>
      <c r="VFU156" s="4"/>
      <c r="VFV156" s="4"/>
      <c r="VFW156" s="4"/>
      <c r="VFX156" s="4"/>
      <c r="VFY156" s="4"/>
      <c r="VFZ156" s="4"/>
      <c r="VGA156" s="4"/>
      <c r="VGB156" s="4"/>
      <c r="VGC156" s="4"/>
      <c r="VGD156" s="4"/>
      <c r="VGE156" s="74"/>
      <c r="VGF156" s="74"/>
      <c r="VGG156" s="74"/>
      <c r="VGH156" s="74"/>
      <c r="VGI156" s="74"/>
      <c r="VGJ156" s="74"/>
      <c r="VGK156" s="4"/>
      <c r="VGL156" s="4"/>
      <c r="VGM156" s="4"/>
      <c r="VGN156" s="4"/>
      <c r="VGO156" s="4"/>
      <c r="VGP156" s="4"/>
      <c r="VGQ156" s="4"/>
      <c r="VGR156" s="4"/>
      <c r="VGS156" s="4"/>
      <c r="VGT156" s="4"/>
      <c r="VGU156" s="4"/>
      <c r="VGV156" s="4"/>
      <c r="VGW156" s="4"/>
      <c r="VGX156" s="4"/>
      <c r="VGY156" s="4"/>
      <c r="VGZ156" s="4"/>
      <c r="VHA156" s="4"/>
      <c r="VHB156" s="4"/>
      <c r="VHC156" s="4"/>
      <c r="VHD156" s="4"/>
      <c r="VHE156" s="4"/>
      <c r="VHF156" s="4"/>
      <c r="VHG156" s="4"/>
      <c r="VHH156" s="4"/>
      <c r="VHI156" s="4"/>
      <c r="VHJ156" s="4"/>
      <c r="VHK156" s="4"/>
      <c r="VHL156" s="4"/>
      <c r="VHM156" s="4"/>
      <c r="VHN156" s="4"/>
      <c r="VHO156" s="4"/>
      <c r="VHP156" s="4"/>
      <c r="VHQ156" s="4"/>
      <c r="VHR156" s="4"/>
      <c r="VHS156" s="4"/>
      <c r="VHT156" s="4"/>
      <c r="VHU156" s="4"/>
      <c r="VHV156" s="4"/>
      <c r="VHW156" s="4"/>
      <c r="VHX156" s="4"/>
      <c r="VHY156" s="4"/>
      <c r="VHZ156" s="4"/>
      <c r="VIA156" s="4"/>
      <c r="VIB156" s="4"/>
      <c r="VIC156" s="4"/>
      <c r="VID156" s="4"/>
      <c r="VIE156" s="4"/>
      <c r="VIF156" s="4"/>
      <c r="VIG156" s="4"/>
      <c r="VIH156" s="4"/>
      <c r="VII156" s="4"/>
      <c r="VIJ156" s="4"/>
      <c r="VIK156" s="4"/>
      <c r="VIL156" s="4"/>
      <c r="VIM156" s="4"/>
      <c r="VIN156" s="4"/>
      <c r="VIO156" s="4"/>
      <c r="VIP156" s="4"/>
      <c r="VIQ156" s="4"/>
      <c r="VIR156" s="4"/>
      <c r="VIS156" s="4"/>
      <c r="VIT156" s="4"/>
      <c r="VIU156" s="4"/>
      <c r="VIV156" s="4"/>
      <c r="VIW156" s="4"/>
      <c r="VIX156" s="4"/>
      <c r="VIY156" s="4"/>
      <c r="VIZ156" s="4"/>
      <c r="VJA156" s="4"/>
      <c r="VJB156" s="4"/>
      <c r="VJC156" s="4"/>
      <c r="VJD156" s="4"/>
      <c r="VJE156" s="4"/>
      <c r="VJF156" s="4"/>
      <c r="VJG156" s="4"/>
      <c r="VJH156" s="4"/>
      <c r="VJI156" s="4"/>
      <c r="VJJ156" s="4"/>
      <c r="VJK156" s="4"/>
      <c r="VJL156" s="4"/>
      <c r="VJM156" s="4"/>
      <c r="VJN156" s="4"/>
      <c r="VJO156" s="4"/>
      <c r="VJP156" s="4"/>
      <c r="VJQ156" s="4"/>
      <c r="VJR156" s="4"/>
      <c r="VJS156" s="4"/>
      <c r="VJT156" s="4"/>
      <c r="VJU156" s="4"/>
      <c r="VJV156" s="4"/>
      <c r="VJW156" s="4"/>
      <c r="VJX156" s="4"/>
      <c r="VJY156" s="4"/>
      <c r="VJZ156" s="4"/>
      <c r="VKA156" s="4"/>
      <c r="VKB156" s="4"/>
      <c r="VKC156" s="4"/>
      <c r="VKD156" s="4"/>
      <c r="VKE156" s="4"/>
      <c r="VKF156" s="4"/>
      <c r="VKG156" s="4"/>
      <c r="VKH156" s="4"/>
      <c r="VKI156" s="4"/>
      <c r="VKJ156" s="4"/>
      <c r="VKK156" s="4"/>
      <c r="VKL156" s="4"/>
      <c r="VKM156" s="4"/>
      <c r="VKN156" s="4"/>
      <c r="VKO156" s="4"/>
      <c r="VKP156" s="4"/>
      <c r="VKQ156" s="4"/>
      <c r="VKR156" s="4"/>
      <c r="VKS156" s="4"/>
      <c r="VKT156" s="4"/>
      <c r="VKU156" s="4"/>
      <c r="VKV156" s="4"/>
      <c r="VKW156" s="4"/>
      <c r="VKX156" s="4"/>
      <c r="VKY156" s="4"/>
      <c r="VKZ156" s="4"/>
      <c r="VLA156" s="4"/>
      <c r="VLB156" s="4"/>
      <c r="VLC156" s="4"/>
      <c r="VLD156" s="4"/>
      <c r="VLE156" s="4"/>
      <c r="VLF156" s="4"/>
      <c r="VLG156" s="4"/>
      <c r="VLH156" s="4"/>
      <c r="VLI156" s="4"/>
      <c r="VLJ156" s="4"/>
      <c r="VLK156" s="4"/>
      <c r="VLL156" s="4"/>
      <c r="VLM156" s="4"/>
      <c r="VLN156" s="4"/>
      <c r="VLO156" s="4"/>
      <c r="VLP156" s="4"/>
      <c r="VLQ156" s="4"/>
      <c r="VLR156" s="4"/>
      <c r="VLS156" s="4"/>
      <c r="VLT156" s="4"/>
      <c r="VLU156" s="4"/>
      <c r="VLV156" s="4"/>
      <c r="VLW156" s="4"/>
      <c r="VLX156" s="4"/>
      <c r="VLY156" s="4"/>
      <c r="VLZ156" s="4"/>
      <c r="VMA156" s="4"/>
      <c r="VMB156" s="4"/>
      <c r="VMC156" s="4"/>
      <c r="VMD156" s="4"/>
      <c r="VME156" s="4"/>
      <c r="VMF156" s="4"/>
      <c r="VMG156" s="4"/>
      <c r="VMH156" s="4"/>
      <c r="VMI156" s="4"/>
      <c r="VMJ156" s="4"/>
      <c r="VMK156" s="4"/>
      <c r="VML156" s="4"/>
      <c r="VMM156" s="4"/>
      <c r="VMN156" s="4"/>
      <c r="VMO156" s="4"/>
      <c r="VMP156" s="4"/>
      <c r="VMQ156" s="4"/>
      <c r="VMR156" s="4"/>
      <c r="VMS156" s="4"/>
      <c r="VMT156" s="4"/>
      <c r="VMU156" s="4"/>
      <c r="VMV156" s="4"/>
      <c r="VMW156" s="4"/>
      <c r="VMX156" s="4"/>
      <c r="VMY156" s="4"/>
      <c r="VMZ156" s="4"/>
      <c r="VNA156" s="4"/>
      <c r="VNB156" s="4"/>
      <c r="VNC156" s="4"/>
      <c r="VND156" s="4"/>
      <c r="VNE156" s="4"/>
      <c r="VNF156" s="4"/>
      <c r="VNG156" s="4"/>
      <c r="VNH156" s="4"/>
      <c r="VNI156" s="4"/>
      <c r="VNJ156" s="4"/>
      <c r="VNK156" s="4"/>
      <c r="VNL156" s="4"/>
      <c r="VNM156" s="4"/>
      <c r="VNN156" s="4"/>
      <c r="VNO156" s="4"/>
      <c r="VNP156" s="4"/>
      <c r="VNQ156" s="4"/>
      <c r="VNR156" s="4"/>
      <c r="VNS156" s="4"/>
      <c r="VNT156" s="4"/>
      <c r="VNU156" s="4"/>
      <c r="VNV156" s="4"/>
      <c r="VNW156" s="4"/>
      <c r="VNX156" s="4"/>
      <c r="VNY156" s="4"/>
      <c r="VNZ156" s="4"/>
      <c r="VOA156" s="4"/>
      <c r="VOB156" s="4"/>
      <c r="VOC156" s="4"/>
      <c r="VOD156" s="4"/>
      <c r="VOE156" s="4"/>
      <c r="VOF156" s="4"/>
      <c r="VOG156" s="4"/>
      <c r="VOH156" s="4"/>
      <c r="VOI156" s="4"/>
      <c r="VOJ156" s="4"/>
      <c r="VOK156" s="4"/>
      <c r="VOL156" s="4"/>
      <c r="VOM156" s="4"/>
      <c r="VON156" s="4"/>
      <c r="VOO156" s="4"/>
      <c r="VOP156" s="4"/>
      <c r="VOQ156" s="4"/>
      <c r="VOR156" s="4"/>
      <c r="VOS156" s="4"/>
      <c r="VOT156" s="4"/>
      <c r="VOU156" s="4"/>
      <c r="VOV156" s="4"/>
      <c r="VOW156" s="4"/>
      <c r="VOX156" s="4"/>
      <c r="VOY156" s="4"/>
      <c r="VOZ156" s="4"/>
      <c r="VPA156" s="4"/>
      <c r="VPB156" s="4"/>
      <c r="VPC156" s="4"/>
      <c r="VPD156" s="4"/>
      <c r="VPE156" s="4"/>
      <c r="VPF156" s="4"/>
      <c r="VPG156" s="4"/>
      <c r="VPH156" s="4"/>
      <c r="VPI156" s="4"/>
      <c r="VPJ156" s="4"/>
      <c r="VPK156" s="4"/>
      <c r="VPL156" s="4"/>
      <c r="VPM156" s="4"/>
      <c r="VPN156" s="4"/>
      <c r="VPO156" s="4"/>
      <c r="VPP156" s="4"/>
      <c r="VPQ156" s="4"/>
      <c r="VPR156" s="4"/>
      <c r="VPS156" s="4"/>
      <c r="VPT156" s="4"/>
      <c r="VPU156" s="4"/>
      <c r="VPV156" s="4"/>
      <c r="VPW156" s="4"/>
      <c r="VPX156" s="4"/>
      <c r="VPY156" s="4"/>
      <c r="VPZ156" s="4"/>
      <c r="VQA156" s="74"/>
      <c r="VQB156" s="74"/>
      <c r="VQC156" s="74"/>
      <c r="VQD156" s="74"/>
      <c r="VQE156" s="74"/>
      <c r="VQF156" s="74"/>
      <c r="VQG156" s="4"/>
      <c r="VQH156" s="4"/>
      <c r="VQI156" s="4"/>
      <c r="VQJ156" s="4"/>
      <c r="VQK156" s="4"/>
      <c r="VQL156" s="4"/>
      <c r="VQM156" s="4"/>
      <c r="VQN156" s="4"/>
      <c r="VQO156" s="4"/>
      <c r="VQP156" s="4"/>
      <c r="VQQ156" s="4"/>
      <c r="VQR156" s="4"/>
      <c r="VQS156" s="4"/>
      <c r="VQT156" s="4"/>
      <c r="VQU156" s="4"/>
      <c r="VQV156" s="4"/>
      <c r="VQW156" s="4"/>
      <c r="VQX156" s="4"/>
      <c r="VQY156" s="4"/>
      <c r="VQZ156" s="4"/>
      <c r="VRA156" s="4"/>
      <c r="VRB156" s="4"/>
      <c r="VRC156" s="4"/>
      <c r="VRD156" s="4"/>
      <c r="VRE156" s="4"/>
      <c r="VRF156" s="4"/>
      <c r="VRG156" s="4"/>
      <c r="VRH156" s="4"/>
      <c r="VRI156" s="4"/>
      <c r="VRJ156" s="4"/>
      <c r="VRK156" s="4"/>
      <c r="VRL156" s="4"/>
      <c r="VRM156" s="4"/>
      <c r="VRN156" s="4"/>
      <c r="VRO156" s="4"/>
      <c r="VRP156" s="4"/>
      <c r="VRQ156" s="4"/>
      <c r="VRR156" s="4"/>
      <c r="VRS156" s="4"/>
      <c r="VRT156" s="4"/>
      <c r="VRU156" s="4"/>
      <c r="VRV156" s="4"/>
      <c r="VRW156" s="4"/>
      <c r="VRX156" s="4"/>
      <c r="VRY156" s="4"/>
      <c r="VRZ156" s="4"/>
      <c r="VSA156" s="4"/>
      <c r="VSB156" s="4"/>
      <c r="VSC156" s="4"/>
      <c r="VSD156" s="4"/>
      <c r="VSE156" s="4"/>
      <c r="VSF156" s="4"/>
      <c r="VSG156" s="4"/>
      <c r="VSH156" s="4"/>
      <c r="VSI156" s="4"/>
      <c r="VSJ156" s="4"/>
      <c r="VSK156" s="4"/>
      <c r="VSL156" s="4"/>
      <c r="VSM156" s="4"/>
      <c r="VSN156" s="4"/>
      <c r="VSO156" s="4"/>
      <c r="VSP156" s="4"/>
      <c r="VSQ156" s="4"/>
      <c r="VSR156" s="4"/>
      <c r="VSS156" s="4"/>
      <c r="VST156" s="4"/>
      <c r="VSU156" s="4"/>
      <c r="VSV156" s="4"/>
      <c r="VSW156" s="4"/>
      <c r="VSX156" s="4"/>
      <c r="VSY156" s="4"/>
      <c r="VSZ156" s="4"/>
      <c r="VTA156" s="4"/>
      <c r="VTB156" s="4"/>
      <c r="VTC156" s="4"/>
      <c r="VTD156" s="4"/>
      <c r="VTE156" s="4"/>
      <c r="VTF156" s="4"/>
      <c r="VTG156" s="4"/>
      <c r="VTH156" s="4"/>
      <c r="VTI156" s="4"/>
      <c r="VTJ156" s="4"/>
      <c r="VTK156" s="4"/>
      <c r="VTL156" s="4"/>
      <c r="VTM156" s="4"/>
      <c r="VTN156" s="4"/>
      <c r="VTO156" s="4"/>
      <c r="VTP156" s="4"/>
      <c r="VTQ156" s="4"/>
      <c r="VTR156" s="4"/>
      <c r="VTS156" s="4"/>
      <c r="VTT156" s="4"/>
      <c r="VTU156" s="4"/>
      <c r="VTV156" s="4"/>
      <c r="VTW156" s="4"/>
      <c r="VTX156" s="4"/>
      <c r="VTY156" s="4"/>
      <c r="VTZ156" s="4"/>
      <c r="VUA156" s="4"/>
      <c r="VUB156" s="4"/>
      <c r="VUC156" s="4"/>
      <c r="VUD156" s="4"/>
      <c r="VUE156" s="4"/>
      <c r="VUF156" s="4"/>
      <c r="VUG156" s="4"/>
      <c r="VUH156" s="4"/>
      <c r="VUI156" s="4"/>
      <c r="VUJ156" s="4"/>
      <c r="VUK156" s="4"/>
      <c r="VUL156" s="4"/>
      <c r="VUM156" s="4"/>
      <c r="VUN156" s="4"/>
      <c r="VUO156" s="4"/>
      <c r="VUP156" s="4"/>
      <c r="VUQ156" s="4"/>
      <c r="VUR156" s="4"/>
      <c r="VUS156" s="4"/>
      <c r="VUT156" s="4"/>
      <c r="VUU156" s="4"/>
      <c r="VUV156" s="4"/>
      <c r="VUW156" s="4"/>
      <c r="VUX156" s="4"/>
      <c r="VUY156" s="4"/>
      <c r="VUZ156" s="4"/>
      <c r="VVA156" s="4"/>
      <c r="VVB156" s="4"/>
      <c r="VVC156" s="4"/>
      <c r="VVD156" s="4"/>
      <c r="VVE156" s="4"/>
      <c r="VVF156" s="4"/>
      <c r="VVG156" s="4"/>
      <c r="VVH156" s="4"/>
      <c r="VVI156" s="4"/>
      <c r="VVJ156" s="4"/>
      <c r="VVK156" s="4"/>
      <c r="VVL156" s="4"/>
      <c r="VVM156" s="4"/>
      <c r="VVN156" s="4"/>
      <c r="VVO156" s="4"/>
      <c r="VVP156" s="4"/>
      <c r="VVQ156" s="4"/>
      <c r="VVR156" s="4"/>
      <c r="VVS156" s="4"/>
      <c r="VVT156" s="4"/>
      <c r="VVU156" s="4"/>
      <c r="VVV156" s="4"/>
      <c r="VVW156" s="4"/>
      <c r="VVX156" s="4"/>
      <c r="VVY156" s="4"/>
      <c r="VVZ156" s="4"/>
      <c r="VWA156" s="4"/>
      <c r="VWB156" s="4"/>
      <c r="VWC156" s="4"/>
      <c r="VWD156" s="4"/>
      <c r="VWE156" s="4"/>
      <c r="VWF156" s="4"/>
      <c r="VWG156" s="4"/>
      <c r="VWH156" s="4"/>
      <c r="VWI156" s="4"/>
      <c r="VWJ156" s="4"/>
      <c r="VWK156" s="4"/>
      <c r="VWL156" s="4"/>
      <c r="VWM156" s="4"/>
      <c r="VWN156" s="4"/>
      <c r="VWO156" s="4"/>
      <c r="VWP156" s="4"/>
      <c r="VWQ156" s="4"/>
      <c r="VWR156" s="4"/>
      <c r="VWS156" s="4"/>
      <c r="VWT156" s="4"/>
      <c r="VWU156" s="4"/>
      <c r="VWV156" s="4"/>
      <c r="VWW156" s="4"/>
      <c r="VWX156" s="4"/>
      <c r="VWY156" s="4"/>
      <c r="VWZ156" s="4"/>
      <c r="VXA156" s="4"/>
      <c r="VXB156" s="4"/>
      <c r="VXC156" s="4"/>
      <c r="VXD156" s="4"/>
      <c r="VXE156" s="4"/>
      <c r="VXF156" s="4"/>
      <c r="VXG156" s="4"/>
      <c r="VXH156" s="4"/>
      <c r="VXI156" s="4"/>
      <c r="VXJ156" s="4"/>
      <c r="VXK156" s="4"/>
      <c r="VXL156" s="4"/>
      <c r="VXM156" s="4"/>
      <c r="VXN156" s="4"/>
      <c r="VXO156" s="4"/>
      <c r="VXP156" s="4"/>
      <c r="VXQ156" s="4"/>
      <c r="VXR156" s="4"/>
      <c r="VXS156" s="4"/>
      <c r="VXT156" s="4"/>
      <c r="VXU156" s="4"/>
      <c r="VXV156" s="4"/>
      <c r="VXW156" s="4"/>
      <c r="VXX156" s="4"/>
      <c r="VXY156" s="4"/>
      <c r="VXZ156" s="4"/>
      <c r="VYA156" s="4"/>
      <c r="VYB156" s="4"/>
      <c r="VYC156" s="4"/>
      <c r="VYD156" s="4"/>
      <c r="VYE156" s="4"/>
      <c r="VYF156" s="4"/>
      <c r="VYG156" s="4"/>
      <c r="VYH156" s="4"/>
      <c r="VYI156" s="4"/>
      <c r="VYJ156" s="4"/>
      <c r="VYK156" s="4"/>
      <c r="VYL156" s="4"/>
      <c r="VYM156" s="4"/>
      <c r="VYN156" s="4"/>
      <c r="VYO156" s="4"/>
      <c r="VYP156" s="4"/>
      <c r="VYQ156" s="4"/>
      <c r="VYR156" s="4"/>
      <c r="VYS156" s="4"/>
      <c r="VYT156" s="4"/>
      <c r="VYU156" s="4"/>
      <c r="VYV156" s="4"/>
      <c r="VYW156" s="4"/>
      <c r="VYX156" s="4"/>
      <c r="VYY156" s="4"/>
      <c r="VYZ156" s="4"/>
      <c r="VZA156" s="4"/>
      <c r="VZB156" s="4"/>
      <c r="VZC156" s="4"/>
      <c r="VZD156" s="4"/>
      <c r="VZE156" s="4"/>
      <c r="VZF156" s="4"/>
      <c r="VZG156" s="4"/>
      <c r="VZH156" s="4"/>
      <c r="VZI156" s="4"/>
      <c r="VZJ156" s="4"/>
      <c r="VZK156" s="4"/>
      <c r="VZL156" s="4"/>
      <c r="VZM156" s="4"/>
      <c r="VZN156" s="4"/>
      <c r="VZO156" s="4"/>
      <c r="VZP156" s="4"/>
      <c r="VZQ156" s="4"/>
      <c r="VZR156" s="4"/>
      <c r="VZS156" s="4"/>
      <c r="VZT156" s="4"/>
      <c r="VZU156" s="4"/>
      <c r="VZV156" s="4"/>
      <c r="VZW156" s="74"/>
      <c r="VZX156" s="74"/>
      <c r="VZY156" s="74"/>
      <c r="VZZ156" s="74"/>
      <c r="WAA156" s="74"/>
      <c r="WAB156" s="74"/>
      <c r="WAC156" s="4"/>
      <c r="WAD156" s="4"/>
      <c r="WAE156" s="4"/>
      <c r="WAF156" s="4"/>
      <c r="WAG156" s="4"/>
      <c r="WAH156" s="4"/>
      <c r="WAI156" s="4"/>
      <c r="WAJ156" s="4"/>
      <c r="WAK156" s="4"/>
      <c r="WAL156" s="4"/>
      <c r="WAM156" s="4"/>
      <c r="WAN156" s="4"/>
      <c r="WAO156" s="4"/>
      <c r="WAP156" s="4"/>
      <c r="WAQ156" s="4"/>
      <c r="WAR156" s="4"/>
      <c r="WAS156" s="4"/>
      <c r="WAT156" s="4"/>
      <c r="WAU156" s="4"/>
      <c r="WAV156" s="4"/>
      <c r="WAW156" s="4"/>
      <c r="WAX156" s="4"/>
      <c r="WAY156" s="4"/>
      <c r="WAZ156" s="4"/>
      <c r="WBA156" s="4"/>
      <c r="WBB156" s="4"/>
      <c r="WBC156" s="4"/>
      <c r="WBD156" s="4"/>
      <c r="WBE156" s="4"/>
      <c r="WBF156" s="4"/>
      <c r="WBG156" s="4"/>
      <c r="WBH156" s="4"/>
      <c r="WBI156" s="4"/>
      <c r="WBJ156" s="4"/>
      <c r="WBK156" s="4"/>
      <c r="WBL156" s="4"/>
      <c r="WBM156" s="4"/>
      <c r="WBN156" s="4"/>
      <c r="WBO156" s="4"/>
      <c r="WBP156" s="4"/>
      <c r="WBQ156" s="4"/>
      <c r="WBR156" s="4"/>
      <c r="WBS156" s="4"/>
      <c r="WBT156" s="4"/>
      <c r="WBU156" s="4"/>
      <c r="WBV156" s="4"/>
      <c r="WBW156" s="4"/>
      <c r="WBX156" s="4"/>
      <c r="WBY156" s="4"/>
      <c r="WBZ156" s="4"/>
      <c r="WCA156" s="4"/>
      <c r="WCB156" s="4"/>
      <c r="WCC156" s="4"/>
      <c r="WCD156" s="4"/>
      <c r="WCE156" s="4"/>
      <c r="WCF156" s="4"/>
      <c r="WCG156" s="4"/>
      <c r="WCH156" s="4"/>
      <c r="WCI156" s="4"/>
      <c r="WCJ156" s="4"/>
      <c r="WCK156" s="4"/>
      <c r="WCL156" s="4"/>
      <c r="WCM156" s="4"/>
      <c r="WCN156" s="4"/>
      <c r="WCO156" s="4"/>
      <c r="WCP156" s="4"/>
      <c r="WCQ156" s="4"/>
      <c r="WCR156" s="4"/>
      <c r="WCS156" s="4"/>
      <c r="WCT156" s="4"/>
      <c r="WCU156" s="4"/>
      <c r="WCV156" s="4"/>
      <c r="WCW156" s="4"/>
      <c r="WCX156" s="4"/>
      <c r="WCY156" s="4"/>
      <c r="WCZ156" s="4"/>
      <c r="WDA156" s="4"/>
      <c r="WDB156" s="4"/>
      <c r="WDC156" s="4"/>
      <c r="WDD156" s="4"/>
      <c r="WDE156" s="4"/>
      <c r="WDF156" s="4"/>
      <c r="WDG156" s="4"/>
      <c r="WDH156" s="4"/>
      <c r="WDI156" s="4"/>
      <c r="WDJ156" s="4"/>
      <c r="WDK156" s="4"/>
      <c r="WDL156" s="4"/>
      <c r="WDM156" s="4"/>
      <c r="WDN156" s="4"/>
      <c r="WDO156" s="4"/>
      <c r="WDP156" s="4"/>
      <c r="WDQ156" s="4"/>
      <c r="WDR156" s="4"/>
      <c r="WDS156" s="4"/>
      <c r="WDT156" s="4"/>
      <c r="WDU156" s="4"/>
      <c r="WDV156" s="4"/>
      <c r="WDW156" s="4"/>
      <c r="WDX156" s="4"/>
      <c r="WDY156" s="4"/>
      <c r="WDZ156" s="4"/>
      <c r="WEA156" s="4"/>
      <c r="WEB156" s="4"/>
      <c r="WEC156" s="4"/>
      <c r="WED156" s="4"/>
      <c r="WEE156" s="4"/>
      <c r="WEF156" s="4"/>
      <c r="WEG156" s="4"/>
      <c r="WEH156" s="4"/>
      <c r="WEI156" s="4"/>
      <c r="WEJ156" s="4"/>
      <c r="WEK156" s="4"/>
      <c r="WEL156" s="4"/>
      <c r="WEM156" s="4"/>
      <c r="WEN156" s="4"/>
      <c r="WEO156" s="4"/>
      <c r="WEP156" s="4"/>
      <c r="WEQ156" s="4"/>
      <c r="WER156" s="4"/>
      <c r="WES156" s="4"/>
      <c r="WET156" s="4"/>
      <c r="WEU156" s="4"/>
      <c r="WEV156" s="4"/>
      <c r="WEW156" s="4"/>
      <c r="WEX156" s="4"/>
      <c r="WEY156" s="4"/>
      <c r="WEZ156" s="4"/>
      <c r="WFA156" s="4"/>
      <c r="WFB156" s="4"/>
      <c r="WFC156" s="4"/>
      <c r="WFD156" s="4"/>
      <c r="WFE156" s="4"/>
      <c r="WFF156" s="4"/>
      <c r="WFG156" s="4"/>
      <c r="WFH156" s="4"/>
      <c r="WFI156" s="4"/>
      <c r="WFJ156" s="4"/>
      <c r="WFK156" s="4"/>
      <c r="WFL156" s="4"/>
      <c r="WFM156" s="4"/>
      <c r="WFN156" s="4"/>
      <c r="WFO156" s="4"/>
      <c r="WFP156" s="4"/>
      <c r="WFQ156" s="4"/>
      <c r="WFR156" s="4"/>
      <c r="WFS156" s="4"/>
      <c r="WFT156" s="4"/>
      <c r="WFU156" s="4"/>
      <c r="WFV156" s="4"/>
      <c r="WFW156" s="4"/>
      <c r="WFX156" s="4"/>
      <c r="WFY156" s="4"/>
      <c r="WFZ156" s="4"/>
      <c r="WGA156" s="4"/>
      <c r="WGB156" s="4"/>
      <c r="WGC156" s="4"/>
      <c r="WGD156" s="4"/>
      <c r="WGE156" s="4"/>
      <c r="WGF156" s="4"/>
      <c r="WGG156" s="4"/>
      <c r="WGH156" s="4"/>
      <c r="WGI156" s="4"/>
      <c r="WGJ156" s="4"/>
      <c r="WGK156" s="4"/>
      <c r="WGL156" s="4"/>
      <c r="WGM156" s="4"/>
      <c r="WGN156" s="4"/>
      <c r="WGO156" s="4"/>
      <c r="WGP156" s="4"/>
      <c r="WGQ156" s="4"/>
      <c r="WGR156" s="4"/>
      <c r="WGS156" s="4"/>
      <c r="WGT156" s="4"/>
      <c r="WGU156" s="4"/>
      <c r="WGV156" s="4"/>
      <c r="WGW156" s="4"/>
      <c r="WGX156" s="4"/>
      <c r="WGY156" s="4"/>
      <c r="WGZ156" s="4"/>
      <c r="WHA156" s="4"/>
      <c r="WHB156" s="4"/>
      <c r="WHC156" s="4"/>
      <c r="WHD156" s="4"/>
      <c r="WHE156" s="4"/>
      <c r="WHF156" s="4"/>
      <c r="WHG156" s="4"/>
      <c r="WHH156" s="4"/>
      <c r="WHI156" s="4"/>
      <c r="WHJ156" s="4"/>
      <c r="WHK156" s="4"/>
      <c r="WHL156" s="4"/>
      <c r="WHM156" s="4"/>
      <c r="WHN156" s="4"/>
      <c r="WHO156" s="4"/>
      <c r="WHP156" s="4"/>
      <c r="WHQ156" s="4"/>
      <c r="WHR156" s="4"/>
      <c r="WHS156" s="4"/>
      <c r="WHT156" s="4"/>
      <c r="WHU156" s="4"/>
      <c r="WHV156" s="4"/>
      <c r="WHW156" s="4"/>
      <c r="WHX156" s="4"/>
      <c r="WHY156" s="4"/>
      <c r="WHZ156" s="4"/>
      <c r="WIA156" s="4"/>
      <c r="WIB156" s="4"/>
      <c r="WIC156" s="4"/>
      <c r="WID156" s="4"/>
      <c r="WIE156" s="4"/>
      <c r="WIF156" s="4"/>
      <c r="WIG156" s="4"/>
      <c r="WIH156" s="4"/>
      <c r="WII156" s="4"/>
      <c r="WIJ156" s="4"/>
      <c r="WIK156" s="4"/>
      <c r="WIL156" s="4"/>
      <c r="WIM156" s="4"/>
      <c r="WIN156" s="4"/>
      <c r="WIO156" s="4"/>
      <c r="WIP156" s="4"/>
      <c r="WIQ156" s="4"/>
      <c r="WIR156" s="4"/>
      <c r="WIS156" s="4"/>
      <c r="WIT156" s="4"/>
      <c r="WIU156" s="4"/>
      <c r="WIV156" s="4"/>
      <c r="WIW156" s="4"/>
      <c r="WIX156" s="4"/>
      <c r="WIY156" s="4"/>
      <c r="WIZ156" s="4"/>
      <c r="WJA156" s="4"/>
      <c r="WJB156" s="4"/>
      <c r="WJC156" s="4"/>
      <c r="WJD156" s="4"/>
      <c r="WJE156" s="4"/>
      <c r="WJF156" s="4"/>
      <c r="WJG156" s="4"/>
      <c r="WJH156" s="4"/>
      <c r="WJI156" s="4"/>
      <c r="WJJ156" s="4"/>
      <c r="WJK156" s="4"/>
      <c r="WJL156" s="4"/>
      <c r="WJM156" s="4"/>
      <c r="WJN156" s="4"/>
      <c r="WJO156" s="4"/>
      <c r="WJP156" s="4"/>
      <c r="WJQ156" s="4"/>
      <c r="WJR156" s="4"/>
      <c r="WJS156" s="74"/>
      <c r="WJT156" s="74"/>
      <c r="WJU156" s="74"/>
      <c r="WJV156" s="74"/>
      <c r="WJW156" s="74"/>
      <c r="WJX156" s="74"/>
      <c r="WJY156" s="4"/>
      <c r="WJZ156" s="4"/>
      <c r="WKA156" s="4"/>
      <c r="WKB156" s="4"/>
      <c r="WKC156" s="4"/>
      <c r="WKD156" s="4"/>
      <c r="WKE156" s="4"/>
      <c r="WKF156" s="4"/>
      <c r="WKG156" s="4"/>
      <c r="WKH156" s="4"/>
      <c r="WKI156" s="4"/>
      <c r="WKJ156" s="4"/>
      <c r="WKK156" s="4"/>
      <c r="WKL156" s="4"/>
      <c r="WKM156" s="4"/>
      <c r="WKN156" s="4"/>
      <c r="WKO156" s="4"/>
      <c r="WKP156" s="4"/>
      <c r="WKQ156" s="4"/>
      <c r="WKR156" s="4"/>
      <c r="WKS156" s="4"/>
      <c r="WKT156" s="4"/>
      <c r="WKU156" s="4"/>
      <c r="WKV156" s="4"/>
      <c r="WKW156" s="4"/>
      <c r="WKX156" s="4"/>
      <c r="WKY156" s="4"/>
      <c r="WKZ156" s="4"/>
      <c r="WLA156" s="4"/>
      <c r="WLB156" s="4"/>
      <c r="WLC156" s="4"/>
      <c r="WLD156" s="4"/>
      <c r="WLE156" s="4"/>
      <c r="WLF156" s="4"/>
      <c r="WLG156" s="4"/>
      <c r="WLH156" s="4"/>
      <c r="WLI156" s="4"/>
      <c r="WLJ156" s="4"/>
      <c r="WLK156" s="4"/>
      <c r="WLL156" s="4"/>
      <c r="WLM156" s="4"/>
      <c r="WLN156" s="4"/>
      <c r="WLO156" s="4"/>
      <c r="WLP156" s="4"/>
      <c r="WLQ156" s="4"/>
      <c r="WLR156" s="4"/>
      <c r="WLS156" s="4"/>
      <c r="WLT156" s="4"/>
      <c r="WLU156" s="4"/>
      <c r="WLV156" s="4"/>
      <c r="WLW156" s="4"/>
      <c r="WLX156" s="4"/>
      <c r="WLY156" s="4"/>
      <c r="WLZ156" s="4"/>
      <c r="WMA156" s="4"/>
      <c r="WMB156" s="4"/>
      <c r="WMC156" s="4"/>
      <c r="WMD156" s="4"/>
      <c r="WME156" s="4"/>
      <c r="WMF156" s="4"/>
      <c r="WMG156" s="4"/>
      <c r="WMH156" s="4"/>
      <c r="WMI156" s="4"/>
      <c r="WMJ156" s="4"/>
      <c r="WMK156" s="4"/>
      <c r="WML156" s="4"/>
      <c r="WMM156" s="4"/>
      <c r="WMN156" s="4"/>
      <c r="WMO156" s="4"/>
      <c r="WMP156" s="4"/>
      <c r="WMQ156" s="4"/>
      <c r="WMR156" s="4"/>
      <c r="WMS156" s="4"/>
      <c r="WMT156" s="4"/>
      <c r="WMU156" s="4"/>
      <c r="WMV156" s="4"/>
      <c r="WMW156" s="4"/>
      <c r="WMX156" s="4"/>
      <c r="WMY156" s="4"/>
      <c r="WMZ156" s="4"/>
      <c r="WNA156" s="4"/>
      <c r="WNB156" s="4"/>
      <c r="WNC156" s="4"/>
      <c r="WND156" s="4"/>
      <c r="WNE156" s="4"/>
      <c r="WNF156" s="4"/>
      <c r="WNG156" s="4"/>
      <c r="WNH156" s="4"/>
      <c r="WNI156" s="4"/>
      <c r="WNJ156" s="4"/>
      <c r="WNK156" s="4"/>
      <c r="WNL156" s="4"/>
      <c r="WNM156" s="4"/>
      <c r="WNN156" s="4"/>
      <c r="WNO156" s="4"/>
      <c r="WNP156" s="4"/>
      <c r="WNQ156" s="4"/>
      <c r="WNR156" s="4"/>
      <c r="WNS156" s="4"/>
      <c r="WNT156" s="4"/>
      <c r="WNU156" s="4"/>
      <c r="WNV156" s="4"/>
      <c r="WNW156" s="4"/>
      <c r="WNX156" s="4"/>
      <c r="WNY156" s="4"/>
      <c r="WNZ156" s="4"/>
      <c r="WOA156" s="4"/>
      <c r="WOB156" s="4"/>
      <c r="WOC156" s="4"/>
      <c r="WOD156" s="4"/>
      <c r="WOE156" s="4"/>
      <c r="WOF156" s="4"/>
      <c r="WOG156" s="4"/>
      <c r="WOH156" s="4"/>
      <c r="WOI156" s="4"/>
      <c r="WOJ156" s="4"/>
      <c r="WOK156" s="4"/>
      <c r="WOL156" s="4"/>
      <c r="WOM156" s="4"/>
      <c r="WON156" s="4"/>
      <c r="WOO156" s="4"/>
      <c r="WOP156" s="4"/>
      <c r="WOQ156" s="4"/>
      <c r="WOR156" s="4"/>
      <c r="WOS156" s="4"/>
      <c r="WOT156" s="4"/>
      <c r="WOU156" s="4"/>
      <c r="WOV156" s="4"/>
      <c r="WOW156" s="4"/>
      <c r="WOX156" s="4"/>
      <c r="WOY156" s="4"/>
      <c r="WOZ156" s="4"/>
      <c r="WPA156" s="4"/>
      <c r="WPB156" s="4"/>
      <c r="WPC156" s="4"/>
      <c r="WPD156" s="4"/>
      <c r="WPE156" s="4"/>
      <c r="WPF156" s="4"/>
      <c r="WPG156" s="4"/>
      <c r="WPH156" s="4"/>
      <c r="WPI156" s="4"/>
      <c r="WPJ156" s="4"/>
      <c r="WPK156" s="4"/>
      <c r="WPL156" s="4"/>
      <c r="WPM156" s="4"/>
      <c r="WPN156" s="4"/>
      <c r="WPO156" s="4"/>
      <c r="WPP156" s="4"/>
      <c r="WPQ156" s="4"/>
      <c r="WPR156" s="4"/>
      <c r="WPS156" s="4"/>
      <c r="WPT156" s="4"/>
      <c r="WPU156" s="4"/>
      <c r="WPV156" s="4"/>
      <c r="WPW156" s="4"/>
      <c r="WPX156" s="4"/>
      <c r="WPY156" s="4"/>
      <c r="WPZ156" s="4"/>
      <c r="WQA156" s="4"/>
      <c r="WQB156" s="4"/>
      <c r="WQC156" s="4"/>
      <c r="WQD156" s="4"/>
      <c r="WQE156" s="4"/>
      <c r="WQF156" s="4"/>
      <c r="WQG156" s="4"/>
      <c r="WQH156" s="4"/>
      <c r="WQI156" s="4"/>
      <c r="WQJ156" s="4"/>
      <c r="WQK156" s="4"/>
      <c r="WQL156" s="4"/>
      <c r="WQM156" s="4"/>
      <c r="WQN156" s="4"/>
      <c r="WQO156" s="4"/>
      <c r="WQP156" s="4"/>
      <c r="WQQ156" s="4"/>
      <c r="WQR156" s="4"/>
      <c r="WQS156" s="4"/>
      <c r="WQT156" s="4"/>
      <c r="WQU156" s="4"/>
      <c r="WQV156" s="4"/>
      <c r="WQW156" s="4"/>
      <c r="WQX156" s="4"/>
      <c r="WQY156" s="4"/>
      <c r="WQZ156" s="4"/>
      <c r="WRA156" s="4"/>
      <c r="WRB156" s="4"/>
      <c r="WRC156" s="4"/>
      <c r="WRD156" s="4"/>
      <c r="WRE156" s="4"/>
      <c r="WRF156" s="4"/>
      <c r="WRG156" s="4"/>
      <c r="WRH156" s="4"/>
      <c r="WRI156" s="4"/>
      <c r="WRJ156" s="4"/>
      <c r="WRK156" s="4"/>
      <c r="WRL156" s="4"/>
      <c r="WRM156" s="4"/>
      <c r="WRN156" s="4"/>
      <c r="WRO156" s="4"/>
      <c r="WRP156" s="4"/>
      <c r="WRQ156" s="4"/>
      <c r="WRR156" s="4"/>
      <c r="WRS156" s="4"/>
      <c r="WRT156" s="4"/>
      <c r="WRU156" s="4"/>
      <c r="WRV156" s="4"/>
      <c r="WRW156" s="4"/>
      <c r="WRX156" s="4"/>
      <c r="WRY156" s="4"/>
      <c r="WRZ156" s="4"/>
      <c r="WSA156" s="4"/>
      <c r="WSB156" s="4"/>
      <c r="WSC156" s="4"/>
      <c r="WSD156" s="4"/>
      <c r="WSE156" s="4"/>
      <c r="WSF156" s="4"/>
      <c r="WSG156" s="4"/>
      <c r="WSH156" s="4"/>
      <c r="WSI156" s="4"/>
      <c r="WSJ156" s="4"/>
      <c r="WSK156" s="4"/>
      <c r="WSL156" s="4"/>
      <c r="WSM156" s="4"/>
      <c r="WSN156" s="4"/>
      <c r="WSO156" s="4"/>
      <c r="WSP156" s="4"/>
      <c r="WSQ156" s="4"/>
      <c r="WSR156" s="4"/>
      <c r="WSS156" s="4"/>
      <c r="WST156" s="4"/>
      <c r="WSU156" s="4"/>
      <c r="WSV156" s="4"/>
      <c r="WSW156" s="4"/>
      <c r="WSX156" s="4"/>
      <c r="WSY156" s="4"/>
      <c r="WSZ156" s="4"/>
      <c r="WTA156" s="4"/>
      <c r="WTB156" s="4"/>
      <c r="WTC156" s="4"/>
      <c r="WTD156" s="4"/>
      <c r="WTE156" s="4"/>
      <c r="WTF156" s="4"/>
      <c r="WTG156" s="4"/>
      <c r="WTH156" s="4"/>
      <c r="WTI156" s="4"/>
      <c r="WTJ156" s="4"/>
      <c r="WTK156" s="4"/>
      <c r="WTL156" s="4"/>
      <c r="WTM156" s="4"/>
      <c r="WTN156" s="4"/>
      <c r="WTO156" s="74"/>
      <c r="WTP156" s="74"/>
      <c r="WTQ156" s="74"/>
      <c r="WTR156" s="74"/>
      <c r="WTS156" s="74"/>
      <c r="WTT156" s="74"/>
      <c r="WTU156" s="4"/>
      <c r="WTV156" s="4"/>
      <c r="WTW156" s="4"/>
      <c r="WTX156" s="4"/>
      <c r="WTY156" s="4"/>
      <c r="WTZ156" s="4"/>
      <c r="WUA156" s="4"/>
      <c r="WUB156" s="4"/>
      <c r="WUC156" s="4"/>
      <c r="WUD156" s="4"/>
      <c r="WUE156" s="4"/>
      <c r="WUF156" s="4"/>
      <c r="WUG156" s="4"/>
      <c r="WUH156" s="4"/>
      <c r="WUI156" s="4"/>
      <c r="WUJ156" s="4"/>
      <c r="WUK156" s="4"/>
      <c r="WUL156" s="4"/>
      <c r="WUM156" s="4"/>
      <c r="WUN156" s="4"/>
      <c r="WUO156" s="4"/>
      <c r="WUP156" s="4"/>
      <c r="WUQ156" s="4"/>
      <c r="WUR156" s="4"/>
      <c r="WUS156" s="4"/>
      <c r="WUT156" s="4"/>
      <c r="WUU156" s="4"/>
      <c r="WUV156" s="4"/>
      <c r="WUW156" s="4"/>
      <c r="WUX156" s="4"/>
      <c r="WUY156" s="4"/>
      <c r="WUZ156" s="4"/>
      <c r="WVA156" s="4"/>
      <c r="WVB156" s="4"/>
      <c r="WVC156" s="4"/>
      <c r="WVD156" s="4"/>
      <c r="WVE156" s="4"/>
      <c r="WVF156" s="4"/>
      <c r="WVG156" s="4"/>
      <c r="WVH156" s="4"/>
      <c r="WVI156" s="4"/>
      <c r="WVJ156" s="4"/>
      <c r="WVK156" s="4"/>
      <c r="WVL156" s="4"/>
      <c r="WVM156" s="4"/>
      <c r="WVN156" s="4"/>
      <c r="WVO156" s="4"/>
      <c r="WVP156" s="4"/>
      <c r="WVQ156" s="4"/>
      <c r="WVR156" s="4"/>
      <c r="WVS156" s="4"/>
      <c r="WVT156" s="4"/>
      <c r="WVU156" s="4"/>
      <c r="WVV156" s="4"/>
      <c r="WVW156" s="4"/>
      <c r="WVX156" s="4"/>
      <c r="WVY156" s="4"/>
      <c r="WVZ156" s="4"/>
      <c r="WWA156" s="4"/>
      <c r="WWB156" s="4"/>
      <c r="WWC156" s="4"/>
      <c r="WWD156" s="4"/>
      <c r="WWE156" s="4"/>
      <c r="WWF156" s="4"/>
      <c r="WWG156" s="4"/>
      <c r="WWH156" s="4"/>
      <c r="WWI156" s="4"/>
      <c r="WWJ156" s="4"/>
      <c r="WWK156" s="4"/>
      <c r="WWL156" s="4"/>
      <c r="WWM156" s="4"/>
      <c r="WWN156" s="4"/>
      <c r="WWO156" s="4"/>
      <c r="WWP156" s="4"/>
      <c r="WWQ156" s="4"/>
      <c r="WWR156" s="4"/>
      <c r="WWS156" s="4"/>
      <c r="WWT156" s="4"/>
      <c r="WWU156" s="4"/>
      <c r="WWV156" s="4"/>
      <c r="WWW156" s="4"/>
      <c r="WWX156" s="4"/>
      <c r="WWY156" s="4"/>
      <c r="WWZ156" s="4"/>
      <c r="WXA156" s="4"/>
      <c r="WXB156" s="4"/>
      <c r="WXC156" s="4"/>
      <c r="WXD156" s="4"/>
      <c r="WXE156" s="4"/>
      <c r="WXF156" s="4"/>
      <c r="WXG156" s="4"/>
      <c r="WXH156" s="4"/>
      <c r="WXI156" s="4"/>
      <c r="WXJ156" s="4"/>
      <c r="WXK156" s="4"/>
      <c r="WXL156" s="4"/>
      <c r="WXM156" s="4"/>
      <c r="WXN156" s="4"/>
      <c r="WXO156" s="4"/>
      <c r="WXP156" s="4"/>
      <c r="WXQ156" s="4"/>
      <c r="WXR156" s="4"/>
      <c r="WXS156" s="4"/>
      <c r="WXT156" s="4"/>
      <c r="WXU156" s="4"/>
      <c r="WXV156" s="4"/>
      <c r="WXW156" s="4"/>
      <c r="WXX156" s="4"/>
      <c r="WXY156" s="4"/>
      <c r="WXZ156" s="4"/>
      <c r="WYA156" s="4"/>
      <c r="WYB156" s="4"/>
      <c r="WYC156" s="4"/>
      <c r="WYD156" s="4"/>
      <c r="WYE156" s="4"/>
      <c r="WYF156" s="4"/>
      <c r="WYG156" s="4"/>
      <c r="WYH156" s="4"/>
      <c r="WYI156" s="4"/>
      <c r="WYJ156" s="4"/>
      <c r="WYK156" s="4"/>
      <c r="WYL156" s="4"/>
      <c r="WYM156" s="4"/>
      <c r="WYN156" s="4"/>
      <c r="WYO156" s="4"/>
      <c r="WYP156" s="4"/>
      <c r="WYQ156" s="4"/>
      <c r="WYR156" s="4"/>
      <c r="WYS156" s="4"/>
      <c r="WYT156" s="4"/>
      <c r="WYU156" s="4"/>
      <c r="WYV156" s="4"/>
      <c r="WYW156" s="4"/>
      <c r="WYX156" s="4"/>
      <c r="WYY156" s="4"/>
      <c r="WYZ156" s="4"/>
      <c r="WZA156" s="4"/>
      <c r="WZB156" s="4"/>
      <c r="WZC156" s="4"/>
      <c r="WZD156" s="4"/>
      <c r="WZE156" s="4"/>
      <c r="WZF156" s="4"/>
      <c r="WZG156" s="4"/>
      <c r="WZH156" s="4"/>
      <c r="WZI156" s="4"/>
      <c r="WZJ156" s="4"/>
      <c r="WZK156" s="4"/>
      <c r="WZL156" s="4"/>
      <c r="WZM156" s="4"/>
      <c r="WZN156" s="4"/>
      <c r="WZO156" s="4"/>
      <c r="WZP156" s="4"/>
      <c r="WZQ156" s="4"/>
      <c r="WZR156" s="4"/>
      <c r="WZS156" s="4"/>
      <c r="WZT156" s="4"/>
      <c r="WZU156" s="4"/>
      <c r="WZV156" s="4"/>
      <c r="WZW156" s="4"/>
      <c r="WZX156" s="4"/>
      <c r="WZY156" s="4"/>
      <c r="WZZ156" s="4"/>
      <c r="XAA156" s="4"/>
      <c r="XAB156" s="4"/>
      <c r="XAC156" s="4"/>
      <c r="XAD156" s="4"/>
      <c r="XAE156" s="4"/>
      <c r="XAF156" s="4"/>
      <c r="XAG156" s="4"/>
      <c r="XAH156" s="4"/>
      <c r="XAI156" s="4"/>
      <c r="XAJ156" s="4"/>
      <c r="XAK156" s="4"/>
      <c r="XAL156" s="4"/>
      <c r="XAM156" s="4"/>
      <c r="XAN156" s="4"/>
      <c r="XAO156" s="4"/>
      <c r="XAP156" s="4"/>
      <c r="XAQ156" s="4"/>
      <c r="XAR156" s="4"/>
      <c r="XAS156" s="4"/>
      <c r="XAT156" s="4"/>
      <c r="XAU156" s="4"/>
      <c r="XAV156" s="4"/>
      <c r="XAW156" s="4"/>
      <c r="XAX156" s="4"/>
      <c r="XAY156" s="4"/>
      <c r="XAZ156" s="4"/>
      <c r="XBA156" s="4"/>
      <c r="XBB156" s="4"/>
      <c r="XBC156" s="4"/>
      <c r="XBD156" s="4"/>
      <c r="XBE156" s="4"/>
      <c r="XBF156" s="4"/>
      <c r="XBG156" s="4"/>
      <c r="XBH156" s="4"/>
      <c r="XBI156" s="4"/>
      <c r="XBJ156" s="4"/>
      <c r="XBK156" s="4"/>
      <c r="XBL156" s="4"/>
      <c r="XBM156" s="4"/>
      <c r="XBN156" s="4"/>
      <c r="XBO156" s="4"/>
      <c r="XBP156" s="4"/>
      <c r="XBQ156" s="4"/>
      <c r="XBR156" s="4"/>
      <c r="XBS156" s="4"/>
      <c r="XBT156" s="4"/>
      <c r="XBU156" s="4"/>
      <c r="XBV156" s="4"/>
      <c r="XBW156" s="4"/>
      <c r="XBX156" s="4"/>
      <c r="XBY156" s="4"/>
      <c r="XBZ156" s="4"/>
      <c r="XCA156" s="4"/>
      <c r="XCB156" s="4"/>
      <c r="XCC156" s="4"/>
      <c r="XCD156" s="4"/>
      <c r="XCE156" s="4"/>
      <c r="XCF156" s="4"/>
      <c r="XCG156" s="4"/>
      <c r="XCH156" s="4"/>
      <c r="XCI156" s="4"/>
      <c r="XCJ156" s="4"/>
      <c r="XCK156" s="4"/>
      <c r="XCL156" s="4"/>
      <c r="XCM156" s="4"/>
      <c r="XCN156" s="4"/>
      <c r="XCO156" s="4"/>
      <c r="XCP156" s="4"/>
      <c r="XCQ156" s="4"/>
      <c r="XCR156" s="4"/>
      <c r="XCS156" s="4"/>
      <c r="XCT156" s="4"/>
      <c r="XCU156" s="4"/>
      <c r="XCV156" s="4"/>
      <c r="XCW156" s="4"/>
      <c r="XCX156" s="4"/>
      <c r="XCY156" s="4"/>
      <c r="XCZ156" s="4"/>
      <c r="XDA156" s="4"/>
      <c r="XDB156" s="4"/>
      <c r="XDC156" s="4"/>
      <c r="XDD156" s="4"/>
      <c r="XDE156" s="4"/>
    </row>
    <row r="157" spans="1:16333" s="73" customFormat="1" ht="15.75" x14ac:dyDescent="0.25">
      <c r="A157" s="90"/>
      <c r="B157" s="91"/>
      <c r="C157" s="91"/>
      <c r="D157" s="71"/>
      <c r="E157" s="71"/>
      <c r="F157" s="71"/>
      <c r="H157" s="92"/>
      <c r="I157" s="92"/>
      <c r="J157" s="92"/>
      <c r="K157" s="92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74"/>
      <c r="HD157" s="74"/>
      <c r="HE157" s="74"/>
      <c r="HF157" s="74"/>
      <c r="HG157" s="74"/>
      <c r="HH157" s="7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74"/>
      <c r="QZ157" s="74"/>
      <c r="RA157" s="74"/>
      <c r="RB157" s="74"/>
      <c r="RC157" s="74"/>
      <c r="RD157" s="7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  <c r="VO157" s="4"/>
      <c r="VP157" s="4"/>
      <c r="VQ157" s="4"/>
      <c r="VR157" s="4"/>
      <c r="VS157" s="4"/>
      <c r="VT157" s="4"/>
      <c r="VU157" s="4"/>
      <c r="VV157" s="4"/>
      <c r="VW157" s="4"/>
      <c r="VX157" s="4"/>
      <c r="VY157" s="4"/>
      <c r="VZ157" s="4"/>
      <c r="WA157" s="4"/>
      <c r="WB157" s="4"/>
      <c r="WC157" s="4"/>
      <c r="WD157" s="4"/>
      <c r="WE157" s="4"/>
      <c r="WF157" s="4"/>
      <c r="WG157" s="4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  <c r="YM157" s="4"/>
      <c r="YN157" s="4"/>
      <c r="YO157" s="4"/>
      <c r="YP157" s="4"/>
      <c r="YQ157" s="4"/>
      <c r="YR157" s="4"/>
      <c r="YS157" s="4"/>
      <c r="YT157" s="4"/>
      <c r="YU157" s="4"/>
      <c r="YV157" s="4"/>
      <c r="YW157" s="4"/>
      <c r="YX157" s="4"/>
      <c r="YY157" s="4"/>
      <c r="YZ157" s="4"/>
      <c r="ZA157" s="4"/>
      <c r="ZB157" s="4"/>
      <c r="ZC157" s="4"/>
      <c r="ZD157" s="4"/>
      <c r="ZE157" s="4"/>
      <c r="ZF157" s="4"/>
      <c r="ZG157" s="4"/>
      <c r="ZH157" s="4"/>
      <c r="ZI157" s="4"/>
      <c r="ZJ157" s="4"/>
      <c r="ZK157" s="4"/>
      <c r="ZL157" s="4"/>
      <c r="ZM157" s="4"/>
      <c r="ZN157" s="4"/>
      <c r="ZO157" s="4"/>
      <c r="ZP157" s="4"/>
      <c r="ZQ157" s="4"/>
      <c r="ZR157" s="4"/>
      <c r="ZS157" s="4"/>
      <c r="ZT157" s="4"/>
      <c r="ZU157" s="4"/>
      <c r="ZV157" s="4"/>
      <c r="ZW157" s="4"/>
      <c r="ZX157" s="4"/>
      <c r="ZY157" s="4"/>
      <c r="ZZ157" s="4"/>
      <c r="AAA157" s="4"/>
      <c r="AAB157" s="4"/>
      <c r="AAC157" s="4"/>
      <c r="AAD157" s="4"/>
      <c r="AAE157" s="4"/>
      <c r="AAF157" s="4"/>
      <c r="AAG157" s="4"/>
      <c r="AAH157" s="4"/>
      <c r="AAI157" s="4"/>
      <c r="AAJ157" s="4"/>
      <c r="AAK157" s="4"/>
      <c r="AAL157" s="4"/>
      <c r="AAM157" s="4"/>
      <c r="AAN157" s="4"/>
      <c r="AAO157" s="4"/>
      <c r="AAP157" s="4"/>
      <c r="AAQ157" s="4"/>
      <c r="AAR157" s="4"/>
      <c r="AAS157" s="4"/>
      <c r="AAT157" s="4"/>
      <c r="AAU157" s="74"/>
      <c r="AAV157" s="74"/>
      <c r="AAW157" s="74"/>
      <c r="AAX157" s="74"/>
      <c r="AAY157" s="74"/>
      <c r="AAZ157" s="74"/>
      <c r="ABA157" s="4"/>
      <c r="ABB157" s="4"/>
      <c r="ABC157" s="4"/>
      <c r="ABD157" s="4"/>
      <c r="ABE157" s="4"/>
      <c r="ABF157" s="4"/>
      <c r="ABG157" s="4"/>
      <c r="ABH157" s="4"/>
      <c r="ABI157" s="4"/>
      <c r="ABJ157" s="4"/>
      <c r="ABK157" s="4"/>
      <c r="ABL157" s="4"/>
      <c r="ABM157" s="4"/>
      <c r="ABN157" s="4"/>
      <c r="ABO157" s="4"/>
      <c r="ABP157" s="4"/>
      <c r="ABQ157" s="4"/>
      <c r="ABR157" s="4"/>
      <c r="ABS157" s="4"/>
      <c r="ABT157" s="4"/>
      <c r="ABU157" s="4"/>
      <c r="ABV157" s="4"/>
      <c r="ABW157" s="4"/>
      <c r="ABX157" s="4"/>
      <c r="ABY157" s="4"/>
      <c r="ABZ157" s="4"/>
      <c r="ACA157" s="4"/>
      <c r="ACB157" s="4"/>
      <c r="ACC157" s="4"/>
      <c r="ACD157" s="4"/>
      <c r="ACE157" s="4"/>
      <c r="ACF157" s="4"/>
      <c r="ACG157" s="4"/>
      <c r="ACH157" s="4"/>
      <c r="ACI157" s="4"/>
      <c r="ACJ157" s="4"/>
      <c r="ACK157" s="4"/>
      <c r="ACL157" s="4"/>
      <c r="ACM157" s="4"/>
      <c r="ACN157" s="4"/>
      <c r="ACO157" s="4"/>
      <c r="ACP157" s="4"/>
      <c r="ACQ157" s="4"/>
      <c r="ACR157" s="4"/>
      <c r="ACS157" s="4"/>
      <c r="ACT157" s="4"/>
      <c r="ACU157" s="4"/>
      <c r="ACV157" s="4"/>
      <c r="ACW157" s="4"/>
      <c r="ACX157" s="4"/>
      <c r="ACY157" s="4"/>
      <c r="ACZ157" s="4"/>
      <c r="ADA157" s="4"/>
      <c r="ADB157" s="4"/>
      <c r="ADC157" s="4"/>
      <c r="ADD157" s="4"/>
      <c r="ADE157" s="4"/>
      <c r="ADF157" s="4"/>
      <c r="ADG157" s="4"/>
      <c r="ADH157" s="4"/>
      <c r="ADI157" s="4"/>
      <c r="ADJ157" s="4"/>
      <c r="ADK157" s="4"/>
      <c r="ADL157" s="4"/>
      <c r="ADM157" s="4"/>
      <c r="ADN157" s="4"/>
      <c r="ADO157" s="4"/>
      <c r="ADP157" s="4"/>
      <c r="ADQ157" s="4"/>
      <c r="ADR157" s="4"/>
      <c r="ADS157" s="4"/>
      <c r="ADT157" s="4"/>
      <c r="ADU157" s="4"/>
      <c r="ADV157" s="4"/>
      <c r="ADW157" s="4"/>
      <c r="ADX157" s="4"/>
      <c r="ADY157" s="4"/>
      <c r="ADZ157" s="4"/>
      <c r="AEA157" s="4"/>
      <c r="AEB157" s="4"/>
      <c r="AEC157" s="4"/>
      <c r="AED157" s="4"/>
      <c r="AEE157" s="4"/>
      <c r="AEF157" s="4"/>
      <c r="AEG157" s="4"/>
      <c r="AEH157" s="4"/>
      <c r="AEI157" s="4"/>
      <c r="AEJ157" s="4"/>
      <c r="AEK157" s="4"/>
      <c r="AEL157" s="4"/>
      <c r="AEM157" s="4"/>
      <c r="AEN157" s="4"/>
      <c r="AEO157" s="4"/>
      <c r="AEP157" s="4"/>
      <c r="AEQ157" s="4"/>
      <c r="AER157" s="4"/>
      <c r="AES157" s="4"/>
      <c r="AET157" s="4"/>
      <c r="AEU157" s="4"/>
      <c r="AEV157" s="4"/>
      <c r="AEW157" s="4"/>
      <c r="AEX157" s="4"/>
      <c r="AEY157" s="4"/>
      <c r="AEZ157" s="4"/>
      <c r="AFA157" s="4"/>
      <c r="AFB157" s="4"/>
      <c r="AFC157" s="4"/>
      <c r="AFD157" s="4"/>
      <c r="AFE157" s="4"/>
      <c r="AFF157" s="4"/>
      <c r="AFG157" s="4"/>
      <c r="AFH157" s="4"/>
      <c r="AFI157" s="4"/>
      <c r="AFJ157" s="4"/>
      <c r="AFK157" s="4"/>
      <c r="AFL157" s="4"/>
      <c r="AFM157" s="4"/>
      <c r="AFN157" s="4"/>
      <c r="AFO157" s="4"/>
      <c r="AFP157" s="4"/>
      <c r="AFQ157" s="4"/>
      <c r="AFR157" s="4"/>
      <c r="AFS157" s="4"/>
      <c r="AFT157" s="4"/>
      <c r="AFU157" s="4"/>
      <c r="AFV157" s="4"/>
      <c r="AFW157" s="4"/>
      <c r="AFX157" s="4"/>
      <c r="AFY157" s="4"/>
      <c r="AFZ157" s="4"/>
      <c r="AGA157" s="4"/>
      <c r="AGB157" s="4"/>
      <c r="AGC157" s="4"/>
      <c r="AGD157" s="4"/>
      <c r="AGE157" s="4"/>
      <c r="AGF157" s="4"/>
      <c r="AGG157" s="4"/>
      <c r="AGH157" s="4"/>
      <c r="AGI157" s="4"/>
      <c r="AGJ157" s="4"/>
      <c r="AGK157" s="4"/>
      <c r="AGL157" s="4"/>
      <c r="AGM157" s="4"/>
      <c r="AGN157" s="4"/>
      <c r="AGO157" s="4"/>
      <c r="AGP157" s="4"/>
      <c r="AGQ157" s="4"/>
      <c r="AGR157" s="4"/>
      <c r="AGS157" s="4"/>
      <c r="AGT157" s="4"/>
      <c r="AGU157" s="4"/>
      <c r="AGV157" s="4"/>
      <c r="AGW157" s="4"/>
      <c r="AGX157" s="4"/>
      <c r="AGY157" s="4"/>
      <c r="AGZ157" s="4"/>
      <c r="AHA157" s="4"/>
      <c r="AHB157" s="4"/>
      <c r="AHC157" s="4"/>
      <c r="AHD157" s="4"/>
      <c r="AHE157" s="4"/>
      <c r="AHF157" s="4"/>
      <c r="AHG157" s="4"/>
      <c r="AHH157" s="4"/>
      <c r="AHI157" s="4"/>
      <c r="AHJ157" s="4"/>
      <c r="AHK157" s="4"/>
      <c r="AHL157" s="4"/>
      <c r="AHM157" s="4"/>
      <c r="AHN157" s="4"/>
      <c r="AHO157" s="4"/>
      <c r="AHP157" s="4"/>
      <c r="AHQ157" s="4"/>
      <c r="AHR157" s="4"/>
      <c r="AHS157" s="4"/>
      <c r="AHT157" s="4"/>
      <c r="AHU157" s="4"/>
      <c r="AHV157" s="4"/>
      <c r="AHW157" s="4"/>
      <c r="AHX157" s="4"/>
      <c r="AHY157" s="4"/>
      <c r="AHZ157" s="4"/>
      <c r="AIA157" s="4"/>
      <c r="AIB157" s="4"/>
      <c r="AIC157" s="4"/>
      <c r="AID157" s="4"/>
      <c r="AIE157" s="4"/>
      <c r="AIF157" s="4"/>
      <c r="AIG157" s="4"/>
      <c r="AIH157" s="4"/>
      <c r="AII157" s="4"/>
      <c r="AIJ157" s="4"/>
      <c r="AIK157" s="4"/>
      <c r="AIL157" s="4"/>
      <c r="AIM157" s="4"/>
      <c r="AIN157" s="4"/>
      <c r="AIO157" s="4"/>
      <c r="AIP157" s="4"/>
      <c r="AIQ157" s="4"/>
      <c r="AIR157" s="4"/>
      <c r="AIS157" s="4"/>
      <c r="AIT157" s="4"/>
      <c r="AIU157" s="4"/>
      <c r="AIV157" s="4"/>
      <c r="AIW157" s="4"/>
      <c r="AIX157" s="4"/>
      <c r="AIY157" s="4"/>
      <c r="AIZ157" s="4"/>
      <c r="AJA157" s="4"/>
      <c r="AJB157" s="4"/>
      <c r="AJC157" s="4"/>
      <c r="AJD157" s="4"/>
      <c r="AJE157" s="4"/>
      <c r="AJF157" s="4"/>
      <c r="AJG157" s="4"/>
      <c r="AJH157" s="4"/>
      <c r="AJI157" s="4"/>
      <c r="AJJ157" s="4"/>
      <c r="AJK157" s="4"/>
      <c r="AJL157" s="4"/>
      <c r="AJM157" s="4"/>
      <c r="AJN157" s="4"/>
      <c r="AJO157" s="4"/>
      <c r="AJP157" s="4"/>
      <c r="AJQ157" s="4"/>
      <c r="AJR157" s="4"/>
      <c r="AJS157" s="4"/>
      <c r="AJT157" s="4"/>
      <c r="AJU157" s="4"/>
      <c r="AJV157" s="4"/>
      <c r="AJW157" s="4"/>
      <c r="AJX157" s="4"/>
      <c r="AJY157" s="4"/>
      <c r="AJZ157" s="4"/>
      <c r="AKA157" s="4"/>
      <c r="AKB157" s="4"/>
      <c r="AKC157" s="4"/>
      <c r="AKD157" s="4"/>
      <c r="AKE157" s="4"/>
      <c r="AKF157" s="4"/>
      <c r="AKG157" s="4"/>
      <c r="AKH157" s="4"/>
      <c r="AKI157" s="4"/>
      <c r="AKJ157" s="4"/>
      <c r="AKK157" s="4"/>
      <c r="AKL157" s="4"/>
      <c r="AKM157" s="4"/>
      <c r="AKN157" s="4"/>
      <c r="AKO157" s="4"/>
      <c r="AKP157" s="4"/>
      <c r="AKQ157" s="74"/>
      <c r="AKR157" s="74"/>
      <c r="AKS157" s="74"/>
      <c r="AKT157" s="74"/>
      <c r="AKU157" s="74"/>
      <c r="AKV157" s="74"/>
      <c r="AKW157" s="4"/>
      <c r="AKX157" s="4"/>
      <c r="AKY157" s="4"/>
      <c r="AKZ157" s="4"/>
      <c r="ALA157" s="4"/>
      <c r="ALB157" s="4"/>
      <c r="ALC157" s="4"/>
      <c r="ALD157" s="4"/>
      <c r="ALE157" s="4"/>
      <c r="ALF157" s="4"/>
      <c r="ALG157" s="4"/>
      <c r="ALH157" s="4"/>
      <c r="ALI157" s="4"/>
      <c r="ALJ157" s="4"/>
      <c r="ALK157" s="4"/>
      <c r="ALL157" s="4"/>
      <c r="ALM157" s="4"/>
      <c r="ALN157" s="4"/>
      <c r="ALO157" s="4"/>
      <c r="ALP157" s="4"/>
      <c r="ALQ157" s="4"/>
      <c r="ALR157" s="4"/>
      <c r="ALS157" s="4"/>
      <c r="ALT157" s="4"/>
      <c r="ALU157" s="4"/>
      <c r="ALV157" s="4"/>
      <c r="ALW157" s="4"/>
      <c r="ALX157" s="4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  <c r="AMK157" s="4"/>
      <c r="AML157" s="4"/>
      <c r="AMM157" s="4"/>
      <c r="AMN157" s="4"/>
      <c r="AMO157" s="4"/>
      <c r="AMP157" s="4"/>
      <c r="AMQ157" s="4"/>
      <c r="AMR157" s="4"/>
      <c r="AMS157" s="4"/>
      <c r="AMT157" s="4"/>
      <c r="AMU157" s="4"/>
      <c r="AMV157" s="4"/>
      <c r="AMW157" s="4"/>
      <c r="AMX157" s="4"/>
      <c r="AMY157" s="4"/>
      <c r="AMZ157" s="4"/>
      <c r="ANA157" s="4"/>
      <c r="ANB157" s="4"/>
      <c r="ANC157" s="4"/>
      <c r="AND157" s="4"/>
      <c r="ANE157" s="4"/>
      <c r="ANF157" s="4"/>
      <c r="ANG157" s="4"/>
      <c r="ANH157" s="4"/>
      <c r="ANI157" s="4"/>
      <c r="ANJ157" s="4"/>
      <c r="ANK157" s="4"/>
      <c r="ANL157" s="4"/>
      <c r="ANM157" s="4"/>
      <c r="ANN157" s="4"/>
      <c r="ANO157" s="4"/>
      <c r="ANP157" s="4"/>
      <c r="ANQ157" s="4"/>
      <c r="ANR157" s="4"/>
      <c r="ANS157" s="4"/>
      <c r="ANT157" s="4"/>
      <c r="ANU157" s="4"/>
      <c r="ANV157" s="4"/>
      <c r="ANW157" s="4"/>
      <c r="ANX157" s="4"/>
      <c r="ANY157" s="4"/>
      <c r="ANZ157" s="4"/>
      <c r="AOA157" s="4"/>
      <c r="AOB157" s="4"/>
      <c r="AOC157" s="4"/>
      <c r="AOD157" s="4"/>
      <c r="AOE157" s="4"/>
      <c r="AOF157" s="4"/>
      <c r="AOG157" s="4"/>
      <c r="AOH157" s="4"/>
      <c r="AOI157" s="4"/>
      <c r="AOJ157" s="4"/>
      <c r="AOK157" s="4"/>
      <c r="AOL157" s="4"/>
      <c r="AOM157" s="4"/>
      <c r="AON157" s="4"/>
      <c r="AOO157" s="4"/>
      <c r="AOP157" s="4"/>
      <c r="AOQ157" s="4"/>
      <c r="AOR157" s="4"/>
      <c r="AOS157" s="4"/>
      <c r="AOT157" s="4"/>
      <c r="AOU157" s="4"/>
      <c r="AOV157" s="4"/>
      <c r="AOW157" s="4"/>
      <c r="AOX157" s="4"/>
      <c r="AOY157" s="4"/>
      <c r="AOZ157" s="4"/>
      <c r="APA157" s="4"/>
      <c r="APB157" s="4"/>
      <c r="APC157" s="4"/>
      <c r="APD157" s="4"/>
      <c r="APE157" s="4"/>
      <c r="APF157" s="4"/>
      <c r="APG157" s="4"/>
      <c r="APH157" s="4"/>
      <c r="API157" s="4"/>
      <c r="APJ157" s="4"/>
      <c r="APK157" s="4"/>
      <c r="APL157" s="4"/>
      <c r="APM157" s="4"/>
      <c r="APN157" s="4"/>
      <c r="APO157" s="4"/>
      <c r="APP157" s="4"/>
      <c r="APQ157" s="4"/>
      <c r="APR157" s="4"/>
      <c r="APS157" s="4"/>
      <c r="APT157" s="4"/>
      <c r="APU157" s="4"/>
      <c r="APV157" s="4"/>
      <c r="APW157" s="4"/>
      <c r="APX157" s="4"/>
      <c r="APY157" s="4"/>
      <c r="APZ157" s="4"/>
      <c r="AQA157" s="4"/>
      <c r="AQB157" s="4"/>
      <c r="AQC157" s="4"/>
      <c r="AQD157" s="4"/>
      <c r="AQE157" s="4"/>
      <c r="AQF157" s="4"/>
      <c r="AQG157" s="4"/>
      <c r="AQH157" s="4"/>
      <c r="AQI157" s="4"/>
      <c r="AQJ157" s="4"/>
      <c r="AQK157" s="4"/>
      <c r="AQL157" s="4"/>
      <c r="AQM157" s="4"/>
      <c r="AQN157" s="4"/>
      <c r="AQO157" s="4"/>
      <c r="AQP157" s="4"/>
      <c r="AQQ157" s="4"/>
      <c r="AQR157" s="4"/>
      <c r="AQS157" s="4"/>
      <c r="AQT157" s="4"/>
      <c r="AQU157" s="4"/>
      <c r="AQV157" s="4"/>
      <c r="AQW157" s="4"/>
      <c r="AQX157" s="4"/>
      <c r="AQY157" s="4"/>
      <c r="AQZ157" s="4"/>
      <c r="ARA157" s="4"/>
      <c r="ARB157" s="4"/>
      <c r="ARC157" s="4"/>
      <c r="ARD157" s="4"/>
      <c r="ARE157" s="4"/>
      <c r="ARF157" s="4"/>
      <c r="ARG157" s="4"/>
      <c r="ARH157" s="4"/>
      <c r="ARI157" s="4"/>
      <c r="ARJ157" s="4"/>
      <c r="ARK157" s="4"/>
      <c r="ARL157" s="4"/>
      <c r="ARM157" s="4"/>
      <c r="ARN157" s="4"/>
      <c r="ARO157" s="4"/>
      <c r="ARP157" s="4"/>
      <c r="ARQ157" s="4"/>
      <c r="ARR157" s="4"/>
      <c r="ARS157" s="4"/>
      <c r="ART157" s="4"/>
      <c r="ARU157" s="4"/>
      <c r="ARV157" s="4"/>
      <c r="ARW157" s="4"/>
      <c r="ARX157" s="4"/>
      <c r="ARY157" s="4"/>
      <c r="ARZ157" s="4"/>
      <c r="ASA157" s="4"/>
      <c r="ASB157" s="4"/>
      <c r="ASC157" s="4"/>
      <c r="ASD157" s="4"/>
      <c r="ASE157" s="4"/>
      <c r="ASF157" s="4"/>
      <c r="ASG157" s="4"/>
      <c r="ASH157" s="4"/>
      <c r="ASI157" s="4"/>
      <c r="ASJ157" s="4"/>
      <c r="ASK157" s="4"/>
      <c r="ASL157" s="4"/>
      <c r="ASM157" s="4"/>
      <c r="ASN157" s="4"/>
      <c r="ASO157" s="4"/>
      <c r="ASP157" s="4"/>
      <c r="ASQ157" s="4"/>
      <c r="ASR157" s="4"/>
      <c r="ASS157" s="4"/>
      <c r="AST157" s="4"/>
      <c r="ASU157" s="4"/>
      <c r="ASV157" s="4"/>
      <c r="ASW157" s="4"/>
      <c r="ASX157" s="4"/>
      <c r="ASY157" s="4"/>
      <c r="ASZ157" s="4"/>
      <c r="ATA157" s="4"/>
      <c r="ATB157" s="4"/>
      <c r="ATC157" s="4"/>
      <c r="ATD157" s="4"/>
      <c r="ATE157" s="4"/>
      <c r="ATF157" s="4"/>
      <c r="ATG157" s="4"/>
      <c r="ATH157" s="4"/>
      <c r="ATI157" s="4"/>
      <c r="ATJ157" s="4"/>
      <c r="ATK157" s="4"/>
      <c r="ATL157" s="4"/>
      <c r="ATM157" s="4"/>
      <c r="ATN157" s="4"/>
      <c r="ATO157" s="4"/>
      <c r="ATP157" s="4"/>
      <c r="ATQ157" s="4"/>
      <c r="ATR157" s="4"/>
      <c r="ATS157" s="4"/>
      <c r="ATT157" s="4"/>
      <c r="ATU157" s="4"/>
      <c r="ATV157" s="4"/>
      <c r="ATW157" s="4"/>
      <c r="ATX157" s="4"/>
      <c r="ATY157" s="4"/>
      <c r="ATZ157" s="4"/>
      <c r="AUA157" s="4"/>
      <c r="AUB157" s="4"/>
      <c r="AUC157" s="4"/>
      <c r="AUD157" s="4"/>
      <c r="AUE157" s="4"/>
      <c r="AUF157" s="4"/>
      <c r="AUG157" s="4"/>
      <c r="AUH157" s="4"/>
      <c r="AUI157" s="4"/>
      <c r="AUJ157" s="4"/>
      <c r="AUK157" s="4"/>
      <c r="AUL157" s="4"/>
      <c r="AUM157" s="74"/>
      <c r="AUN157" s="74"/>
      <c r="AUO157" s="74"/>
      <c r="AUP157" s="74"/>
      <c r="AUQ157" s="74"/>
      <c r="AUR157" s="74"/>
      <c r="AUS157" s="4"/>
      <c r="AUT157" s="4"/>
      <c r="AUU157" s="4"/>
      <c r="AUV157" s="4"/>
      <c r="AUW157" s="4"/>
      <c r="AUX157" s="4"/>
      <c r="AUY157" s="4"/>
      <c r="AUZ157" s="4"/>
      <c r="AVA157" s="4"/>
      <c r="AVB157" s="4"/>
      <c r="AVC157" s="4"/>
      <c r="AVD157" s="4"/>
      <c r="AVE157" s="4"/>
      <c r="AVF157" s="4"/>
      <c r="AVG157" s="4"/>
      <c r="AVH157" s="4"/>
      <c r="AVI157" s="4"/>
      <c r="AVJ157" s="4"/>
      <c r="AVK157" s="4"/>
      <c r="AVL157" s="4"/>
      <c r="AVM157" s="4"/>
      <c r="AVN157" s="4"/>
      <c r="AVO157" s="4"/>
      <c r="AVP157" s="4"/>
      <c r="AVQ157" s="4"/>
      <c r="AVR157" s="4"/>
      <c r="AVS157" s="4"/>
      <c r="AVT157" s="4"/>
      <c r="AVU157" s="4"/>
      <c r="AVV157" s="4"/>
      <c r="AVW157" s="4"/>
      <c r="AVX157" s="4"/>
      <c r="AVY157" s="4"/>
      <c r="AVZ157" s="4"/>
      <c r="AWA157" s="4"/>
      <c r="AWB157" s="4"/>
      <c r="AWC157" s="4"/>
      <c r="AWD157" s="4"/>
      <c r="AWE157" s="4"/>
      <c r="AWF157" s="4"/>
      <c r="AWG157" s="4"/>
      <c r="AWH157" s="4"/>
      <c r="AWI157" s="4"/>
      <c r="AWJ157" s="4"/>
      <c r="AWK157" s="4"/>
      <c r="AWL157" s="4"/>
      <c r="AWM157" s="4"/>
      <c r="AWN157" s="4"/>
      <c r="AWO157" s="4"/>
      <c r="AWP157" s="4"/>
      <c r="AWQ157" s="4"/>
      <c r="AWR157" s="4"/>
      <c r="AWS157" s="4"/>
      <c r="AWT157" s="4"/>
      <c r="AWU157" s="4"/>
      <c r="AWV157" s="4"/>
      <c r="AWW157" s="4"/>
      <c r="AWX157" s="4"/>
      <c r="AWY157" s="4"/>
      <c r="AWZ157" s="4"/>
      <c r="AXA157" s="4"/>
      <c r="AXB157" s="4"/>
      <c r="AXC157" s="4"/>
      <c r="AXD157" s="4"/>
      <c r="AXE157" s="4"/>
      <c r="AXF157" s="4"/>
      <c r="AXG157" s="4"/>
      <c r="AXH157" s="4"/>
      <c r="AXI157" s="4"/>
      <c r="AXJ157" s="4"/>
      <c r="AXK157" s="4"/>
      <c r="AXL157" s="4"/>
      <c r="AXM157" s="4"/>
      <c r="AXN157" s="4"/>
      <c r="AXO157" s="4"/>
      <c r="AXP157" s="4"/>
      <c r="AXQ157" s="4"/>
      <c r="AXR157" s="4"/>
      <c r="AXS157" s="4"/>
      <c r="AXT157" s="4"/>
      <c r="AXU157" s="4"/>
      <c r="AXV157" s="4"/>
      <c r="AXW157" s="4"/>
      <c r="AXX157" s="4"/>
      <c r="AXY157" s="4"/>
      <c r="AXZ157" s="4"/>
      <c r="AYA157" s="4"/>
      <c r="AYB157" s="4"/>
      <c r="AYC157" s="4"/>
      <c r="AYD157" s="4"/>
      <c r="AYE157" s="4"/>
      <c r="AYF157" s="4"/>
      <c r="AYG157" s="4"/>
      <c r="AYH157" s="4"/>
      <c r="AYI157" s="4"/>
      <c r="AYJ157" s="4"/>
      <c r="AYK157" s="4"/>
      <c r="AYL157" s="4"/>
      <c r="AYM157" s="4"/>
      <c r="AYN157" s="4"/>
      <c r="AYO157" s="4"/>
      <c r="AYP157" s="4"/>
      <c r="AYQ157" s="4"/>
      <c r="AYR157" s="4"/>
      <c r="AYS157" s="4"/>
      <c r="AYT157" s="4"/>
      <c r="AYU157" s="4"/>
      <c r="AYV157" s="4"/>
      <c r="AYW157" s="4"/>
      <c r="AYX157" s="4"/>
      <c r="AYY157" s="4"/>
      <c r="AYZ157" s="4"/>
      <c r="AZA157" s="4"/>
      <c r="AZB157" s="4"/>
      <c r="AZC157" s="4"/>
      <c r="AZD157" s="4"/>
      <c r="AZE157" s="4"/>
      <c r="AZF157" s="4"/>
      <c r="AZG157" s="4"/>
      <c r="AZH157" s="4"/>
      <c r="AZI157" s="4"/>
      <c r="AZJ157" s="4"/>
      <c r="AZK157" s="4"/>
      <c r="AZL157" s="4"/>
      <c r="AZM157" s="4"/>
      <c r="AZN157" s="4"/>
      <c r="AZO157" s="4"/>
      <c r="AZP157" s="4"/>
      <c r="AZQ157" s="4"/>
      <c r="AZR157" s="4"/>
      <c r="AZS157" s="4"/>
      <c r="AZT157" s="4"/>
      <c r="AZU157" s="4"/>
      <c r="AZV157" s="4"/>
      <c r="AZW157" s="4"/>
      <c r="AZX157" s="4"/>
      <c r="AZY157" s="4"/>
      <c r="AZZ157" s="4"/>
      <c r="BAA157" s="4"/>
      <c r="BAB157" s="4"/>
      <c r="BAC157" s="4"/>
      <c r="BAD157" s="4"/>
      <c r="BAE157" s="4"/>
      <c r="BAF157" s="4"/>
      <c r="BAG157" s="4"/>
      <c r="BAH157" s="4"/>
      <c r="BAI157" s="4"/>
      <c r="BAJ157" s="4"/>
      <c r="BAK157" s="4"/>
      <c r="BAL157" s="4"/>
      <c r="BAM157" s="4"/>
      <c r="BAN157" s="4"/>
      <c r="BAO157" s="4"/>
      <c r="BAP157" s="4"/>
      <c r="BAQ157" s="4"/>
      <c r="BAR157" s="4"/>
      <c r="BAS157" s="4"/>
      <c r="BAT157" s="4"/>
      <c r="BAU157" s="4"/>
      <c r="BAV157" s="4"/>
      <c r="BAW157" s="4"/>
      <c r="BAX157" s="4"/>
      <c r="BAY157" s="4"/>
      <c r="BAZ157" s="4"/>
      <c r="BBA157" s="4"/>
      <c r="BBB157" s="4"/>
      <c r="BBC157" s="4"/>
      <c r="BBD157" s="4"/>
      <c r="BBE157" s="4"/>
      <c r="BBF157" s="4"/>
      <c r="BBG157" s="4"/>
      <c r="BBH157" s="4"/>
      <c r="BBI157" s="4"/>
      <c r="BBJ157" s="4"/>
      <c r="BBK157" s="4"/>
      <c r="BBL157" s="4"/>
      <c r="BBM157" s="4"/>
      <c r="BBN157" s="4"/>
      <c r="BBO157" s="4"/>
      <c r="BBP157" s="4"/>
      <c r="BBQ157" s="4"/>
      <c r="BBR157" s="4"/>
      <c r="BBS157" s="4"/>
      <c r="BBT157" s="4"/>
      <c r="BBU157" s="4"/>
      <c r="BBV157" s="4"/>
      <c r="BBW157" s="4"/>
      <c r="BBX157" s="4"/>
      <c r="BBY157" s="4"/>
      <c r="BBZ157" s="4"/>
      <c r="BCA157" s="4"/>
      <c r="BCB157" s="4"/>
      <c r="BCC157" s="4"/>
      <c r="BCD157" s="4"/>
      <c r="BCE157" s="4"/>
      <c r="BCF157" s="4"/>
      <c r="BCG157" s="4"/>
      <c r="BCH157" s="4"/>
      <c r="BCI157" s="4"/>
      <c r="BCJ157" s="4"/>
      <c r="BCK157" s="4"/>
      <c r="BCL157" s="4"/>
      <c r="BCM157" s="4"/>
      <c r="BCN157" s="4"/>
      <c r="BCO157" s="4"/>
      <c r="BCP157" s="4"/>
      <c r="BCQ157" s="4"/>
      <c r="BCR157" s="4"/>
      <c r="BCS157" s="4"/>
      <c r="BCT157" s="4"/>
      <c r="BCU157" s="4"/>
      <c r="BCV157" s="4"/>
      <c r="BCW157" s="4"/>
      <c r="BCX157" s="4"/>
      <c r="BCY157" s="4"/>
      <c r="BCZ157" s="4"/>
      <c r="BDA157" s="4"/>
      <c r="BDB157" s="4"/>
      <c r="BDC157" s="4"/>
      <c r="BDD157" s="4"/>
      <c r="BDE157" s="4"/>
      <c r="BDF157" s="4"/>
      <c r="BDG157" s="4"/>
      <c r="BDH157" s="4"/>
      <c r="BDI157" s="4"/>
      <c r="BDJ157" s="4"/>
      <c r="BDK157" s="4"/>
      <c r="BDL157" s="4"/>
      <c r="BDM157" s="4"/>
      <c r="BDN157" s="4"/>
      <c r="BDO157" s="4"/>
      <c r="BDP157" s="4"/>
      <c r="BDQ157" s="4"/>
      <c r="BDR157" s="4"/>
      <c r="BDS157" s="4"/>
      <c r="BDT157" s="4"/>
      <c r="BDU157" s="4"/>
      <c r="BDV157" s="4"/>
      <c r="BDW157" s="4"/>
      <c r="BDX157" s="4"/>
      <c r="BDY157" s="4"/>
      <c r="BDZ157" s="4"/>
      <c r="BEA157" s="4"/>
      <c r="BEB157" s="4"/>
      <c r="BEC157" s="4"/>
      <c r="BED157" s="4"/>
      <c r="BEE157" s="4"/>
      <c r="BEF157" s="4"/>
      <c r="BEG157" s="4"/>
      <c r="BEH157" s="4"/>
      <c r="BEI157" s="74"/>
      <c r="BEJ157" s="74"/>
      <c r="BEK157" s="74"/>
      <c r="BEL157" s="74"/>
      <c r="BEM157" s="74"/>
      <c r="BEN157" s="74"/>
      <c r="BEO157" s="4"/>
      <c r="BEP157" s="4"/>
      <c r="BEQ157" s="4"/>
      <c r="BER157" s="4"/>
      <c r="BES157" s="4"/>
      <c r="BET157" s="4"/>
      <c r="BEU157" s="4"/>
      <c r="BEV157" s="4"/>
      <c r="BEW157" s="4"/>
      <c r="BEX157" s="4"/>
      <c r="BEY157" s="4"/>
      <c r="BEZ157" s="4"/>
      <c r="BFA157" s="4"/>
      <c r="BFB157" s="4"/>
      <c r="BFC157" s="4"/>
      <c r="BFD157" s="4"/>
      <c r="BFE157" s="4"/>
      <c r="BFF157" s="4"/>
      <c r="BFG157" s="4"/>
      <c r="BFH157" s="4"/>
      <c r="BFI157" s="4"/>
      <c r="BFJ157" s="4"/>
      <c r="BFK157" s="4"/>
      <c r="BFL157" s="4"/>
      <c r="BFM157" s="4"/>
      <c r="BFN157" s="4"/>
      <c r="BFO157" s="4"/>
      <c r="BFP157" s="4"/>
      <c r="BFQ157" s="4"/>
      <c r="BFR157" s="4"/>
      <c r="BFS157" s="4"/>
      <c r="BFT157" s="4"/>
      <c r="BFU157" s="4"/>
      <c r="BFV157" s="4"/>
      <c r="BFW157" s="4"/>
      <c r="BFX157" s="4"/>
      <c r="BFY157" s="4"/>
      <c r="BFZ157" s="4"/>
      <c r="BGA157" s="4"/>
      <c r="BGB157" s="4"/>
      <c r="BGC157" s="4"/>
      <c r="BGD157" s="4"/>
      <c r="BGE157" s="4"/>
      <c r="BGF157" s="4"/>
      <c r="BGG157" s="4"/>
      <c r="BGH157" s="4"/>
      <c r="BGI157" s="4"/>
      <c r="BGJ157" s="4"/>
      <c r="BGK157" s="4"/>
      <c r="BGL157" s="4"/>
      <c r="BGM157" s="4"/>
      <c r="BGN157" s="4"/>
      <c r="BGO157" s="4"/>
      <c r="BGP157" s="4"/>
      <c r="BGQ157" s="4"/>
      <c r="BGR157" s="4"/>
      <c r="BGS157" s="4"/>
      <c r="BGT157" s="4"/>
      <c r="BGU157" s="4"/>
      <c r="BGV157" s="4"/>
      <c r="BGW157" s="4"/>
      <c r="BGX157" s="4"/>
      <c r="BGY157" s="4"/>
      <c r="BGZ157" s="4"/>
      <c r="BHA157" s="4"/>
      <c r="BHB157" s="4"/>
      <c r="BHC157" s="4"/>
      <c r="BHD157" s="4"/>
      <c r="BHE157" s="4"/>
      <c r="BHF157" s="4"/>
      <c r="BHG157" s="4"/>
      <c r="BHH157" s="4"/>
      <c r="BHI157" s="4"/>
      <c r="BHJ157" s="4"/>
      <c r="BHK157" s="4"/>
      <c r="BHL157" s="4"/>
      <c r="BHM157" s="4"/>
      <c r="BHN157" s="4"/>
      <c r="BHO157" s="4"/>
      <c r="BHP157" s="4"/>
      <c r="BHQ157" s="4"/>
      <c r="BHR157" s="4"/>
      <c r="BHS157" s="4"/>
      <c r="BHT157" s="4"/>
      <c r="BHU157" s="4"/>
      <c r="BHV157" s="4"/>
      <c r="BHW157" s="4"/>
      <c r="BHX157" s="4"/>
      <c r="BHY157" s="4"/>
      <c r="BHZ157" s="4"/>
      <c r="BIA157" s="4"/>
      <c r="BIB157" s="4"/>
      <c r="BIC157" s="4"/>
      <c r="BID157" s="4"/>
      <c r="BIE157" s="4"/>
      <c r="BIF157" s="4"/>
      <c r="BIG157" s="4"/>
      <c r="BIH157" s="4"/>
      <c r="BII157" s="4"/>
      <c r="BIJ157" s="4"/>
      <c r="BIK157" s="4"/>
      <c r="BIL157" s="4"/>
      <c r="BIM157" s="4"/>
      <c r="BIN157" s="4"/>
      <c r="BIO157" s="4"/>
      <c r="BIP157" s="4"/>
      <c r="BIQ157" s="4"/>
      <c r="BIR157" s="4"/>
      <c r="BIS157" s="4"/>
      <c r="BIT157" s="4"/>
      <c r="BIU157" s="4"/>
      <c r="BIV157" s="4"/>
      <c r="BIW157" s="4"/>
      <c r="BIX157" s="4"/>
      <c r="BIY157" s="4"/>
      <c r="BIZ157" s="4"/>
      <c r="BJA157" s="4"/>
      <c r="BJB157" s="4"/>
      <c r="BJC157" s="4"/>
      <c r="BJD157" s="4"/>
      <c r="BJE157" s="4"/>
      <c r="BJF157" s="4"/>
      <c r="BJG157" s="4"/>
      <c r="BJH157" s="4"/>
      <c r="BJI157" s="4"/>
      <c r="BJJ157" s="4"/>
      <c r="BJK157" s="4"/>
      <c r="BJL157" s="4"/>
      <c r="BJM157" s="4"/>
      <c r="BJN157" s="4"/>
      <c r="BJO157" s="4"/>
      <c r="BJP157" s="4"/>
      <c r="BJQ157" s="4"/>
      <c r="BJR157" s="4"/>
      <c r="BJS157" s="4"/>
      <c r="BJT157" s="4"/>
      <c r="BJU157" s="4"/>
      <c r="BJV157" s="4"/>
      <c r="BJW157" s="4"/>
      <c r="BJX157" s="4"/>
      <c r="BJY157" s="4"/>
      <c r="BJZ157" s="4"/>
      <c r="BKA157" s="4"/>
      <c r="BKB157" s="4"/>
      <c r="BKC157" s="4"/>
      <c r="BKD157" s="4"/>
      <c r="BKE157" s="4"/>
      <c r="BKF157" s="4"/>
      <c r="BKG157" s="4"/>
      <c r="BKH157" s="4"/>
      <c r="BKI157" s="4"/>
      <c r="BKJ157" s="4"/>
      <c r="BKK157" s="4"/>
      <c r="BKL157" s="4"/>
      <c r="BKM157" s="4"/>
      <c r="BKN157" s="4"/>
      <c r="BKO157" s="4"/>
      <c r="BKP157" s="4"/>
      <c r="BKQ157" s="4"/>
      <c r="BKR157" s="4"/>
      <c r="BKS157" s="4"/>
      <c r="BKT157" s="4"/>
      <c r="BKU157" s="4"/>
      <c r="BKV157" s="4"/>
      <c r="BKW157" s="4"/>
      <c r="BKX157" s="4"/>
      <c r="BKY157" s="4"/>
      <c r="BKZ157" s="4"/>
      <c r="BLA157" s="4"/>
      <c r="BLB157" s="4"/>
      <c r="BLC157" s="4"/>
      <c r="BLD157" s="4"/>
      <c r="BLE157" s="4"/>
      <c r="BLF157" s="4"/>
      <c r="BLG157" s="4"/>
      <c r="BLH157" s="4"/>
      <c r="BLI157" s="4"/>
      <c r="BLJ157" s="4"/>
      <c r="BLK157" s="4"/>
      <c r="BLL157" s="4"/>
      <c r="BLM157" s="4"/>
      <c r="BLN157" s="4"/>
      <c r="BLO157" s="4"/>
      <c r="BLP157" s="4"/>
      <c r="BLQ157" s="4"/>
      <c r="BLR157" s="4"/>
      <c r="BLS157" s="4"/>
      <c r="BLT157" s="4"/>
      <c r="BLU157" s="4"/>
      <c r="BLV157" s="4"/>
      <c r="BLW157" s="4"/>
      <c r="BLX157" s="4"/>
      <c r="BLY157" s="4"/>
      <c r="BLZ157" s="4"/>
      <c r="BMA157" s="4"/>
      <c r="BMB157" s="4"/>
      <c r="BMC157" s="4"/>
      <c r="BMD157" s="4"/>
      <c r="BME157" s="4"/>
      <c r="BMF157" s="4"/>
      <c r="BMG157" s="4"/>
      <c r="BMH157" s="4"/>
      <c r="BMI157" s="4"/>
      <c r="BMJ157" s="4"/>
      <c r="BMK157" s="4"/>
      <c r="BML157" s="4"/>
      <c r="BMM157" s="4"/>
      <c r="BMN157" s="4"/>
      <c r="BMO157" s="4"/>
      <c r="BMP157" s="4"/>
      <c r="BMQ157" s="4"/>
      <c r="BMR157" s="4"/>
      <c r="BMS157" s="4"/>
      <c r="BMT157" s="4"/>
      <c r="BMU157" s="4"/>
      <c r="BMV157" s="4"/>
      <c r="BMW157" s="4"/>
      <c r="BMX157" s="4"/>
      <c r="BMY157" s="4"/>
      <c r="BMZ157" s="4"/>
      <c r="BNA157" s="4"/>
      <c r="BNB157" s="4"/>
      <c r="BNC157" s="4"/>
      <c r="BND157" s="4"/>
      <c r="BNE157" s="4"/>
      <c r="BNF157" s="4"/>
      <c r="BNG157" s="4"/>
      <c r="BNH157" s="4"/>
      <c r="BNI157" s="4"/>
      <c r="BNJ157" s="4"/>
      <c r="BNK157" s="4"/>
      <c r="BNL157" s="4"/>
      <c r="BNM157" s="4"/>
      <c r="BNN157" s="4"/>
      <c r="BNO157" s="4"/>
      <c r="BNP157" s="4"/>
      <c r="BNQ157" s="4"/>
      <c r="BNR157" s="4"/>
      <c r="BNS157" s="4"/>
      <c r="BNT157" s="4"/>
      <c r="BNU157" s="4"/>
      <c r="BNV157" s="4"/>
      <c r="BNW157" s="4"/>
      <c r="BNX157" s="4"/>
      <c r="BNY157" s="4"/>
      <c r="BNZ157" s="4"/>
      <c r="BOA157" s="4"/>
      <c r="BOB157" s="4"/>
      <c r="BOC157" s="4"/>
      <c r="BOD157" s="4"/>
      <c r="BOE157" s="74"/>
      <c r="BOF157" s="74"/>
      <c r="BOG157" s="74"/>
      <c r="BOH157" s="74"/>
      <c r="BOI157" s="74"/>
      <c r="BOJ157" s="74"/>
      <c r="BOK157" s="4"/>
      <c r="BOL157" s="4"/>
      <c r="BOM157" s="4"/>
      <c r="BON157" s="4"/>
      <c r="BOO157" s="4"/>
      <c r="BOP157" s="4"/>
      <c r="BOQ157" s="4"/>
      <c r="BOR157" s="4"/>
      <c r="BOS157" s="4"/>
      <c r="BOT157" s="4"/>
      <c r="BOU157" s="4"/>
      <c r="BOV157" s="4"/>
      <c r="BOW157" s="4"/>
      <c r="BOX157" s="4"/>
      <c r="BOY157" s="4"/>
      <c r="BOZ157" s="4"/>
      <c r="BPA157" s="4"/>
      <c r="BPB157" s="4"/>
      <c r="BPC157" s="4"/>
      <c r="BPD157" s="4"/>
      <c r="BPE157" s="4"/>
      <c r="BPF157" s="4"/>
      <c r="BPG157" s="4"/>
      <c r="BPH157" s="4"/>
      <c r="BPI157" s="4"/>
      <c r="BPJ157" s="4"/>
      <c r="BPK157" s="4"/>
      <c r="BPL157" s="4"/>
      <c r="BPM157" s="4"/>
      <c r="BPN157" s="4"/>
      <c r="BPO157" s="4"/>
      <c r="BPP157" s="4"/>
      <c r="BPQ157" s="4"/>
      <c r="BPR157" s="4"/>
      <c r="BPS157" s="4"/>
      <c r="BPT157" s="4"/>
      <c r="BPU157" s="4"/>
      <c r="BPV157" s="4"/>
      <c r="BPW157" s="4"/>
      <c r="BPX157" s="4"/>
      <c r="BPY157" s="4"/>
      <c r="BPZ157" s="4"/>
      <c r="BQA157" s="4"/>
      <c r="BQB157" s="4"/>
      <c r="BQC157" s="4"/>
      <c r="BQD157" s="4"/>
      <c r="BQE157" s="4"/>
      <c r="BQF157" s="4"/>
      <c r="BQG157" s="4"/>
      <c r="BQH157" s="4"/>
      <c r="BQI157" s="4"/>
      <c r="BQJ157" s="4"/>
      <c r="BQK157" s="4"/>
      <c r="BQL157" s="4"/>
      <c r="BQM157" s="4"/>
      <c r="BQN157" s="4"/>
      <c r="BQO157" s="4"/>
      <c r="BQP157" s="4"/>
      <c r="BQQ157" s="4"/>
      <c r="BQR157" s="4"/>
      <c r="BQS157" s="4"/>
      <c r="BQT157" s="4"/>
      <c r="BQU157" s="4"/>
      <c r="BQV157" s="4"/>
      <c r="BQW157" s="4"/>
      <c r="BQX157" s="4"/>
      <c r="BQY157" s="4"/>
      <c r="BQZ157" s="4"/>
      <c r="BRA157" s="4"/>
      <c r="BRB157" s="4"/>
      <c r="BRC157" s="4"/>
      <c r="BRD157" s="4"/>
      <c r="BRE157" s="4"/>
      <c r="BRF157" s="4"/>
      <c r="BRG157" s="4"/>
      <c r="BRH157" s="4"/>
      <c r="BRI157" s="4"/>
      <c r="BRJ157" s="4"/>
      <c r="BRK157" s="4"/>
      <c r="BRL157" s="4"/>
      <c r="BRM157" s="4"/>
      <c r="BRN157" s="4"/>
      <c r="BRO157" s="4"/>
      <c r="BRP157" s="4"/>
      <c r="BRQ157" s="4"/>
      <c r="BRR157" s="4"/>
      <c r="BRS157" s="4"/>
      <c r="BRT157" s="4"/>
      <c r="BRU157" s="4"/>
      <c r="BRV157" s="4"/>
      <c r="BRW157" s="4"/>
      <c r="BRX157" s="4"/>
      <c r="BRY157" s="4"/>
      <c r="BRZ157" s="4"/>
      <c r="BSA157" s="4"/>
      <c r="BSB157" s="4"/>
      <c r="BSC157" s="4"/>
      <c r="BSD157" s="4"/>
      <c r="BSE157" s="4"/>
      <c r="BSF157" s="4"/>
      <c r="BSG157" s="4"/>
      <c r="BSH157" s="4"/>
      <c r="BSI157" s="4"/>
      <c r="BSJ157" s="4"/>
      <c r="BSK157" s="4"/>
      <c r="BSL157" s="4"/>
      <c r="BSM157" s="4"/>
      <c r="BSN157" s="4"/>
      <c r="BSO157" s="4"/>
      <c r="BSP157" s="4"/>
      <c r="BSQ157" s="4"/>
      <c r="BSR157" s="4"/>
      <c r="BSS157" s="4"/>
      <c r="BST157" s="4"/>
      <c r="BSU157" s="4"/>
      <c r="BSV157" s="4"/>
      <c r="BSW157" s="4"/>
      <c r="BSX157" s="4"/>
      <c r="BSY157" s="4"/>
      <c r="BSZ157" s="4"/>
      <c r="BTA157" s="4"/>
      <c r="BTB157" s="4"/>
      <c r="BTC157" s="4"/>
      <c r="BTD157" s="4"/>
      <c r="BTE157" s="4"/>
      <c r="BTF157" s="4"/>
      <c r="BTG157" s="4"/>
      <c r="BTH157" s="4"/>
      <c r="BTI157" s="4"/>
      <c r="BTJ157" s="4"/>
      <c r="BTK157" s="4"/>
      <c r="BTL157" s="4"/>
      <c r="BTM157" s="4"/>
      <c r="BTN157" s="4"/>
      <c r="BTO157" s="4"/>
      <c r="BTP157" s="4"/>
      <c r="BTQ157" s="4"/>
      <c r="BTR157" s="4"/>
      <c r="BTS157" s="4"/>
      <c r="BTT157" s="4"/>
      <c r="BTU157" s="4"/>
      <c r="BTV157" s="4"/>
      <c r="BTW157" s="4"/>
      <c r="BTX157" s="4"/>
      <c r="BTY157" s="4"/>
      <c r="BTZ157" s="4"/>
      <c r="BUA157" s="4"/>
      <c r="BUB157" s="4"/>
      <c r="BUC157" s="4"/>
      <c r="BUD157" s="4"/>
      <c r="BUE157" s="4"/>
      <c r="BUF157" s="4"/>
      <c r="BUG157" s="4"/>
      <c r="BUH157" s="4"/>
      <c r="BUI157" s="4"/>
      <c r="BUJ157" s="4"/>
      <c r="BUK157" s="4"/>
      <c r="BUL157" s="4"/>
      <c r="BUM157" s="4"/>
      <c r="BUN157" s="4"/>
      <c r="BUO157" s="4"/>
      <c r="BUP157" s="4"/>
      <c r="BUQ157" s="4"/>
      <c r="BUR157" s="4"/>
      <c r="BUS157" s="4"/>
      <c r="BUT157" s="4"/>
      <c r="BUU157" s="4"/>
      <c r="BUV157" s="4"/>
      <c r="BUW157" s="4"/>
      <c r="BUX157" s="4"/>
      <c r="BUY157" s="4"/>
      <c r="BUZ157" s="4"/>
      <c r="BVA157" s="4"/>
      <c r="BVB157" s="4"/>
      <c r="BVC157" s="4"/>
      <c r="BVD157" s="4"/>
      <c r="BVE157" s="4"/>
      <c r="BVF157" s="4"/>
      <c r="BVG157" s="4"/>
      <c r="BVH157" s="4"/>
      <c r="BVI157" s="4"/>
      <c r="BVJ157" s="4"/>
      <c r="BVK157" s="4"/>
      <c r="BVL157" s="4"/>
      <c r="BVM157" s="4"/>
      <c r="BVN157" s="4"/>
      <c r="BVO157" s="4"/>
      <c r="BVP157" s="4"/>
      <c r="BVQ157" s="4"/>
      <c r="BVR157" s="4"/>
      <c r="BVS157" s="4"/>
      <c r="BVT157" s="4"/>
      <c r="BVU157" s="4"/>
      <c r="BVV157" s="4"/>
      <c r="BVW157" s="4"/>
      <c r="BVX157" s="4"/>
      <c r="BVY157" s="4"/>
      <c r="BVZ157" s="4"/>
      <c r="BWA157" s="4"/>
      <c r="BWB157" s="4"/>
      <c r="BWC157" s="4"/>
      <c r="BWD157" s="4"/>
      <c r="BWE157" s="4"/>
      <c r="BWF157" s="4"/>
      <c r="BWG157" s="4"/>
      <c r="BWH157" s="4"/>
      <c r="BWI157" s="4"/>
      <c r="BWJ157" s="4"/>
      <c r="BWK157" s="4"/>
      <c r="BWL157" s="4"/>
      <c r="BWM157" s="4"/>
      <c r="BWN157" s="4"/>
      <c r="BWO157" s="4"/>
      <c r="BWP157" s="4"/>
      <c r="BWQ157" s="4"/>
      <c r="BWR157" s="4"/>
      <c r="BWS157" s="4"/>
      <c r="BWT157" s="4"/>
      <c r="BWU157" s="4"/>
      <c r="BWV157" s="4"/>
      <c r="BWW157" s="4"/>
      <c r="BWX157" s="4"/>
      <c r="BWY157" s="4"/>
      <c r="BWZ157" s="4"/>
      <c r="BXA157" s="4"/>
      <c r="BXB157" s="4"/>
      <c r="BXC157" s="4"/>
      <c r="BXD157" s="4"/>
      <c r="BXE157" s="4"/>
      <c r="BXF157" s="4"/>
      <c r="BXG157" s="4"/>
      <c r="BXH157" s="4"/>
      <c r="BXI157" s="4"/>
      <c r="BXJ157" s="4"/>
      <c r="BXK157" s="4"/>
      <c r="BXL157" s="4"/>
      <c r="BXM157" s="4"/>
      <c r="BXN157" s="4"/>
      <c r="BXO157" s="4"/>
      <c r="BXP157" s="4"/>
      <c r="BXQ157" s="4"/>
      <c r="BXR157" s="4"/>
      <c r="BXS157" s="4"/>
      <c r="BXT157" s="4"/>
      <c r="BXU157" s="4"/>
      <c r="BXV157" s="4"/>
      <c r="BXW157" s="4"/>
      <c r="BXX157" s="4"/>
      <c r="BXY157" s="4"/>
      <c r="BXZ157" s="4"/>
      <c r="BYA157" s="74"/>
      <c r="BYB157" s="74"/>
      <c r="BYC157" s="74"/>
      <c r="BYD157" s="74"/>
      <c r="BYE157" s="74"/>
      <c r="BYF157" s="74"/>
      <c r="BYG157" s="4"/>
      <c r="BYH157" s="4"/>
      <c r="BYI157" s="4"/>
      <c r="BYJ157" s="4"/>
      <c r="BYK157" s="4"/>
      <c r="BYL157" s="4"/>
      <c r="BYM157" s="4"/>
      <c r="BYN157" s="4"/>
      <c r="BYO157" s="4"/>
      <c r="BYP157" s="4"/>
      <c r="BYQ157" s="4"/>
      <c r="BYR157" s="4"/>
      <c r="BYS157" s="4"/>
      <c r="BYT157" s="4"/>
      <c r="BYU157" s="4"/>
      <c r="BYV157" s="4"/>
      <c r="BYW157" s="4"/>
      <c r="BYX157" s="4"/>
      <c r="BYY157" s="4"/>
      <c r="BYZ157" s="4"/>
      <c r="BZA157" s="4"/>
      <c r="BZB157" s="4"/>
      <c r="BZC157" s="4"/>
      <c r="BZD157" s="4"/>
      <c r="BZE157" s="4"/>
      <c r="BZF157" s="4"/>
      <c r="BZG157" s="4"/>
      <c r="BZH157" s="4"/>
      <c r="BZI157" s="4"/>
      <c r="BZJ157" s="4"/>
      <c r="BZK157" s="4"/>
      <c r="BZL157" s="4"/>
      <c r="BZM157" s="4"/>
      <c r="BZN157" s="4"/>
      <c r="BZO157" s="4"/>
      <c r="BZP157" s="4"/>
      <c r="BZQ157" s="4"/>
      <c r="BZR157" s="4"/>
      <c r="BZS157" s="4"/>
      <c r="BZT157" s="4"/>
      <c r="BZU157" s="4"/>
      <c r="BZV157" s="4"/>
      <c r="BZW157" s="4"/>
      <c r="BZX157" s="4"/>
      <c r="BZY157" s="4"/>
      <c r="BZZ157" s="4"/>
      <c r="CAA157" s="4"/>
      <c r="CAB157" s="4"/>
      <c r="CAC157" s="4"/>
      <c r="CAD157" s="4"/>
      <c r="CAE157" s="4"/>
      <c r="CAF157" s="4"/>
      <c r="CAG157" s="4"/>
      <c r="CAH157" s="4"/>
      <c r="CAI157" s="4"/>
      <c r="CAJ157" s="4"/>
      <c r="CAK157" s="4"/>
      <c r="CAL157" s="4"/>
      <c r="CAM157" s="4"/>
      <c r="CAN157" s="4"/>
      <c r="CAO157" s="4"/>
      <c r="CAP157" s="4"/>
      <c r="CAQ157" s="4"/>
      <c r="CAR157" s="4"/>
      <c r="CAS157" s="4"/>
      <c r="CAT157" s="4"/>
      <c r="CAU157" s="4"/>
      <c r="CAV157" s="4"/>
      <c r="CAW157" s="4"/>
      <c r="CAX157" s="4"/>
      <c r="CAY157" s="4"/>
      <c r="CAZ157" s="4"/>
      <c r="CBA157" s="4"/>
      <c r="CBB157" s="4"/>
      <c r="CBC157" s="4"/>
      <c r="CBD157" s="4"/>
      <c r="CBE157" s="4"/>
      <c r="CBF157" s="4"/>
      <c r="CBG157" s="4"/>
      <c r="CBH157" s="4"/>
      <c r="CBI157" s="4"/>
      <c r="CBJ157" s="4"/>
      <c r="CBK157" s="4"/>
      <c r="CBL157" s="4"/>
      <c r="CBM157" s="4"/>
      <c r="CBN157" s="4"/>
      <c r="CBO157" s="4"/>
      <c r="CBP157" s="4"/>
      <c r="CBQ157" s="4"/>
      <c r="CBR157" s="4"/>
      <c r="CBS157" s="4"/>
      <c r="CBT157" s="4"/>
      <c r="CBU157" s="4"/>
      <c r="CBV157" s="4"/>
      <c r="CBW157" s="4"/>
      <c r="CBX157" s="4"/>
      <c r="CBY157" s="4"/>
      <c r="CBZ157" s="4"/>
      <c r="CCA157" s="4"/>
      <c r="CCB157" s="4"/>
      <c r="CCC157" s="4"/>
      <c r="CCD157" s="4"/>
      <c r="CCE157" s="4"/>
      <c r="CCF157" s="4"/>
      <c r="CCG157" s="4"/>
      <c r="CCH157" s="4"/>
      <c r="CCI157" s="4"/>
      <c r="CCJ157" s="4"/>
      <c r="CCK157" s="4"/>
      <c r="CCL157" s="4"/>
      <c r="CCM157" s="4"/>
      <c r="CCN157" s="4"/>
      <c r="CCO157" s="4"/>
      <c r="CCP157" s="4"/>
      <c r="CCQ157" s="4"/>
      <c r="CCR157" s="4"/>
      <c r="CCS157" s="4"/>
      <c r="CCT157" s="4"/>
      <c r="CCU157" s="4"/>
      <c r="CCV157" s="4"/>
      <c r="CCW157" s="4"/>
      <c r="CCX157" s="4"/>
      <c r="CCY157" s="4"/>
      <c r="CCZ157" s="4"/>
      <c r="CDA157" s="4"/>
      <c r="CDB157" s="4"/>
      <c r="CDC157" s="4"/>
      <c r="CDD157" s="4"/>
      <c r="CDE157" s="4"/>
      <c r="CDF157" s="4"/>
      <c r="CDG157" s="4"/>
      <c r="CDH157" s="4"/>
      <c r="CDI157" s="4"/>
      <c r="CDJ157" s="4"/>
      <c r="CDK157" s="4"/>
      <c r="CDL157" s="4"/>
      <c r="CDM157" s="4"/>
      <c r="CDN157" s="4"/>
      <c r="CDO157" s="4"/>
      <c r="CDP157" s="4"/>
      <c r="CDQ157" s="4"/>
      <c r="CDR157" s="4"/>
      <c r="CDS157" s="4"/>
      <c r="CDT157" s="4"/>
      <c r="CDU157" s="4"/>
      <c r="CDV157" s="4"/>
      <c r="CDW157" s="4"/>
      <c r="CDX157" s="4"/>
      <c r="CDY157" s="4"/>
      <c r="CDZ157" s="4"/>
      <c r="CEA157" s="4"/>
      <c r="CEB157" s="4"/>
      <c r="CEC157" s="4"/>
      <c r="CED157" s="4"/>
      <c r="CEE157" s="4"/>
      <c r="CEF157" s="4"/>
      <c r="CEG157" s="4"/>
      <c r="CEH157" s="4"/>
      <c r="CEI157" s="4"/>
      <c r="CEJ157" s="4"/>
      <c r="CEK157" s="4"/>
      <c r="CEL157" s="4"/>
      <c r="CEM157" s="4"/>
      <c r="CEN157" s="4"/>
      <c r="CEO157" s="4"/>
      <c r="CEP157" s="4"/>
      <c r="CEQ157" s="4"/>
      <c r="CER157" s="4"/>
      <c r="CES157" s="4"/>
      <c r="CET157" s="4"/>
      <c r="CEU157" s="4"/>
      <c r="CEV157" s="4"/>
      <c r="CEW157" s="4"/>
      <c r="CEX157" s="4"/>
      <c r="CEY157" s="4"/>
      <c r="CEZ157" s="4"/>
      <c r="CFA157" s="4"/>
      <c r="CFB157" s="4"/>
      <c r="CFC157" s="4"/>
      <c r="CFD157" s="4"/>
      <c r="CFE157" s="4"/>
      <c r="CFF157" s="4"/>
      <c r="CFG157" s="4"/>
      <c r="CFH157" s="4"/>
      <c r="CFI157" s="4"/>
      <c r="CFJ157" s="4"/>
      <c r="CFK157" s="4"/>
      <c r="CFL157" s="4"/>
      <c r="CFM157" s="4"/>
      <c r="CFN157" s="4"/>
      <c r="CFO157" s="4"/>
      <c r="CFP157" s="4"/>
      <c r="CFQ157" s="4"/>
      <c r="CFR157" s="4"/>
      <c r="CFS157" s="4"/>
      <c r="CFT157" s="4"/>
      <c r="CFU157" s="4"/>
      <c r="CFV157" s="4"/>
      <c r="CFW157" s="4"/>
      <c r="CFX157" s="4"/>
      <c r="CFY157" s="4"/>
      <c r="CFZ157" s="4"/>
      <c r="CGA157" s="4"/>
      <c r="CGB157" s="4"/>
      <c r="CGC157" s="4"/>
      <c r="CGD157" s="4"/>
      <c r="CGE157" s="4"/>
      <c r="CGF157" s="4"/>
      <c r="CGG157" s="4"/>
      <c r="CGH157" s="4"/>
      <c r="CGI157" s="4"/>
      <c r="CGJ157" s="4"/>
      <c r="CGK157" s="4"/>
      <c r="CGL157" s="4"/>
      <c r="CGM157" s="4"/>
      <c r="CGN157" s="4"/>
      <c r="CGO157" s="4"/>
      <c r="CGP157" s="4"/>
      <c r="CGQ157" s="4"/>
      <c r="CGR157" s="4"/>
      <c r="CGS157" s="4"/>
      <c r="CGT157" s="4"/>
      <c r="CGU157" s="4"/>
      <c r="CGV157" s="4"/>
      <c r="CGW157" s="4"/>
      <c r="CGX157" s="4"/>
      <c r="CGY157" s="4"/>
      <c r="CGZ157" s="4"/>
      <c r="CHA157" s="4"/>
      <c r="CHB157" s="4"/>
      <c r="CHC157" s="4"/>
      <c r="CHD157" s="4"/>
      <c r="CHE157" s="4"/>
      <c r="CHF157" s="4"/>
      <c r="CHG157" s="4"/>
      <c r="CHH157" s="4"/>
      <c r="CHI157" s="4"/>
      <c r="CHJ157" s="4"/>
      <c r="CHK157" s="4"/>
      <c r="CHL157" s="4"/>
      <c r="CHM157" s="4"/>
      <c r="CHN157" s="4"/>
      <c r="CHO157" s="4"/>
      <c r="CHP157" s="4"/>
      <c r="CHQ157" s="4"/>
      <c r="CHR157" s="4"/>
      <c r="CHS157" s="4"/>
      <c r="CHT157" s="4"/>
      <c r="CHU157" s="4"/>
      <c r="CHV157" s="4"/>
      <c r="CHW157" s="74"/>
      <c r="CHX157" s="74"/>
      <c r="CHY157" s="74"/>
      <c r="CHZ157" s="74"/>
      <c r="CIA157" s="74"/>
      <c r="CIB157" s="74"/>
      <c r="CIC157" s="4"/>
      <c r="CID157" s="4"/>
      <c r="CIE157" s="4"/>
      <c r="CIF157" s="4"/>
      <c r="CIG157" s="4"/>
      <c r="CIH157" s="4"/>
      <c r="CII157" s="4"/>
      <c r="CIJ157" s="4"/>
      <c r="CIK157" s="4"/>
      <c r="CIL157" s="4"/>
      <c r="CIM157" s="4"/>
      <c r="CIN157" s="4"/>
      <c r="CIO157" s="4"/>
      <c r="CIP157" s="4"/>
      <c r="CIQ157" s="4"/>
      <c r="CIR157" s="4"/>
      <c r="CIS157" s="4"/>
      <c r="CIT157" s="4"/>
      <c r="CIU157" s="4"/>
      <c r="CIV157" s="4"/>
      <c r="CIW157" s="4"/>
      <c r="CIX157" s="4"/>
      <c r="CIY157" s="4"/>
      <c r="CIZ157" s="4"/>
      <c r="CJA157" s="4"/>
      <c r="CJB157" s="4"/>
      <c r="CJC157" s="4"/>
      <c r="CJD157" s="4"/>
      <c r="CJE157" s="4"/>
      <c r="CJF157" s="4"/>
      <c r="CJG157" s="4"/>
      <c r="CJH157" s="4"/>
      <c r="CJI157" s="4"/>
      <c r="CJJ157" s="4"/>
      <c r="CJK157" s="4"/>
      <c r="CJL157" s="4"/>
      <c r="CJM157" s="4"/>
      <c r="CJN157" s="4"/>
      <c r="CJO157" s="4"/>
      <c r="CJP157" s="4"/>
      <c r="CJQ157" s="4"/>
      <c r="CJR157" s="4"/>
      <c r="CJS157" s="4"/>
      <c r="CJT157" s="4"/>
      <c r="CJU157" s="4"/>
      <c r="CJV157" s="4"/>
      <c r="CJW157" s="4"/>
      <c r="CJX157" s="4"/>
      <c r="CJY157" s="4"/>
      <c r="CJZ157" s="4"/>
      <c r="CKA157" s="4"/>
      <c r="CKB157" s="4"/>
      <c r="CKC157" s="4"/>
      <c r="CKD157" s="4"/>
      <c r="CKE157" s="4"/>
      <c r="CKF157" s="4"/>
      <c r="CKG157" s="4"/>
      <c r="CKH157" s="4"/>
      <c r="CKI157" s="4"/>
      <c r="CKJ157" s="4"/>
      <c r="CKK157" s="4"/>
      <c r="CKL157" s="4"/>
      <c r="CKM157" s="4"/>
      <c r="CKN157" s="4"/>
      <c r="CKO157" s="4"/>
      <c r="CKP157" s="4"/>
      <c r="CKQ157" s="4"/>
      <c r="CKR157" s="4"/>
      <c r="CKS157" s="4"/>
      <c r="CKT157" s="4"/>
      <c r="CKU157" s="4"/>
      <c r="CKV157" s="4"/>
      <c r="CKW157" s="4"/>
      <c r="CKX157" s="4"/>
      <c r="CKY157" s="4"/>
      <c r="CKZ157" s="4"/>
      <c r="CLA157" s="4"/>
      <c r="CLB157" s="4"/>
      <c r="CLC157" s="4"/>
      <c r="CLD157" s="4"/>
      <c r="CLE157" s="4"/>
      <c r="CLF157" s="4"/>
      <c r="CLG157" s="4"/>
      <c r="CLH157" s="4"/>
      <c r="CLI157" s="4"/>
      <c r="CLJ157" s="4"/>
      <c r="CLK157" s="4"/>
      <c r="CLL157" s="4"/>
      <c r="CLM157" s="4"/>
      <c r="CLN157" s="4"/>
      <c r="CLO157" s="4"/>
      <c r="CLP157" s="4"/>
      <c r="CLQ157" s="4"/>
      <c r="CLR157" s="4"/>
      <c r="CLS157" s="4"/>
      <c r="CLT157" s="4"/>
      <c r="CLU157" s="4"/>
      <c r="CLV157" s="4"/>
      <c r="CLW157" s="4"/>
      <c r="CLX157" s="4"/>
      <c r="CLY157" s="4"/>
      <c r="CLZ157" s="4"/>
      <c r="CMA157" s="4"/>
      <c r="CMB157" s="4"/>
      <c r="CMC157" s="4"/>
      <c r="CMD157" s="4"/>
      <c r="CME157" s="4"/>
      <c r="CMF157" s="4"/>
      <c r="CMG157" s="4"/>
      <c r="CMH157" s="4"/>
      <c r="CMI157" s="4"/>
      <c r="CMJ157" s="4"/>
      <c r="CMK157" s="4"/>
      <c r="CML157" s="4"/>
      <c r="CMM157" s="4"/>
      <c r="CMN157" s="4"/>
      <c r="CMO157" s="4"/>
      <c r="CMP157" s="4"/>
      <c r="CMQ157" s="4"/>
      <c r="CMR157" s="4"/>
      <c r="CMS157" s="4"/>
      <c r="CMT157" s="4"/>
      <c r="CMU157" s="4"/>
      <c r="CMV157" s="4"/>
      <c r="CMW157" s="4"/>
      <c r="CMX157" s="4"/>
      <c r="CMY157" s="4"/>
      <c r="CMZ157" s="4"/>
      <c r="CNA157" s="4"/>
      <c r="CNB157" s="4"/>
      <c r="CNC157" s="4"/>
      <c r="CND157" s="4"/>
      <c r="CNE157" s="4"/>
      <c r="CNF157" s="4"/>
      <c r="CNG157" s="4"/>
      <c r="CNH157" s="4"/>
      <c r="CNI157" s="4"/>
      <c r="CNJ157" s="4"/>
      <c r="CNK157" s="4"/>
      <c r="CNL157" s="4"/>
      <c r="CNM157" s="4"/>
      <c r="CNN157" s="4"/>
      <c r="CNO157" s="4"/>
      <c r="CNP157" s="4"/>
      <c r="CNQ157" s="4"/>
      <c r="CNR157" s="4"/>
      <c r="CNS157" s="4"/>
      <c r="CNT157" s="4"/>
      <c r="CNU157" s="4"/>
      <c r="CNV157" s="4"/>
      <c r="CNW157" s="4"/>
      <c r="CNX157" s="4"/>
      <c r="CNY157" s="4"/>
      <c r="CNZ157" s="4"/>
      <c r="COA157" s="4"/>
      <c r="COB157" s="4"/>
      <c r="COC157" s="4"/>
      <c r="COD157" s="4"/>
      <c r="COE157" s="4"/>
      <c r="COF157" s="4"/>
      <c r="COG157" s="4"/>
      <c r="COH157" s="4"/>
      <c r="COI157" s="4"/>
      <c r="COJ157" s="4"/>
      <c r="COK157" s="4"/>
      <c r="COL157" s="4"/>
      <c r="COM157" s="4"/>
      <c r="CON157" s="4"/>
      <c r="COO157" s="4"/>
      <c r="COP157" s="4"/>
      <c r="COQ157" s="4"/>
      <c r="COR157" s="4"/>
      <c r="COS157" s="4"/>
      <c r="COT157" s="4"/>
      <c r="COU157" s="4"/>
      <c r="COV157" s="4"/>
      <c r="COW157" s="4"/>
      <c r="COX157" s="4"/>
      <c r="COY157" s="4"/>
      <c r="COZ157" s="4"/>
      <c r="CPA157" s="4"/>
      <c r="CPB157" s="4"/>
      <c r="CPC157" s="4"/>
      <c r="CPD157" s="4"/>
      <c r="CPE157" s="4"/>
      <c r="CPF157" s="4"/>
      <c r="CPG157" s="4"/>
      <c r="CPH157" s="4"/>
      <c r="CPI157" s="4"/>
      <c r="CPJ157" s="4"/>
      <c r="CPK157" s="4"/>
      <c r="CPL157" s="4"/>
      <c r="CPM157" s="4"/>
      <c r="CPN157" s="4"/>
      <c r="CPO157" s="4"/>
      <c r="CPP157" s="4"/>
      <c r="CPQ157" s="4"/>
      <c r="CPR157" s="4"/>
      <c r="CPS157" s="4"/>
      <c r="CPT157" s="4"/>
      <c r="CPU157" s="4"/>
      <c r="CPV157" s="4"/>
      <c r="CPW157" s="4"/>
      <c r="CPX157" s="4"/>
      <c r="CPY157" s="4"/>
      <c r="CPZ157" s="4"/>
      <c r="CQA157" s="4"/>
      <c r="CQB157" s="4"/>
      <c r="CQC157" s="4"/>
      <c r="CQD157" s="4"/>
      <c r="CQE157" s="4"/>
      <c r="CQF157" s="4"/>
      <c r="CQG157" s="4"/>
      <c r="CQH157" s="4"/>
      <c r="CQI157" s="4"/>
      <c r="CQJ157" s="4"/>
      <c r="CQK157" s="4"/>
      <c r="CQL157" s="4"/>
      <c r="CQM157" s="4"/>
      <c r="CQN157" s="4"/>
      <c r="CQO157" s="4"/>
      <c r="CQP157" s="4"/>
      <c r="CQQ157" s="4"/>
      <c r="CQR157" s="4"/>
      <c r="CQS157" s="4"/>
      <c r="CQT157" s="4"/>
      <c r="CQU157" s="4"/>
      <c r="CQV157" s="4"/>
      <c r="CQW157" s="4"/>
      <c r="CQX157" s="4"/>
      <c r="CQY157" s="4"/>
      <c r="CQZ157" s="4"/>
      <c r="CRA157" s="4"/>
      <c r="CRB157" s="4"/>
      <c r="CRC157" s="4"/>
      <c r="CRD157" s="4"/>
      <c r="CRE157" s="4"/>
      <c r="CRF157" s="4"/>
      <c r="CRG157" s="4"/>
      <c r="CRH157" s="4"/>
      <c r="CRI157" s="4"/>
      <c r="CRJ157" s="4"/>
      <c r="CRK157" s="4"/>
      <c r="CRL157" s="4"/>
      <c r="CRM157" s="4"/>
      <c r="CRN157" s="4"/>
      <c r="CRO157" s="4"/>
      <c r="CRP157" s="4"/>
      <c r="CRQ157" s="4"/>
      <c r="CRR157" s="4"/>
      <c r="CRS157" s="74"/>
      <c r="CRT157" s="74"/>
      <c r="CRU157" s="74"/>
      <c r="CRV157" s="74"/>
      <c r="CRW157" s="74"/>
      <c r="CRX157" s="74"/>
      <c r="CRY157" s="4"/>
      <c r="CRZ157" s="4"/>
      <c r="CSA157" s="4"/>
      <c r="CSB157" s="4"/>
      <c r="CSC157" s="4"/>
      <c r="CSD157" s="4"/>
      <c r="CSE157" s="4"/>
      <c r="CSF157" s="4"/>
      <c r="CSG157" s="4"/>
      <c r="CSH157" s="4"/>
      <c r="CSI157" s="4"/>
      <c r="CSJ157" s="4"/>
      <c r="CSK157" s="4"/>
      <c r="CSL157" s="4"/>
      <c r="CSM157" s="4"/>
      <c r="CSN157" s="4"/>
      <c r="CSO157" s="4"/>
      <c r="CSP157" s="4"/>
      <c r="CSQ157" s="4"/>
      <c r="CSR157" s="4"/>
      <c r="CSS157" s="4"/>
      <c r="CST157" s="4"/>
      <c r="CSU157" s="4"/>
      <c r="CSV157" s="4"/>
      <c r="CSW157" s="4"/>
      <c r="CSX157" s="4"/>
      <c r="CSY157" s="4"/>
      <c r="CSZ157" s="4"/>
      <c r="CTA157" s="4"/>
      <c r="CTB157" s="4"/>
      <c r="CTC157" s="4"/>
      <c r="CTD157" s="4"/>
      <c r="CTE157" s="4"/>
      <c r="CTF157" s="4"/>
      <c r="CTG157" s="4"/>
      <c r="CTH157" s="4"/>
      <c r="CTI157" s="4"/>
      <c r="CTJ157" s="4"/>
      <c r="CTK157" s="4"/>
      <c r="CTL157" s="4"/>
      <c r="CTM157" s="4"/>
      <c r="CTN157" s="4"/>
      <c r="CTO157" s="4"/>
      <c r="CTP157" s="4"/>
      <c r="CTQ157" s="4"/>
      <c r="CTR157" s="4"/>
      <c r="CTS157" s="4"/>
      <c r="CTT157" s="4"/>
      <c r="CTU157" s="4"/>
      <c r="CTV157" s="4"/>
      <c r="CTW157" s="4"/>
      <c r="CTX157" s="4"/>
      <c r="CTY157" s="4"/>
      <c r="CTZ157" s="4"/>
      <c r="CUA157" s="4"/>
      <c r="CUB157" s="4"/>
      <c r="CUC157" s="4"/>
      <c r="CUD157" s="4"/>
      <c r="CUE157" s="4"/>
      <c r="CUF157" s="4"/>
      <c r="CUG157" s="4"/>
      <c r="CUH157" s="4"/>
      <c r="CUI157" s="4"/>
      <c r="CUJ157" s="4"/>
      <c r="CUK157" s="4"/>
      <c r="CUL157" s="4"/>
      <c r="CUM157" s="4"/>
      <c r="CUN157" s="4"/>
      <c r="CUO157" s="4"/>
      <c r="CUP157" s="4"/>
      <c r="CUQ157" s="4"/>
      <c r="CUR157" s="4"/>
      <c r="CUS157" s="4"/>
      <c r="CUT157" s="4"/>
      <c r="CUU157" s="4"/>
      <c r="CUV157" s="4"/>
      <c r="CUW157" s="4"/>
      <c r="CUX157" s="4"/>
      <c r="CUY157" s="4"/>
      <c r="CUZ157" s="4"/>
      <c r="CVA157" s="4"/>
      <c r="CVB157" s="4"/>
      <c r="CVC157" s="4"/>
      <c r="CVD157" s="4"/>
      <c r="CVE157" s="4"/>
      <c r="CVF157" s="4"/>
      <c r="CVG157" s="4"/>
      <c r="CVH157" s="4"/>
      <c r="CVI157" s="4"/>
      <c r="CVJ157" s="4"/>
      <c r="CVK157" s="4"/>
      <c r="CVL157" s="4"/>
      <c r="CVM157" s="4"/>
      <c r="CVN157" s="4"/>
      <c r="CVO157" s="4"/>
      <c r="CVP157" s="4"/>
      <c r="CVQ157" s="4"/>
      <c r="CVR157" s="4"/>
      <c r="CVS157" s="4"/>
      <c r="CVT157" s="4"/>
      <c r="CVU157" s="4"/>
      <c r="CVV157" s="4"/>
      <c r="CVW157" s="4"/>
      <c r="CVX157" s="4"/>
      <c r="CVY157" s="4"/>
      <c r="CVZ157" s="4"/>
      <c r="CWA157" s="4"/>
      <c r="CWB157" s="4"/>
      <c r="CWC157" s="4"/>
      <c r="CWD157" s="4"/>
      <c r="CWE157" s="4"/>
      <c r="CWF157" s="4"/>
      <c r="CWG157" s="4"/>
      <c r="CWH157" s="4"/>
      <c r="CWI157" s="4"/>
      <c r="CWJ157" s="4"/>
      <c r="CWK157" s="4"/>
      <c r="CWL157" s="4"/>
      <c r="CWM157" s="4"/>
      <c r="CWN157" s="4"/>
      <c r="CWO157" s="4"/>
      <c r="CWP157" s="4"/>
      <c r="CWQ157" s="4"/>
      <c r="CWR157" s="4"/>
      <c r="CWS157" s="4"/>
      <c r="CWT157" s="4"/>
      <c r="CWU157" s="4"/>
      <c r="CWV157" s="4"/>
      <c r="CWW157" s="4"/>
      <c r="CWX157" s="4"/>
      <c r="CWY157" s="4"/>
      <c r="CWZ157" s="4"/>
      <c r="CXA157" s="4"/>
      <c r="CXB157" s="4"/>
      <c r="CXC157" s="4"/>
      <c r="CXD157" s="4"/>
      <c r="CXE157" s="4"/>
      <c r="CXF157" s="4"/>
      <c r="CXG157" s="4"/>
      <c r="CXH157" s="4"/>
      <c r="CXI157" s="4"/>
      <c r="CXJ157" s="4"/>
      <c r="CXK157" s="4"/>
      <c r="CXL157" s="4"/>
      <c r="CXM157" s="4"/>
      <c r="CXN157" s="4"/>
      <c r="CXO157" s="4"/>
      <c r="CXP157" s="4"/>
      <c r="CXQ157" s="4"/>
      <c r="CXR157" s="4"/>
      <c r="CXS157" s="4"/>
      <c r="CXT157" s="4"/>
      <c r="CXU157" s="4"/>
      <c r="CXV157" s="4"/>
      <c r="CXW157" s="4"/>
      <c r="CXX157" s="4"/>
      <c r="CXY157" s="4"/>
      <c r="CXZ157" s="4"/>
      <c r="CYA157" s="4"/>
      <c r="CYB157" s="4"/>
      <c r="CYC157" s="4"/>
      <c r="CYD157" s="4"/>
      <c r="CYE157" s="4"/>
      <c r="CYF157" s="4"/>
      <c r="CYG157" s="4"/>
      <c r="CYH157" s="4"/>
      <c r="CYI157" s="4"/>
      <c r="CYJ157" s="4"/>
      <c r="CYK157" s="4"/>
      <c r="CYL157" s="4"/>
      <c r="CYM157" s="4"/>
      <c r="CYN157" s="4"/>
      <c r="CYO157" s="4"/>
      <c r="CYP157" s="4"/>
      <c r="CYQ157" s="4"/>
      <c r="CYR157" s="4"/>
      <c r="CYS157" s="4"/>
      <c r="CYT157" s="4"/>
      <c r="CYU157" s="4"/>
      <c r="CYV157" s="4"/>
      <c r="CYW157" s="4"/>
      <c r="CYX157" s="4"/>
      <c r="CYY157" s="4"/>
      <c r="CYZ157" s="4"/>
      <c r="CZA157" s="4"/>
      <c r="CZB157" s="4"/>
      <c r="CZC157" s="4"/>
      <c r="CZD157" s="4"/>
      <c r="CZE157" s="4"/>
      <c r="CZF157" s="4"/>
      <c r="CZG157" s="4"/>
      <c r="CZH157" s="4"/>
      <c r="CZI157" s="4"/>
      <c r="CZJ157" s="4"/>
      <c r="CZK157" s="4"/>
      <c r="CZL157" s="4"/>
      <c r="CZM157" s="4"/>
      <c r="CZN157" s="4"/>
      <c r="CZO157" s="4"/>
      <c r="CZP157" s="4"/>
      <c r="CZQ157" s="4"/>
      <c r="CZR157" s="4"/>
      <c r="CZS157" s="4"/>
      <c r="CZT157" s="4"/>
      <c r="CZU157" s="4"/>
      <c r="CZV157" s="4"/>
      <c r="CZW157" s="4"/>
      <c r="CZX157" s="4"/>
      <c r="CZY157" s="4"/>
      <c r="CZZ157" s="4"/>
      <c r="DAA157" s="4"/>
      <c r="DAB157" s="4"/>
      <c r="DAC157" s="4"/>
      <c r="DAD157" s="4"/>
      <c r="DAE157" s="4"/>
      <c r="DAF157" s="4"/>
      <c r="DAG157" s="4"/>
      <c r="DAH157" s="4"/>
      <c r="DAI157" s="4"/>
      <c r="DAJ157" s="4"/>
      <c r="DAK157" s="4"/>
      <c r="DAL157" s="4"/>
      <c r="DAM157" s="4"/>
      <c r="DAN157" s="4"/>
      <c r="DAO157" s="4"/>
      <c r="DAP157" s="4"/>
      <c r="DAQ157" s="4"/>
      <c r="DAR157" s="4"/>
      <c r="DAS157" s="4"/>
      <c r="DAT157" s="4"/>
      <c r="DAU157" s="4"/>
      <c r="DAV157" s="4"/>
      <c r="DAW157" s="4"/>
      <c r="DAX157" s="4"/>
      <c r="DAY157" s="4"/>
      <c r="DAZ157" s="4"/>
      <c r="DBA157" s="4"/>
      <c r="DBB157" s="4"/>
      <c r="DBC157" s="4"/>
      <c r="DBD157" s="4"/>
      <c r="DBE157" s="4"/>
      <c r="DBF157" s="4"/>
      <c r="DBG157" s="4"/>
      <c r="DBH157" s="4"/>
      <c r="DBI157" s="4"/>
      <c r="DBJ157" s="4"/>
      <c r="DBK157" s="4"/>
      <c r="DBL157" s="4"/>
      <c r="DBM157" s="4"/>
      <c r="DBN157" s="4"/>
      <c r="DBO157" s="74"/>
      <c r="DBP157" s="74"/>
      <c r="DBQ157" s="74"/>
      <c r="DBR157" s="74"/>
      <c r="DBS157" s="74"/>
      <c r="DBT157" s="74"/>
      <c r="DBU157" s="4"/>
      <c r="DBV157" s="4"/>
      <c r="DBW157" s="4"/>
      <c r="DBX157" s="4"/>
      <c r="DBY157" s="4"/>
      <c r="DBZ157" s="4"/>
      <c r="DCA157" s="4"/>
      <c r="DCB157" s="4"/>
      <c r="DCC157" s="4"/>
      <c r="DCD157" s="4"/>
      <c r="DCE157" s="4"/>
      <c r="DCF157" s="4"/>
      <c r="DCG157" s="4"/>
      <c r="DCH157" s="4"/>
      <c r="DCI157" s="4"/>
      <c r="DCJ157" s="4"/>
      <c r="DCK157" s="4"/>
      <c r="DCL157" s="4"/>
      <c r="DCM157" s="4"/>
      <c r="DCN157" s="4"/>
      <c r="DCO157" s="4"/>
      <c r="DCP157" s="4"/>
      <c r="DCQ157" s="4"/>
      <c r="DCR157" s="4"/>
      <c r="DCS157" s="4"/>
      <c r="DCT157" s="4"/>
      <c r="DCU157" s="4"/>
      <c r="DCV157" s="4"/>
      <c r="DCW157" s="4"/>
      <c r="DCX157" s="4"/>
      <c r="DCY157" s="4"/>
      <c r="DCZ157" s="4"/>
      <c r="DDA157" s="4"/>
      <c r="DDB157" s="4"/>
      <c r="DDC157" s="4"/>
      <c r="DDD157" s="4"/>
      <c r="DDE157" s="4"/>
      <c r="DDF157" s="4"/>
      <c r="DDG157" s="4"/>
      <c r="DDH157" s="4"/>
      <c r="DDI157" s="4"/>
      <c r="DDJ157" s="4"/>
      <c r="DDK157" s="4"/>
      <c r="DDL157" s="4"/>
      <c r="DDM157" s="4"/>
      <c r="DDN157" s="4"/>
      <c r="DDO157" s="4"/>
      <c r="DDP157" s="4"/>
      <c r="DDQ157" s="4"/>
      <c r="DDR157" s="4"/>
      <c r="DDS157" s="4"/>
      <c r="DDT157" s="4"/>
      <c r="DDU157" s="4"/>
      <c r="DDV157" s="4"/>
      <c r="DDW157" s="4"/>
      <c r="DDX157" s="4"/>
      <c r="DDY157" s="4"/>
      <c r="DDZ157" s="4"/>
      <c r="DEA157" s="4"/>
      <c r="DEB157" s="4"/>
      <c r="DEC157" s="4"/>
      <c r="DED157" s="4"/>
      <c r="DEE157" s="4"/>
      <c r="DEF157" s="4"/>
      <c r="DEG157" s="4"/>
      <c r="DEH157" s="4"/>
      <c r="DEI157" s="4"/>
      <c r="DEJ157" s="4"/>
      <c r="DEK157" s="4"/>
      <c r="DEL157" s="4"/>
      <c r="DEM157" s="4"/>
      <c r="DEN157" s="4"/>
      <c r="DEO157" s="4"/>
      <c r="DEP157" s="4"/>
      <c r="DEQ157" s="4"/>
      <c r="DER157" s="4"/>
      <c r="DES157" s="4"/>
      <c r="DET157" s="4"/>
      <c r="DEU157" s="4"/>
      <c r="DEV157" s="4"/>
      <c r="DEW157" s="4"/>
      <c r="DEX157" s="4"/>
      <c r="DEY157" s="4"/>
      <c r="DEZ157" s="4"/>
      <c r="DFA157" s="4"/>
      <c r="DFB157" s="4"/>
      <c r="DFC157" s="4"/>
      <c r="DFD157" s="4"/>
      <c r="DFE157" s="4"/>
      <c r="DFF157" s="4"/>
      <c r="DFG157" s="4"/>
      <c r="DFH157" s="4"/>
      <c r="DFI157" s="4"/>
      <c r="DFJ157" s="4"/>
      <c r="DFK157" s="4"/>
      <c r="DFL157" s="4"/>
      <c r="DFM157" s="4"/>
      <c r="DFN157" s="4"/>
      <c r="DFO157" s="4"/>
      <c r="DFP157" s="4"/>
      <c r="DFQ157" s="4"/>
      <c r="DFR157" s="4"/>
      <c r="DFS157" s="4"/>
      <c r="DFT157" s="4"/>
      <c r="DFU157" s="4"/>
      <c r="DFV157" s="4"/>
      <c r="DFW157" s="4"/>
      <c r="DFX157" s="4"/>
      <c r="DFY157" s="4"/>
      <c r="DFZ157" s="4"/>
      <c r="DGA157" s="4"/>
      <c r="DGB157" s="4"/>
      <c r="DGC157" s="4"/>
      <c r="DGD157" s="4"/>
      <c r="DGE157" s="4"/>
      <c r="DGF157" s="4"/>
      <c r="DGG157" s="4"/>
      <c r="DGH157" s="4"/>
      <c r="DGI157" s="4"/>
      <c r="DGJ157" s="4"/>
      <c r="DGK157" s="4"/>
      <c r="DGL157" s="4"/>
      <c r="DGM157" s="4"/>
      <c r="DGN157" s="4"/>
      <c r="DGO157" s="4"/>
      <c r="DGP157" s="4"/>
      <c r="DGQ157" s="4"/>
      <c r="DGR157" s="4"/>
      <c r="DGS157" s="4"/>
      <c r="DGT157" s="4"/>
      <c r="DGU157" s="4"/>
      <c r="DGV157" s="4"/>
      <c r="DGW157" s="4"/>
      <c r="DGX157" s="4"/>
      <c r="DGY157" s="4"/>
      <c r="DGZ157" s="4"/>
      <c r="DHA157" s="4"/>
      <c r="DHB157" s="4"/>
      <c r="DHC157" s="4"/>
      <c r="DHD157" s="4"/>
      <c r="DHE157" s="4"/>
      <c r="DHF157" s="4"/>
      <c r="DHG157" s="4"/>
      <c r="DHH157" s="4"/>
      <c r="DHI157" s="4"/>
      <c r="DHJ157" s="4"/>
      <c r="DHK157" s="4"/>
      <c r="DHL157" s="4"/>
      <c r="DHM157" s="4"/>
      <c r="DHN157" s="4"/>
      <c r="DHO157" s="4"/>
      <c r="DHP157" s="4"/>
      <c r="DHQ157" s="4"/>
      <c r="DHR157" s="4"/>
      <c r="DHS157" s="4"/>
      <c r="DHT157" s="4"/>
      <c r="DHU157" s="4"/>
      <c r="DHV157" s="4"/>
      <c r="DHW157" s="4"/>
      <c r="DHX157" s="4"/>
      <c r="DHY157" s="4"/>
      <c r="DHZ157" s="4"/>
      <c r="DIA157" s="4"/>
      <c r="DIB157" s="4"/>
      <c r="DIC157" s="4"/>
      <c r="DID157" s="4"/>
      <c r="DIE157" s="4"/>
      <c r="DIF157" s="4"/>
      <c r="DIG157" s="4"/>
      <c r="DIH157" s="4"/>
      <c r="DII157" s="4"/>
      <c r="DIJ157" s="4"/>
      <c r="DIK157" s="4"/>
      <c r="DIL157" s="4"/>
      <c r="DIM157" s="4"/>
      <c r="DIN157" s="4"/>
      <c r="DIO157" s="4"/>
      <c r="DIP157" s="4"/>
      <c r="DIQ157" s="4"/>
      <c r="DIR157" s="4"/>
      <c r="DIS157" s="4"/>
      <c r="DIT157" s="4"/>
      <c r="DIU157" s="4"/>
      <c r="DIV157" s="4"/>
      <c r="DIW157" s="4"/>
      <c r="DIX157" s="4"/>
      <c r="DIY157" s="4"/>
      <c r="DIZ157" s="4"/>
      <c r="DJA157" s="4"/>
      <c r="DJB157" s="4"/>
      <c r="DJC157" s="4"/>
      <c r="DJD157" s="4"/>
      <c r="DJE157" s="4"/>
      <c r="DJF157" s="4"/>
      <c r="DJG157" s="4"/>
      <c r="DJH157" s="4"/>
      <c r="DJI157" s="4"/>
      <c r="DJJ157" s="4"/>
      <c r="DJK157" s="4"/>
      <c r="DJL157" s="4"/>
      <c r="DJM157" s="4"/>
      <c r="DJN157" s="4"/>
      <c r="DJO157" s="4"/>
      <c r="DJP157" s="4"/>
      <c r="DJQ157" s="4"/>
      <c r="DJR157" s="4"/>
      <c r="DJS157" s="4"/>
      <c r="DJT157" s="4"/>
      <c r="DJU157" s="4"/>
      <c r="DJV157" s="4"/>
      <c r="DJW157" s="4"/>
      <c r="DJX157" s="4"/>
      <c r="DJY157" s="4"/>
      <c r="DJZ157" s="4"/>
      <c r="DKA157" s="4"/>
      <c r="DKB157" s="4"/>
      <c r="DKC157" s="4"/>
      <c r="DKD157" s="4"/>
      <c r="DKE157" s="4"/>
      <c r="DKF157" s="4"/>
      <c r="DKG157" s="4"/>
      <c r="DKH157" s="4"/>
      <c r="DKI157" s="4"/>
      <c r="DKJ157" s="4"/>
      <c r="DKK157" s="4"/>
      <c r="DKL157" s="4"/>
      <c r="DKM157" s="4"/>
      <c r="DKN157" s="4"/>
      <c r="DKO157" s="4"/>
      <c r="DKP157" s="4"/>
      <c r="DKQ157" s="4"/>
      <c r="DKR157" s="4"/>
      <c r="DKS157" s="4"/>
      <c r="DKT157" s="4"/>
      <c r="DKU157" s="4"/>
      <c r="DKV157" s="4"/>
      <c r="DKW157" s="4"/>
      <c r="DKX157" s="4"/>
      <c r="DKY157" s="4"/>
      <c r="DKZ157" s="4"/>
      <c r="DLA157" s="4"/>
      <c r="DLB157" s="4"/>
      <c r="DLC157" s="4"/>
      <c r="DLD157" s="4"/>
      <c r="DLE157" s="4"/>
      <c r="DLF157" s="4"/>
      <c r="DLG157" s="4"/>
      <c r="DLH157" s="4"/>
      <c r="DLI157" s="4"/>
      <c r="DLJ157" s="4"/>
      <c r="DLK157" s="74"/>
      <c r="DLL157" s="74"/>
      <c r="DLM157" s="74"/>
      <c r="DLN157" s="74"/>
      <c r="DLO157" s="74"/>
      <c r="DLP157" s="74"/>
      <c r="DLQ157" s="4"/>
      <c r="DLR157" s="4"/>
      <c r="DLS157" s="4"/>
      <c r="DLT157" s="4"/>
      <c r="DLU157" s="4"/>
      <c r="DLV157" s="4"/>
      <c r="DLW157" s="4"/>
      <c r="DLX157" s="4"/>
      <c r="DLY157" s="4"/>
      <c r="DLZ157" s="4"/>
      <c r="DMA157" s="4"/>
      <c r="DMB157" s="4"/>
      <c r="DMC157" s="4"/>
      <c r="DMD157" s="4"/>
      <c r="DME157" s="4"/>
      <c r="DMF157" s="4"/>
      <c r="DMG157" s="4"/>
      <c r="DMH157" s="4"/>
      <c r="DMI157" s="4"/>
      <c r="DMJ157" s="4"/>
      <c r="DMK157" s="4"/>
      <c r="DML157" s="4"/>
      <c r="DMM157" s="4"/>
      <c r="DMN157" s="4"/>
      <c r="DMO157" s="4"/>
      <c r="DMP157" s="4"/>
      <c r="DMQ157" s="4"/>
      <c r="DMR157" s="4"/>
      <c r="DMS157" s="4"/>
      <c r="DMT157" s="4"/>
      <c r="DMU157" s="4"/>
      <c r="DMV157" s="4"/>
      <c r="DMW157" s="4"/>
      <c r="DMX157" s="4"/>
      <c r="DMY157" s="4"/>
      <c r="DMZ157" s="4"/>
      <c r="DNA157" s="4"/>
      <c r="DNB157" s="4"/>
      <c r="DNC157" s="4"/>
      <c r="DND157" s="4"/>
      <c r="DNE157" s="4"/>
      <c r="DNF157" s="4"/>
      <c r="DNG157" s="4"/>
      <c r="DNH157" s="4"/>
      <c r="DNI157" s="4"/>
      <c r="DNJ157" s="4"/>
      <c r="DNK157" s="4"/>
      <c r="DNL157" s="4"/>
      <c r="DNM157" s="4"/>
      <c r="DNN157" s="4"/>
      <c r="DNO157" s="4"/>
      <c r="DNP157" s="4"/>
      <c r="DNQ157" s="4"/>
      <c r="DNR157" s="4"/>
      <c r="DNS157" s="4"/>
      <c r="DNT157" s="4"/>
      <c r="DNU157" s="4"/>
      <c r="DNV157" s="4"/>
      <c r="DNW157" s="4"/>
      <c r="DNX157" s="4"/>
      <c r="DNY157" s="4"/>
      <c r="DNZ157" s="4"/>
      <c r="DOA157" s="4"/>
      <c r="DOB157" s="4"/>
      <c r="DOC157" s="4"/>
      <c r="DOD157" s="4"/>
      <c r="DOE157" s="4"/>
      <c r="DOF157" s="4"/>
      <c r="DOG157" s="4"/>
      <c r="DOH157" s="4"/>
      <c r="DOI157" s="4"/>
      <c r="DOJ157" s="4"/>
      <c r="DOK157" s="4"/>
      <c r="DOL157" s="4"/>
      <c r="DOM157" s="4"/>
      <c r="DON157" s="4"/>
      <c r="DOO157" s="4"/>
      <c r="DOP157" s="4"/>
      <c r="DOQ157" s="4"/>
      <c r="DOR157" s="4"/>
      <c r="DOS157" s="4"/>
      <c r="DOT157" s="4"/>
      <c r="DOU157" s="4"/>
      <c r="DOV157" s="4"/>
      <c r="DOW157" s="4"/>
      <c r="DOX157" s="4"/>
      <c r="DOY157" s="4"/>
      <c r="DOZ157" s="4"/>
      <c r="DPA157" s="4"/>
      <c r="DPB157" s="4"/>
      <c r="DPC157" s="4"/>
      <c r="DPD157" s="4"/>
      <c r="DPE157" s="4"/>
      <c r="DPF157" s="4"/>
      <c r="DPG157" s="4"/>
      <c r="DPH157" s="4"/>
      <c r="DPI157" s="4"/>
      <c r="DPJ157" s="4"/>
      <c r="DPK157" s="4"/>
      <c r="DPL157" s="4"/>
      <c r="DPM157" s="4"/>
      <c r="DPN157" s="4"/>
      <c r="DPO157" s="4"/>
      <c r="DPP157" s="4"/>
      <c r="DPQ157" s="4"/>
      <c r="DPR157" s="4"/>
      <c r="DPS157" s="4"/>
      <c r="DPT157" s="4"/>
      <c r="DPU157" s="4"/>
      <c r="DPV157" s="4"/>
      <c r="DPW157" s="4"/>
      <c r="DPX157" s="4"/>
      <c r="DPY157" s="4"/>
      <c r="DPZ157" s="4"/>
      <c r="DQA157" s="4"/>
      <c r="DQB157" s="4"/>
      <c r="DQC157" s="4"/>
      <c r="DQD157" s="4"/>
      <c r="DQE157" s="4"/>
      <c r="DQF157" s="4"/>
      <c r="DQG157" s="4"/>
      <c r="DQH157" s="4"/>
      <c r="DQI157" s="4"/>
      <c r="DQJ157" s="4"/>
      <c r="DQK157" s="4"/>
      <c r="DQL157" s="4"/>
      <c r="DQM157" s="4"/>
      <c r="DQN157" s="4"/>
      <c r="DQO157" s="4"/>
      <c r="DQP157" s="4"/>
      <c r="DQQ157" s="4"/>
      <c r="DQR157" s="4"/>
      <c r="DQS157" s="4"/>
      <c r="DQT157" s="4"/>
      <c r="DQU157" s="4"/>
      <c r="DQV157" s="4"/>
      <c r="DQW157" s="4"/>
      <c r="DQX157" s="4"/>
      <c r="DQY157" s="4"/>
      <c r="DQZ157" s="4"/>
      <c r="DRA157" s="4"/>
      <c r="DRB157" s="4"/>
      <c r="DRC157" s="4"/>
      <c r="DRD157" s="4"/>
      <c r="DRE157" s="4"/>
      <c r="DRF157" s="4"/>
      <c r="DRG157" s="4"/>
      <c r="DRH157" s="4"/>
      <c r="DRI157" s="4"/>
      <c r="DRJ157" s="4"/>
      <c r="DRK157" s="4"/>
      <c r="DRL157" s="4"/>
      <c r="DRM157" s="4"/>
      <c r="DRN157" s="4"/>
      <c r="DRO157" s="4"/>
      <c r="DRP157" s="4"/>
      <c r="DRQ157" s="4"/>
      <c r="DRR157" s="4"/>
      <c r="DRS157" s="4"/>
      <c r="DRT157" s="4"/>
      <c r="DRU157" s="4"/>
      <c r="DRV157" s="4"/>
      <c r="DRW157" s="4"/>
      <c r="DRX157" s="4"/>
      <c r="DRY157" s="4"/>
      <c r="DRZ157" s="4"/>
      <c r="DSA157" s="4"/>
      <c r="DSB157" s="4"/>
      <c r="DSC157" s="4"/>
      <c r="DSD157" s="4"/>
      <c r="DSE157" s="4"/>
      <c r="DSF157" s="4"/>
      <c r="DSG157" s="4"/>
      <c r="DSH157" s="4"/>
      <c r="DSI157" s="4"/>
      <c r="DSJ157" s="4"/>
      <c r="DSK157" s="4"/>
      <c r="DSL157" s="4"/>
      <c r="DSM157" s="4"/>
      <c r="DSN157" s="4"/>
      <c r="DSO157" s="4"/>
      <c r="DSP157" s="4"/>
      <c r="DSQ157" s="4"/>
      <c r="DSR157" s="4"/>
      <c r="DSS157" s="4"/>
      <c r="DST157" s="4"/>
      <c r="DSU157" s="4"/>
      <c r="DSV157" s="4"/>
      <c r="DSW157" s="4"/>
      <c r="DSX157" s="4"/>
      <c r="DSY157" s="4"/>
      <c r="DSZ157" s="4"/>
      <c r="DTA157" s="4"/>
      <c r="DTB157" s="4"/>
      <c r="DTC157" s="4"/>
      <c r="DTD157" s="4"/>
      <c r="DTE157" s="4"/>
      <c r="DTF157" s="4"/>
      <c r="DTG157" s="4"/>
      <c r="DTH157" s="4"/>
      <c r="DTI157" s="4"/>
      <c r="DTJ157" s="4"/>
      <c r="DTK157" s="4"/>
      <c r="DTL157" s="4"/>
      <c r="DTM157" s="4"/>
      <c r="DTN157" s="4"/>
      <c r="DTO157" s="4"/>
      <c r="DTP157" s="4"/>
      <c r="DTQ157" s="4"/>
      <c r="DTR157" s="4"/>
      <c r="DTS157" s="4"/>
      <c r="DTT157" s="4"/>
      <c r="DTU157" s="4"/>
      <c r="DTV157" s="4"/>
      <c r="DTW157" s="4"/>
      <c r="DTX157" s="4"/>
      <c r="DTY157" s="4"/>
      <c r="DTZ157" s="4"/>
      <c r="DUA157" s="4"/>
      <c r="DUB157" s="4"/>
      <c r="DUC157" s="4"/>
      <c r="DUD157" s="4"/>
      <c r="DUE157" s="4"/>
      <c r="DUF157" s="4"/>
      <c r="DUG157" s="4"/>
      <c r="DUH157" s="4"/>
      <c r="DUI157" s="4"/>
      <c r="DUJ157" s="4"/>
      <c r="DUK157" s="4"/>
      <c r="DUL157" s="4"/>
      <c r="DUM157" s="4"/>
      <c r="DUN157" s="4"/>
      <c r="DUO157" s="4"/>
      <c r="DUP157" s="4"/>
      <c r="DUQ157" s="4"/>
      <c r="DUR157" s="4"/>
      <c r="DUS157" s="4"/>
      <c r="DUT157" s="4"/>
      <c r="DUU157" s="4"/>
      <c r="DUV157" s="4"/>
      <c r="DUW157" s="4"/>
      <c r="DUX157" s="4"/>
      <c r="DUY157" s="4"/>
      <c r="DUZ157" s="4"/>
      <c r="DVA157" s="4"/>
      <c r="DVB157" s="4"/>
      <c r="DVC157" s="4"/>
      <c r="DVD157" s="4"/>
      <c r="DVE157" s="4"/>
      <c r="DVF157" s="4"/>
      <c r="DVG157" s="74"/>
      <c r="DVH157" s="74"/>
      <c r="DVI157" s="74"/>
      <c r="DVJ157" s="74"/>
      <c r="DVK157" s="74"/>
      <c r="DVL157" s="74"/>
      <c r="DVM157" s="4"/>
      <c r="DVN157" s="4"/>
      <c r="DVO157" s="4"/>
      <c r="DVP157" s="4"/>
      <c r="DVQ157" s="4"/>
      <c r="DVR157" s="4"/>
      <c r="DVS157" s="4"/>
      <c r="DVT157" s="4"/>
      <c r="DVU157" s="4"/>
      <c r="DVV157" s="4"/>
      <c r="DVW157" s="4"/>
      <c r="DVX157" s="4"/>
      <c r="DVY157" s="4"/>
      <c r="DVZ157" s="4"/>
      <c r="DWA157" s="4"/>
      <c r="DWB157" s="4"/>
      <c r="DWC157" s="4"/>
      <c r="DWD157" s="4"/>
      <c r="DWE157" s="4"/>
      <c r="DWF157" s="4"/>
      <c r="DWG157" s="4"/>
      <c r="DWH157" s="4"/>
      <c r="DWI157" s="4"/>
      <c r="DWJ157" s="4"/>
      <c r="DWK157" s="4"/>
      <c r="DWL157" s="4"/>
      <c r="DWM157" s="4"/>
      <c r="DWN157" s="4"/>
      <c r="DWO157" s="4"/>
      <c r="DWP157" s="4"/>
      <c r="DWQ157" s="4"/>
      <c r="DWR157" s="4"/>
      <c r="DWS157" s="4"/>
      <c r="DWT157" s="4"/>
      <c r="DWU157" s="4"/>
      <c r="DWV157" s="4"/>
      <c r="DWW157" s="4"/>
      <c r="DWX157" s="4"/>
      <c r="DWY157" s="4"/>
      <c r="DWZ157" s="4"/>
      <c r="DXA157" s="4"/>
      <c r="DXB157" s="4"/>
      <c r="DXC157" s="4"/>
      <c r="DXD157" s="4"/>
      <c r="DXE157" s="4"/>
      <c r="DXF157" s="4"/>
      <c r="DXG157" s="4"/>
      <c r="DXH157" s="4"/>
      <c r="DXI157" s="4"/>
      <c r="DXJ157" s="4"/>
      <c r="DXK157" s="4"/>
      <c r="DXL157" s="4"/>
      <c r="DXM157" s="4"/>
      <c r="DXN157" s="4"/>
      <c r="DXO157" s="4"/>
      <c r="DXP157" s="4"/>
      <c r="DXQ157" s="4"/>
      <c r="DXR157" s="4"/>
      <c r="DXS157" s="4"/>
      <c r="DXT157" s="4"/>
      <c r="DXU157" s="4"/>
      <c r="DXV157" s="4"/>
      <c r="DXW157" s="4"/>
      <c r="DXX157" s="4"/>
      <c r="DXY157" s="4"/>
      <c r="DXZ157" s="4"/>
      <c r="DYA157" s="4"/>
      <c r="DYB157" s="4"/>
      <c r="DYC157" s="4"/>
      <c r="DYD157" s="4"/>
      <c r="DYE157" s="4"/>
      <c r="DYF157" s="4"/>
      <c r="DYG157" s="4"/>
      <c r="DYH157" s="4"/>
      <c r="DYI157" s="4"/>
      <c r="DYJ157" s="4"/>
      <c r="DYK157" s="4"/>
      <c r="DYL157" s="4"/>
      <c r="DYM157" s="4"/>
      <c r="DYN157" s="4"/>
      <c r="DYO157" s="4"/>
      <c r="DYP157" s="4"/>
      <c r="DYQ157" s="4"/>
      <c r="DYR157" s="4"/>
      <c r="DYS157" s="4"/>
      <c r="DYT157" s="4"/>
      <c r="DYU157" s="4"/>
      <c r="DYV157" s="4"/>
      <c r="DYW157" s="4"/>
      <c r="DYX157" s="4"/>
      <c r="DYY157" s="4"/>
      <c r="DYZ157" s="4"/>
      <c r="DZA157" s="4"/>
      <c r="DZB157" s="4"/>
      <c r="DZC157" s="4"/>
      <c r="DZD157" s="4"/>
      <c r="DZE157" s="4"/>
      <c r="DZF157" s="4"/>
      <c r="DZG157" s="4"/>
      <c r="DZH157" s="4"/>
      <c r="DZI157" s="4"/>
      <c r="DZJ157" s="4"/>
      <c r="DZK157" s="4"/>
      <c r="DZL157" s="4"/>
      <c r="DZM157" s="4"/>
      <c r="DZN157" s="4"/>
      <c r="DZO157" s="4"/>
      <c r="DZP157" s="4"/>
      <c r="DZQ157" s="4"/>
      <c r="DZR157" s="4"/>
      <c r="DZS157" s="4"/>
      <c r="DZT157" s="4"/>
      <c r="DZU157" s="4"/>
      <c r="DZV157" s="4"/>
      <c r="DZW157" s="4"/>
      <c r="DZX157" s="4"/>
      <c r="DZY157" s="4"/>
      <c r="DZZ157" s="4"/>
      <c r="EAA157" s="4"/>
      <c r="EAB157" s="4"/>
      <c r="EAC157" s="4"/>
      <c r="EAD157" s="4"/>
      <c r="EAE157" s="4"/>
      <c r="EAF157" s="4"/>
      <c r="EAG157" s="4"/>
      <c r="EAH157" s="4"/>
      <c r="EAI157" s="4"/>
      <c r="EAJ157" s="4"/>
      <c r="EAK157" s="4"/>
      <c r="EAL157" s="4"/>
      <c r="EAM157" s="4"/>
      <c r="EAN157" s="4"/>
      <c r="EAO157" s="4"/>
      <c r="EAP157" s="4"/>
      <c r="EAQ157" s="4"/>
      <c r="EAR157" s="4"/>
      <c r="EAS157" s="4"/>
      <c r="EAT157" s="4"/>
      <c r="EAU157" s="4"/>
      <c r="EAV157" s="4"/>
      <c r="EAW157" s="4"/>
      <c r="EAX157" s="4"/>
      <c r="EAY157" s="4"/>
      <c r="EAZ157" s="4"/>
      <c r="EBA157" s="4"/>
      <c r="EBB157" s="4"/>
      <c r="EBC157" s="4"/>
      <c r="EBD157" s="4"/>
      <c r="EBE157" s="4"/>
      <c r="EBF157" s="4"/>
      <c r="EBG157" s="4"/>
      <c r="EBH157" s="4"/>
      <c r="EBI157" s="4"/>
      <c r="EBJ157" s="4"/>
      <c r="EBK157" s="4"/>
      <c r="EBL157" s="4"/>
      <c r="EBM157" s="4"/>
      <c r="EBN157" s="4"/>
      <c r="EBO157" s="4"/>
      <c r="EBP157" s="4"/>
      <c r="EBQ157" s="4"/>
      <c r="EBR157" s="4"/>
      <c r="EBS157" s="4"/>
      <c r="EBT157" s="4"/>
      <c r="EBU157" s="4"/>
      <c r="EBV157" s="4"/>
      <c r="EBW157" s="4"/>
      <c r="EBX157" s="4"/>
      <c r="EBY157" s="4"/>
      <c r="EBZ157" s="4"/>
      <c r="ECA157" s="4"/>
      <c r="ECB157" s="4"/>
      <c r="ECC157" s="4"/>
      <c r="ECD157" s="4"/>
      <c r="ECE157" s="4"/>
      <c r="ECF157" s="4"/>
      <c r="ECG157" s="4"/>
      <c r="ECH157" s="4"/>
      <c r="ECI157" s="4"/>
      <c r="ECJ157" s="4"/>
      <c r="ECK157" s="4"/>
      <c r="ECL157" s="4"/>
      <c r="ECM157" s="4"/>
      <c r="ECN157" s="4"/>
      <c r="ECO157" s="4"/>
      <c r="ECP157" s="4"/>
      <c r="ECQ157" s="4"/>
      <c r="ECR157" s="4"/>
      <c r="ECS157" s="4"/>
      <c r="ECT157" s="4"/>
      <c r="ECU157" s="4"/>
      <c r="ECV157" s="4"/>
      <c r="ECW157" s="4"/>
      <c r="ECX157" s="4"/>
      <c r="ECY157" s="4"/>
      <c r="ECZ157" s="4"/>
      <c r="EDA157" s="4"/>
      <c r="EDB157" s="4"/>
      <c r="EDC157" s="4"/>
      <c r="EDD157" s="4"/>
      <c r="EDE157" s="4"/>
      <c r="EDF157" s="4"/>
      <c r="EDG157" s="4"/>
      <c r="EDH157" s="4"/>
      <c r="EDI157" s="4"/>
      <c r="EDJ157" s="4"/>
      <c r="EDK157" s="4"/>
      <c r="EDL157" s="4"/>
      <c r="EDM157" s="4"/>
      <c r="EDN157" s="4"/>
      <c r="EDO157" s="4"/>
      <c r="EDP157" s="4"/>
      <c r="EDQ157" s="4"/>
      <c r="EDR157" s="4"/>
      <c r="EDS157" s="4"/>
      <c r="EDT157" s="4"/>
      <c r="EDU157" s="4"/>
      <c r="EDV157" s="4"/>
      <c r="EDW157" s="4"/>
      <c r="EDX157" s="4"/>
      <c r="EDY157" s="4"/>
      <c r="EDZ157" s="4"/>
      <c r="EEA157" s="4"/>
      <c r="EEB157" s="4"/>
      <c r="EEC157" s="4"/>
      <c r="EED157" s="4"/>
      <c r="EEE157" s="4"/>
      <c r="EEF157" s="4"/>
      <c r="EEG157" s="4"/>
      <c r="EEH157" s="4"/>
      <c r="EEI157" s="4"/>
      <c r="EEJ157" s="4"/>
      <c r="EEK157" s="4"/>
      <c r="EEL157" s="4"/>
      <c r="EEM157" s="4"/>
      <c r="EEN157" s="4"/>
      <c r="EEO157" s="4"/>
      <c r="EEP157" s="4"/>
      <c r="EEQ157" s="4"/>
      <c r="EER157" s="4"/>
      <c r="EES157" s="4"/>
      <c r="EET157" s="4"/>
      <c r="EEU157" s="4"/>
      <c r="EEV157" s="4"/>
      <c r="EEW157" s="4"/>
      <c r="EEX157" s="4"/>
      <c r="EEY157" s="4"/>
      <c r="EEZ157" s="4"/>
      <c r="EFA157" s="4"/>
      <c r="EFB157" s="4"/>
      <c r="EFC157" s="74"/>
      <c r="EFD157" s="74"/>
      <c r="EFE157" s="74"/>
      <c r="EFF157" s="74"/>
      <c r="EFG157" s="74"/>
      <c r="EFH157" s="74"/>
      <c r="EFI157" s="4"/>
      <c r="EFJ157" s="4"/>
      <c r="EFK157" s="4"/>
      <c r="EFL157" s="4"/>
      <c r="EFM157" s="4"/>
      <c r="EFN157" s="4"/>
      <c r="EFO157" s="4"/>
      <c r="EFP157" s="4"/>
      <c r="EFQ157" s="4"/>
      <c r="EFR157" s="4"/>
      <c r="EFS157" s="4"/>
      <c r="EFT157" s="4"/>
      <c r="EFU157" s="4"/>
      <c r="EFV157" s="4"/>
      <c r="EFW157" s="4"/>
      <c r="EFX157" s="4"/>
      <c r="EFY157" s="4"/>
      <c r="EFZ157" s="4"/>
      <c r="EGA157" s="4"/>
      <c r="EGB157" s="4"/>
      <c r="EGC157" s="4"/>
      <c r="EGD157" s="4"/>
      <c r="EGE157" s="4"/>
      <c r="EGF157" s="4"/>
      <c r="EGG157" s="4"/>
      <c r="EGH157" s="4"/>
      <c r="EGI157" s="4"/>
      <c r="EGJ157" s="4"/>
      <c r="EGK157" s="4"/>
      <c r="EGL157" s="4"/>
      <c r="EGM157" s="4"/>
      <c r="EGN157" s="4"/>
      <c r="EGO157" s="4"/>
      <c r="EGP157" s="4"/>
      <c r="EGQ157" s="4"/>
      <c r="EGR157" s="4"/>
      <c r="EGS157" s="4"/>
      <c r="EGT157" s="4"/>
      <c r="EGU157" s="4"/>
      <c r="EGV157" s="4"/>
      <c r="EGW157" s="4"/>
      <c r="EGX157" s="4"/>
      <c r="EGY157" s="4"/>
      <c r="EGZ157" s="4"/>
      <c r="EHA157" s="4"/>
      <c r="EHB157" s="4"/>
      <c r="EHC157" s="4"/>
      <c r="EHD157" s="4"/>
      <c r="EHE157" s="4"/>
      <c r="EHF157" s="4"/>
      <c r="EHG157" s="4"/>
      <c r="EHH157" s="4"/>
      <c r="EHI157" s="4"/>
      <c r="EHJ157" s="4"/>
      <c r="EHK157" s="4"/>
      <c r="EHL157" s="4"/>
      <c r="EHM157" s="4"/>
      <c r="EHN157" s="4"/>
      <c r="EHO157" s="4"/>
      <c r="EHP157" s="4"/>
      <c r="EHQ157" s="4"/>
      <c r="EHR157" s="4"/>
      <c r="EHS157" s="4"/>
      <c r="EHT157" s="4"/>
      <c r="EHU157" s="4"/>
      <c r="EHV157" s="4"/>
      <c r="EHW157" s="4"/>
      <c r="EHX157" s="4"/>
      <c r="EHY157" s="4"/>
      <c r="EHZ157" s="4"/>
      <c r="EIA157" s="4"/>
      <c r="EIB157" s="4"/>
      <c r="EIC157" s="4"/>
      <c r="EID157" s="4"/>
      <c r="EIE157" s="4"/>
      <c r="EIF157" s="4"/>
      <c r="EIG157" s="4"/>
      <c r="EIH157" s="4"/>
      <c r="EII157" s="4"/>
      <c r="EIJ157" s="4"/>
      <c r="EIK157" s="4"/>
      <c r="EIL157" s="4"/>
      <c r="EIM157" s="4"/>
      <c r="EIN157" s="4"/>
      <c r="EIO157" s="4"/>
      <c r="EIP157" s="4"/>
      <c r="EIQ157" s="4"/>
      <c r="EIR157" s="4"/>
      <c r="EIS157" s="4"/>
      <c r="EIT157" s="4"/>
      <c r="EIU157" s="4"/>
      <c r="EIV157" s="4"/>
      <c r="EIW157" s="4"/>
      <c r="EIX157" s="4"/>
      <c r="EIY157" s="4"/>
      <c r="EIZ157" s="4"/>
      <c r="EJA157" s="4"/>
      <c r="EJB157" s="4"/>
      <c r="EJC157" s="4"/>
      <c r="EJD157" s="4"/>
      <c r="EJE157" s="4"/>
      <c r="EJF157" s="4"/>
      <c r="EJG157" s="4"/>
      <c r="EJH157" s="4"/>
      <c r="EJI157" s="4"/>
      <c r="EJJ157" s="4"/>
      <c r="EJK157" s="4"/>
      <c r="EJL157" s="4"/>
      <c r="EJM157" s="4"/>
      <c r="EJN157" s="4"/>
      <c r="EJO157" s="4"/>
      <c r="EJP157" s="4"/>
      <c r="EJQ157" s="4"/>
      <c r="EJR157" s="4"/>
      <c r="EJS157" s="4"/>
      <c r="EJT157" s="4"/>
      <c r="EJU157" s="4"/>
      <c r="EJV157" s="4"/>
      <c r="EJW157" s="4"/>
      <c r="EJX157" s="4"/>
      <c r="EJY157" s="4"/>
      <c r="EJZ157" s="4"/>
      <c r="EKA157" s="4"/>
      <c r="EKB157" s="4"/>
      <c r="EKC157" s="4"/>
      <c r="EKD157" s="4"/>
      <c r="EKE157" s="4"/>
      <c r="EKF157" s="4"/>
      <c r="EKG157" s="4"/>
      <c r="EKH157" s="4"/>
      <c r="EKI157" s="4"/>
      <c r="EKJ157" s="4"/>
      <c r="EKK157" s="4"/>
      <c r="EKL157" s="4"/>
      <c r="EKM157" s="4"/>
      <c r="EKN157" s="4"/>
      <c r="EKO157" s="4"/>
      <c r="EKP157" s="4"/>
      <c r="EKQ157" s="4"/>
      <c r="EKR157" s="4"/>
      <c r="EKS157" s="4"/>
      <c r="EKT157" s="4"/>
      <c r="EKU157" s="4"/>
      <c r="EKV157" s="4"/>
      <c r="EKW157" s="4"/>
      <c r="EKX157" s="4"/>
      <c r="EKY157" s="4"/>
      <c r="EKZ157" s="4"/>
      <c r="ELA157" s="4"/>
      <c r="ELB157" s="4"/>
      <c r="ELC157" s="4"/>
      <c r="ELD157" s="4"/>
      <c r="ELE157" s="4"/>
      <c r="ELF157" s="4"/>
      <c r="ELG157" s="4"/>
      <c r="ELH157" s="4"/>
      <c r="ELI157" s="4"/>
      <c r="ELJ157" s="4"/>
      <c r="ELK157" s="4"/>
      <c r="ELL157" s="4"/>
      <c r="ELM157" s="4"/>
      <c r="ELN157" s="4"/>
      <c r="ELO157" s="4"/>
      <c r="ELP157" s="4"/>
      <c r="ELQ157" s="4"/>
      <c r="ELR157" s="4"/>
      <c r="ELS157" s="4"/>
      <c r="ELT157" s="4"/>
      <c r="ELU157" s="4"/>
      <c r="ELV157" s="4"/>
      <c r="ELW157" s="4"/>
      <c r="ELX157" s="4"/>
      <c r="ELY157" s="4"/>
      <c r="ELZ157" s="4"/>
      <c r="EMA157" s="4"/>
      <c r="EMB157" s="4"/>
      <c r="EMC157" s="4"/>
      <c r="EMD157" s="4"/>
      <c r="EME157" s="4"/>
      <c r="EMF157" s="4"/>
      <c r="EMG157" s="4"/>
      <c r="EMH157" s="4"/>
      <c r="EMI157" s="4"/>
      <c r="EMJ157" s="4"/>
      <c r="EMK157" s="4"/>
      <c r="EML157" s="4"/>
      <c r="EMM157" s="4"/>
      <c r="EMN157" s="4"/>
      <c r="EMO157" s="4"/>
      <c r="EMP157" s="4"/>
      <c r="EMQ157" s="4"/>
      <c r="EMR157" s="4"/>
      <c r="EMS157" s="4"/>
      <c r="EMT157" s="4"/>
      <c r="EMU157" s="4"/>
      <c r="EMV157" s="4"/>
      <c r="EMW157" s="4"/>
      <c r="EMX157" s="4"/>
      <c r="EMY157" s="4"/>
      <c r="EMZ157" s="4"/>
      <c r="ENA157" s="4"/>
      <c r="ENB157" s="4"/>
      <c r="ENC157" s="4"/>
      <c r="END157" s="4"/>
      <c r="ENE157" s="4"/>
      <c r="ENF157" s="4"/>
      <c r="ENG157" s="4"/>
      <c r="ENH157" s="4"/>
      <c r="ENI157" s="4"/>
      <c r="ENJ157" s="4"/>
      <c r="ENK157" s="4"/>
      <c r="ENL157" s="4"/>
      <c r="ENM157" s="4"/>
      <c r="ENN157" s="4"/>
      <c r="ENO157" s="4"/>
      <c r="ENP157" s="4"/>
      <c r="ENQ157" s="4"/>
      <c r="ENR157" s="4"/>
      <c r="ENS157" s="4"/>
      <c r="ENT157" s="4"/>
      <c r="ENU157" s="4"/>
      <c r="ENV157" s="4"/>
      <c r="ENW157" s="4"/>
      <c r="ENX157" s="4"/>
      <c r="ENY157" s="4"/>
      <c r="ENZ157" s="4"/>
      <c r="EOA157" s="4"/>
      <c r="EOB157" s="4"/>
      <c r="EOC157" s="4"/>
      <c r="EOD157" s="4"/>
      <c r="EOE157" s="4"/>
      <c r="EOF157" s="4"/>
      <c r="EOG157" s="4"/>
      <c r="EOH157" s="4"/>
      <c r="EOI157" s="4"/>
      <c r="EOJ157" s="4"/>
      <c r="EOK157" s="4"/>
      <c r="EOL157" s="4"/>
      <c r="EOM157" s="4"/>
      <c r="EON157" s="4"/>
      <c r="EOO157" s="4"/>
      <c r="EOP157" s="4"/>
      <c r="EOQ157" s="4"/>
      <c r="EOR157" s="4"/>
      <c r="EOS157" s="4"/>
      <c r="EOT157" s="4"/>
      <c r="EOU157" s="4"/>
      <c r="EOV157" s="4"/>
      <c r="EOW157" s="4"/>
      <c r="EOX157" s="4"/>
      <c r="EOY157" s="74"/>
      <c r="EOZ157" s="74"/>
      <c r="EPA157" s="74"/>
      <c r="EPB157" s="74"/>
      <c r="EPC157" s="74"/>
      <c r="EPD157" s="74"/>
      <c r="EPE157" s="4"/>
      <c r="EPF157" s="4"/>
      <c r="EPG157" s="4"/>
      <c r="EPH157" s="4"/>
      <c r="EPI157" s="4"/>
      <c r="EPJ157" s="4"/>
      <c r="EPK157" s="4"/>
      <c r="EPL157" s="4"/>
      <c r="EPM157" s="4"/>
      <c r="EPN157" s="4"/>
      <c r="EPO157" s="4"/>
      <c r="EPP157" s="4"/>
      <c r="EPQ157" s="4"/>
      <c r="EPR157" s="4"/>
      <c r="EPS157" s="4"/>
      <c r="EPT157" s="4"/>
      <c r="EPU157" s="4"/>
      <c r="EPV157" s="4"/>
      <c r="EPW157" s="4"/>
      <c r="EPX157" s="4"/>
      <c r="EPY157" s="4"/>
      <c r="EPZ157" s="4"/>
      <c r="EQA157" s="4"/>
      <c r="EQB157" s="4"/>
      <c r="EQC157" s="4"/>
      <c r="EQD157" s="4"/>
      <c r="EQE157" s="4"/>
      <c r="EQF157" s="4"/>
      <c r="EQG157" s="4"/>
      <c r="EQH157" s="4"/>
      <c r="EQI157" s="4"/>
      <c r="EQJ157" s="4"/>
      <c r="EQK157" s="4"/>
      <c r="EQL157" s="4"/>
      <c r="EQM157" s="4"/>
      <c r="EQN157" s="4"/>
      <c r="EQO157" s="4"/>
      <c r="EQP157" s="4"/>
      <c r="EQQ157" s="4"/>
      <c r="EQR157" s="4"/>
      <c r="EQS157" s="4"/>
      <c r="EQT157" s="4"/>
      <c r="EQU157" s="4"/>
      <c r="EQV157" s="4"/>
      <c r="EQW157" s="4"/>
      <c r="EQX157" s="4"/>
      <c r="EQY157" s="4"/>
      <c r="EQZ157" s="4"/>
      <c r="ERA157" s="4"/>
      <c r="ERB157" s="4"/>
      <c r="ERC157" s="4"/>
      <c r="ERD157" s="4"/>
      <c r="ERE157" s="4"/>
      <c r="ERF157" s="4"/>
      <c r="ERG157" s="4"/>
      <c r="ERH157" s="4"/>
      <c r="ERI157" s="4"/>
      <c r="ERJ157" s="4"/>
      <c r="ERK157" s="4"/>
      <c r="ERL157" s="4"/>
      <c r="ERM157" s="4"/>
      <c r="ERN157" s="4"/>
      <c r="ERO157" s="4"/>
      <c r="ERP157" s="4"/>
      <c r="ERQ157" s="4"/>
      <c r="ERR157" s="4"/>
      <c r="ERS157" s="4"/>
      <c r="ERT157" s="4"/>
      <c r="ERU157" s="4"/>
      <c r="ERV157" s="4"/>
      <c r="ERW157" s="4"/>
      <c r="ERX157" s="4"/>
      <c r="ERY157" s="4"/>
      <c r="ERZ157" s="4"/>
      <c r="ESA157" s="4"/>
      <c r="ESB157" s="4"/>
      <c r="ESC157" s="4"/>
      <c r="ESD157" s="4"/>
      <c r="ESE157" s="4"/>
      <c r="ESF157" s="4"/>
      <c r="ESG157" s="4"/>
      <c r="ESH157" s="4"/>
      <c r="ESI157" s="4"/>
      <c r="ESJ157" s="4"/>
      <c r="ESK157" s="4"/>
      <c r="ESL157" s="4"/>
      <c r="ESM157" s="4"/>
      <c r="ESN157" s="4"/>
      <c r="ESO157" s="4"/>
      <c r="ESP157" s="4"/>
      <c r="ESQ157" s="4"/>
      <c r="ESR157" s="4"/>
      <c r="ESS157" s="4"/>
      <c r="EST157" s="4"/>
      <c r="ESU157" s="4"/>
      <c r="ESV157" s="4"/>
      <c r="ESW157" s="4"/>
      <c r="ESX157" s="4"/>
      <c r="ESY157" s="4"/>
      <c r="ESZ157" s="4"/>
      <c r="ETA157" s="4"/>
      <c r="ETB157" s="4"/>
      <c r="ETC157" s="4"/>
      <c r="ETD157" s="4"/>
      <c r="ETE157" s="4"/>
      <c r="ETF157" s="4"/>
      <c r="ETG157" s="4"/>
      <c r="ETH157" s="4"/>
      <c r="ETI157" s="4"/>
      <c r="ETJ157" s="4"/>
      <c r="ETK157" s="4"/>
      <c r="ETL157" s="4"/>
      <c r="ETM157" s="4"/>
      <c r="ETN157" s="4"/>
      <c r="ETO157" s="4"/>
      <c r="ETP157" s="4"/>
      <c r="ETQ157" s="4"/>
      <c r="ETR157" s="4"/>
      <c r="ETS157" s="4"/>
      <c r="ETT157" s="4"/>
      <c r="ETU157" s="4"/>
      <c r="ETV157" s="4"/>
      <c r="ETW157" s="4"/>
      <c r="ETX157" s="4"/>
      <c r="ETY157" s="4"/>
      <c r="ETZ157" s="4"/>
      <c r="EUA157" s="4"/>
      <c r="EUB157" s="4"/>
      <c r="EUC157" s="4"/>
      <c r="EUD157" s="4"/>
      <c r="EUE157" s="4"/>
      <c r="EUF157" s="4"/>
      <c r="EUG157" s="4"/>
      <c r="EUH157" s="4"/>
      <c r="EUI157" s="4"/>
      <c r="EUJ157" s="4"/>
      <c r="EUK157" s="4"/>
      <c r="EUL157" s="4"/>
      <c r="EUM157" s="4"/>
      <c r="EUN157" s="4"/>
      <c r="EUO157" s="4"/>
      <c r="EUP157" s="4"/>
      <c r="EUQ157" s="4"/>
      <c r="EUR157" s="4"/>
      <c r="EUS157" s="4"/>
      <c r="EUT157" s="4"/>
      <c r="EUU157" s="4"/>
      <c r="EUV157" s="4"/>
      <c r="EUW157" s="4"/>
      <c r="EUX157" s="4"/>
      <c r="EUY157" s="4"/>
      <c r="EUZ157" s="4"/>
      <c r="EVA157" s="4"/>
      <c r="EVB157" s="4"/>
      <c r="EVC157" s="4"/>
      <c r="EVD157" s="4"/>
      <c r="EVE157" s="4"/>
      <c r="EVF157" s="4"/>
      <c r="EVG157" s="4"/>
      <c r="EVH157" s="4"/>
      <c r="EVI157" s="4"/>
      <c r="EVJ157" s="4"/>
      <c r="EVK157" s="4"/>
      <c r="EVL157" s="4"/>
      <c r="EVM157" s="4"/>
      <c r="EVN157" s="4"/>
      <c r="EVO157" s="4"/>
      <c r="EVP157" s="4"/>
      <c r="EVQ157" s="4"/>
      <c r="EVR157" s="4"/>
      <c r="EVS157" s="4"/>
      <c r="EVT157" s="4"/>
      <c r="EVU157" s="4"/>
      <c r="EVV157" s="4"/>
      <c r="EVW157" s="4"/>
      <c r="EVX157" s="4"/>
      <c r="EVY157" s="4"/>
      <c r="EVZ157" s="4"/>
      <c r="EWA157" s="4"/>
      <c r="EWB157" s="4"/>
      <c r="EWC157" s="4"/>
      <c r="EWD157" s="4"/>
      <c r="EWE157" s="4"/>
      <c r="EWF157" s="4"/>
      <c r="EWG157" s="4"/>
      <c r="EWH157" s="4"/>
      <c r="EWI157" s="4"/>
      <c r="EWJ157" s="4"/>
      <c r="EWK157" s="4"/>
      <c r="EWL157" s="4"/>
      <c r="EWM157" s="4"/>
      <c r="EWN157" s="4"/>
      <c r="EWO157" s="4"/>
      <c r="EWP157" s="4"/>
      <c r="EWQ157" s="4"/>
      <c r="EWR157" s="4"/>
      <c r="EWS157" s="4"/>
      <c r="EWT157" s="4"/>
      <c r="EWU157" s="4"/>
      <c r="EWV157" s="4"/>
      <c r="EWW157" s="4"/>
      <c r="EWX157" s="4"/>
      <c r="EWY157" s="4"/>
      <c r="EWZ157" s="4"/>
      <c r="EXA157" s="4"/>
      <c r="EXB157" s="4"/>
      <c r="EXC157" s="4"/>
      <c r="EXD157" s="4"/>
      <c r="EXE157" s="4"/>
      <c r="EXF157" s="4"/>
      <c r="EXG157" s="4"/>
      <c r="EXH157" s="4"/>
      <c r="EXI157" s="4"/>
      <c r="EXJ157" s="4"/>
      <c r="EXK157" s="4"/>
      <c r="EXL157" s="4"/>
      <c r="EXM157" s="4"/>
      <c r="EXN157" s="4"/>
      <c r="EXO157" s="4"/>
      <c r="EXP157" s="4"/>
      <c r="EXQ157" s="4"/>
      <c r="EXR157" s="4"/>
      <c r="EXS157" s="4"/>
      <c r="EXT157" s="4"/>
      <c r="EXU157" s="4"/>
      <c r="EXV157" s="4"/>
      <c r="EXW157" s="4"/>
      <c r="EXX157" s="4"/>
      <c r="EXY157" s="4"/>
      <c r="EXZ157" s="4"/>
      <c r="EYA157" s="4"/>
      <c r="EYB157" s="4"/>
      <c r="EYC157" s="4"/>
      <c r="EYD157" s="4"/>
      <c r="EYE157" s="4"/>
      <c r="EYF157" s="4"/>
      <c r="EYG157" s="4"/>
      <c r="EYH157" s="4"/>
      <c r="EYI157" s="4"/>
      <c r="EYJ157" s="4"/>
      <c r="EYK157" s="4"/>
      <c r="EYL157" s="4"/>
      <c r="EYM157" s="4"/>
      <c r="EYN157" s="4"/>
      <c r="EYO157" s="4"/>
      <c r="EYP157" s="4"/>
      <c r="EYQ157" s="4"/>
      <c r="EYR157" s="4"/>
      <c r="EYS157" s="4"/>
      <c r="EYT157" s="4"/>
      <c r="EYU157" s="74"/>
      <c r="EYV157" s="74"/>
      <c r="EYW157" s="74"/>
      <c r="EYX157" s="74"/>
      <c r="EYY157" s="74"/>
      <c r="EYZ157" s="74"/>
      <c r="EZA157" s="4"/>
      <c r="EZB157" s="4"/>
      <c r="EZC157" s="4"/>
      <c r="EZD157" s="4"/>
      <c r="EZE157" s="4"/>
      <c r="EZF157" s="4"/>
      <c r="EZG157" s="4"/>
      <c r="EZH157" s="4"/>
      <c r="EZI157" s="4"/>
      <c r="EZJ157" s="4"/>
      <c r="EZK157" s="4"/>
      <c r="EZL157" s="4"/>
      <c r="EZM157" s="4"/>
      <c r="EZN157" s="4"/>
      <c r="EZO157" s="4"/>
      <c r="EZP157" s="4"/>
      <c r="EZQ157" s="4"/>
      <c r="EZR157" s="4"/>
      <c r="EZS157" s="4"/>
      <c r="EZT157" s="4"/>
      <c r="EZU157" s="4"/>
      <c r="EZV157" s="4"/>
      <c r="EZW157" s="4"/>
      <c r="EZX157" s="4"/>
      <c r="EZY157" s="4"/>
      <c r="EZZ157" s="4"/>
      <c r="FAA157" s="4"/>
      <c r="FAB157" s="4"/>
      <c r="FAC157" s="4"/>
      <c r="FAD157" s="4"/>
      <c r="FAE157" s="4"/>
      <c r="FAF157" s="4"/>
      <c r="FAG157" s="4"/>
      <c r="FAH157" s="4"/>
      <c r="FAI157" s="4"/>
      <c r="FAJ157" s="4"/>
      <c r="FAK157" s="4"/>
      <c r="FAL157" s="4"/>
      <c r="FAM157" s="4"/>
      <c r="FAN157" s="4"/>
      <c r="FAO157" s="4"/>
      <c r="FAP157" s="4"/>
      <c r="FAQ157" s="4"/>
      <c r="FAR157" s="4"/>
      <c r="FAS157" s="4"/>
      <c r="FAT157" s="4"/>
      <c r="FAU157" s="4"/>
      <c r="FAV157" s="4"/>
      <c r="FAW157" s="4"/>
      <c r="FAX157" s="4"/>
      <c r="FAY157" s="4"/>
      <c r="FAZ157" s="4"/>
      <c r="FBA157" s="4"/>
      <c r="FBB157" s="4"/>
      <c r="FBC157" s="4"/>
      <c r="FBD157" s="4"/>
      <c r="FBE157" s="4"/>
      <c r="FBF157" s="4"/>
      <c r="FBG157" s="4"/>
      <c r="FBH157" s="4"/>
      <c r="FBI157" s="4"/>
      <c r="FBJ157" s="4"/>
      <c r="FBK157" s="4"/>
      <c r="FBL157" s="4"/>
      <c r="FBM157" s="4"/>
      <c r="FBN157" s="4"/>
      <c r="FBO157" s="4"/>
      <c r="FBP157" s="4"/>
      <c r="FBQ157" s="4"/>
      <c r="FBR157" s="4"/>
      <c r="FBS157" s="4"/>
      <c r="FBT157" s="4"/>
      <c r="FBU157" s="4"/>
      <c r="FBV157" s="4"/>
      <c r="FBW157" s="4"/>
      <c r="FBX157" s="4"/>
      <c r="FBY157" s="4"/>
      <c r="FBZ157" s="4"/>
      <c r="FCA157" s="4"/>
      <c r="FCB157" s="4"/>
      <c r="FCC157" s="4"/>
      <c r="FCD157" s="4"/>
      <c r="FCE157" s="4"/>
      <c r="FCF157" s="4"/>
      <c r="FCG157" s="4"/>
      <c r="FCH157" s="4"/>
      <c r="FCI157" s="4"/>
      <c r="FCJ157" s="4"/>
      <c r="FCK157" s="4"/>
      <c r="FCL157" s="4"/>
      <c r="FCM157" s="4"/>
      <c r="FCN157" s="4"/>
      <c r="FCO157" s="4"/>
      <c r="FCP157" s="4"/>
      <c r="FCQ157" s="4"/>
      <c r="FCR157" s="4"/>
      <c r="FCS157" s="4"/>
      <c r="FCT157" s="4"/>
      <c r="FCU157" s="4"/>
      <c r="FCV157" s="4"/>
      <c r="FCW157" s="4"/>
      <c r="FCX157" s="4"/>
      <c r="FCY157" s="4"/>
      <c r="FCZ157" s="4"/>
      <c r="FDA157" s="4"/>
      <c r="FDB157" s="4"/>
      <c r="FDC157" s="4"/>
      <c r="FDD157" s="4"/>
      <c r="FDE157" s="4"/>
      <c r="FDF157" s="4"/>
      <c r="FDG157" s="4"/>
      <c r="FDH157" s="4"/>
      <c r="FDI157" s="4"/>
      <c r="FDJ157" s="4"/>
      <c r="FDK157" s="4"/>
      <c r="FDL157" s="4"/>
      <c r="FDM157" s="4"/>
      <c r="FDN157" s="4"/>
      <c r="FDO157" s="4"/>
      <c r="FDP157" s="4"/>
      <c r="FDQ157" s="4"/>
      <c r="FDR157" s="4"/>
      <c r="FDS157" s="4"/>
      <c r="FDT157" s="4"/>
      <c r="FDU157" s="4"/>
      <c r="FDV157" s="4"/>
      <c r="FDW157" s="4"/>
      <c r="FDX157" s="4"/>
      <c r="FDY157" s="4"/>
      <c r="FDZ157" s="4"/>
      <c r="FEA157" s="4"/>
      <c r="FEB157" s="4"/>
      <c r="FEC157" s="4"/>
      <c r="FED157" s="4"/>
      <c r="FEE157" s="4"/>
      <c r="FEF157" s="4"/>
      <c r="FEG157" s="4"/>
      <c r="FEH157" s="4"/>
      <c r="FEI157" s="4"/>
      <c r="FEJ157" s="4"/>
      <c r="FEK157" s="4"/>
      <c r="FEL157" s="4"/>
      <c r="FEM157" s="4"/>
      <c r="FEN157" s="4"/>
      <c r="FEO157" s="4"/>
      <c r="FEP157" s="4"/>
      <c r="FEQ157" s="4"/>
      <c r="FER157" s="4"/>
      <c r="FES157" s="4"/>
      <c r="FET157" s="4"/>
      <c r="FEU157" s="4"/>
      <c r="FEV157" s="4"/>
      <c r="FEW157" s="4"/>
      <c r="FEX157" s="4"/>
      <c r="FEY157" s="4"/>
      <c r="FEZ157" s="4"/>
      <c r="FFA157" s="4"/>
      <c r="FFB157" s="4"/>
      <c r="FFC157" s="4"/>
      <c r="FFD157" s="4"/>
      <c r="FFE157" s="4"/>
      <c r="FFF157" s="4"/>
      <c r="FFG157" s="4"/>
      <c r="FFH157" s="4"/>
      <c r="FFI157" s="4"/>
      <c r="FFJ157" s="4"/>
      <c r="FFK157" s="4"/>
      <c r="FFL157" s="4"/>
      <c r="FFM157" s="4"/>
      <c r="FFN157" s="4"/>
      <c r="FFO157" s="4"/>
      <c r="FFP157" s="4"/>
      <c r="FFQ157" s="4"/>
      <c r="FFR157" s="4"/>
      <c r="FFS157" s="4"/>
      <c r="FFT157" s="4"/>
      <c r="FFU157" s="4"/>
      <c r="FFV157" s="4"/>
      <c r="FFW157" s="4"/>
      <c r="FFX157" s="4"/>
      <c r="FFY157" s="4"/>
      <c r="FFZ157" s="4"/>
      <c r="FGA157" s="4"/>
      <c r="FGB157" s="4"/>
      <c r="FGC157" s="4"/>
      <c r="FGD157" s="4"/>
      <c r="FGE157" s="4"/>
      <c r="FGF157" s="4"/>
      <c r="FGG157" s="4"/>
      <c r="FGH157" s="4"/>
      <c r="FGI157" s="4"/>
      <c r="FGJ157" s="4"/>
      <c r="FGK157" s="4"/>
      <c r="FGL157" s="4"/>
      <c r="FGM157" s="4"/>
      <c r="FGN157" s="4"/>
      <c r="FGO157" s="4"/>
      <c r="FGP157" s="4"/>
      <c r="FGQ157" s="4"/>
      <c r="FGR157" s="4"/>
      <c r="FGS157" s="4"/>
      <c r="FGT157" s="4"/>
      <c r="FGU157" s="4"/>
      <c r="FGV157" s="4"/>
      <c r="FGW157" s="4"/>
      <c r="FGX157" s="4"/>
      <c r="FGY157" s="4"/>
      <c r="FGZ157" s="4"/>
      <c r="FHA157" s="4"/>
      <c r="FHB157" s="4"/>
      <c r="FHC157" s="4"/>
      <c r="FHD157" s="4"/>
      <c r="FHE157" s="4"/>
      <c r="FHF157" s="4"/>
      <c r="FHG157" s="4"/>
      <c r="FHH157" s="4"/>
      <c r="FHI157" s="4"/>
      <c r="FHJ157" s="4"/>
      <c r="FHK157" s="4"/>
      <c r="FHL157" s="4"/>
      <c r="FHM157" s="4"/>
      <c r="FHN157" s="4"/>
      <c r="FHO157" s="4"/>
      <c r="FHP157" s="4"/>
      <c r="FHQ157" s="4"/>
      <c r="FHR157" s="4"/>
      <c r="FHS157" s="4"/>
      <c r="FHT157" s="4"/>
      <c r="FHU157" s="4"/>
      <c r="FHV157" s="4"/>
      <c r="FHW157" s="4"/>
      <c r="FHX157" s="4"/>
      <c r="FHY157" s="4"/>
      <c r="FHZ157" s="4"/>
      <c r="FIA157" s="4"/>
      <c r="FIB157" s="4"/>
      <c r="FIC157" s="4"/>
      <c r="FID157" s="4"/>
      <c r="FIE157" s="4"/>
      <c r="FIF157" s="4"/>
      <c r="FIG157" s="4"/>
      <c r="FIH157" s="4"/>
      <c r="FII157" s="4"/>
      <c r="FIJ157" s="4"/>
      <c r="FIK157" s="4"/>
      <c r="FIL157" s="4"/>
      <c r="FIM157" s="4"/>
      <c r="FIN157" s="4"/>
      <c r="FIO157" s="4"/>
      <c r="FIP157" s="4"/>
      <c r="FIQ157" s="74"/>
      <c r="FIR157" s="74"/>
      <c r="FIS157" s="74"/>
      <c r="FIT157" s="74"/>
      <c r="FIU157" s="74"/>
      <c r="FIV157" s="74"/>
      <c r="FIW157" s="4"/>
      <c r="FIX157" s="4"/>
      <c r="FIY157" s="4"/>
      <c r="FIZ157" s="4"/>
      <c r="FJA157" s="4"/>
      <c r="FJB157" s="4"/>
      <c r="FJC157" s="4"/>
      <c r="FJD157" s="4"/>
      <c r="FJE157" s="4"/>
      <c r="FJF157" s="4"/>
      <c r="FJG157" s="4"/>
      <c r="FJH157" s="4"/>
      <c r="FJI157" s="4"/>
      <c r="FJJ157" s="4"/>
      <c r="FJK157" s="4"/>
      <c r="FJL157" s="4"/>
      <c r="FJM157" s="4"/>
      <c r="FJN157" s="4"/>
      <c r="FJO157" s="4"/>
      <c r="FJP157" s="4"/>
      <c r="FJQ157" s="4"/>
      <c r="FJR157" s="4"/>
      <c r="FJS157" s="4"/>
      <c r="FJT157" s="4"/>
      <c r="FJU157" s="4"/>
      <c r="FJV157" s="4"/>
      <c r="FJW157" s="4"/>
      <c r="FJX157" s="4"/>
      <c r="FJY157" s="4"/>
      <c r="FJZ157" s="4"/>
      <c r="FKA157" s="4"/>
      <c r="FKB157" s="4"/>
      <c r="FKC157" s="4"/>
      <c r="FKD157" s="4"/>
      <c r="FKE157" s="4"/>
      <c r="FKF157" s="4"/>
      <c r="FKG157" s="4"/>
      <c r="FKH157" s="4"/>
      <c r="FKI157" s="4"/>
      <c r="FKJ157" s="4"/>
      <c r="FKK157" s="4"/>
      <c r="FKL157" s="4"/>
      <c r="FKM157" s="4"/>
      <c r="FKN157" s="4"/>
      <c r="FKO157" s="4"/>
      <c r="FKP157" s="4"/>
      <c r="FKQ157" s="4"/>
      <c r="FKR157" s="4"/>
      <c r="FKS157" s="4"/>
      <c r="FKT157" s="4"/>
      <c r="FKU157" s="4"/>
      <c r="FKV157" s="4"/>
      <c r="FKW157" s="4"/>
      <c r="FKX157" s="4"/>
      <c r="FKY157" s="4"/>
      <c r="FKZ157" s="4"/>
      <c r="FLA157" s="4"/>
      <c r="FLB157" s="4"/>
      <c r="FLC157" s="4"/>
      <c r="FLD157" s="4"/>
      <c r="FLE157" s="4"/>
      <c r="FLF157" s="4"/>
      <c r="FLG157" s="4"/>
      <c r="FLH157" s="4"/>
      <c r="FLI157" s="4"/>
      <c r="FLJ157" s="4"/>
      <c r="FLK157" s="4"/>
      <c r="FLL157" s="4"/>
      <c r="FLM157" s="4"/>
      <c r="FLN157" s="4"/>
      <c r="FLO157" s="4"/>
      <c r="FLP157" s="4"/>
      <c r="FLQ157" s="4"/>
      <c r="FLR157" s="4"/>
      <c r="FLS157" s="4"/>
      <c r="FLT157" s="4"/>
      <c r="FLU157" s="4"/>
      <c r="FLV157" s="4"/>
      <c r="FLW157" s="4"/>
      <c r="FLX157" s="4"/>
      <c r="FLY157" s="4"/>
      <c r="FLZ157" s="4"/>
      <c r="FMA157" s="4"/>
      <c r="FMB157" s="4"/>
      <c r="FMC157" s="4"/>
      <c r="FMD157" s="4"/>
      <c r="FME157" s="4"/>
      <c r="FMF157" s="4"/>
      <c r="FMG157" s="4"/>
      <c r="FMH157" s="4"/>
      <c r="FMI157" s="4"/>
      <c r="FMJ157" s="4"/>
      <c r="FMK157" s="4"/>
      <c r="FML157" s="4"/>
      <c r="FMM157" s="4"/>
      <c r="FMN157" s="4"/>
      <c r="FMO157" s="4"/>
      <c r="FMP157" s="4"/>
      <c r="FMQ157" s="4"/>
      <c r="FMR157" s="4"/>
      <c r="FMS157" s="4"/>
      <c r="FMT157" s="4"/>
      <c r="FMU157" s="4"/>
      <c r="FMV157" s="4"/>
      <c r="FMW157" s="4"/>
      <c r="FMX157" s="4"/>
      <c r="FMY157" s="4"/>
      <c r="FMZ157" s="4"/>
      <c r="FNA157" s="4"/>
      <c r="FNB157" s="4"/>
      <c r="FNC157" s="4"/>
      <c r="FND157" s="4"/>
      <c r="FNE157" s="4"/>
      <c r="FNF157" s="4"/>
      <c r="FNG157" s="4"/>
      <c r="FNH157" s="4"/>
      <c r="FNI157" s="4"/>
      <c r="FNJ157" s="4"/>
      <c r="FNK157" s="4"/>
      <c r="FNL157" s="4"/>
      <c r="FNM157" s="4"/>
      <c r="FNN157" s="4"/>
      <c r="FNO157" s="4"/>
      <c r="FNP157" s="4"/>
      <c r="FNQ157" s="4"/>
      <c r="FNR157" s="4"/>
      <c r="FNS157" s="4"/>
      <c r="FNT157" s="4"/>
      <c r="FNU157" s="4"/>
      <c r="FNV157" s="4"/>
      <c r="FNW157" s="4"/>
      <c r="FNX157" s="4"/>
      <c r="FNY157" s="4"/>
      <c r="FNZ157" s="4"/>
      <c r="FOA157" s="4"/>
      <c r="FOB157" s="4"/>
      <c r="FOC157" s="4"/>
      <c r="FOD157" s="4"/>
      <c r="FOE157" s="4"/>
      <c r="FOF157" s="4"/>
      <c r="FOG157" s="4"/>
      <c r="FOH157" s="4"/>
      <c r="FOI157" s="4"/>
      <c r="FOJ157" s="4"/>
      <c r="FOK157" s="4"/>
      <c r="FOL157" s="4"/>
      <c r="FOM157" s="4"/>
      <c r="FON157" s="4"/>
      <c r="FOO157" s="4"/>
      <c r="FOP157" s="4"/>
      <c r="FOQ157" s="4"/>
      <c r="FOR157" s="4"/>
      <c r="FOS157" s="4"/>
      <c r="FOT157" s="4"/>
      <c r="FOU157" s="4"/>
      <c r="FOV157" s="4"/>
      <c r="FOW157" s="4"/>
      <c r="FOX157" s="4"/>
      <c r="FOY157" s="4"/>
      <c r="FOZ157" s="4"/>
      <c r="FPA157" s="4"/>
      <c r="FPB157" s="4"/>
      <c r="FPC157" s="4"/>
      <c r="FPD157" s="4"/>
      <c r="FPE157" s="4"/>
      <c r="FPF157" s="4"/>
      <c r="FPG157" s="4"/>
      <c r="FPH157" s="4"/>
      <c r="FPI157" s="4"/>
      <c r="FPJ157" s="4"/>
      <c r="FPK157" s="4"/>
      <c r="FPL157" s="4"/>
      <c r="FPM157" s="4"/>
      <c r="FPN157" s="4"/>
      <c r="FPO157" s="4"/>
      <c r="FPP157" s="4"/>
      <c r="FPQ157" s="4"/>
      <c r="FPR157" s="4"/>
      <c r="FPS157" s="4"/>
      <c r="FPT157" s="4"/>
      <c r="FPU157" s="4"/>
      <c r="FPV157" s="4"/>
      <c r="FPW157" s="4"/>
      <c r="FPX157" s="4"/>
      <c r="FPY157" s="4"/>
      <c r="FPZ157" s="4"/>
      <c r="FQA157" s="4"/>
      <c r="FQB157" s="4"/>
      <c r="FQC157" s="4"/>
      <c r="FQD157" s="4"/>
      <c r="FQE157" s="4"/>
      <c r="FQF157" s="4"/>
      <c r="FQG157" s="4"/>
      <c r="FQH157" s="4"/>
      <c r="FQI157" s="4"/>
      <c r="FQJ157" s="4"/>
      <c r="FQK157" s="4"/>
      <c r="FQL157" s="4"/>
      <c r="FQM157" s="4"/>
      <c r="FQN157" s="4"/>
      <c r="FQO157" s="4"/>
      <c r="FQP157" s="4"/>
      <c r="FQQ157" s="4"/>
      <c r="FQR157" s="4"/>
      <c r="FQS157" s="4"/>
      <c r="FQT157" s="4"/>
      <c r="FQU157" s="4"/>
      <c r="FQV157" s="4"/>
      <c r="FQW157" s="4"/>
      <c r="FQX157" s="4"/>
      <c r="FQY157" s="4"/>
      <c r="FQZ157" s="4"/>
      <c r="FRA157" s="4"/>
      <c r="FRB157" s="4"/>
      <c r="FRC157" s="4"/>
      <c r="FRD157" s="4"/>
      <c r="FRE157" s="4"/>
      <c r="FRF157" s="4"/>
      <c r="FRG157" s="4"/>
      <c r="FRH157" s="4"/>
      <c r="FRI157" s="4"/>
      <c r="FRJ157" s="4"/>
      <c r="FRK157" s="4"/>
      <c r="FRL157" s="4"/>
      <c r="FRM157" s="4"/>
      <c r="FRN157" s="4"/>
      <c r="FRO157" s="4"/>
      <c r="FRP157" s="4"/>
      <c r="FRQ157" s="4"/>
      <c r="FRR157" s="4"/>
      <c r="FRS157" s="4"/>
      <c r="FRT157" s="4"/>
      <c r="FRU157" s="4"/>
      <c r="FRV157" s="4"/>
      <c r="FRW157" s="4"/>
      <c r="FRX157" s="4"/>
      <c r="FRY157" s="4"/>
      <c r="FRZ157" s="4"/>
      <c r="FSA157" s="4"/>
      <c r="FSB157" s="4"/>
      <c r="FSC157" s="4"/>
      <c r="FSD157" s="4"/>
      <c r="FSE157" s="4"/>
      <c r="FSF157" s="4"/>
      <c r="FSG157" s="4"/>
      <c r="FSH157" s="4"/>
      <c r="FSI157" s="4"/>
      <c r="FSJ157" s="4"/>
      <c r="FSK157" s="4"/>
      <c r="FSL157" s="4"/>
      <c r="FSM157" s="74"/>
      <c r="FSN157" s="74"/>
      <c r="FSO157" s="74"/>
      <c r="FSP157" s="74"/>
      <c r="FSQ157" s="74"/>
      <c r="FSR157" s="74"/>
      <c r="FSS157" s="4"/>
      <c r="FST157" s="4"/>
      <c r="FSU157" s="4"/>
      <c r="FSV157" s="4"/>
      <c r="FSW157" s="4"/>
      <c r="FSX157" s="4"/>
      <c r="FSY157" s="4"/>
      <c r="FSZ157" s="4"/>
      <c r="FTA157" s="4"/>
      <c r="FTB157" s="4"/>
      <c r="FTC157" s="4"/>
      <c r="FTD157" s="4"/>
      <c r="FTE157" s="4"/>
      <c r="FTF157" s="4"/>
      <c r="FTG157" s="4"/>
      <c r="FTH157" s="4"/>
      <c r="FTI157" s="4"/>
      <c r="FTJ157" s="4"/>
      <c r="FTK157" s="4"/>
      <c r="FTL157" s="4"/>
      <c r="FTM157" s="4"/>
      <c r="FTN157" s="4"/>
      <c r="FTO157" s="4"/>
      <c r="FTP157" s="4"/>
      <c r="FTQ157" s="4"/>
      <c r="FTR157" s="4"/>
      <c r="FTS157" s="4"/>
      <c r="FTT157" s="4"/>
      <c r="FTU157" s="4"/>
      <c r="FTV157" s="4"/>
      <c r="FTW157" s="4"/>
      <c r="FTX157" s="4"/>
      <c r="FTY157" s="4"/>
      <c r="FTZ157" s="4"/>
      <c r="FUA157" s="4"/>
      <c r="FUB157" s="4"/>
      <c r="FUC157" s="4"/>
      <c r="FUD157" s="4"/>
      <c r="FUE157" s="4"/>
      <c r="FUF157" s="4"/>
      <c r="FUG157" s="4"/>
      <c r="FUH157" s="4"/>
      <c r="FUI157" s="4"/>
      <c r="FUJ157" s="4"/>
      <c r="FUK157" s="4"/>
      <c r="FUL157" s="4"/>
      <c r="FUM157" s="4"/>
      <c r="FUN157" s="4"/>
      <c r="FUO157" s="4"/>
      <c r="FUP157" s="4"/>
      <c r="FUQ157" s="4"/>
      <c r="FUR157" s="4"/>
      <c r="FUS157" s="4"/>
      <c r="FUT157" s="4"/>
      <c r="FUU157" s="4"/>
      <c r="FUV157" s="4"/>
      <c r="FUW157" s="4"/>
      <c r="FUX157" s="4"/>
      <c r="FUY157" s="4"/>
      <c r="FUZ157" s="4"/>
      <c r="FVA157" s="4"/>
      <c r="FVB157" s="4"/>
      <c r="FVC157" s="4"/>
      <c r="FVD157" s="4"/>
      <c r="FVE157" s="4"/>
      <c r="FVF157" s="4"/>
      <c r="FVG157" s="4"/>
      <c r="FVH157" s="4"/>
      <c r="FVI157" s="4"/>
      <c r="FVJ157" s="4"/>
      <c r="FVK157" s="4"/>
      <c r="FVL157" s="4"/>
      <c r="FVM157" s="4"/>
      <c r="FVN157" s="4"/>
      <c r="FVO157" s="4"/>
      <c r="FVP157" s="4"/>
      <c r="FVQ157" s="4"/>
      <c r="FVR157" s="4"/>
      <c r="FVS157" s="4"/>
      <c r="FVT157" s="4"/>
      <c r="FVU157" s="4"/>
      <c r="FVV157" s="4"/>
      <c r="FVW157" s="4"/>
      <c r="FVX157" s="4"/>
      <c r="FVY157" s="4"/>
      <c r="FVZ157" s="4"/>
      <c r="FWA157" s="4"/>
      <c r="FWB157" s="4"/>
      <c r="FWC157" s="4"/>
      <c r="FWD157" s="4"/>
      <c r="FWE157" s="4"/>
      <c r="FWF157" s="4"/>
      <c r="FWG157" s="4"/>
      <c r="FWH157" s="4"/>
      <c r="FWI157" s="4"/>
      <c r="FWJ157" s="4"/>
      <c r="FWK157" s="4"/>
      <c r="FWL157" s="4"/>
      <c r="FWM157" s="4"/>
      <c r="FWN157" s="4"/>
      <c r="FWO157" s="4"/>
      <c r="FWP157" s="4"/>
      <c r="FWQ157" s="4"/>
      <c r="FWR157" s="4"/>
      <c r="FWS157" s="4"/>
      <c r="FWT157" s="4"/>
      <c r="FWU157" s="4"/>
      <c r="FWV157" s="4"/>
      <c r="FWW157" s="4"/>
      <c r="FWX157" s="4"/>
      <c r="FWY157" s="4"/>
      <c r="FWZ157" s="4"/>
      <c r="FXA157" s="4"/>
      <c r="FXB157" s="4"/>
      <c r="FXC157" s="4"/>
      <c r="FXD157" s="4"/>
      <c r="FXE157" s="4"/>
      <c r="FXF157" s="4"/>
      <c r="FXG157" s="4"/>
      <c r="FXH157" s="4"/>
      <c r="FXI157" s="4"/>
      <c r="FXJ157" s="4"/>
      <c r="FXK157" s="4"/>
      <c r="FXL157" s="4"/>
      <c r="FXM157" s="4"/>
      <c r="FXN157" s="4"/>
      <c r="FXO157" s="4"/>
      <c r="FXP157" s="4"/>
      <c r="FXQ157" s="4"/>
      <c r="FXR157" s="4"/>
      <c r="FXS157" s="4"/>
      <c r="FXT157" s="4"/>
      <c r="FXU157" s="4"/>
      <c r="FXV157" s="4"/>
      <c r="FXW157" s="4"/>
      <c r="FXX157" s="4"/>
      <c r="FXY157" s="4"/>
      <c r="FXZ157" s="4"/>
      <c r="FYA157" s="4"/>
      <c r="FYB157" s="4"/>
      <c r="FYC157" s="4"/>
      <c r="FYD157" s="4"/>
      <c r="FYE157" s="4"/>
      <c r="FYF157" s="4"/>
      <c r="FYG157" s="4"/>
      <c r="FYH157" s="4"/>
      <c r="FYI157" s="4"/>
      <c r="FYJ157" s="4"/>
      <c r="FYK157" s="4"/>
      <c r="FYL157" s="4"/>
      <c r="FYM157" s="4"/>
      <c r="FYN157" s="4"/>
      <c r="FYO157" s="4"/>
      <c r="FYP157" s="4"/>
      <c r="FYQ157" s="4"/>
      <c r="FYR157" s="4"/>
      <c r="FYS157" s="4"/>
      <c r="FYT157" s="4"/>
      <c r="FYU157" s="4"/>
      <c r="FYV157" s="4"/>
      <c r="FYW157" s="4"/>
      <c r="FYX157" s="4"/>
      <c r="FYY157" s="4"/>
      <c r="FYZ157" s="4"/>
      <c r="FZA157" s="4"/>
      <c r="FZB157" s="4"/>
      <c r="FZC157" s="4"/>
      <c r="FZD157" s="4"/>
      <c r="FZE157" s="4"/>
      <c r="FZF157" s="4"/>
      <c r="FZG157" s="4"/>
      <c r="FZH157" s="4"/>
      <c r="FZI157" s="4"/>
      <c r="FZJ157" s="4"/>
      <c r="FZK157" s="4"/>
      <c r="FZL157" s="4"/>
      <c r="FZM157" s="4"/>
      <c r="FZN157" s="4"/>
      <c r="FZO157" s="4"/>
      <c r="FZP157" s="4"/>
      <c r="FZQ157" s="4"/>
      <c r="FZR157" s="4"/>
      <c r="FZS157" s="4"/>
      <c r="FZT157" s="4"/>
      <c r="FZU157" s="4"/>
      <c r="FZV157" s="4"/>
      <c r="FZW157" s="4"/>
      <c r="FZX157" s="4"/>
      <c r="FZY157" s="4"/>
      <c r="FZZ157" s="4"/>
      <c r="GAA157" s="4"/>
      <c r="GAB157" s="4"/>
      <c r="GAC157" s="4"/>
      <c r="GAD157" s="4"/>
      <c r="GAE157" s="4"/>
      <c r="GAF157" s="4"/>
      <c r="GAG157" s="4"/>
      <c r="GAH157" s="4"/>
      <c r="GAI157" s="4"/>
      <c r="GAJ157" s="4"/>
      <c r="GAK157" s="4"/>
      <c r="GAL157" s="4"/>
      <c r="GAM157" s="4"/>
      <c r="GAN157" s="4"/>
      <c r="GAO157" s="4"/>
      <c r="GAP157" s="4"/>
      <c r="GAQ157" s="4"/>
      <c r="GAR157" s="4"/>
      <c r="GAS157" s="4"/>
      <c r="GAT157" s="4"/>
      <c r="GAU157" s="4"/>
      <c r="GAV157" s="4"/>
      <c r="GAW157" s="4"/>
      <c r="GAX157" s="4"/>
      <c r="GAY157" s="4"/>
      <c r="GAZ157" s="4"/>
      <c r="GBA157" s="4"/>
      <c r="GBB157" s="4"/>
      <c r="GBC157" s="4"/>
      <c r="GBD157" s="4"/>
      <c r="GBE157" s="4"/>
      <c r="GBF157" s="4"/>
      <c r="GBG157" s="4"/>
      <c r="GBH157" s="4"/>
      <c r="GBI157" s="4"/>
      <c r="GBJ157" s="4"/>
      <c r="GBK157" s="4"/>
      <c r="GBL157" s="4"/>
      <c r="GBM157" s="4"/>
      <c r="GBN157" s="4"/>
      <c r="GBO157" s="4"/>
      <c r="GBP157" s="4"/>
      <c r="GBQ157" s="4"/>
      <c r="GBR157" s="4"/>
      <c r="GBS157" s="4"/>
      <c r="GBT157" s="4"/>
      <c r="GBU157" s="4"/>
      <c r="GBV157" s="4"/>
      <c r="GBW157" s="4"/>
      <c r="GBX157" s="4"/>
      <c r="GBY157" s="4"/>
      <c r="GBZ157" s="4"/>
      <c r="GCA157" s="4"/>
      <c r="GCB157" s="4"/>
      <c r="GCC157" s="4"/>
      <c r="GCD157" s="4"/>
      <c r="GCE157" s="4"/>
      <c r="GCF157" s="4"/>
      <c r="GCG157" s="4"/>
      <c r="GCH157" s="4"/>
      <c r="GCI157" s="74"/>
      <c r="GCJ157" s="74"/>
      <c r="GCK157" s="74"/>
      <c r="GCL157" s="74"/>
      <c r="GCM157" s="74"/>
      <c r="GCN157" s="74"/>
      <c r="GCO157" s="4"/>
      <c r="GCP157" s="4"/>
      <c r="GCQ157" s="4"/>
      <c r="GCR157" s="4"/>
      <c r="GCS157" s="4"/>
      <c r="GCT157" s="4"/>
      <c r="GCU157" s="4"/>
      <c r="GCV157" s="4"/>
      <c r="GCW157" s="4"/>
      <c r="GCX157" s="4"/>
      <c r="GCY157" s="4"/>
      <c r="GCZ157" s="4"/>
      <c r="GDA157" s="4"/>
      <c r="GDB157" s="4"/>
      <c r="GDC157" s="4"/>
      <c r="GDD157" s="4"/>
      <c r="GDE157" s="4"/>
      <c r="GDF157" s="4"/>
      <c r="GDG157" s="4"/>
      <c r="GDH157" s="4"/>
      <c r="GDI157" s="4"/>
      <c r="GDJ157" s="4"/>
      <c r="GDK157" s="4"/>
      <c r="GDL157" s="4"/>
      <c r="GDM157" s="4"/>
      <c r="GDN157" s="4"/>
      <c r="GDO157" s="4"/>
      <c r="GDP157" s="4"/>
      <c r="GDQ157" s="4"/>
      <c r="GDR157" s="4"/>
      <c r="GDS157" s="4"/>
      <c r="GDT157" s="4"/>
      <c r="GDU157" s="4"/>
      <c r="GDV157" s="4"/>
      <c r="GDW157" s="4"/>
      <c r="GDX157" s="4"/>
      <c r="GDY157" s="4"/>
      <c r="GDZ157" s="4"/>
      <c r="GEA157" s="4"/>
      <c r="GEB157" s="4"/>
      <c r="GEC157" s="4"/>
      <c r="GED157" s="4"/>
      <c r="GEE157" s="4"/>
      <c r="GEF157" s="4"/>
      <c r="GEG157" s="4"/>
      <c r="GEH157" s="4"/>
      <c r="GEI157" s="4"/>
      <c r="GEJ157" s="4"/>
      <c r="GEK157" s="4"/>
      <c r="GEL157" s="4"/>
      <c r="GEM157" s="4"/>
      <c r="GEN157" s="4"/>
      <c r="GEO157" s="4"/>
      <c r="GEP157" s="4"/>
      <c r="GEQ157" s="4"/>
      <c r="GER157" s="4"/>
      <c r="GES157" s="4"/>
      <c r="GET157" s="4"/>
      <c r="GEU157" s="4"/>
      <c r="GEV157" s="4"/>
      <c r="GEW157" s="4"/>
      <c r="GEX157" s="4"/>
      <c r="GEY157" s="4"/>
      <c r="GEZ157" s="4"/>
      <c r="GFA157" s="4"/>
      <c r="GFB157" s="4"/>
      <c r="GFC157" s="4"/>
      <c r="GFD157" s="4"/>
      <c r="GFE157" s="4"/>
      <c r="GFF157" s="4"/>
      <c r="GFG157" s="4"/>
      <c r="GFH157" s="4"/>
      <c r="GFI157" s="4"/>
      <c r="GFJ157" s="4"/>
      <c r="GFK157" s="4"/>
      <c r="GFL157" s="4"/>
      <c r="GFM157" s="4"/>
      <c r="GFN157" s="4"/>
      <c r="GFO157" s="4"/>
      <c r="GFP157" s="4"/>
      <c r="GFQ157" s="4"/>
      <c r="GFR157" s="4"/>
      <c r="GFS157" s="4"/>
      <c r="GFT157" s="4"/>
      <c r="GFU157" s="4"/>
      <c r="GFV157" s="4"/>
      <c r="GFW157" s="4"/>
      <c r="GFX157" s="4"/>
      <c r="GFY157" s="4"/>
      <c r="GFZ157" s="4"/>
      <c r="GGA157" s="4"/>
      <c r="GGB157" s="4"/>
      <c r="GGC157" s="4"/>
      <c r="GGD157" s="4"/>
      <c r="GGE157" s="4"/>
      <c r="GGF157" s="4"/>
      <c r="GGG157" s="4"/>
      <c r="GGH157" s="4"/>
      <c r="GGI157" s="4"/>
      <c r="GGJ157" s="4"/>
      <c r="GGK157" s="4"/>
      <c r="GGL157" s="4"/>
      <c r="GGM157" s="4"/>
      <c r="GGN157" s="4"/>
      <c r="GGO157" s="4"/>
      <c r="GGP157" s="4"/>
      <c r="GGQ157" s="4"/>
      <c r="GGR157" s="4"/>
      <c r="GGS157" s="4"/>
      <c r="GGT157" s="4"/>
      <c r="GGU157" s="4"/>
      <c r="GGV157" s="4"/>
      <c r="GGW157" s="4"/>
      <c r="GGX157" s="4"/>
      <c r="GGY157" s="4"/>
      <c r="GGZ157" s="4"/>
      <c r="GHA157" s="4"/>
      <c r="GHB157" s="4"/>
      <c r="GHC157" s="4"/>
      <c r="GHD157" s="4"/>
      <c r="GHE157" s="4"/>
      <c r="GHF157" s="4"/>
      <c r="GHG157" s="4"/>
      <c r="GHH157" s="4"/>
      <c r="GHI157" s="4"/>
      <c r="GHJ157" s="4"/>
      <c r="GHK157" s="4"/>
      <c r="GHL157" s="4"/>
      <c r="GHM157" s="4"/>
      <c r="GHN157" s="4"/>
      <c r="GHO157" s="4"/>
      <c r="GHP157" s="4"/>
      <c r="GHQ157" s="4"/>
      <c r="GHR157" s="4"/>
      <c r="GHS157" s="4"/>
      <c r="GHT157" s="4"/>
      <c r="GHU157" s="4"/>
      <c r="GHV157" s="4"/>
      <c r="GHW157" s="4"/>
      <c r="GHX157" s="4"/>
      <c r="GHY157" s="4"/>
      <c r="GHZ157" s="4"/>
      <c r="GIA157" s="4"/>
      <c r="GIB157" s="4"/>
      <c r="GIC157" s="4"/>
      <c r="GID157" s="4"/>
      <c r="GIE157" s="4"/>
      <c r="GIF157" s="4"/>
      <c r="GIG157" s="4"/>
      <c r="GIH157" s="4"/>
      <c r="GII157" s="4"/>
      <c r="GIJ157" s="4"/>
      <c r="GIK157" s="4"/>
      <c r="GIL157" s="4"/>
      <c r="GIM157" s="4"/>
      <c r="GIN157" s="4"/>
      <c r="GIO157" s="4"/>
      <c r="GIP157" s="4"/>
      <c r="GIQ157" s="4"/>
      <c r="GIR157" s="4"/>
      <c r="GIS157" s="4"/>
      <c r="GIT157" s="4"/>
      <c r="GIU157" s="4"/>
      <c r="GIV157" s="4"/>
      <c r="GIW157" s="4"/>
      <c r="GIX157" s="4"/>
      <c r="GIY157" s="4"/>
      <c r="GIZ157" s="4"/>
      <c r="GJA157" s="4"/>
      <c r="GJB157" s="4"/>
      <c r="GJC157" s="4"/>
      <c r="GJD157" s="4"/>
      <c r="GJE157" s="4"/>
      <c r="GJF157" s="4"/>
      <c r="GJG157" s="4"/>
      <c r="GJH157" s="4"/>
      <c r="GJI157" s="4"/>
      <c r="GJJ157" s="4"/>
      <c r="GJK157" s="4"/>
      <c r="GJL157" s="4"/>
      <c r="GJM157" s="4"/>
      <c r="GJN157" s="4"/>
      <c r="GJO157" s="4"/>
      <c r="GJP157" s="4"/>
      <c r="GJQ157" s="4"/>
      <c r="GJR157" s="4"/>
      <c r="GJS157" s="4"/>
      <c r="GJT157" s="4"/>
      <c r="GJU157" s="4"/>
      <c r="GJV157" s="4"/>
      <c r="GJW157" s="4"/>
      <c r="GJX157" s="4"/>
      <c r="GJY157" s="4"/>
      <c r="GJZ157" s="4"/>
      <c r="GKA157" s="4"/>
      <c r="GKB157" s="4"/>
      <c r="GKC157" s="4"/>
      <c r="GKD157" s="4"/>
      <c r="GKE157" s="4"/>
      <c r="GKF157" s="4"/>
      <c r="GKG157" s="4"/>
      <c r="GKH157" s="4"/>
      <c r="GKI157" s="4"/>
      <c r="GKJ157" s="4"/>
      <c r="GKK157" s="4"/>
      <c r="GKL157" s="4"/>
      <c r="GKM157" s="4"/>
      <c r="GKN157" s="4"/>
      <c r="GKO157" s="4"/>
      <c r="GKP157" s="4"/>
      <c r="GKQ157" s="4"/>
      <c r="GKR157" s="4"/>
      <c r="GKS157" s="4"/>
      <c r="GKT157" s="4"/>
      <c r="GKU157" s="4"/>
      <c r="GKV157" s="4"/>
      <c r="GKW157" s="4"/>
      <c r="GKX157" s="4"/>
      <c r="GKY157" s="4"/>
      <c r="GKZ157" s="4"/>
      <c r="GLA157" s="4"/>
      <c r="GLB157" s="4"/>
      <c r="GLC157" s="4"/>
      <c r="GLD157" s="4"/>
      <c r="GLE157" s="4"/>
      <c r="GLF157" s="4"/>
      <c r="GLG157" s="4"/>
      <c r="GLH157" s="4"/>
      <c r="GLI157" s="4"/>
      <c r="GLJ157" s="4"/>
      <c r="GLK157" s="4"/>
      <c r="GLL157" s="4"/>
      <c r="GLM157" s="4"/>
      <c r="GLN157" s="4"/>
      <c r="GLO157" s="4"/>
      <c r="GLP157" s="4"/>
      <c r="GLQ157" s="4"/>
      <c r="GLR157" s="4"/>
      <c r="GLS157" s="4"/>
      <c r="GLT157" s="4"/>
      <c r="GLU157" s="4"/>
      <c r="GLV157" s="4"/>
      <c r="GLW157" s="4"/>
      <c r="GLX157" s="4"/>
      <c r="GLY157" s="4"/>
      <c r="GLZ157" s="4"/>
      <c r="GMA157" s="4"/>
      <c r="GMB157" s="4"/>
      <c r="GMC157" s="4"/>
      <c r="GMD157" s="4"/>
      <c r="GME157" s="74"/>
      <c r="GMF157" s="74"/>
      <c r="GMG157" s="74"/>
      <c r="GMH157" s="74"/>
      <c r="GMI157" s="74"/>
      <c r="GMJ157" s="74"/>
      <c r="GMK157" s="4"/>
      <c r="GML157" s="4"/>
      <c r="GMM157" s="4"/>
      <c r="GMN157" s="4"/>
      <c r="GMO157" s="4"/>
      <c r="GMP157" s="4"/>
      <c r="GMQ157" s="4"/>
      <c r="GMR157" s="4"/>
      <c r="GMS157" s="4"/>
      <c r="GMT157" s="4"/>
      <c r="GMU157" s="4"/>
      <c r="GMV157" s="4"/>
      <c r="GMW157" s="4"/>
      <c r="GMX157" s="4"/>
      <c r="GMY157" s="4"/>
      <c r="GMZ157" s="4"/>
      <c r="GNA157" s="4"/>
      <c r="GNB157" s="4"/>
      <c r="GNC157" s="4"/>
      <c r="GND157" s="4"/>
      <c r="GNE157" s="4"/>
      <c r="GNF157" s="4"/>
      <c r="GNG157" s="4"/>
      <c r="GNH157" s="4"/>
      <c r="GNI157" s="4"/>
      <c r="GNJ157" s="4"/>
      <c r="GNK157" s="4"/>
      <c r="GNL157" s="4"/>
      <c r="GNM157" s="4"/>
      <c r="GNN157" s="4"/>
      <c r="GNO157" s="4"/>
      <c r="GNP157" s="4"/>
      <c r="GNQ157" s="4"/>
      <c r="GNR157" s="4"/>
      <c r="GNS157" s="4"/>
      <c r="GNT157" s="4"/>
      <c r="GNU157" s="4"/>
      <c r="GNV157" s="4"/>
      <c r="GNW157" s="4"/>
      <c r="GNX157" s="4"/>
      <c r="GNY157" s="4"/>
      <c r="GNZ157" s="4"/>
      <c r="GOA157" s="4"/>
      <c r="GOB157" s="4"/>
      <c r="GOC157" s="4"/>
      <c r="GOD157" s="4"/>
      <c r="GOE157" s="4"/>
      <c r="GOF157" s="4"/>
      <c r="GOG157" s="4"/>
      <c r="GOH157" s="4"/>
      <c r="GOI157" s="4"/>
      <c r="GOJ157" s="4"/>
      <c r="GOK157" s="4"/>
      <c r="GOL157" s="4"/>
      <c r="GOM157" s="4"/>
      <c r="GON157" s="4"/>
      <c r="GOO157" s="4"/>
      <c r="GOP157" s="4"/>
      <c r="GOQ157" s="4"/>
      <c r="GOR157" s="4"/>
      <c r="GOS157" s="4"/>
      <c r="GOT157" s="4"/>
      <c r="GOU157" s="4"/>
      <c r="GOV157" s="4"/>
      <c r="GOW157" s="4"/>
      <c r="GOX157" s="4"/>
      <c r="GOY157" s="4"/>
      <c r="GOZ157" s="4"/>
      <c r="GPA157" s="4"/>
      <c r="GPB157" s="4"/>
      <c r="GPC157" s="4"/>
      <c r="GPD157" s="4"/>
      <c r="GPE157" s="4"/>
      <c r="GPF157" s="4"/>
      <c r="GPG157" s="4"/>
      <c r="GPH157" s="4"/>
      <c r="GPI157" s="4"/>
      <c r="GPJ157" s="4"/>
      <c r="GPK157" s="4"/>
      <c r="GPL157" s="4"/>
      <c r="GPM157" s="4"/>
      <c r="GPN157" s="4"/>
      <c r="GPO157" s="4"/>
      <c r="GPP157" s="4"/>
      <c r="GPQ157" s="4"/>
      <c r="GPR157" s="4"/>
      <c r="GPS157" s="4"/>
      <c r="GPT157" s="4"/>
      <c r="GPU157" s="4"/>
      <c r="GPV157" s="4"/>
      <c r="GPW157" s="4"/>
      <c r="GPX157" s="4"/>
      <c r="GPY157" s="4"/>
      <c r="GPZ157" s="4"/>
      <c r="GQA157" s="4"/>
      <c r="GQB157" s="4"/>
      <c r="GQC157" s="4"/>
      <c r="GQD157" s="4"/>
      <c r="GQE157" s="4"/>
      <c r="GQF157" s="4"/>
      <c r="GQG157" s="4"/>
      <c r="GQH157" s="4"/>
      <c r="GQI157" s="4"/>
      <c r="GQJ157" s="4"/>
      <c r="GQK157" s="4"/>
      <c r="GQL157" s="4"/>
      <c r="GQM157" s="4"/>
      <c r="GQN157" s="4"/>
      <c r="GQO157" s="4"/>
      <c r="GQP157" s="4"/>
      <c r="GQQ157" s="4"/>
      <c r="GQR157" s="4"/>
      <c r="GQS157" s="4"/>
      <c r="GQT157" s="4"/>
      <c r="GQU157" s="4"/>
      <c r="GQV157" s="4"/>
      <c r="GQW157" s="4"/>
      <c r="GQX157" s="4"/>
      <c r="GQY157" s="4"/>
      <c r="GQZ157" s="4"/>
      <c r="GRA157" s="4"/>
      <c r="GRB157" s="4"/>
      <c r="GRC157" s="4"/>
      <c r="GRD157" s="4"/>
      <c r="GRE157" s="4"/>
      <c r="GRF157" s="4"/>
      <c r="GRG157" s="4"/>
      <c r="GRH157" s="4"/>
      <c r="GRI157" s="4"/>
      <c r="GRJ157" s="4"/>
      <c r="GRK157" s="4"/>
      <c r="GRL157" s="4"/>
      <c r="GRM157" s="4"/>
      <c r="GRN157" s="4"/>
      <c r="GRO157" s="4"/>
      <c r="GRP157" s="4"/>
      <c r="GRQ157" s="4"/>
      <c r="GRR157" s="4"/>
      <c r="GRS157" s="4"/>
      <c r="GRT157" s="4"/>
      <c r="GRU157" s="4"/>
      <c r="GRV157" s="4"/>
      <c r="GRW157" s="4"/>
      <c r="GRX157" s="4"/>
      <c r="GRY157" s="4"/>
      <c r="GRZ157" s="4"/>
      <c r="GSA157" s="4"/>
      <c r="GSB157" s="4"/>
      <c r="GSC157" s="4"/>
      <c r="GSD157" s="4"/>
      <c r="GSE157" s="4"/>
      <c r="GSF157" s="4"/>
      <c r="GSG157" s="4"/>
      <c r="GSH157" s="4"/>
      <c r="GSI157" s="4"/>
      <c r="GSJ157" s="4"/>
      <c r="GSK157" s="4"/>
      <c r="GSL157" s="4"/>
      <c r="GSM157" s="4"/>
      <c r="GSN157" s="4"/>
      <c r="GSO157" s="4"/>
      <c r="GSP157" s="4"/>
      <c r="GSQ157" s="4"/>
      <c r="GSR157" s="4"/>
      <c r="GSS157" s="4"/>
      <c r="GST157" s="4"/>
      <c r="GSU157" s="4"/>
      <c r="GSV157" s="4"/>
      <c r="GSW157" s="4"/>
      <c r="GSX157" s="4"/>
      <c r="GSY157" s="4"/>
      <c r="GSZ157" s="4"/>
      <c r="GTA157" s="4"/>
      <c r="GTB157" s="4"/>
      <c r="GTC157" s="4"/>
      <c r="GTD157" s="4"/>
      <c r="GTE157" s="4"/>
      <c r="GTF157" s="4"/>
      <c r="GTG157" s="4"/>
      <c r="GTH157" s="4"/>
      <c r="GTI157" s="4"/>
      <c r="GTJ157" s="4"/>
      <c r="GTK157" s="4"/>
      <c r="GTL157" s="4"/>
      <c r="GTM157" s="4"/>
      <c r="GTN157" s="4"/>
      <c r="GTO157" s="4"/>
      <c r="GTP157" s="4"/>
      <c r="GTQ157" s="4"/>
      <c r="GTR157" s="4"/>
      <c r="GTS157" s="4"/>
      <c r="GTT157" s="4"/>
      <c r="GTU157" s="4"/>
      <c r="GTV157" s="4"/>
      <c r="GTW157" s="4"/>
      <c r="GTX157" s="4"/>
      <c r="GTY157" s="4"/>
      <c r="GTZ157" s="4"/>
      <c r="GUA157" s="4"/>
      <c r="GUB157" s="4"/>
      <c r="GUC157" s="4"/>
      <c r="GUD157" s="4"/>
      <c r="GUE157" s="4"/>
      <c r="GUF157" s="4"/>
      <c r="GUG157" s="4"/>
      <c r="GUH157" s="4"/>
      <c r="GUI157" s="4"/>
      <c r="GUJ157" s="4"/>
      <c r="GUK157" s="4"/>
      <c r="GUL157" s="4"/>
      <c r="GUM157" s="4"/>
      <c r="GUN157" s="4"/>
      <c r="GUO157" s="4"/>
      <c r="GUP157" s="4"/>
      <c r="GUQ157" s="4"/>
      <c r="GUR157" s="4"/>
      <c r="GUS157" s="4"/>
      <c r="GUT157" s="4"/>
      <c r="GUU157" s="4"/>
      <c r="GUV157" s="4"/>
      <c r="GUW157" s="4"/>
      <c r="GUX157" s="4"/>
      <c r="GUY157" s="4"/>
      <c r="GUZ157" s="4"/>
      <c r="GVA157" s="4"/>
      <c r="GVB157" s="4"/>
      <c r="GVC157" s="4"/>
      <c r="GVD157" s="4"/>
      <c r="GVE157" s="4"/>
      <c r="GVF157" s="4"/>
      <c r="GVG157" s="4"/>
      <c r="GVH157" s="4"/>
      <c r="GVI157" s="4"/>
      <c r="GVJ157" s="4"/>
      <c r="GVK157" s="4"/>
      <c r="GVL157" s="4"/>
      <c r="GVM157" s="4"/>
      <c r="GVN157" s="4"/>
      <c r="GVO157" s="4"/>
      <c r="GVP157" s="4"/>
      <c r="GVQ157" s="4"/>
      <c r="GVR157" s="4"/>
      <c r="GVS157" s="4"/>
      <c r="GVT157" s="4"/>
      <c r="GVU157" s="4"/>
      <c r="GVV157" s="4"/>
      <c r="GVW157" s="4"/>
      <c r="GVX157" s="4"/>
      <c r="GVY157" s="4"/>
      <c r="GVZ157" s="4"/>
      <c r="GWA157" s="74"/>
      <c r="GWB157" s="74"/>
      <c r="GWC157" s="74"/>
      <c r="GWD157" s="74"/>
      <c r="GWE157" s="74"/>
      <c r="GWF157" s="74"/>
      <c r="GWG157" s="4"/>
      <c r="GWH157" s="4"/>
      <c r="GWI157" s="4"/>
      <c r="GWJ157" s="4"/>
      <c r="GWK157" s="4"/>
      <c r="GWL157" s="4"/>
      <c r="GWM157" s="4"/>
      <c r="GWN157" s="4"/>
      <c r="GWO157" s="4"/>
      <c r="GWP157" s="4"/>
      <c r="GWQ157" s="4"/>
      <c r="GWR157" s="4"/>
      <c r="GWS157" s="4"/>
      <c r="GWT157" s="4"/>
      <c r="GWU157" s="4"/>
      <c r="GWV157" s="4"/>
      <c r="GWW157" s="4"/>
      <c r="GWX157" s="4"/>
      <c r="GWY157" s="4"/>
      <c r="GWZ157" s="4"/>
      <c r="GXA157" s="4"/>
      <c r="GXB157" s="4"/>
      <c r="GXC157" s="4"/>
      <c r="GXD157" s="4"/>
      <c r="GXE157" s="4"/>
      <c r="GXF157" s="4"/>
      <c r="GXG157" s="4"/>
      <c r="GXH157" s="4"/>
      <c r="GXI157" s="4"/>
      <c r="GXJ157" s="4"/>
      <c r="GXK157" s="4"/>
      <c r="GXL157" s="4"/>
      <c r="GXM157" s="4"/>
      <c r="GXN157" s="4"/>
      <c r="GXO157" s="4"/>
      <c r="GXP157" s="4"/>
      <c r="GXQ157" s="4"/>
      <c r="GXR157" s="4"/>
      <c r="GXS157" s="4"/>
      <c r="GXT157" s="4"/>
      <c r="GXU157" s="4"/>
      <c r="GXV157" s="4"/>
      <c r="GXW157" s="4"/>
      <c r="GXX157" s="4"/>
      <c r="GXY157" s="4"/>
      <c r="GXZ157" s="4"/>
      <c r="GYA157" s="4"/>
      <c r="GYB157" s="4"/>
      <c r="GYC157" s="4"/>
      <c r="GYD157" s="4"/>
      <c r="GYE157" s="4"/>
      <c r="GYF157" s="4"/>
      <c r="GYG157" s="4"/>
      <c r="GYH157" s="4"/>
      <c r="GYI157" s="4"/>
      <c r="GYJ157" s="4"/>
      <c r="GYK157" s="4"/>
      <c r="GYL157" s="4"/>
      <c r="GYM157" s="4"/>
      <c r="GYN157" s="4"/>
      <c r="GYO157" s="4"/>
      <c r="GYP157" s="4"/>
      <c r="GYQ157" s="4"/>
      <c r="GYR157" s="4"/>
      <c r="GYS157" s="4"/>
      <c r="GYT157" s="4"/>
      <c r="GYU157" s="4"/>
      <c r="GYV157" s="4"/>
      <c r="GYW157" s="4"/>
      <c r="GYX157" s="4"/>
      <c r="GYY157" s="4"/>
      <c r="GYZ157" s="4"/>
      <c r="GZA157" s="4"/>
      <c r="GZB157" s="4"/>
      <c r="GZC157" s="4"/>
      <c r="GZD157" s="4"/>
      <c r="GZE157" s="4"/>
      <c r="GZF157" s="4"/>
      <c r="GZG157" s="4"/>
      <c r="GZH157" s="4"/>
      <c r="GZI157" s="4"/>
      <c r="GZJ157" s="4"/>
      <c r="GZK157" s="4"/>
      <c r="GZL157" s="4"/>
      <c r="GZM157" s="4"/>
      <c r="GZN157" s="4"/>
      <c r="GZO157" s="4"/>
      <c r="GZP157" s="4"/>
      <c r="GZQ157" s="4"/>
      <c r="GZR157" s="4"/>
      <c r="GZS157" s="4"/>
      <c r="GZT157" s="4"/>
      <c r="GZU157" s="4"/>
      <c r="GZV157" s="4"/>
      <c r="GZW157" s="4"/>
      <c r="GZX157" s="4"/>
      <c r="GZY157" s="4"/>
      <c r="GZZ157" s="4"/>
      <c r="HAA157" s="4"/>
      <c r="HAB157" s="4"/>
      <c r="HAC157" s="4"/>
      <c r="HAD157" s="4"/>
      <c r="HAE157" s="4"/>
      <c r="HAF157" s="4"/>
      <c r="HAG157" s="4"/>
      <c r="HAH157" s="4"/>
      <c r="HAI157" s="4"/>
      <c r="HAJ157" s="4"/>
      <c r="HAK157" s="4"/>
      <c r="HAL157" s="4"/>
      <c r="HAM157" s="4"/>
      <c r="HAN157" s="4"/>
      <c r="HAO157" s="4"/>
      <c r="HAP157" s="4"/>
      <c r="HAQ157" s="4"/>
      <c r="HAR157" s="4"/>
      <c r="HAS157" s="4"/>
      <c r="HAT157" s="4"/>
      <c r="HAU157" s="4"/>
      <c r="HAV157" s="4"/>
      <c r="HAW157" s="4"/>
      <c r="HAX157" s="4"/>
      <c r="HAY157" s="4"/>
      <c r="HAZ157" s="4"/>
      <c r="HBA157" s="4"/>
      <c r="HBB157" s="4"/>
      <c r="HBC157" s="4"/>
      <c r="HBD157" s="4"/>
      <c r="HBE157" s="4"/>
      <c r="HBF157" s="4"/>
      <c r="HBG157" s="4"/>
      <c r="HBH157" s="4"/>
      <c r="HBI157" s="4"/>
      <c r="HBJ157" s="4"/>
      <c r="HBK157" s="4"/>
      <c r="HBL157" s="4"/>
      <c r="HBM157" s="4"/>
      <c r="HBN157" s="4"/>
      <c r="HBO157" s="4"/>
      <c r="HBP157" s="4"/>
      <c r="HBQ157" s="4"/>
      <c r="HBR157" s="4"/>
      <c r="HBS157" s="4"/>
      <c r="HBT157" s="4"/>
      <c r="HBU157" s="4"/>
      <c r="HBV157" s="4"/>
      <c r="HBW157" s="4"/>
      <c r="HBX157" s="4"/>
      <c r="HBY157" s="4"/>
      <c r="HBZ157" s="4"/>
      <c r="HCA157" s="4"/>
      <c r="HCB157" s="4"/>
      <c r="HCC157" s="4"/>
      <c r="HCD157" s="4"/>
      <c r="HCE157" s="4"/>
      <c r="HCF157" s="4"/>
      <c r="HCG157" s="4"/>
      <c r="HCH157" s="4"/>
      <c r="HCI157" s="4"/>
      <c r="HCJ157" s="4"/>
      <c r="HCK157" s="4"/>
      <c r="HCL157" s="4"/>
      <c r="HCM157" s="4"/>
      <c r="HCN157" s="4"/>
      <c r="HCO157" s="4"/>
      <c r="HCP157" s="4"/>
      <c r="HCQ157" s="4"/>
      <c r="HCR157" s="4"/>
      <c r="HCS157" s="4"/>
      <c r="HCT157" s="4"/>
      <c r="HCU157" s="4"/>
      <c r="HCV157" s="4"/>
      <c r="HCW157" s="4"/>
      <c r="HCX157" s="4"/>
      <c r="HCY157" s="4"/>
      <c r="HCZ157" s="4"/>
      <c r="HDA157" s="4"/>
      <c r="HDB157" s="4"/>
      <c r="HDC157" s="4"/>
      <c r="HDD157" s="4"/>
      <c r="HDE157" s="4"/>
      <c r="HDF157" s="4"/>
      <c r="HDG157" s="4"/>
      <c r="HDH157" s="4"/>
      <c r="HDI157" s="4"/>
      <c r="HDJ157" s="4"/>
      <c r="HDK157" s="4"/>
      <c r="HDL157" s="4"/>
      <c r="HDM157" s="4"/>
      <c r="HDN157" s="4"/>
      <c r="HDO157" s="4"/>
      <c r="HDP157" s="4"/>
      <c r="HDQ157" s="4"/>
      <c r="HDR157" s="4"/>
      <c r="HDS157" s="4"/>
      <c r="HDT157" s="4"/>
      <c r="HDU157" s="4"/>
      <c r="HDV157" s="4"/>
      <c r="HDW157" s="4"/>
      <c r="HDX157" s="4"/>
      <c r="HDY157" s="4"/>
      <c r="HDZ157" s="4"/>
      <c r="HEA157" s="4"/>
      <c r="HEB157" s="4"/>
      <c r="HEC157" s="4"/>
      <c r="HED157" s="4"/>
      <c r="HEE157" s="4"/>
      <c r="HEF157" s="4"/>
      <c r="HEG157" s="4"/>
      <c r="HEH157" s="4"/>
      <c r="HEI157" s="4"/>
      <c r="HEJ157" s="4"/>
      <c r="HEK157" s="4"/>
      <c r="HEL157" s="4"/>
      <c r="HEM157" s="4"/>
      <c r="HEN157" s="4"/>
      <c r="HEO157" s="4"/>
      <c r="HEP157" s="4"/>
      <c r="HEQ157" s="4"/>
      <c r="HER157" s="4"/>
      <c r="HES157" s="4"/>
      <c r="HET157" s="4"/>
      <c r="HEU157" s="4"/>
      <c r="HEV157" s="4"/>
      <c r="HEW157" s="4"/>
      <c r="HEX157" s="4"/>
      <c r="HEY157" s="4"/>
      <c r="HEZ157" s="4"/>
      <c r="HFA157" s="4"/>
      <c r="HFB157" s="4"/>
      <c r="HFC157" s="4"/>
      <c r="HFD157" s="4"/>
      <c r="HFE157" s="4"/>
      <c r="HFF157" s="4"/>
      <c r="HFG157" s="4"/>
      <c r="HFH157" s="4"/>
      <c r="HFI157" s="4"/>
      <c r="HFJ157" s="4"/>
      <c r="HFK157" s="4"/>
      <c r="HFL157" s="4"/>
      <c r="HFM157" s="4"/>
      <c r="HFN157" s="4"/>
      <c r="HFO157" s="4"/>
      <c r="HFP157" s="4"/>
      <c r="HFQ157" s="4"/>
      <c r="HFR157" s="4"/>
      <c r="HFS157" s="4"/>
      <c r="HFT157" s="4"/>
      <c r="HFU157" s="4"/>
      <c r="HFV157" s="4"/>
      <c r="HFW157" s="74"/>
      <c r="HFX157" s="74"/>
      <c r="HFY157" s="74"/>
      <c r="HFZ157" s="74"/>
      <c r="HGA157" s="74"/>
      <c r="HGB157" s="74"/>
      <c r="HGC157" s="4"/>
      <c r="HGD157" s="4"/>
      <c r="HGE157" s="4"/>
      <c r="HGF157" s="4"/>
      <c r="HGG157" s="4"/>
      <c r="HGH157" s="4"/>
      <c r="HGI157" s="4"/>
      <c r="HGJ157" s="4"/>
      <c r="HGK157" s="4"/>
      <c r="HGL157" s="4"/>
      <c r="HGM157" s="4"/>
      <c r="HGN157" s="4"/>
      <c r="HGO157" s="4"/>
      <c r="HGP157" s="4"/>
      <c r="HGQ157" s="4"/>
      <c r="HGR157" s="4"/>
      <c r="HGS157" s="4"/>
      <c r="HGT157" s="4"/>
      <c r="HGU157" s="4"/>
      <c r="HGV157" s="4"/>
      <c r="HGW157" s="4"/>
      <c r="HGX157" s="4"/>
      <c r="HGY157" s="4"/>
      <c r="HGZ157" s="4"/>
      <c r="HHA157" s="4"/>
      <c r="HHB157" s="4"/>
      <c r="HHC157" s="4"/>
      <c r="HHD157" s="4"/>
      <c r="HHE157" s="4"/>
      <c r="HHF157" s="4"/>
      <c r="HHG157" s="4"/>
      <c r="HHH157" s="4"/>
      <c r="HHI157" s="4"/>
      <c r="HHJ157" s="4"/>
      <c r="HHK157" s="4"/>
      <c r="HHL157" s="4"/>
      <c r="HHM157" s="4"/>
      <c r="HHN157" s="4"/>
      <c r="HHO157" s="4"/>
      <c r="HHP157" s="4"/>
      <c r="HHQ157" s="4"/>
      <c r="HHR157" s="4"/>
      <c r="HHS157" s="4"/>
      <c r="HHT157" s="4"/>
      <c r="HHU157" s="4"/>
      <c r="HHV157" s="4"/>
      <c r="HHW157" s="4"/>
      <c r="HHX157" s="4"/>
      <c r="HHY157" s="4"/>
      <c r="HHZ157" s="4"/>
      <c r="HIA157" s="4"/>
      <c r="HIB157" s="4"/>
      <c r="HIC157" s="4"/>
      <c r="HID157" s="4"/>
      <c r="HIE157" s="4"/>
      <c r="HIF157" s="4"/>
      <c r="HIG157" s="4"/>
      <c r="HIH157" s="4"/>
      <c r="HII157" s="4"/>
      <c r="HIJ157" s="4"/>
      <c r="HIK157" s="4"/>
      <c r="HIL157" s="4"/>
      <c r="HIM157" s="4"/>
      <c r="HIN157" s="4"/>
      <c r="HIO157" s="4"/>
      <c r="HIP157" s="4"/>
      <c r="HIQ157" s="4"/>
      <c r="HIR157" s="4"/>
      <c r="HIS157" s="4"/>
      <c r="HIT157" s="4"/>
      <c r="HIU157" s="4"/>
      <c r="HIV157" s="4"/>
      <c r="HIW157" s="4"/>
      <c r="HIX157" s="4"/>
      <c r="HIY157" s="4"/>
      <c r="HIZ157" s="4"/>
      <c r="HJA157" s="4"/>
      <c r="HJB157" s="4"/>
      <c r="HJC157" s="4"/>
      <c r="HJD157" s="4"/>
      <c r="HJE157" s="4"/>
      <c r="HJF157" s="4"/>
      <c r="HJG157" s="4"/>
      <c r="HJH157" s="4"/>
      <c r="HJI157" s="4"/>
      <c r="HJJ157" s="4"/>
      <c r="HJK157" s="4"/>
      <c r="HJL157" s="4"/>
      <c r="HJM157" s="4"/>
      <c r="HJN157" s="4"/>
      <c r="HJO157" s="4"/>
      <c r="HJP157" s="4"/>
      <c r="HJQ157" s="4"/>
      <c r="HJR157" s="4"/>
      <c r="HJS157" s="4"/>
      <c r="HJT157" s="4"/>
      <c r="HJU157" s="4"/>
      <c r="HJV157" s="4"/>
      <c r="HJW157" s="4"/>
      <c r="HJX157" s="4"/>
      <c r="HJY157" s="4"/>
      <c r="HJZ157" s="4"/>
      <c r="HKA157" s="4"/>
      <c r="HKB157" s="4"/>
      <c r="HKC157" s="4"/>
      <c r="HKD157" s="4"/>
      <c r="HKE157" s="4"/>
      <c r="HKF157" s="4"/>
      <c r="HKG157" s="4"/>
      <c r="HKH157" s="4"/>
      <c r="HKI157" s="4"/>
      <c r="HKJ157" s="4"/>
      <c r="HKK157" s="4"/>
      <c r="HKL157" s="4"/>
      <c r="HKM157" s="4"/>
      <c r="HKN157" s="4"/>
      <c r="HKO157" s="4"/>
      <c r="HKP157" s="4"/>
      <c r="HKQ157" s="4"/>
      <c r="HKR157" s="4"/>
      <c r="HKS157" s="4"/>
      <c r="HKT157" s="4"/>
      <c r="HKU157" s="4"/>
      <c r="HKV157" s="4"/>
      <c r="HKW157" s="4"/>
      <c r="HKX157" s="4"/>
      <c r="HKY157" s="4"/>
      <c r="HKZ157" s="4"/>
      <c r="HLA157" s="4"/>
      <c r="HLB157" s="4"/>
      <c r="HLC157" s="4"/>
      <c r="HLD157" s="4"/>
      <c r="HLE157" s="4"/>
      <c r="HLF157" s="4"/>
      <c r="HLG157" s="4"/>
      <c r="HLH157" s="4"/>
      <c r="HLI157" s="4"/>
      <c r="HLJ157" s="4"/>
      <c r="HLK157" s="4"/>
      <c r="HLL157" s="4"/>
      <c r="HLM157" s="4"/>
      <c r="HLN157" s="4"/>
      <c r="HLO157" s="4"/>
      <c r="HLP157" s="4"/>
      <c r="HLQ157" s="4"/>
      <c r="HLR157" s="4"/>
      <c r="HLS157" s="4"/>
      <c r="HLT157" s="4"/>
      <c r="HLU157" s="4"/>
      <c r="HLV157" s="4"/>
      <c r="HLW157" s="4"/>
      <c r="HLX157" s="4"/>
      <c r="HLY157" s="4"/>
      <c r="HLZ157" s="4"/>
      <c r="HMA157" s="4"/>
      <c r="HMB157" s="4"/>
      <c r="HMC157" s="4"/>
      <c r="HMD157" s="4"/>
      <c r="HME157" s="4"/>
      <c r="HMF157" s="4"/>
      <c r="HMG157" s="4"/>
      <c r="HMH157" s="4"/>
      <c r="HMI157" s="4"/>
      <c r="HMJ157" s="4"/>
      <c r="HMK157" s="4"/>
      <c r="HML157" s="4"/>
      <c r="HMM157" s="4"/>
      <c r="HMN157" s="4"/>
      <c r="HMO157" s="4"/>
      <c r="HMP157" s="4"/>
      <c r="HMQ157" s="4"/>
      <c r="HMR157" s="4"/>
      <c r="HMS157" s="4"/>
      <c r="HMT157" s="4"/>
      <c r="HMU157" s="4"/>
      <c r="HMV157" s="4"/>
      <c r="HMW157" s="4"/>
      <c r="HMX157" s="4"/>
      <c r="HMY157" s="4"/>
      <c r="HMZ157" s="4"/>
      <c r="HNA157" s="4"/>
      <c r="HNB157" s="4"/>
      <c r="HNC157" s="4"/>
      <c r="HND157" s="4"/>
      <c r="HNE157" s="4"/>
      <c r="HNF157" s="4"/>
      <c r="HNG157" s="4"/>
      <c r="HNH157" s="4"/>
      <c r="HNI157" s="4"/>
      <c r="HNJ157" s="4"/>
      <c r="HNK157" s="4"/>
      <c r="HNL157" s="4"/>
      <c r="HNM157" s="4"/>
      <c r="HNN157" s="4"/>
      <c r="HNO157" s="4"/>
      <c r="HNP157" s="4"/>
      <c r="HNQ157" s="4"/>
      <c r="HNR157" s="4"/>
      <c r="HNS157" s="4"/>
      <c r="HNT157" s="4"/>
      <c r="HNU157" s="4"/>
      <c r="HNV157" s="4"/>
      <c r="HNW157" s="4"/>
      <c r="HNX157" s="4"/>
      <c r="HNY157" s="4"/>
      <c r="HNZ157" s="4"/>
      <c r="HOA157" s="4"/>
      <c r="HOB157" s="4"/>
      <c r="HOC157" s="4"/>
      <c r="HOD157" s="4"/>
      <c r="HOE157" s="4"/>
      <c r="HOF157" s="4"/>
      <c r="HOG157" s="4"/>
      <c r="HOH157" s="4"/>
      <c r="HOI157" s="4"/>
      <c r="HOJ157" s="4"/>
      <c r="HOK157" s="4"/>
      <c r="HOL157" s="4"/>
      <c r="HOM157" s="4"/>
      <c r="HON157" s="4"/>
      <c r="HOO157" s="4"/>
      <c r="HOP157" s="4"/>
      <c r="HOQ157" s="4"/>
      <c r="HOR157" s="4"/>
      <c r="HOS157" s="4"/>
      <c r="HOT157" s="4"/>
      <c r="HOU157" s="4"/>
      <c r="HOV157" s="4"/>
      <c r="HOW157" s="4"/>
      <c r="HOX157" s="4"/>
      <c r="HOY157" s="4"/>
      <c r="HOZ157" s="4"/>
      <c r="HPA157" s="4"/>
      <c r="HPB157" s="4"/>
      <c r="HPC157" s="4"/>
      <c r="HPD157" s="4"/>
      <c r="HPE157" s="4"/>
      <c r="HPF157" s="4"/>
      <c r="HPG157" s="4"/>
      <c r="HPH157" s="4"/>
      <c r="HPI157" s="4"/>
      <c r="HPJ157" s="4"/>
      <c r="HPK157" s="4"/>
      <c r="HPL157" s="4"/>
      <c r="HPM157" s="4"/>
      <c r="HPN157" s="4"/>
      <c r="HPO157" s="4"/>
      <c r="HPP157" s="4"/>
      <c r="HPQ157" s="4"/>
      <c r="HPR157" s="4"/>
      <c r="HPS157" s="74"/>
      <c r="HPT157" s="74"/>
      <c r="HPU157" s="74"/>
      <c r="HPV157" s="74"/>
      <c r="HPW157" s="74"/>
      <c r="HPX157" s="74"/>
      <c r="HPY157" s="4"/>
      <c r="HPZ157" s="4"/>
      <c r="HQA157" s="4"/>
      <c r="HQB157" s="4"/>
      <c r="HQC157" s="4"/>
      <c r="HQD157" s="4"/>
      <c r="HQE157" s="4"/>
      <c r="HQF157" s="4"/>
      <c r="HQG157" s="4"/>
      <c r="HQH157" s="4"/>
      <c r="HQI157" s="4"/>
      <c r="HQJ157" s="4"/>
      <c r="HQK157" s="4"/>
      <c r="HQL157" s="4"/>
      <c r="HQM157" s="4"/>
      <c r="HQN157" s="4"/>
      <c r="HQO157" s="4"/>
      <c r="HQP157" s="4"/>
      <c r="HQQ157" s="4"/>
      <c r="HQR157" s="4"/>
      <c r="HQS157" s="4"/>
      <c r="HQT157" s="4"/>
      <c r="HQU157" s="4"/>
      <c r="HQV157" s="4"/>
      <c r="HQW157" s="4"/>
      <c r="HQX157" s="4"/>
      <c r="HQY157" s="4"/>
      <c r="HQZ157" s="4"/>
      <c r="HRA157" s="4"/>
      <c r="HRB157" s="4"/>
      <c r="HRC157" s="4"/>
      <c r="HRD157" s="4"/>
      <c r="HRE157" s="4"/>
      <c r="HRF157" s="4"/>
      <c r="HRG157" s="4"/>
      <c r="HRH157" s="4"/>
      <c r="HRI157" s="4"/>
      <c r="HRJ157" s="4"/>
      <c r="HRK157" s="4"/>
      <c r="HRL157" s="4"/>
      <c r="HRM157" s="4"/>
      <c r="HRN157" s="4"/>
      <c r="HRO157" s="4"/>
      <c r="HRP157" s="4"/>
      <c r="HRQ157" s="4"/>
      <c r="HRR157" s="4"/>
      <c r="HRS157" s="4"/>
      <c r="HRT157" s="4"/>
      <c r="HRU157" s="4"/>
      <c r="HRV157" s="4"/>
      <c r="HRW157" s="4"/>
      <c r="HRX157" s="4"/>
      <c r="HRY157" s="4"/>
      <c r="HRZ157" s="4"/>
      <c r="HSA157" s="4"/>
      <c r="HSB157" s="4"/>
      <c r="HSC157" s="4"/>
      <c r="HSD157" s="4"/>
      <c r="HSE157" s="4"/>
      <c r="HSF157" s="4"/>
      <c r="HSG157" s="4"/>
      <c r="HSH157" s="4"/>
      <c r="HSI157" s="4"/>
      <c r="HSJ157" s="4"/>
      <c r="HSK157" s="4"/>
      <c r="HSL157" s="4"/>
      <c r="HSM157" s="4"/>
      <c r="HSN157" s="4"/>
      <c r="HSO157" s="4"/>
      <c r="HSP157" s="4"/>
      <c r="HSQ157" s="4"/>
      <c r="HSR157" s="4"/>
      <c r="HSS157" s="4"/>
      <c r="HST157" s="4"/>
      <c r="HSU157" s="4"/>
      <c r="HSV157" s="4"/>
      <c r="HSW157" s="4"/>
      <c r="HSX157" s="4"/>
      <c r="HSY157" s="4"/>
      <c r="HSZ157" s="4"/>
      <c r="HTA157" s="4"/>
      <c r="HTB157" s="4"/>
      <c r="HTC157" s="4"/>
      <c r="HTD157" s="4"/>
      <c r="HTE157" s="4"/>
      <c r="HTF157" s="4"/>
      <c r="HTG157" s="4"/>
      <c r="HTH157" s="4"/>
      <c r="HTI157" s="4"/>
      <c r="HTJ157" s="4"/>
      <c r="HTK157" s="4"/>
      <c r="HTL157" s="4"/>
      <c r="HTM157" s="4"/>
      <c r="HTN157" s="4"/>
      <c r="HTO157" s="4"/>
      <c r="HTP157" s="4"/>
      <c r="HTQ157" s="4"/>
      <c r="HTR157" s="4"/>
      <c r="HTS157" s="4"/>
      <c r="HTT157" s="4"/>
      <c r="HTU157" s="4"/>
      <c r="HTV157" s="4"/>
      <c r="HTW157" s="4"/>
      <c r="HTX157" s="4"/>
      <c r="HTY157" s="4"/>
      <c r="HTZ157" s="4"/>
      <c r="HUA157" s="4"/>
      <c r="HUB157" s="4"/>
      <c r="HUC157" s="4"/>
      <c r="HUD157" s="4"/>
      <c r="HUE157" s="4"/>
      <c r="HUF157" s="4"/>
      <c r="HUG157" s="4"/>
      <c r="HUH157" s="4"/>
      <c r="HUI157" s="4"/>
      <c r="HUJ157" s="4"/>
      <c r="HUK157" s="4"/>
      <c r="HUL157" s="4"/>
      <c r="HUM157" s="4"/>
      <c r="HUN157" s="4"/>
      <c r="HUO157" s="4"/>
      <c r="HUP157" s="4"/>
      <c r="HUQ157" s="4"/>
      <c r="HUR157" s="4"/>
      <c r="HUS157" s="4"/>
      <c r="HUT157" s="4"/>
      <c r="HUU157" s="4"/>
      <c r="HUV157" s="4"/>
      <c r="HUW157" s="4"/>
      <c r="HUX157" s="4"/>
      <c r="HUY157" s="4"/>
      <c r="HUZ157" s="4"/>
      <c r="HVA157" s="4"/>
      <c r="HVB157" s="4"/>
      <c r="HVC157" s="4"/>
      <c r="HVD157" s="4"/>
      <c r="HVE157" s="4"/>
      <c r="HVF157" s="4"/>
      <c r="HVG157" s="4"/>
      <c r="HVH157" s="4"/>
      <c r="HVI157" s="4"/>
      <c r="HVJ157" s="4"/>
      <c r="HVK157" s="4"/>
      <c r="HVL157" s="4"/>
      <c r="HVM157" s="4"/>
      <c r="HVN157" s="4"/>
      <c r="HVO157" s="4"/>
      <c r="HVP157" s="4"/>
      <c r="HVQ157" s="4"/>
      <c r="HVR157" s="4"/>
      <c r="HVS157" s="4"/>
      <c r="HVT157" s="4"/>
      <c r="HVU157" s="4"/>
      <c r="HVV157" s="4"/>
      <c r="HVW157" s="4"/>
      <c r="HVX157" s="4"/>
      <c r="HVY157" s="4"/>
      <c r="HVZ157" s="4"/>
      <c r="HWA157" s="4"/>
      <c r="HWB157" s="4"/>
      <c r="HWC157" s="4"/>
      <c r="HWD157" s="4"/>
      <c r="HWE157" s="4"/>
      <c r="HWF157" s="4"/>
      <c r="HWG157" s="4"/>
      <c r="HWH157" s="4"/>
      <c r="HWI157" s="4"/>
      <c r="HWJ157" s="4"/>
      <c r="HWK157" s="4"/>
      <c r="HWL157" s="4"/>
      <c r="HWM157" s="4"/>
      <c r="HWN157" s="4"/>
      <c r="HWO157" s="4"/>
      <c r="HWP157" s="4"/>
      <c r="HWQ157" s="4"/>
      <c r="HWR157" s="4"/>
      <c r="HWS157" s="4"/>
      <c r="HWT157" s="4"/>
      <c r="HWU157" s="4"/>
      <c r="HWV157" s="4"/>
      <c r="HWW157" s="4"/>
      <c r="HWX157" s="4"/>
      <c r="HWY157" s="4"/>
      <c r="HWZ157" s="4"/>
      <c r="HXA157" s="4"/>
      <c r="HXB157" s="4"/>
      <c r="HXC157" s="4"/>
      <c r="HXD157" s="4"/>
      <c r="HXE157" s="4"/>
      <c r="HXF157" s="4"/>
      <c r="HXG157" s="4"/>
      <c r="HXH157" s="4"/>
      <c r="HXI157" s="4"/>
      <c r="HXJ157" s="4"/>
      <c r="HXK157" s="4"/>
      <c r="HXL157" s="4"/>
      <c r="HXM157" s="4"/>
      <c r="HXN157" s="4"/>
      <c r="HXO157" s="4"/>
      <c r="HXP157" s="4"/>
      <c r="HXQ157" s="4"/>
      <c r="HXR157" s="4"/>
      <c r="HXS157" s="4"/>
      <c r="HXT157" s="4"/>
      <c r="HXU157" s="4"/>
      <c r="HXV157" s="4"/>
      <c r="HXW157" s="4"/>
      <c r="HXX157" s="4"/>
      <c r="HXY157" s="4"/>
      <c r="HXZ157" s="4"/>
      <c r="HYA157" s="4"/>
      <c r="HYB157" s="4"/>
      <c r="HYC157" s="4"/>
      <c r="HYD157" s="4"/>
      <c r="HYE157" s="4"/>
      <c r="HYF157" s="4"/>
      <c r="HYG157" s="4"/>
      <c r="HYH157" s="4"/>
      <c r="HYI157" s="4"/>
      <c r="HYJ157" s="4"/>
      <c r="HYK157" s="4"/>
      <c r="HYL157" s="4"/>
      <c r="HYM157" s="4"/>
      <c r="HYN157" s="4"/>
      <c r="HYO157" s="4"/>
      <c r="HYP157" s="4"/>
      <c r="HYQ157" s="4"/>
      <c r="HYR157" s="4"/>
      <c r="HYS157" s="4"/>
      <c r="HYT157" s="4"/>
      <c r="HYU157" s="4"/>
      <c r="HYV157" s="4"/>
      <c r="HYW157" s="4"/>
      <c r="HYX157" s="4"/>
      <c r="HYY157" s="4"/>
      <c r="HYZ157" s="4"/>
      <c r="HZA157" s="4"/>
      <c r="HZB157" s="4"/>
      <c r="HZC157" s="4"/>
      <c r="HZD157" s="4"/>
      <c r="HZE157" s="4"/>
      <c r="HZF157" s="4"/>
      <c r="HZG157" s="4"/>
      <c r="HZH157" s="4"/>
      <c r="HZI157" s="4"/>
      <c r="HZJ157" s="4"/>
      <c r="HZK157" s="4"/>
      <c r="HZL157" s="4"/>
      <c r="HZM157" s="4"/>
      <c r="HZN157" s="4"/>
      <c r="HZO157" s="74"/>
      <c r="HZP157" s="74"/>
      <c r="HZQ157" s="74"/>
      <c r="HZR157" s="74"/>
      <c r="HZS157" s="74"/>
      <c r="HZT157" s="74"/>
      <c r="HZU157" s="4"/>
      <c r="HZV157" s="4"/>
      <c r="HZW157" s="4"/>
      <c r="HZX157" s="4"/>
      <c r="HZY157" s="4"/>
      <c r="HZZ157" s="4"/>
      <c r="IAA157" s="4"/>
      <c r="IAB157" s="4"/>
      <c r="IAC157" s="4"/>
      <c r="IAD157" s="4"/>
      <c r="IAE157" s="4"/>
      <c r="IAF157" s="4"/>
      <c r="IAG157" s="4"/>
      <c r="IAH157" s="4"/>
      <c r="IAI157" s="4"/>
      <c r="IAJ157" s="4"/>
      <c r="IAK157" s="4"/>
      <c r="IAL157" s="4"/>
      <c r="IAM157" s="4"/>
      <c r="IAN157" s="4"/>
      <c r="IAO157" s="4"/>
      <c r="IAP157" s="4"/>
      <c r="IAQ157" s="4"/>
      <c r="IAR157" s="4"/>
      <c r="IAS157" s="4"/>
      <c r="IAT157" s="4"/>
      <c r="IAU157" s="4"/>
      <c r="IAV157" s="4"/>
      <c r="IAW157" s="4"/>
      <c r="IAX157" s="4"/>
      <c r="IAY157" s="4"/>
      <c r="IAZ157" s="4"/>
      <c r="IBA157" s="4"/>
      <c r="IBB157" s="4"/>
      <c r="IBC157" s="4"/>
      <c r="IBD157" s="4"/>
      <c r="IBE157" s="4"/>
      <c r="IBF157" s="4"/>
      <c r="IBG157" s="4"/>
      <c r="IBH157" s="4"/>
      <c r="IBI157" s="4"/>
      <c r="IBJ157" s="4"/>
      <c r="IBK157" s="4"/>
      <c r="IBL157" s="4"/>
      <c r="IBM157" s="4"/>
      <c r="IBN157" s="4"/>
      <c r="IBO157" s="4"/>
      <c r="IBP157" s="4"/>
      <c r="IBQ157" s="4"/>
      <c r="IBR157" s="4"/>
      <c r="IBS157" s="4"/>
      <c r="IBT157" s="4"/>
      <c r="IBU157" s="4"/>
      <c r="IBV157" s="4"/>
      <c r="IBW157" s="4"/>
      <c r="IBX157" s="4"/>
      <c r="IBY157" s="4"/>
      <c r="IBZ157" s="4"/>
      <c r="ICA157" s="4"/>
      <c r="ICB157" s="4"/>
      <c r="ICC157" s="4"/>
      <c r="ICD157" s="4"/>
      <c r="ICE157" s="4"/>
      <c r="ICF157" s="4"/>
      <c r="ICG157" s="4"/>
      <c r="ICH157" s="4"/>
      <c r="ICI157" s="4"/>
      <c r="ICJ157" s="4"/>
      <c r="ICK157" s="4"/>
      <c r="ICL157" s="4"/>
      <c r="ICM157" s="4"/>
      <c r="ICN157" s="4"/>
      <c r="ICO157" s="4"/>
      <c r="ICP157" s="4"/>
      <c r="ICQ157" s="4"/>
      <c r="ICR157" s="4"/>
      <c r="ICS157" s="4"/>
      <c r="ICT157" s="4"/>
      <c r="ICU157" s="4"/>
      <c r="ICV157" s="4"/>
      <c r="ICW157" s="4"/>
      <c r="ICX157" s="4"/>
      <c r="ICY157" s="4"/>
      <c r="ICZ157" s="4"/>
      <c r="IDA157" s="4"/>
      <c r="IDB157" s="4"/>
      <c r="IDC157" s="4"/>
      <c r="IDD157" s="4"/>
      <c r="IDE157" s="4"/>
      <c r="IDF157" s="4"/>
      <c r="IDG157" s="4"/>
      <c r="IDH157" s="4"/>
      <c r="IDI157" s="4"/>
      <c r="IDJ157" s="4"/>
      <c r="IDK157" s="4"/>
      <c r="IDL157" s="4"/>
      <c r="IDM157" s="4"/>
      <c r="IDN157" s="4"/>
      <c r="IDO157" s="4"/>
      <c r="IDP157" s="4"/>
      <c r="IDQ157" s="4"/>
      <c r="IDR157" s="4"/>
      <c r="IDS157" s="4"/>
      <c r="IDT157" s="4"/>
      <c r="IDU157" s="4"/>
      <c r="IDV157" s="4"/>
      <c r="IDW157" s="4"/>
      <c r="IDX157" s="4"/>
      <c r="IDY157" s="4"/>
      <c r="IDZ157" s="4"/>
      <c r="IEA157" s="4"/>
      <c r="IEB157" s="4"/>
      <c r="IEC157" s="4"/>
      <c r="IED157" s="4"/>
      <c r="IEE157" s="4"/>
      <c r="IEF157" s="4"/>
      <c r="IEG157" s="4"/>
      <c r="IEH157" s="4"/>
      <c r="IEI157" s="4"/>
      <c r="IEJ157" s="4"/>
      <c r="IEK157" s="4"/>
      <c r="IEL157" s="4"/>
      <c r="IEM157" s="4"/>
      <c r="IEN157" s="4"/>
      <c r="IEO157" s="4"/>
      <c r="IEP157" s="4"/>
      <c r="IEQ157" s="4"/>
      <c r="IER157" s="4"/>
      <c r="IES157" s="4"/>
      <c r="IET157" s="4"/>
      <c r="IEU157" s="4"/>
      <c r="IEV157" s="4"/>
      <c r="IEW157" s="4"/>
      <c r="IEX157" s="4"/>
      <c r="IEY157" s="4"/>
      <c r="IEZ157" s="4"/>
      <c r="IFA157" s="4"/>
      <c r="IFB157" s="4"/>
      <c r="IFC157" s="4"/>
      <c r="IFD157" s="4"/>
      <c r="IFE157" s="4"/>
      <c r="IFF157" s="4"/>
      <c r="IFG157" s="4"/>
      <c r="IFH157" s="4"/>
      <c r="IFI157" s="4"/>
      <c r="IFJ157" s="4"/>
      <c r="IFK157" s="4"/>
      <c r="IFL157" s="4"/>
      <c r="IFM157" s="4"/>
      <c r="IFN157" s="4"/>
      <c r="IFO157" s="4"/>
      <c r="IFP157" s="4"/>
      <c r="IFQ157" s="4"/>
      <c r="IFR157" s="4"/>
      <c r="IFS157" s="4"/>
      <c r="IFT157" s="4"/>
      <c r="IFU157" s="4"/>
      <c r="IFV157" s="4"/>
      <c r="IFW157" s="4"/>
      <c r="IFX157" s="4"/>
      <c r="IFY157" s="4"/>
      <c r="IFZ157" s="4"/>
      <c r="IGA157" s="4"/>
      <c r="IGB157" s="4"/>
      <c r="IGC157" s="4"/>
      <c r="IGD157" s="4"/>
      <c r="IGE157" s="4"/>
      <c r="IGF157" s="4"/>
      <c r="IGG157" s="4"/>
      <c r="IGH157" s="4"/>
      <c r="IGI157" s="4"/>
      <c r="IGJ157" s="4"/>
      <c r="IGK157" s="4"/>
      <c r="IGL157" s="4"/>
      <c r="IGM157" s="4"/>
      <c r="IGN157" s="4"/>
      <c r="IGO157" s="4"/>
      <c r="IGP157" s="4"/>
      <c r="IGQ157" s="4"/>
      <c r="IGR157" s="4"/>
      <c r="IGS157" s="4"/>
      <c r="IGT157" s="4"/>
      <c r="IGU157" s="4"/>
      <c r="IGV157" s="4"/>
      <c r="IGW157" s="4"/>
      <c r="IGX157" s="4"/>
      <c r="IGY157" s="4"/>
      <c r="IGZ157" s="4"/>
      <c r="IHA157" s="4"/>
      <c r="IHB157" s="4"/>
      <c r="IHC157" s="4"/>
      <c r="IHD157" s="4"/>
      <c r="IHE157" s="4"/>
      <c r="IHF157" s="4"/>
      <c r="IHG157" s="4"/>
      <c r="IHH157" s="4"/>
      <c r="IHI157" s="4"/>
      <c r="IHJ157" s="4"/>
      <c r="IHK157" s="4"/>
      <c r="IHL157" s="4"/>
      <c r="IHM157" s="4"/>
      <c r="IHN157" s="4"/>
      <c r="IHO157" s="4"/>
      <c r="IHP157" s="4"/>
      <c r="IHQ157" s="4"/>
      <c r="IHR157" s="4"/>
      <c r="IHS157" s="4"/>
      <c r="IHT157" s="4"/>
      <c r="IHU157" s="4"/>
      <c r="IHV157" s="4"/>
      <c r="IHW157" s="4"/>
      <c r="IHX157" s="4"/>
      <c r="IHY157" s="4"/>
      <c r="IHZ157" s="4"/>
      <c r="IIA157" s="4"/>
      <c r="IIB157" s="4"/>
      <c r="IIC157" s="4"/>
      <c r="IID157" s="4"/>
      <c r="IIE157" s="4"/>
      <c r="IIF157" s="4"/>
      <c r="IIG157" s="4"/>
      <c r="IIH157" s="4"/>
      <c r="III157" s="4"/>
      <c r="IIJ157" s="4"/>
      <c r="IIK157" s="4"/>
      <c r="IIL157" s="4"/>
      <c r="IIM157" s="4"/>
      <c r="IIN157" s="4"/>
      <c r="IIO157" s="4"/>
      <c r="IIP157" s="4"/>
      <c r="IIQ157" s="4"/>
      <c r="IIR157" s="4"/>
      <c r="IIS157" s="4"/>
      <c r="IIT157" s="4"/>
      <c r="IIU157" s="4"/>
      <c r="IIV157" s="4"/>
      <c r="IIW157" s="4"/>
      <c r="IIX157" s="4"/>
      <c r="IIY157" s="4"/>
      <c r="IIZ157" s="4"/>
      <c r="IJA157" s="4"/>
      <c r="IJB157" s="4"/>
      <c r="IJC157" s="4"/>
      <c r="IJD157" s="4"/>
      <c r="IJE157" s="4"/>
      <c r="IJF157" s="4"/>
      <c r="IJG157" s="4"/>
      <c r="IJH157" s="4"/>
      <c r="IJI157" s="4"/>
      <c r="IJJ157" s="4"/>
      <c r="IJK157" s="74"/>
      <c r="IJL157" s="74"/>
      <c r="IJM157" s="74"/>
      <c r="IJN157" s="74"/>
      <c r="IJO157" s="74"/>
      <c r="IJP157" s="74"/>
      <c r="IJQ157" s="4"/>
      <c r="IJR157" s="4"/>
      <c r="IJS157" s="4"/>
      <c r="IJT157" s="4"/>
      <c r="IJU157" s="4"/>
      <c r="IJV157" s="4"/>
      <c r="IJW157" s="4"/>
      <c r="IJX157" s="4"/>
      <c r="IJY157" s="4"/>
      <c r="IJZ157" s="4"/>
      <c r="IKA157" s="4"/>
      <c r="IKB157" s="4"/>
      <c r="IKC157" s="4"/>
      <c r="IKD157" s="4"/>
      <c r="IKE157" s="4"/>
      <c r="IKF157" s="4"/>
      <c r="IKG157" s="4"/>
      <c r="IKH157" s="4"/>
      <c r="IKI157" s="4"/>
      <c r="IKJ157" s="4"/>
      <c r="IKK157" s="4"/>
      <c r="IKL157" s="4"/>
      <c r="IKM157" s="4"/>
      <c r="IKN157" s="4"/>
      <c r="IKO157" s="4"/>
      <c r="IKP157" s="4"/>
      <c r="IKQ157" s="4"/>
      <c r="IKR157" s="4"/>
      <c r="IKS157" s="4"/>
      <c r="IKT157" s="4"/>
      <c r="IKU157" s="4"/>
      <c r="IKV157" s="4"/>
      <c r="IKW157" s="4"/>
      <c r="IKX157" s="4"/>
      <c r="IKY157" s="4"/>
      <c r="IKZ157" s="4"/>
      <c r="ILA157" s="4"/>
      <c r="ILB157" s="4"/>
      <c r="ILC157" s="4"/>
      <c r="ILD157" s="4"/>
      <c r="ILE157" s="4"/>
      <c r="ILF157" s="4"/>
      <c r="ILG157" s="4"/>
      <c r="ILH157" s="4"/>
      <c r="ILI157" s="4"/>
      <c r="ILJ157" s="4"/>
      <c r="ILK157" s="4"/>
      <c r="ILL157" s="4"/>
      <c r="ILM157" s="4"/>
      <c r="ILN157" s="4"/>
      <c r="ILO157" s="4"/>
      <c r="ILP157" s="4"/>
      <c r="ILQ157" s="4"/>
      <c r="ILR157" s="4"/>
      <c r="ILS157" s="4"/>
      <c r="ILT157" s="4"/>
      <c r="ILU157" s="4"/>
      <c r="ILV157" s="4"/>
      <c r="ILW157" s="4"/>
      <c r="ILX157" s="4"/>
      <c r="ILY157" s="4"/>
      <c r="ILZ157" s="4"/>
      <c r="IMA157" s="4"/>
      <c r="IMB157" s="4"/>
      <c r="IMC157" s="4"/>
      <c r="IMD157" s="4"/>
      <c r="IME157" s="4"/>
      <c r="IMF157" s="4"/>
      <c r="IMG157" s="4"/>
      <c r="IMH157" s="4"/>
      <c r="IMI157" s="4"/>
      <c r="IMJ157" s="4"/>
      <c r="IMK157" s="4"/>
      <c r="IML157" s="4"/>
      <c r="IMM157" s="4"/>
      <c r="IMN157" s="4"/>
      <c r="IMO157" s="4"/>
      <c r="IMP157" s="4"/>
      <c r="IMQ157" s="4"/>
      <c r="IMR157" s="4"/>
      <c r="IMS157" s="4"/>
      <c r="IMT157" s="4"/>
      <c r="IMU157" s="4"/>
      <c r="IMV157" s="4"/>
      <c r="IMW157" s="4"/>
      <c r="IMX157" s="4"/>
      <c r="IMY157" s="4"/>
      <c r="IMZ157" s="4"/>
      <c r="INA157" s="4"/>
      <c r="INB157" s="4"/>
      <c r="INC157" s="4"/>
      <c r="IND157" s="4"/>
      <c r="INE157" s="4"/>
      <c r="INF157" s="4"/>
      <c r="ING157" s="4"/>
      <c r="INH157" s="4"/>
      <c r="INI157" s="4"/>
      <c r="INJ157" s="4"/>
      <c r="INK157" s="4"/>
      <c r="INL157" s="4"/>
      <c r="INM157" s="4"/>
      <c r="INN157" s="4"/>
      <c r="INO157" s="4"/>
      <c r="INP157" s="4"/>
      <c r="INQ157" s="4"/>
      <c r="INR157" s="4"/>
      <c r="INS157" s="4"/>
      <c r="INT157" s="4"/>
      <c r="INU157" s="4"/>
      <c r="INV157" s="4"/>
      <c r="INW157" s="4"/>
      <c r="INX157" s="4"/>
      <c r="INY157" s="4"/>
      <c r="INZ157" s="4"/>
      <c r="IOA157" s="4"/>
      <c r="IOB157" s="4"/>
      <c r="IOC157" s="4"/>
      <c r="IOD157" s="4"/>
      <c r="IOE157" s="4"/>
      <c r="IOF157" s="4"/>
      <c r="IOG157" s="4"/>
      <c r="IOH157" s="4"/>
      <c r="IOI157" s="4"/>
      <c r="IOJ157" s="4"/>
      <c r="IOK157" s="4"/>
      <c r="IOL157" s="4"/>
      <c r="IOM157" s="4"/>
      <c r="ION157" s="4"/>
      <c r="IOO157" s="4"/>
      <c r="IOP157" s="4"/>
      <c r="IOQ157" s="4"/>
      <c r="IOR157" s="4"/>
      <c r="IOS157" s="4"/>
      <c r="IOT157" s="4"/>
      <c r="IOU157" s="4"/>
      <c r="IOV157" s="4"/>
      <c r="IOW157" s="4"/>
      <c r="IOX157" s="4"/>
      <c r="IOY157" s="4"/>
      <c r="IOZ157" s="4"/>
      <c r="IPA157" s="4"/>
      <c r="IPB157" s="4"/>
      <c r="IPC157" s="4"/>
      <c r="IPD157" s="4"/>
      <c r="IPE157" s="4"/>
      <c r="IPF157" s="4"/>
      <c r="IPG157" s="4"/>
      <c r="IPH157" s="4"/>
      <c r="IPI157" s="4"/>
      <c r="IPJ157" s="4"/>
      <c r="IPK157" s="4"/>
      <c r="IPL157" s="4"/>
      <c r="IPM157" s="4"/>
      <c r="IPN157" s="4"/>
      <c r="IPO157" s="4"/>
      <c r="IPP157" s="4"/>
      <c r="IPQ157" s="4"/>
      <c r="IPR157" s="4"/>
      <c r="IPS157" s="4"/>
      <c r="IPT157" s="4"/>
      <c r="IPU157" s="4"/>
      <c r="IPV157" s="4"/>
      <c r="IPW157" s="4"/>
      <c r="IPX157" s="4"/>
      <c r="IPY157" s="4"/>
      <c r="IPZ157" s="4"/>
      <c r="IQA157" s="4"/>
      <c r="IQB157" s="4"/>
      <c r="IQC157" s="4"/>
      <c r="IQD157" s="4"/>
      <c r="IQE157" s="4"/>
      <c r="IQF157" s="4"/>
      <c r="IQG157" s="4"/>
      <c r="IQH157" s="4"/>
      <c r="IQI157" s="4"/>
      <c r="IQJ157" s="4"/>
      <c r="IQK157" s="4"/>
      <c r="IQL157" s="4"/>
      <c r="IQM157" s="4"/>
      <c r="IQN157" s="4"/>
      <c r="IQO157" s="4"/>
      <c r="IQP157" s="4"/>
      <c r="IQQ157" s="4"/>
      <c r="IQR157" s="4"/>
      <c r="IQS157" s="4"/>
      <c r="IQT157" s="4"/>
      <c r="IQU157" s="4"/>
      <c r="IQV157" s="4"/>
      <c r="IQW157" s="4"/>
      <c r="IQX157" s="4"/>
      <c r="IQY157" s="4"/>
      <c r="IQZ157" s="4"/>
      <c r="IRA157" s="4"/>
      <c r="IRB157" s="4"/>
      <c r="IRC157" s="4"/>
      <c r="IRD157" s="4"/>
      <c r="IRE157" s="4"/>
      <c r="IRF157" s="4"/>
      <c r="IRG157" s="4"/>
      <c r="IRH157" s="4"/>
      <c r="IRI157" s="4"/>
      <c r="IRJ157" s="4"/>
      <c r="IRK157" s="4"/>
      <c r="IRL157" s="4"/>
      <c r="IRM157" s="4"/>
      <c r="IRN157" s="4"/>
      <c r="IRO157" s="4"/>
      <c r="IRP157" s="4"/>
      <c r="IRQ157" s="4"/>
      <c r="IRR157" s="4"/>
      <c r="IRS157" s="4"/>
      <c r="IRT157" s="4"/>
      <c r="IRU157" s="4"/>
      <c r="IRV157" s="4"/>
      <c r="IRW157" s="4"/>
      <c r="IRX157" s="4"/>
      <c r="IRY157" s="4"/>
      <c r="IRZ157" s="4"/>
      <c r="ISA157" s="4"/>
      <c r="ISB157" s="4"/>
      <c r="ISC157" s="4"/>
      <c r="ISD157" s="4"/>
      <c r="ISE157" s="4"/>
      <c r="ISF157" s="4"/>
      <c r="ISG157" s="4"/>
      <c r="ISH157" s="4"/>
      <c r="ISI157" s="4"/>
      <c r="ISJ157" s="4"/>
      <c r="ISK157" s="4"/>
      <c r="ISL157" s="4"/>
      <c r="ISM157" s="4"/>
      <c r="ISN157" s="4"/>
      <c r="ISO157" s="4"/>
      <c r="ISP157" s="4"/>
      <c r="ISQ157" s="4"/>
      <c r="ISR157" s="4"/>
      <c r="ISS157" s="4"/>
      <c r="IST157" s="4"/>
      <c r="ISU157" s="4"/>
      <c r="ISV157" s="4"/>
      <c r="ISW157" s="4"/>
      <c r="ISX157" s="4"/>
      <c r="ISY157" s="4"/>
      <c r="ISZ157" s="4"/>
      <c r="ITA157" s="4"/>
      <c r="ITB157" s="4"/>
      <c r="ITC157" s="4"/>
      <c r="ITD157" s="4"/>
      <c r="ITE157" s="4"/>
      <c r="ITF157" s="4"/>
      <c r="ITG157" s="74"/>
      <c r="ITH157" s="74"/>
      <c r="ITI157" s="74"/>
      <c r="ITJ157" s="74"/>
      <c r="ITK157" s="74"/>
      <c r="ITL157" s="74"/>
      <c r="ITM157" s="4"/>
      <c r="ITN157" s="4"/>
      <c r="ITO157" s="4"/>
      <c r="ITP157" s="4"/>
      <c r="ITQ157" s="4"/>
      <c r="ITR157" s="4"/>
      <c r="ITS157" s="4"/>
      <c r="ITT157" s="4"/>
      <c r="ITU157" s="4"/>
      <c r="ITV157" s="4"/>
      <c r="ITW157" s="4"/>
      <c r="ITX157" s="4"/>
      <c r="ITY157" s="4"/>
      <c r="ITZ157" s="4"/>
      <c r="IUA157" s="4"/>
      <c r="IUB157" s="4"/>
      <c r="IUC157" s="4"/>
      <c r="IUD157" s="4"/>
      <c r="IUE157" s="4"/>
      <c r="IUF157" s="4"/>
      <c r="IUG157" s="4"/>
      <c r="IUH157" s="4"/>
      <c r="IUI157" s="4"/>
      <c r="IUJ157" s="4"/>
      <c r="IUK157" s="4"/>
      <c r="IUL157" s="4"/>
      <c r="IUM157" s="4"/>
      <c r="IUN157" s="4"/>
      <c r="IUO157" s="4"/>
      <c r="IUP157" s="4"/>
      <c r="IUQ157" s="4"/>
      <c r="IUR157" s="4"/>
      <c r="IUS157" s="4"/>
      <c r="IUT157" s="4"/>
      <c r="IUU157" s="4"/>
      <c r="IUV157" s="4"/>
      <c r="IUW157" s="4"/>
      <c r="IUX157" s="4"/>
      <c r="IUY157" s="4"/>
      <c r="IUZ157" s="4"/>
      <c r="IVA157" s="4"/>
      <c r="IVB157" s="4"/>
      <c r="IVC157" s="4"/>
      <c r="IVD157" s="4"/>
      <c r="IVE157" s="4"/>
      <c r="IVF157" s="4"/>
      <c r="IVG157" s="4"/>
      <c r="IVH157" s="4"/>
      <c r="IVI157" s="4"/>
      <c r="IVJ157" s="4"/>
      <c r="IVK157" s="4"/>
      <c r="IVL157" s="4"/>
      <c r="IVM157" s="4"/>
      <c r="IVN157" s="4"/>
      <c r="IVO157" s="4"/>
      <c r="IVP157" s="4"/>
      <c r="IVQ157" s="4"/>
      <c r="IVR157" s="4"/>
      <c r="IVS157" s="4"/>
      <c r="IVT157" s="4"/>
      <c r="IVU157" s="4"/>
      <c r="IVV157" s="4"/>
      <c r="IVW157" s="4"/>
      <c r="IVX157" s="4"/>
      <c r="IVY157" s="4"/>
      <c r="IVZ157" s="4"/>
      <c r="IWA157" s="4"/>
      <c r="IWB157" s="4"/>
      <c r="IWC157" s="4"/>
      <c r="IWD157" s="4"/>
      <c r="IWE157" s="4"/>
      <c r="IWF157" s="4"/>
      <c r="IWG157" s="4"/>
      <c r="IWH157" s="4"/>
      <c r="IWI157" s="4"/>
      <c r="IWJ157" s="4"/>
      <c r="IWK157" s="4"/>
      <c r="IWL157" s="4"/>
      <c r="IWM157" s="4"/>
      <c r="IWN157" s="4"/>
      <c r="IWO157" s="4"/>
      <c r="IWP157" s="4"/>
      <c r="IWQ157" s="4"/>
      <c r="IWR157" s="4"/>
      <c r="IWS157" s="4"/>
      <c r="IWT157" s="4"/>
      <c r="IWU157" s="4"/>
      <c r="IWV157" s="4"/>
      <c r="IWW157" s="4"/>
      <c r="IWX157" s="4"/>
      <c r="IWY157" s="4"/>
      <c r="IWZ157" s="4"/>
      <c r="IXA157" s="4"/>
      <c r="IXB157" s="4"/>
      <c r="IXC157" s="4"/>
      <c r="IXD157" s="4"/>
      <c r="IXE157" s="4"/>
      <c r="IXF157" s="4"/>
      <c r="IXG157" s="4"/>
      <c r="IXH157" s="4"/>
      <c r="IXI157" s="4"/>
      <c r="IXJ157" s="4"/>
      <c r="IXK157" s="4"/>
      <c r="IXL157" s="4"/>
      <c r="IXM157" s="4"/>
      <c r="IXN157" s="4"/>
      <c r="IXO157" s="4"/>
      <c r="IXP157" s="4"/>
      <c r="IXQ157" s="4"/>
      <c r="IXR157" s="4"/>
      <c r="IXS157" s="4"/>
      <c r="IXT157" s="4"/>
      <c r="IXU157" s="4"/>
      <c r="IXV157" s="4"/>
      <c r="IXW157" s="4"/>
      <c r="IXX157" s="4"/>
      <c r="IXY157" s="4"/>
      <c r="IXZ157" s="4"/>
      <c r="IYA157" s="4"/>
      <c r="IYB157" s="4"/>
      <c r="IYC157" s="4"/>
      <c r="IYD157" s="4"/>
      <c r="IYE157" s="4"/>
      <c r="IYF157" s="4"/>
      <c r="IYG157" s="4"/>
      <c r="IYH157" s="4"/>
      <c r="IYI157" s="4"/>
      <c r="IYJ157" s="4"/>
      <c r="IYK157" s="4"/>
      <c r="IYL157" s="4"/>
      <c r="IYM157" s="4"/>
      <c r="IYN157" s="4"/>
      <c r="IYO157" s="4"/>
      <c r="IYP157" s="4"/>
      <c r="IYQ157" s="4"/>
      <c r="IYR157" s="4"/>
      <c r="IYS157" s="4"/>
      <c r="IYT157" s="4"/>
      <c r="IYU157" s="4"/>
      <c r="IYV157" s="4"/>
      <c r="IYW157" s="4"/>
      <c r="IYX157" s="4"/>
      <c r="IYY157" s="4"/>
      <c r="IYZ157" s="4"/>
      <c r="IZA157" s="4"/>
      <c r="IZB157" s="4"/>
      <c r="IZC157" s="4"/>
      <c r="IZD157" s="4"/>
      <c r="IZE157" s="4"/>
      <c r="IZF157" s="4"/>
      <c r="IZG157" s="4"/>
      <c r="IZH157" s="4"/>
      <c r="IZI157" s="4"/>
      <c r="IZJ157" s="4"/>
      <c r="IZK157" s="4"/>
      <c r="IZL157" s="4"/>
      <c r="IZM157" s="4"/>
      <c r="IZN157" s="4"/>
      <c r="IZO157" s="4"/>
      <c r="IZP157" s="4"/>
      <c r="IZQ157" s="4"/>
      <c r="IZR157" s="4"/>
      <c r="IZS157" s="4"/>
      <c r="IZT157" s="4"/>
      <c r="IZU157" s="4"/>
      <c r="IZV157" s="4"/>
      <c r="IZW157" s="4"/>
      <c r="IZX157" s="4"/>
      <c r="IZY157" s="4"/>
      <c r="IZZ157" s="4"/>
      <c r="JAA157" s="4"/>
      <c r="JAB157" s="4"/>
      <c r="JAC157" s="4"/>
      <c r="JAD157" s="4"/>
      <c r="JAE157" s="4"/>
      <c r="JAF157" s="4"/>
      <c r="JAG157" s="4"/>
      <c r="JAH157" s="4"/>
      <c r="JAI157" s="4"/>
      <c r="JAJ157" s="4"/>
      <c r="JAK157" s="4"/>
      <c r="JAL157" s="4"/>
      <c r="JAM157" s="4"/>
      <c r="JAN157" s="4"/>
      <c r="JAO157" s="4"/>
      <c r="JAP157" s="4"/>
      <c r="JAQ157" s="4"/>
      <c r="JAR157" s="4"/>
      <c r="JAS157" s="4"/>
      <c r="JAT157" s="4"/>
      <c r="JAU157" s="4"/>
      <c r="JAV157" s="4"/>
      <c r="JAW157" s="4"/>
      <c r="JAX157" s="4"/>
      <c r="JAY157" s="4"/>
      <c r="JAZ157" s="4"/>
      <c r="JBA157" s="4"/>
      <c r="JBB157" s="4"/>
      <c r="JBC157" s="4"/>
      <c r="JBD157" s="4"/>
      <c r="JBE157" s="4"/>
      <c r="JBF157" s="4"/>
      <c r="JBG157" s="4"/>
      <c r="JBH157" s="4"/>
      <c r="JBI157" s="4"/>
      <c r="JBJ157" s="4"/>
      <c r="JBK157" s="4"/>
      <c r="JBL157" s="4"/>
      <c r="JBM157" s="4"/>
      <c r="JBN157" s="4"/>
      <c r="JBO157" s="4"/>
      <c r="JBP157" s="4"/>
      <c r="JBQ157" s="4"/>
      <c r="JBR157" s="4"/>
      <c r="JBS157" s="4"/>
      <c r="JBT157" s="4"/>
      <c r="JBU157" s="4"/>
      <c r="JBV157" s="4"/>
      <c r="JBW157" s="4"/>
      <c r="JBX157" s="4"/>
      <c r="JBY157" s="4"/>
      <c r="JBZ157" s="4"/>
      <c r="JCA157" s="4"/>
      <c r="JCB157" s="4"/>
      <c r="JCC157" s="4"/>
      <c r="JCD157" s="4"/>
      <c r="JCE157" s="4"/>
      <c r="JCF157" s="4"/>
      <c r="JCG157" s="4"/>
      <c r="JCH157" s="4"/>
      <c r="JCI157" s="4"/>
      <c r="JCJ157" s="4"/>
      <c r="JCK157" s="4"/>
      <c r="JCL157" s="4"/>
      <c r="JCM157" s="4"/>
      <c r="JCN157" s="4"/>
      <c r="JCO157" s="4"/>
      <c r="JCP157" s="4"/>
      <c r="JCQ157" s="4"/>
      <c r="JCR157" s="4"/>
      <c r="JCS157" s="4"/>
      <c r="JCT157" s="4"/>
      <c r="JCU157" s="4"/>
      <c r="JCV157" s="4"/>
      <c r="JCW157" s="4"/>
      <c r="JCX157" s="4"/>
      <c r="JCY157" s="4"/>
      <c r="JCZ157" s="4"/>
      <c r="JDA157" s="4"/>
      <c r="JDB157" s="4"/>
      <c r="JDC157" s="74"/>
      <c r="JDD157" s="74"/>
      <c r="JDE157" s="74"/>
      <c r="JDF157" s="74"/>
      <c r="JDG157" s="74"/>
      <c r="JDH157" s="74"/>
      <c r="JDI157" s="4"/>
      <c r="JDJ157" s="4"/>
      <c r="JDK157" s="4"/>
      <c r="JDL157" s="4"/>
      <c r="JDM157" s="4"/>
      <c r="JDN157" s="4"/>
      <c r="JDO157" s="4"/>
      <c r="JDP157" s="4"/>
      <c r="JDQ157" s="4"/>
      <c r="JDR157" s="4"/>
      <c r="JDS157" s="4"/>
      <c r="JDT157" s="4"/>
      <c r="JDU157" s="4"/>
      <c r="JDV157" s="4"/>
      <c r="JDW157" s="4"/>
      <c r="JDX157" s="4"/>
      <c r="JDY157" s="4"/>
      <c r="JDZ157" s="4"/>
      <c r="JEA157" s="4"/>
      <c r="JEB157" s="4"/>
      <c r="JEC157" s="4"/>
      <c r="JED157" s="4"/>
      <c r="JEE157" s="4"/>
      <c r="JEF157" s="4"/>
      <c r="JEG157" s="4"/>
      <c r="JEH157" s="4"/>
      <c r="JEI157" s="4"/>
      <c r="JEJ157" s="4"/>
      <c r="JEK157" s="4"/>
      <c r="JEL157" s="4"/>
      <c r="JEM157" s="4"/>
      <c r="JEN157" s="4"/>
      <c r="JEO157" s="4"/>
      <c r="JEP157" s="4"/>
      <c r="JEQ157" s="4"/>
      <c r="JER157" s="4"/>
      <c r="JES157" s="4"/>
      <c r="JET157" s="4"/>
      <c r="JEU157" s="4"/>
      <c r="JEV157" s="4"/>
      <c r="JEW157" s="4"/>
      <c r="JEX157" s="4"/>
      <c r="JEY157" s="4"/>
      <c r="JEZ157" s="4"/>
      <c r="JFA157" s="4"/>
      <c r="JFB157" s="4"/>
      <c r="JFC157" s="4"/>
      <c r="JFD157" s="4"/>
      <c r="JFE157" s="4"/>
      <c r="JFF157" s="4"/>
      <c r="JFG157" s="4"/>
      <c r="JFH157" s="4"/>
      <c r="JFI157" s="4"/>
      <c r="JFJ157" s="4"/>
      <c r="JFK157" s="4"/>
      <c r="JFL157" s="4"/>
      <c r="JFM157" s="4"/>
      <c r="JFN157" s="4"/>
      <c r="JFO157" s="4"/>
      <c r="JFP157" s="4"/>
      <c r="JFQ157" s="4"/>
      <c r="JFR157" s="4"/>
      <c r="JFS157" s="4"/>
      <c r="JFT157" s="4"/>
      <c r="JFU157" s="4"/>
      <c r="JFV157" s="4"/>
      <c r="JFW157" s="4"/>
      <c r="JFX157" s="4"/>
      <c r="JFY157" s="4"/>
      <c r="JFZ157" s="4"/>
      <c r="JGA157" s="4"/>
      <c r="JGB157" s="4"/>
      <c r="JGC157" s="4"/>
      <c r="JGD157" s="4"/>
      <c r="JGE157" s="4"/>
      <c r="JGF157" s="4"/>
      <c r="JGG157" s="4"/>
      <c r="JGH157" s="4"/>
      <c r="JGI157" s="4"/>
      <c r="JGJ157" s="4"/>
      <c r="JGK157" s="4"/>
      <c r="JGL157" s="4"/>
      <c r="JGM157" s="4"/>
      <c r="JGN157" s="4"/>
      <c r="JGO157" s="4"/>
      <c r="JGP157" s="4"/>
      <c r="JGQ157" s="4"/>
      <c r="JGR157" s="4"/>
      <c r="JGS157" s="4"/>
      <c r="JGT157" s="4"/>
      <c r="JGU157" s="4"/>
      <c r="JGV157" s="4"/>
      <c r="JGW157" s="4"/>
      <c r="JGX157" s="4"/>
      <c r="JGY157" s="4"/>
      <c r="JGZ157" s="4"/>
      <c r="JHA157" s="4"/>
      <c r="JHB157" s="4"/>
      <c r="JHC157" s="4"/>
      <c r="JHD157" s="4"/>
      <c r="JHE157" s="4"/>
      <c r="JHF157" s="4"/>
      <c r="JHG157" s="4"/>
      <c r="JHH157" s="4"/>
      <c r="JHI157" s="4"/>
      <c r="JHJ157" s="4"/>
      <c r="JHK157" s="4"/>
      <c r="JHL157" s="4"/>
      <c r="JHM157" s="4"/>
      <c r="JHN157" s="4"/>
      <c r="JHO157" s="4"/>
      <c r="JHP157" s="4"/>
      <c r="JHQ157" s="4"/>
      <c r="JHR157" s="4"/>
      <c r="JHS157" s="4"/>
      <c r="JHT157" s="4"/>
      <c r="JHU157" s="4"/>
      <c r="JHV157" s="4"/>
      <c r="JHW157" s="4"/>
      <c r="JHX157" s="4"/>
      <c r="JHY157" s="4"/>
      <c r="JHZ157" s="4"/>
      <c r="JIA157" s="4"/>
      <c r="JIB157" s="4"/>
      <c r="JIC157" s="4"/>
      <c r="JID157" s="4"/>
      <c r="JIE157" s="4"/>
      <c r="JIF157" s="4"/>
      <c r="JIG157" s="4"/>
      <c r="JIH157" s="4"/>
      <c r="JII157" s="4"/>
      <c r="JIJ157" s="4"/>
      <c r="JIK157" s="4"/>
      <c r="JIL157" s="4"/>
      <c r="JIM157" s="4"/>
      <c r="JIN157" s="4"/>
      <c r="JIO157" s="4"/>
      <c r="JIP157" s="4"/>
      <c r="JIQ157" s="4"/>
      <c r="JIR157" s="4"/>
      <c r="JIS157" s="4"/>
      <c r="JIT157" s="4"/>
      <c r="JIU157" s="4"/>
      <c r="JIV157" s="4"/>
      <c r="JIW157" s="4"/>
      <c r="JIX157" s="4"/>
      <c r="JIY157" s="4"/>
      <c r="JIZ157" s="4"/>
      <c r="JJA157" s="4"/>
      <c r="JJB157" s="4"/>
      <c r="JJC157" s="4"/>
      <c r="JJD157" s="4"/>
      <c r="JJE157" s="4"/>
      <c r="JJF157" s="4"/>
      <c r="JJG157" s="4"/>
      <c r="JJH157" s="4"/>
      <c r="JJI157" s="4"/>
      <c r="JJJ157" s="4"/>
      <c r="JJK157" s="4"/>
      <c r="JJL157" s="4"/>
      <c r="JJM157" s="4"/>
      <c r="JJN157" s="4"/>
      <c r="JJO157" s="4"/>
      <c r="JJP157" s="4"/>
      <c r="JJQ157" s="4"/>
      <c r="JJR157" s="4"/>
      <c r="JJS157" s="4"/>
      <c r="JJT157" s="4"/>
      <c r="JJU157" s="4"/>
      <c r="JJV157" s="4"/>
      <c r="JJW157" s="4"/>
      <c r="JJX157" s="4"/>
      <c r="JJY157" s="4"/>
      <c r="JJZ157" s="4"/>
      <c r="JKA157" s="4"/>
      <c r="JKB157" s="4"/>
      <c r="JKC157" s="4"/>
      <c r="JKD157" s="4"/>
      <c r="JKE157" s="4"/>
      <c r="JKF157" s="4"/>
      <c r="JKG157" s="4"/>
      <c r="JKH157" s="4"/>
      <c r="JKI157" s="4"/>
      <c r="JKJ157" s="4"/>
      <c r="JKK157" s="4"/>
      <c r="JKL157" s="4"/>
      <c r="JKM157" s="4"/>
      <c r="JKN157" s="4"/>
      <c r="JKO157" s="4"/>
      <c r="JKP157" s="4"/>
      <c r="JKQ157" s="4"/>
      <c r="JKR157" s="4"/>
      <c r="JKS157" s="4"/>
      <c r="JKT157" s="4"/>
      <c r="JKU157" s="4"/>
      <c r="JKV157" s="4"/>
      <c r="JKW157" s="4"/>
      <c r="JKX157" s="4"/>
      <c r="JKY157" s="4"/>
      <c r="JKZ157" s="4"/>
      <c r="JLA157" s="4"/>
      <c r="JLB157" s="4"/>
      <c r="JLC157" s="4"/>
      <c r="JLD157" s="4"/>
      <c r="JLE157" s="4"/>
      <c r="JLF157" s="4"/>
      <c r="JLG157" s="4"/>
      <c r="JLH157" s="4"/>
      <c r="JLI157" s="4"/>
      <c r="JLJ157" s="4"/>
      <c r="JLK157" s="4"/>
      <c r="JLL157" s="4"/>
      <c r="JLM157" s="4"/>
      <c r="JLN157" s="4"/>
      <c r="JLO157" s="4"/>
      <c r="JLP157" s="4"/>
      <c r="JLQ157" s="4"/>
      <c r="JLR157" s="4"/>
      <c r="JLS157" s="4"/>
      <c r="JLT157" s="4"/>
      <c r="JLU157" s="4"/>
      <c r="JLV157" s="4"/>
      <c r="JLW157" s="4"/>
      <c r="JLX157" s="4"/>
      <c r="JLY157" s="4"/>
      <c r="JLZ157" s="4"/>
      <c r="JMA157" s="4"/>
      <c r="JMB157" s="4"/>
      <c r="JMC157" s="4"/>
      <c r="JMD157" s="4"/>
      <c r="JME157" s="4"/>
      <c r="JMF157" s="4"/>
      <c r="JMG157" s="4"/>
      <c r="JMH157" s="4"/>
      <c r="JMI157" s="4"/>
      <c r="JMJ157" s="4"/>
      <c r="JMK157" s="4"/>
      <c r="JML157" s="4"/>
      <c r="JMM157" s="4"/>
      <c r="JMN157" s="4"/>
      <c r="JMO157" s="4"/>
      <c r="JMP157" s="4"/>
      <c r="JMQ157" s="4"/>
      <c r="JMR157" s="4"/>
      <c r="JMS157" s="4"/>
      <c r="JMT157" s="4"/>
      <c r="JMU157" s="4"/>
      <c r="JMV157" s="4"/>
      <c r="JMW157" s="4"/>
      <c r="JMX157" s="4"/>
      <c r="JMY157" s="74"/>
      <c r="JMZ157" s="74"/>
      <c r="JNA157" s="74"/>
      <c r="JNB157" s="74"/>
      <c r="JNC157" s="74"/>
      <c r="JND157" s="74"/>
      <c r="JNE157" s="4"/>
      <c r="JNF157" s="4"/>
      <c r="JNG157" s="4"/>
      <c r="JNH157" s="4"/>
      <c r="JNI157" s="4"/>
      <c r="JNJ157" s="4"/>
      <c r="JNK157" s="4"/>
      <c r="JNL157" s="4"/>
      <c r="JNM157" s="4"/>
      <c r="JNN157" s="4"/>
      <c r="JNO157" s="4"/>
      <c r="JNP157" s="4"/>
      <c r="JNQ157" s="4"/>
      <c r="JNR157" s="4"/>
      <c r="JNS157" s="4"/>
      <c r="JNT157" s="4"/>
      <c r="JNU157" s="4"/>
      <c r="JNV157" s="4"/>
      <c r="JNW157" s="4"/>
      <c r="JNX157" s="4"/>
      <c r="JNY157" s="4"/>
      <c r="JNZ157" s="4"/>
      <c r="JOA157" s="4"/>
      <c r="JOB157" s="4"/>
      <c r="JOC157" s="4"/>
      <c r="JOD157" s="4"/>
      <c r="JOE157" s="4"/>
      <c r="JOF157" s="4"/>
      <c r="JOG157" s="4"/>
      <c r="JOH157" s="4"/>
      <c r="JOI157" s="4"/>
      <c r="JOJ157" s="4"/>
      <c r="JOK157" s="4"/>
      <c r="JOL157" s="4"/>
      <c r="JOM157" s="4"/>
      <c r="JON157" s="4"/>
      <c r="JOO157" s="4"/>
      <c r="JOP157" s="4"/>
      <c r="JOQ157" s="4"/>
      <c r="JOR157" s="4"/>
      <c r="JOS157" s="4"/>
      <c r="JOT157" s="4"/>
      <c r="JOU157" s="4"/>
      <c r="JOV157" s="4"/>
      <c r="JOW157" s="4"/>
      <c r="JOX157" s="4"/>
      <c r="JOY157" s="4"/>
      <c r="JOZ157" s="4"/>
      <c r="JPA157" s="4"/>
      <c r="JPB157" s="4"/>
      <c r="JPC157" s="4"/>
      <c r="JPD157" s="4"/>
      <c r="JPE157" s="4"/>
      <c r="JPF157" s="4"/>
      <c r="JPG157" s="4"/>
      <c r="JPH157" s="4"/>
      <c r="JPI157" s="4"/>
      <c r="JPJ157" s="4"/>
      <c r="JPK157" s="4"/>
      <c r="JPL157" s="4"/>
      <c r="JPM157" s="4"/>
      <c r="JPN157" s="4"/>
      <c r="JPO157" s="4"/>
      <c r="JPP157" s="4"/>
      <c r="JPQ157" s="4"/>
      <c r="JPR157" s="4"/>
      <c r="JPS157" s="4"/>
      <c r="JPT157" s="4"/>
      <c r="JPU157" s="4"/>
      <c r="JPV157" s="4"/>
      <c r="JPW157" s="4"/>
      <c r="JPX157" s="4"/>
      <c r="JPY157" s="4"/>
      <c r="JPZ157" s="4"/>
      <c r="JQA157" s="4"/>
      <c r="JQB157" s="4"/>
      <c r="JQC157" s="4"/>
      <c r="JQD157" s="4"/>
      <c r="JQE157" s="4"/>
      <c r="JQF157" s="4"/>
      <c r="JQG157" s="4"/>
      <c r="JQH157" s="4"/>
      <c r="JQI157" s="4"/>
      <c r="JQJ157" s="4"/>
      <c r="JQK157" s="4"/>
      <c r="JQL157" s="4"/>
      <c r="JQM157" s="4"/>
      <c r="JQN157" s="4"/>
      <c r="JQO157" s="4"/>
      <c r="JQP157" s="4"/>
      <c r="JQQ157" s="4"/>
      <c r="JQR157" s="4"/>
      <c r="JQS157" s="4"/>
      <c r="JQT157" s="4"/>
      <c r="JQU157" s="4"/>
      <c r="JQV157" s="4"/>
      <c r="JQW157" s="4"/>
      <c r="JQX157" s="4"/>
      <c r="JQY157" s="4"/>
      <c r="JQZ157" s="4"/>
      <c r="JRA157" s="4"/>
      <c r="JRB157" s="4"/>
      <c r="JRC157" s="4"/>
      <c r="JRD157" s="4"/>
      <c r="JRE157" s="4"/>
      <c r="JRF157" s="4"/>
      <c r="JRG157" s="4"/>
      <c r="JRH157" s="4"/>
      <c r="JRI157" s="4"/>
      <c r="JRJ157" s="4"/>
      <c r="JRK157" s="4"/>
      <c r="JRL157" s="4"/>
      <c r="JRM157" s="4"/>
      <c r="JRN157" s="4"/>
      <c r="JRO157" s="4"/>
      <c r="JRP157" s="4"/>
      <c r="JRQ157" s="4"/>
      <c r="JRR157" s="4"/>
      <c r="JRS157" s="4"/>
      <c r="JRT157" s="4"/>
      <c r="JRU157" s="4"/>
      <c r="JRV157" s="4"/>
      <c r="JRW157" s="4"/>
      <c r="JRX157" s="4"/>
      <c r="JRY157" s="4"/>
      <c r="JRZ157" s="4"/>
      <c r="JSA157" s="4"/>
      <c r="JSB157" s="4"/>
      <c r="JSC157" s="4"/>
      <c r="JSD157" s="4"/>
      <c r="JSE157" s="4"/>
      <c r="JSF157" s="4"/>
      <c r="JSG157" s="4"/>
      <c r="JSH157" s="4"/>
      <c r="JSI157" s="4"/>
      <c r="JSJ157" s="4"/>
      <c r="JSK157" s="4"/>
      <c r="JSL157" s="4"/>
      <c r="JSM157" s="4"/>
      <c r="JSN157" s="4"/>
      <c r="JSO157" s="4"/>
      <c r="JSP157" s="4"/>
      <c r="JSQ157" s="4"/>
      <c r="JSR157" s="4"/>
      <c r="JSS157" s="4"/>
      <c r="JST157" s="4"/>
      <c r="JSU157" s="4"/>
      <c r="JSV157" s="4"/>
      <c r="JSW157" s="4"/>
      <c r="JSX157" s="4"/>
      <c r="JSY157" s="4"/>
      <c r="JSZ157" s="4"/>
      <c r="JTA157" s="4"/>
      <c r="JTB157" s="4"/>
      <c r="JTC157" s="4"/>
      <c r="JTD157" s="4"/>
      <c r="JTE157" s="4"/>
      <c r="JTF157" s="4"/>
      <c r="JTG157" s="4"/>
      <c r="JTH157" s="4"/>
      <c r="JTI157" s="4"/>
      <c r="JTJ157" s="4"/>
      <c r="JTK157" s="4"/>
      <c r="JTL157" s="4"/>
      <c r="JTM157" s="4"/>
      <c r="JTN157" s="4"/>
      <c r="JTO157" s="4"/>
      <c r="JTP157" s="4"/>
      <c r="JTQ157" s="4"/>
      <c r="JTR157" s="4"/>
      <c r="JTS157" s="4"/>
      <c r="JTT157" s="4"/>
      <c r="JTU157" s="4"/>
      <c r="JTV157" s="4"/>
      <c r="JTW157" s="4"/>
      <c r="JTX157" s="4"/>
      <c r="JTY157" s="4"/>
      <c r="JTZ157" s="4"/>
      <c r="JUA157" s="4"/>
      <c r="JUB157" s="4"/>
      <c r="JUC157" s="4"/>
      <c r="JUD157" s="4"/>
      <c r="JUE157" s="4"/>
      <c r="JUF157" s="4"/>
      <c r="JUG157" s="4"/>
      <c r="JUH157" s="4"/>
      <c r="JUI157" s="4"/>
      <c r="JUJ157" s="4"/>
      <c r="JUK157" s="4"/>
      <c r="JUL157" s="4"/>
      <c r="JUM157" s="4"/>
      <c r="JUN157" s="4"/>
      <c r="JUO157" s="4"/>
      <c r="JUP157" s="4"/>
      <c r="JUQ157" s="4"/>
      <c r="JUR157" s="4"/>
      <c r="JUS157" s="4"/>
      <c r="JUT157" s="4"/>
      <c r="JUU157" s="4"/>
      <c r="JUV157" s="4"/>
      <c r="JUW157" s="4"/>
      <c r="JUX157" s="4"/>
      <c r="JUY157" s="4"/>
      <c r="JUZ157" s="4"/>
      <c r="JVA157" s="4"/>
      <c r="JVB157" s="4"/>
      <c r="JVC157" s="4"/>
      <c r="JVD157" s="4"/>
      <c r="JVE157" s="4"/>
      <c r="JVF157" s="4"/>
      <c r="JVG157" s="4"/>
      <c r="JVH157" s="4"/>
      <c r="JVI157" s="4"/>
      <c r="JVJ157" s="4"/>
      <c r="JVK157" s="4"/>
      <c r="JVL157" s="4"/>
      <c r="JVM157" s="4"/>
      <c r="JVN157" s="4"/>
      <c r="JVO157" s="4"/>
      <c r="JVP157" s="4"/>
      <c r="JVQ157" s="4"/>
      <c r="JVR157" s="4"/>
      <c r="JVS157" s="4"/>
      <c r="JVT157" s="4"/>
      <c r="JVU157" s="4"/>
      <c r="JVV157" s="4"/>
      <c r="JVW157" s="4"/>
      <c r="JVX157" s="4"/>
      <c r="JVY157" s="4"/>
      <c r="JVZ157" s="4"/>
      <c r="JWA157" s="4"/>
      <c r="JWB157" s="4"/>
      <c r="JWC157" s="4"/>
      <c r="JWD157" s="4"/>
      <c r="JWE157" s="4"/>
      <c r="JWF157" s="4"/>
      <c r="JWG157" s="4"/>
      <c r="JWH157" s="4"/>
      <c r="JWI157" s="4"/>
      <c r="JWJ157" s="4"/>
      <c r="JWK157" s="4"/>
      <c r="JWL157" s="4"/>
      <c r="JWM157" s="4"/>
      <c r="JWN157" s="4"/>
      <c r="JWO157" s="4"/>
      <c r="JWP157" s="4"/>
      <c r="JWQ157" s="4"/>
      <c r="JWR157" s="4"/>
      <c r="JWS157" s="4"/>
      <c r="JWT157" s="4"/>
      <c r="JWU157" s="74"/>
      <c r="JWV157" s="74"/>
      <c r="JWW157" s="74"/>
      <c r="JWX157" s="74"/>
      <c r="JWY157" s="74"/>
      <c r="JWZ157" s="74"/>
      <c r="JXA157" s="4"/>
      <c r="JXB157" s="4"/>
      <c r="JXC157" s="4"/>
      <c r="JXD157" s="4"/>
      <c r="JXE157" s="4"/>
      <c r="JXF157" s="4"/>
      <c r="JXG157" s="4"/>
      <c r="JXH157" s="4"/>
      <c r="JXI157" s="4"/>
      <c r="JXJ157" s="4"/>
      <c r="JXK157" s="4"/>
      <c r="JXL157" s="4"/>
      <c r="JXM157" s="4"/>
      <c r="JXN157" s="4"/>
      <c r="JXO157" s="4"/>
      <c r="JXP157" s="4"/>
      <c r="JXQ157" s="4"/>
      <c r="JXR157" s="4"/>
      <c r="JXS157" s="4"/>
      <c r="JXT157" s="4"/>
      <c r="JXU157" s="4"/>
      <c r="JXV157" s="4"/>
      <c r="JXW157" s="4"/>
      <c r="JXX157" s="4"/>
      <c r="JXY157" s="4"/>
      <c r="JXZ157" s="4"/>
      <c r="JYA157" s="4"/>
      <c r="JYB157" s="4"/>
      <c r="JYC157" s="4"/>
      <c r="JYD157" s="4"/>
      <c r="JYE157" s="4"/>
      <c r="JYF157" s="4"/>
      <c r="JYG157" s="4"/>
      <c r="JYH157" s="4"/>
      <c r="JYI157" s="4"/>
      <c r="JYJ157" s="4"/>
      <c r="JYK157" s="4"/>
      <c r="JYL157" s="4"/>
      <c r="JYM157" s="4"/>
      <c r="JYN157" s="4"/>
      <c r="JYO157" s="4"/>
      <c r="JYP157" s="4"/>
      <c r="JYQ157" s="4"/>
      <c r="JYR157" s="4"/>
      <c r="JYS157" s="4"/>
      <c r="JYT157" s="4"/>
      <c r="JYU157" s="4"/>
      <c r="JYV157" s="4"/>
      <c r="JYW157" s="4"/>
      <c r="JYX157" s="4"/>
      <c r="JYY157" s="4"/>
      <c r="JYZ157" s="4"/>
      <c r="JZA157" s="4"/>
      <c r="JZB157" s="4"/>
      <c r="JZC157" s="4"/>
      <c r="JZD157" s="4"/>
      <c r="JZE157" s="4"/>
      <c r="JZF157" s="4"/>
      <c r="JZG157" s="4"/>
      <c r="JZH157" s="4"/>
      <c r="JZI157" s="4"/>
      <c r="JZJ157" s="4"/>
      <c r="JZK157" s="4"/>
      <c r="JZL157" s="4"/>
      <c r="JZM157" s="4"/>
      <c r="JZN157" s="4"/>
      <c r="JZO157" s="4"/>
      <c r="JZP157" s="4"/>
      <c r="JZQ157" s="4"/>
      <c r="JZR157" s="4"/>
      <c r="JZS157" s="4"/>
      <c r="JZT157" s="4"/>
      <c r="JZU157" s="4"/>
      <c r="JZV157" s="4"/>
      <c r="JZW157" s="4"/>
      <c r="JZX157" s="4"/>
      <c r="JZY157" s="4"/>
      <c r="JZZ157" s="4"/>
      <c r="KAA157" s="4"/>
      <c r="KAB157" s="4"/>
      <c r="KAC157" s="4"/>
      <c r="KAD157" s="4"/>
      <c r="KAE157" s="4"/>
      <c r="KAF157" s="4"/>
      <c r="KAG157" s="4"/>
      <c r="KAH157" s="4"/>
      <c r="KAI157" s="4"/>
      <c r="KAJ157" s="4"/>
      <c r="KAK157" s="4"/>
      <c r="KAL157" s="4"/>
      <c r="KAM157" s="4"/>
      <c r="KAN157" s="4"/>
      <c r="KAO157" s="4"/>
      <c r="KAP157" s="4"/>
      <c r="KAQ157" s="4"/>
      <c r="KAR157" s="4"/>
      <c r="KAS157" s="4"/>
      <c r="KAT157" s="4"/>
      <c r="KAU157" s="4"/>
      <c r="KAV157" s="4"/>
      <c r="KAW157" s="4"/>
      <c r="KAX157" s="4"/>
      <c r="KAY157" s="4"/>
      <c r="KAZ157" s="4"/>
      <c r="KBA157" s="4"/>
      <c r="KBB157" s="4"/>
      <c r="KBC157" s="4"/>
      <c r="KBD157" s="4"/>
      <c r="KBE157" s="4"/>
      <c r="KBF157" s="4"/>
      <c r="KBG157" s="4"/>
      <c r="KBH157" s="4"/>
      <c r="KBI157" s="4"/>
      <c r="KBJ157" s="4"/>
      <c r="KBK157" s="4"/>
      <c r="KBL157" s="4"/>
      <c r="KBM157" s="4"/>
      <c r="KBN157" s="4"/>
      <c r="KBO157" s="4"/>
      <c r="KBP157" s="4"/>
      <c r="KBQ157" s="4"/>
      <c r="KBR157" s="4"/>
      <c r="KBS157" s="4"/>
      <c r="KBT157" s="4"/>
      <c r="KBU157" s="4"/>
      <c r="KBV157" s="4"/>
      <c r="KBW157" s="4"/>
      <c r="KBX157" s="4"/>
      <c r="KBY157" s="4"/>
      <c r="KBZ157" s="4"/>
      <c r="KCA157" s="4"/>
      <c r="KCB157" s="4"/>
      <c r="KCC157" s="4"/>
      <c r="KCD157" s="4"/>
      <c r="KCE157" s="4"/>
      <c r="KCF157" s="4"/>
      <c r="KCG157" s="4"/>
      <c r="KCH157" s="4"/>
      <c r="KCI157" s="4"/>
      <c r="KCJ157" s="4"/>
      <c r="KCK157" s="4"/>
      <c r="KCL157" s="4"/>
      <c r="KCM157" s="4"/>
      <c r="KCN157" s="4"/>
      <c r="KCO157" s="4"/>
      <c r="KCP157" s="4"/>
      <c r="KCQ157" s="4"/>
      <c r="KCR157" s="4"/>
      <c r="KCS157" s="4"/>
      <c r="KCT157" s="4"/>
      <c r="KCU157" s="4"/>
      <c r="KCV157" s="4"/>
      <c r="KCW157" s="4"/>
      <c r="KCX157" s="4"/>
      <c r="KCY157" s="4"/>
      <c r="KCZ157" s="4"/>
      <c r="KDA157" s="4"/>
      <c r="KDB157" s="4"/>
      <c r="KDC157" s="4"/>
      <c r="KDD157" s="4"/>
      <c r="KDE157" s="4"/>
      <c r="KDF157" s="4"/>
      <c r="KDG157" s="4"/>
      <c r="KDH157" s="4"/>
      <c r="KDI157" s="4"/>
      <c r="KDJ157" s="4"/>
      <c r="KDK157" s="4"/>
      <c r="KDL157" s="4"/>
      <c r="KDM157" s="4"/>
      <c r="KDN157" s="4"/>
      <c r="KDO157" s="4"/>
      <c r="KDP157" s="4"/>
      <c r="KDQ157" s="4"/>
      <c r="KDR157" s="4"/>
      <c r="KDS157" s="4"/>
      <c r="KDT157" s="4"/>
      <c r="KDU157" s="4"/>
      <c r="KDV157" s="4"/>
      <c r="KDW157" s="4"/>
      <c r="KDX157" s="4"/>
      <c r="KDY157" s="4"/>
      <c r="KDZ157" s="4"/>
      <c r="KEA157" s="4"/>
      <c r="KEB157" s="4"/>
      <c r="KEC157" s="4"/>
      <c r="KED157" s="4"/>
      <c r="KEE157" s="4"/>
      <c r="KEF157" s="4"/>
      <c r="KEG157" s="4"/>
      <c r="KEH157" s="4"/>
      <c r="KEI157" s="4"/>
      <c r="KEJ157" s="4"/>
      <c r="KEK157" s="4"/>
      <c r="KEL157" s="4"/>
      <c r="KEM157" s="4"/>
      <c r="KEN157" s="4"/>
      <c r="KEO157" s="4"/>
      <c r="KEP157" s="4"/>
      <c r="KEQ157" s="4"/>
      <c r="KER157" s="4"/>
      <c r="KES157" s="4"/>
      <c r="KET157" s="4"/>
      <c r="KEU157" s="4"/>
      <c r="KEV157" s="4"/>
      <c r="KEW157" s="4"/>
      <c r="KEX157" s="4"/>
      <c r="KEY157" s="4"/>
      <c r="KEZ157" s="4"/>
      <c r="KFA157" s="4"/>
      <c r="KFB157" s="4"/>
      <c r="KFC157" s="4"/>
      <c r="KFD157" s="4"/>
      <c r="KFE157" s="4"/>
      <c r="KFF157" s="4"/>
      <c r="KFG157" s="4"/>
      <c r="KFH157" s="4"/>
      <c r="KFI157" s="4"/>
      <c r="KFJ157" s="4"/>
      <c r="KFK157" s="4"/>
      <c r="KFL157" s="4"/>
      <c r="KFM157" s="4"/>
      <c r="KFN157" s="4"/>
      <c r="KFO157" s="4"/>
      <c r="KFP157" s="4"/>
      <c r="KFQ157" s="4"/>
      <c r="KFR157" s="4"/>
      <c r="KFS157" s="4"/>
      <c r="KFT157" s="4"/>
      <c r="KFU157" s="4"/>
      <c r="KFV157" s="4"/>
      <c r="KFW157" s="4"/>
      <c r="KFX157" s="4"/>
      <c r="KFY157" s="4"/>
      <c r="KFZ157" s="4"/>
      <c r="KGA157" s="4"/>
      <c r="KGB157" s="4"/>
      <c r="KGC157" s="4"/>
      <c r="KGD157" s="4"/>
      <c r="KGE157" s="4"/>
      <c r="KGF157" s="4"/>
      <c r="KGG157" s="4"/>
      <c r="KGH157" s="4"/>
      <c r="KGI157" s="4"/>
      <c r="KGJ157" s="4"/>
      <c r="KGK157" s="4"/>
      <c r="KGL157" s="4"/>
      <c r="KGM157" s="4"/>
      <c r="KGN157" s="4"/>
      <c r="KGO157" s="4"/>
      <c r="KGP157" s="4"/>
      <c r="KGQ157" s="74"/>
      <c r="KGR157" s="74"/>
      <c r="KGS157" s="74"/>
      <c r="KGT157" s="74"/>
      <c r="KGU157" s="74"/>
      <c r="KGV157" s="74"/>
      <c r="KGW157" s="4"/>
      <c r="KGX157" s="4"/>
      <c r="KGY157" s="4"/>
      <c r="KGZ157" s="4"/>
      <c r="KHA157" s="4"/>
      <c r="KHB157" s="4"/>
      <c r="KHC157" s="4"/>
      <c r="KHD157" s="4"/>
      <c r="KHE157" s="4"/>
      <c r="KHF157" s="4"/>
      <c r="KHG157" s="4"/>
      <c r="KHH157" s="4"/>
      <c r="KHI157" s="4"/>
      <c r="KHJ157" s="4"/>
      <c r="KHK157" s="4"/>
      <c r="KHL157" s="4"/>
      <c r="KHM157" s="4"/>
      <c r="KHN157" s="4"/>
      <c r="KHO157" s="4"/>
      <c r="KHP157" s="4"/>
      <c r="KHQ157" s="4"/>
      <c r="KHR157" s="4"/>
      <c r="KHS157" s="4"/>
      <c r="KHT157" s="4"/>
      <c r="KHU157" s="4"/>
      <c r="KHV157" s="4"/>
      <c r="KHW157" s="4"/>
      <c r="KHX157" s="4"/>
      <c r="KHY157" s="4"/>
      <c r="KHZ157" s="4"/>
      <c r="KIA157" s="4"/>
      <c r="KIB157" s="4"/>
      <c r="KIC157" s="4"/>
      <c r="KID157" s="4"/>
      <c r="KIE157" s="4"/>
      <c r="KIF157" s="4"/>
      <c r="KIG157" s="4"/>
      <c r="KIH157" s="4"/>
      <c r="KII157" s="4"/>
      <c r="KIJ157" s="4"/>
      <c r="KIK157" s="4"/>
      <c r="KIL157" s="4"/>
      <c r="KIM157" s="4"/>
      <c r="KIN157" s="4"/>
      <c r="KIO157" s="4"/>
      <c r="KIP157" s="4"/>
      <c r="KIQ157" s="4"/>
      <c r="KIR157" s="4"/>
      <c r="KIS157" s="4"/>
      <c r="KIT157" s="4"/>
      <c r="KIU157" s="4"/>
      <c r="KIV157" s="4"/>
      <c r="KIW157" s="4"/>
      <c r="KIX157" s="4"/>
      <c r="KIY157" s="4"/>
      <c r="KIZ157" s="4"/>
      <c r="KJA157" s="4"/>
      <c r="KJB157" s="4"/>
      <c r="KJC157" s="4"/>
      <c r="KJD157" s="4"/>
      <c r="KJE157" s="4"/>
      <c r="KJF157" s="4"/>
      <c r="KJG157" s="4"/>
      <c r="KJH157" s="4"/>
      <c r="KJI157" s="4"/>
      <c r="KJJ157" s="4"/>
      <c r="KJK157" s="4"/>
      <c r="KJL157" s="4"/>
      <c r="KJM157" s="4"/>
      <c r="KJN157" s="4"/>
      <c r="KJO157" s="4"/>
      <c r="KJP157" s="4"/>
      <c r="KJQ157" s="4"/>
      <c r="KJR157" s="4"/>
      <c r="KJS157" s="4"/>
      <c r="KJT157" s="4"/>
      <c r="KJU157" s="4"/>
      <c r="KJV157" s="4"/>
      <c r="KJW157" s="4"/>
      <c r="KJX157" s="4"/>
      <c r="KJY157" s="4"/>
      <c r="KJZ157" s="4"/>
      <c r="KKA157" s="4"/>
      <c r="KKB157" s="4"/>
      <c r="KKC157" s="4"/>
      <c r="KKD157" s="4"/>
      <c r="KKE157" s="4"/>
      <c r="KKF157" s="4"/>
      <c r="KKG157" s="4"/>
      <c r="KKH157" s="4"/>
      <c r="KKI157" s="4"/>
      <c r="KKJ157" s="4"/>
      <c r="KKK157" s="4"/>
      <c r="KKL157" s="4"/>
      <c r="KKM157" s="4"/>
      <c r="KKN157" s="4"/>
      <c r="KKO157" s="4"/>
      <c r="KKP157" s="4"/>
      <c r="KKQ157" s="4"/>
      <c r="KKR157" s="4"/>
      <c r="KKS157" s="4"/>
      <c r="KKT157" s="4"/>
      <c r="KKU157" s="4"/>
      <c r="KKV157" s="4"/>
      <c r="KKW157" s="4"/>
      <c r="KKX157" s="4"/>
      <c r="KKY157" s="4"/>
      <c r="KKZ157" s="4"/>
      <c r="KLA157" s="4"/>
      <c r="KLB157" s="4"/>
      <c r="KLC157" s="4"/>
      <c r="KLD157" s="4"/>
      <c r="KLE157" s="4"/>
      <c r="KLF157" s="4"/>
      <c r="KLG157" s="4"/>
      <c r="KLH157" s="4"/>
      <c r="KLI157" s="4"/>
      <c r="KLJ157" s="4"/>
      <c r="KLK157" s="4"/>
      <c r="KLL157" s="4"/>
      <c r="KLM157" s="4"/>
      <c r="KLN157" s="4"/>
      <c r="KLO157" s="4"/>
      <c r="KLP157" s="4"/>
      <c r="KLQ157" s="4"/>
      <c r="KLR157" s="4"/>
      <c r="KLS157" s="4"/>
      <c r="KLT157" s="4"/>
      <c r="KLU157" s="4"/>
      <c r="KLV157" s="4"/>
      <c r="KLW157" s="4"/>
      <c r="KLX157" s="4"/>
      <c r="KLY157" s="4"/>
      <c r="KLZ157" s="4"/>
      <c r="KMA157" s="4"/>
      <c r="KMB157" s="4"/>
      <c r="KMC157" s="4"/>
      <c r="KMD157" s="4"/>
      <c r="KME157" s="4"/>
      <c r="KMF157" s="4"/>
      <c r="KMG157" s="4"/>
      <c r="KMH157" s="4"/>
      <c r="KMI157" s="4"/>
      <c r="KMJ157" s="4"/>
      <c r="KMK157" s="4"/>
      <c r="KML157" s="4"/>
      <c r="KMM157" s="4"/>
      <c r="KMN157" s="4"/>
      <c r="KMO157" s="4"/>
      <c r="KMP157" s="4"/>
      <c r="KMQ157" s="4"/>
      <c r="KMR157" s="4"/>
      <c r="KMS157" s="4"/>
      <c r="KMT157" s="4"/>
      <c r="KMU157" s="4"/>
      <c r="KMV157" s="4"/>
      <c r="KMW157" s="4"/>
      <c r="KMX157" s="4"/>
      <c r="KMY157" s="4"/>
      <c r="KMZ157" s="4"/>
      <c r="KNA157" s="4"/>
      <c r="KNB157" s="4"/>
      <c r="KNC157" s="4"/>
      <c r="KND157" s="4"/>
      <c r="KNE157" s="4"/>
      <c r="KNF157" s="4"/>
      <c r="KNG157" s="4"/>
      <c r="KNH157" s="4"/>
      <c r="KNI157" s="4"/>
      <c r="KNJ157" s="4"/>
      <c r="KNK157" s="4"/>
      <c r="KNL157" s="4"/>
      <c r="KNM157" s="4"/>
      <c r="KNN157" s="4"/>
      <c r="KNO157" s="4"/>
      <c r="KNP157" s="4"/>
      <c r="KNQ157" s="4"/>
      <c r="KNR157" s="4"/>
      <c r="KNS157" s="4"/>
      <c r="KNT157" s="4"/>
      <c r="KNU157" s="4"/>
      <c r="KNV157" s="4"/>
      <c r="KNW157" s="4"/>
      <c r="KNX157" s="4"/>
      <c r="KNY157" s="4"/>
      <c r="KNZ157" s="4"/>
      <c r="KOA157" s="4"/>
      <c r="KOB157" s="4"/>
      <c r="KOC157" s="4"/>
      <c r="KOD157" s="4"/>
      <c r="KOE157" s="4"/>
      <c r="KOF157" s="4"/>
      <c r="KOG157" s="4"/>
      <c r="KOH157" s="4"/>
      <c r="KOI157" s="4"/>
      <c r="KOJ157" s="4"/>
      <c r="KOK157" s="4"/>
      <c r="KOL157" s="4"/>
      <c r="KOM157" s="4"/>
      <c r="KON157" s="4"/>
      <c r="KOO157" s="4"/>
      <c r="KOP157" s="4"/>
      <c r="KOQ157" s="4"/>
      <c r="KOR157" s="4"/>
      <c r="KOS157" s="4"/>
      <c r="KOT157" s="4"/>
      <c r="KOU157" s="4"/>
      <c r="KOV157" s="4"/>
      <c r="KOW157" s="4"/>
      <c r="KOX157" s="4"/>
      <c r="KOY157" s="4"/>
      <c r="KOZ157" s="4"/>
      <c r="KPA157" s="4"/>
      <c r="KPB157" s="4"/>
      <c r="KPC157" s="4"/>
      <c r="KPD157" s="4"/>
      <c r="KPE157" s="4"/>
      <c r="KPF157" s="4"/>
      <c r="KPG157" s="4"/>
      <c r="KPH157" s="4"/>
      <c r="KPI157" s="4"/>
      <c r="KPJ157" s="4"/>
      <c r="KPK157" s="4"/>
      <c r="KPL157" s="4"/>
      <c r="KPM157" s="4"/>
      <c r="KPN157" s="4"/>
      <c r="KPO157" s="4"/>
      <c r="KPP157" s="4"/>
      <c r="KPQ157" s="4"/>
      <c r="KPR157" s="4"/>
      <c r="KPS157" s="4"/>
      <c r="KPT157" s="4"/>
      <c r="KPU157" s="4"/>
      <c r="KPV157" s="4"/>
      <c r="KPW157" s="4"/>
      <c r="KPX157" s="4"/>
      <c r="KPY157" s="4"/>
      <c r="KPZ157" s="4"/>
      <c r="KQA157" s="4"/>
      <c r="KQB157" s="4"/>
      <c r="KQC157" s="4"/>
      <c r="KQD157" s="4"/>
      <c r="KQE157" s="4"/>
      <c r="KQF157" s="4"/>
      <c r="KQG157" s="4"/>
      <c r="KQH157" s="4"/>
      <c r="KQI157" s="4"/>
      <c r="KQJ157" s="4"/>
      <c r="KQK157" s="4"/>
      <c r="KQL157" s="4"/>
      <c r="KQM157" s="74"/>
      <c r="KQN157" s="74"/>
      <c r="KQO157" s="74"/>
      <c r="KQP157" s="74"/>
      <c r="KQQ157" s="74"/>
      <c r="KQR157" s="74"/>
      <c r="KQS157" s="4"/>
      <c r="KQT157" s="4"/>
      <c r="KQU157" s="4"/>
      <c r="KQV157" s="4"/>
      <c r="KQW157" s="4"/>
      <c r="KQX157" s="4"/>
      <c r="KQY157" s="4"/>
      <c r="KQZ157" s="4"/>
      <c r="KRA157" s="4"/>
      <c r="KRB157" s="4"/>
      <c r="KRC157" s="4"/>
      <c r="KRD157" s="4"/>
      <c r="KRE157" s="4"/>
      <c r="KRF157" s="4"/>
      <c r="KRG157" s="4"/>
      <c r="KRH157" s="4"/>
      <c r="KRI157" s="4"/>
      <c r="KRJ157" s="4"/>
      <c r="KRK157" s="4"/>
      <c r="KRL157" s="4"/>
      <c r="KRM157" s="4"/>
      <c r="KRN157" s="4"/>
      <c r="KRO157" s="4"/>
      <c r="KRP157" s="4"/>
      <c r="KRQ157" s="4"/>
      <c r="KRR157" s="4"/>
      <c r="KRS157" s="4"/>
      <c r="KRT157" s="4"/>
      <c r="KRU157" s="4"/>
      <c r="KRV157" s="4"/>
      <c r="KRW157" s="4"/>
      <c r="KRX157" s="4"/>
      <c r="KRY157" s="4"/>
      <c r="KRZ157" s="4"/>
      <c r="KSA157" s="4"/>
      <c r="KSB157" s="4"/>
      <c r="KSC157" s="4"/>
      <c r="KSD157" s="4"/>
      <c r="KSE157" s="4"/>
      <c r="KSF157" s="4"/>
      <c r="KSG157" s="4"/>
      <c r="KSH157" s="4"/>
      <c r="KSI157" s="4"/>
      <c r="KSJ157" s="4"/>
      <c r="KSK157" s="4"/>
      <c r="KSL157" s="4"/>
      <c r="KSM157" s="4"/>
      <c r="KSN157" s="4"/>
      <c r="KSO157" s="4"/>
      <c r="KSP157" s="4"/>
      <c r="KSQ157" s="4"/>
      <c r="KSR157" s="4"/>
      <c r="KSS157" s="4"/>
      <c r="KST157" s="4"/>
      <c r="KSU157" s="4"/>
      <c r="KSV157" s="4"/>
      <c r="KSW157" s="4"/>
      <c r="KSX157" s="4"/>
      <c r="KSY157" s="4"/>
      <c r="KSZ157" s="4"/>
      <c r="KTA157" s="4"/>
      <c r="KTB157" s="4"/>
      <c r="KTC157" s="4"/>
      <c r="KTD157" s="4"/>
      <c r="KTE157" s="4"/>
      <c r="KTF157" s="4"/>
      <c r="KTG157" s="4"/>
      <c r="KTH157" s="4"/>
      <c r="KTI157" s="4"/>
      <c r="KTJ157" s="4"/>
      <c r="KTK157" s="4"/>
      <c r="KTL157" s="4"/>
      <c r="KTM157" s="4"/>
      <c r="KTN157" s="4"/>
      <c r="KTO157" s="4"/>
      <c r="KTP157" s="4"/>
      <c r="KTQ157" s="4"/>
      <c r="KTR157" s="4"/>
      <c r="KTS157" s="4"/>
      <c r="KTT157" s="4"/>
      <c r="KTU157" s="4"/>
      <c r="KTV157" s="4"/>
      <c r="KTW157" s="4"/>
      <c r="KTX157" s="4"/>
      <c r="KTY157" s="4"/>
      <c r="KTZ157" s="4"/>
      <c r="KUA157" s="4"/>
      <c r="KUB157" s="4"/>
      <c r="KUC157" s="4"/>
      <c r="KUD157" s="4"/>
      <c r="KUE157" s="4"/>
      <c r="KUF157" s="4"/>
      <c r="KUG157" s="4"/>
      <c r="KUH157" s="4"/>
      <c r="KUI157" s="4"/>
      <c r="KUJ157" s="4"/>
      <c r="KUK157" s="4"/>
      <c r="KUL157" s="4"/>
      <c r="KUM157" s="4"/>
      <c r="KUN157" s="4"/>
      <c r="KUO157" s="4"/>
      <c r="KUP157" s="4"/>
      <c r="KUQ157" s="4"/>
      <c r="KUR157" s="4"/>
      <c r="KUS157" s="4"/>
      <c r="KUT157" s="4"/>
      <c r="KUU157" s="4"/>
      <c r="KUV157" s="4"/>
      <c r="KUW157" s="4"/>
      <c r="KUX157" s="4"/>
      <c r="KUY157" s="4"/>
      <c r="KUZ157" s="4"/>
      <c r="KVA157" s="4"/>
      <c r="KVB157" s="4"/>
      <c r="KVC157" s="4"/>
      <c r="KVD157" s="4"/>
      <c r="KVE157" s="4"/>
      <c r="KVF157" s="4"/>
      <c r="KVG157" s="4"/>
      <c r="KVH157" s="4"/>
      <c r="KVI157" s="4"/>
      <c r="KVJ157" s="4"/>
      <c r="KVK157" s="4"/>
      <c r="KVL157" s="4"/>
      <c r="KVM157" s="4"/>
      <c r="KVN157" s="4"/>
      <c r="KVO157" s="4"/>
      <c r="KVP157" s="4"/>
      <c r="KVQ157" s="4"/>
      <c r="KVR157" s="4"/>
      <c r="KVS157" s="4"/>
      <c r="KVT157" s="4"/>
      <c r="KVU157" s="4"/>
      <c r="KVV157" s="4"/>
      <c r="KVW157" s="4"/>
      <c r="KVX157" s="4"/>
      <c r="KVY157" s="4"/>
      <c r="KVZ157" s="4"/>
      <c r="KWA157" s="4"/>
      <c r="KWB157" s="4"/>
      <c r="KWC157" s="4"/>
      <c r="KWD157" s="4"/>
      <c r="KWE157" s="4"/>
      <c r="KWF157" s="4"/>
      <c r="KWG157" s="4"/>
      <c r="KWH157" s="4"/>
      <c r="KWI157" s="4"/>
      <c r="KWJ157" s="4"/>
      <c r="KWK157" s="4"/>
      <c r="KWL157" s="4"/>
      <c r="KWM157" s="4"/>
      <c r="KWN157" s="4"/>
      <c r="KWO157" s="4"/>
      <c r="KWP157" s="4"/>
      <c r="KWQ157" s="4"/>
      <c r="KWR157" s="4"/>
      <c r="KWS157" s="4"/>
      <c r="KWT157" s="4"/>
      <c r="KWU157" s="4"/>
      <c r="KWV157" s="4"/>
      <c r="KWW157" s="4"/>
      <c r="KWX157" s="4"/>
      <c r="KWY157" s="4"/>
      <c r="KWZ157" s="4"/>
      <c r="KXA157" s="4"/>
      <c r="KXB157" s="4"/>
      <c r="KXC157" s="4"/>
      <c r="KXD157" s="4"/>
      <c r="KXE157" s="4"/>
      <c r="KXF157" s="4"/>
      <c r="KXG157" s="4"/>
      <c r="KXH157" s="4"/>
      <c r="KXI157" s="4"/>
      <c r="KXJ157" s="4"/>
      <c r="KXK157" s="4"/>
      <c r="KXL157" s="4"/>
      <c r="KXM157" s="4"/>
      <c r="KXN157" s="4"/>
      <c r="KXO157" s="4"/>
      <c r="KXP157" s="4"/>
      <c r="KXQ157" s="4"/>
      <c r="KXR157" s="4"/>
      <c r="KXS157" s="4"/>
      <c r="KXT157" s="4"/>
      <c r="KXU157" s="4"/>
      <c r="KXV157" s="4"/>
      <c r="KXW157" s="4"/>
      <c r="KXX157" s="4"/>
      <c r="KXY157" s="4"/>
      <c r="KXZ157" s="4"/>
      <c r="KYA157" s="4"/>
      <c r="KYB157" s="4"/>
      <c r="KYC157" s="4"/>
      <c r="KYD157" s="4"/>
      <c r="KYE157" s="4"/>
      <c r="KYF157" s="4"/>
      <c r="KYG157" s="4"/>
      <c r="KYH157" s="4"/>
      <c r="KYI157" s="4"/>
      <c r="KYJ157" s="4"/>
      <c r="KYK157" s="4"/>
      <c r="KYL157" s="4"/>
      <c r="KYM157" s="4"/>
      <c r="KYN157" s="4"/>
      <c r="KYO157" s="4"/>
      <c r="KYP157" s="4"/>
      <c r="KYQ157" s="4"/>
      <c r="KYR157" s="4"/>
      <c r="KYS157" s="4"/>
      <c r="KYT157" s="4"/>
      <c r="KYU157" s="4"/>
      <c r="KYV157" s="4"/>
      <c r="KYW157" s="4"/>
      <c r="KYX157" s="4"/>
      <c r="KYY157" s="4"/>
      <c r="KYZ157" s="4"/>
      <c r="KZA157" s="4"/>
      <c r="KZB157" s="4"/>
      <c r="KZC157" s="4"/>
      <c r="KZD157" s="4"/>
      <c r="KZE157" s="4"/>
      <c r="KZF157" s="4"/>
      <c r="KZG157" s="4"/>
      <c r="KZH157" s="4"/>
      <c r="KZI157" s="4"/>
      <c r="KZJ157" s="4"/>
      <c r="KZK157" s="4"/>
      <c r="KZL157" s="4"/>
      <c r="KZM157" s="4"/>
      <c r="KZN157" s="4"/>
      <c r="KZO157" s="4"/>
      <c r="KZP157" s="4"/>
      <c r="KZQ157" s="4"/>
      <c r="KZR157" s="4"/>
      <c r="KZS157" s="4"/>
      <c r="KZT157" s="4"/>
      <c r="KZU157" s="4"/>
      <c r="KZV157" s="4"/>
      <c r="KZW157" s="4"/>
      <c r="KZX157" s="4"/>
      <c r="KZY157" s="4"/>
      <c r="KZZ157" s="4"/>
      <c r="LAA157" s="4"/>
      <c r="LAB157" s="4"/>
      <c r="LAC157" s="4"/>
      <c r="LAD157" s="4"/>
      <c r="LAE157" s="4"/>
      <c r="LAF157" s="4"/>
      <c r="LAG157" s="4"/>
      <c r="LAH157" s="4"/>
      <c r="LAI157" s="74"/>
      <c r="LAJ157" s="74"/>
      <c r="LAK157" s="74"/>
      <c r="LAL157" s="74"/>
      <c r="LAM157" s="74"/>
      <c r="LAN157" s="74"/>
      <c r="LAO157" s="4"/>
      <c r="LAP157" s="4"/>
      <c r="LAQ157" s="4"/>
      <c r="LAR157" s="4"/>
      <c r="LAS157" s="4"/>
      <c r="LAT157" s="4"/>
      <c r="LAU157" s="4"/>
      <c r="LAV157" s="4"/>
      <c r="LAW157" s="4"/>
      <c r="LAX157" s="4"/>
      <c r="LAY157" s="4"/>
      <c r="LAZ157" s="4"/>
      <c r="LBA157" s="4"/>
      <c r="LBB157" s="4"/>
      <c r="LBC157" s="4"/>
      <c r="LBD157" s="4"/>
      <c r="LBE157" s="4"/>
      <c r="LBF157" s="4"/>
      <c r="LBG157" s="4"/>
      <c r="LBH157" s="4"/>
      <c r="LBI157" s="4"/>
      <c r="LBJ157" s="4"/>
      <c r="LBK157" s="4"/>
      <c r="LBL157" s="4"/>
      <c r="LBM157" s="4"/>
      <c r="LBN157" s="4"/>
      <c r="LBO157" s="4"/>
      <c r="LBP157" s="4"/>
      <c r="LBQ157" s="4"/>
      <c r="LBR157" s="4"/>
      <c r="LBS157" s="4"/>
      <c r="LBT157" s="4"/>
      <c r="LBU157" s="4"/>
      <c r="LBV157" s="4"/>
      <c r="LBW157" s="4"/>
      <c r="LBX157" s="4"/>
      <c r="LBY157" s="4"/>
      <c r="LBZ157" s="4"/>
      <c r="LCA157" s="4"/>
      <c r="LCB157" s="4"/>
      <c r="LCC157" s="4"/>
      <c r="LCD157" s="4"/>
      <c r="LCE157" s="4"/>
      <c r="LCF157" s="4"/>
      <c r="LCG157" s="4"/>
      <c r="LCH157" s="4"/>
      <c r="LCI157" s="4"/>
      <c r="LCJ157" s="4"/>
      <c r="LCK157" s="4"/>
      <c r="LCL157" s="4"/>
      <c r="LCM157" s="4"/>
      <c r="LCN157" s="4"/>
      <c r="LCO157" s="4"/>
      <c r="LCP157" s="4"/>
      <c r="LCQ157" s="4"/>
      <c r="LCR157" s="4"/>
      <c r="LCS157" s="4"/>
      <c r="LCT157" s="4"/>
      <c r="LCU157" s="4"/>
      <c r="LCV157" s="4"/>
      <c r="LCW157" s="4"/>
      <c r="LCX157" s="4"/>
      <c r="LCY157" s="4"/>
      <c r="LCZ157" s="4"/>
      <c r="LDA157" s="4"/>
      <c r="LDB157" s="4"/>
      <c r="LDC157" s="4"/>
      <c r="LDD157" s="4"/>
      <c r="LDE157" s="4"/>
      <c r="LDF157" s="4"/>
      <c r="LDG157" s="4"/>
      <c r="LDH157" s="4"/>
      <c r="LDI157" s="4"/>
      <c r="LDJ157" s="4"/>
      <c r="LDK157" s="4"/>
      <c r="LDL157" s="4"/>
      <c r="LDM157" s="4"/>
      <c r="LDN157" s="4"/>
      <c r="LDO157" s="4"/>
      <c r="LDP157" s="4"/>
      <c r="LDQ157" s="4"/>
      <c r="LDR157" s="4"/>
      <c r="LDS157" s="4"/>
      <c r="LDT157" s="4"/>
      <c r="LDU157" s="4"/>
      <c r="LDV157" s="4"/>
      <c r="LDW157" s="4"/>
      <c r="LDX157" s="4"/>
      <c r="LDY157" s="4"/>
      <c r="LDZ157" s="4"/>
      <c r="LEA157" s="4"/>
      <c r="LEB157" s="4"/>
      <c r="LEC157" s="4"/>
      <c r="LED157" s="4"/>
      <c r="LEE157" s="4"/>
      <c r="LEF157" s="4"/>
      <c r="LEG157" s="4"/>
      <c r="LEH157" s="4"/>
      <c r="LEI157" s="4"/>
      <c r="LEJ157" s="4"/>
      <c r="LEK157" s="4"/>
      <c r="LEL157" s="4"/>
      <c r="LEM157" s="4"/>
      <c r="LEN157" s="4"/>
      <c r="LEO157" s="4"/>
      <c r="LEP157" s="4"/>
      <c r="LEQ157" s="4"/>
      <c r="LER157" s="4"/>
      <c r="LES157" s="4"/>
      <c r="LET157" s="4"/>
      <c r="LEU157" s="4"/>
      <c r="LEV157" s="4"/>
      <c r="LEW157" s="4"/>
      <c r="LEX157" s="4"/>
      <c r="LEY157" s="4"/>
      <c r="LEZ157" s="4"/>
      <c r="LFA157" s="4"/>
      <c r="LFB157" s="4"/>
      <c r="LFC157" s="4"/>
      <c r="LFD157" s="4"/>
      <c r="LFE157" s="4"/>
      <c r="LFF157" s="4"/>
      <c r="LFG157" s="4"/>
      <c r="LFH157" s="4"/>
      <c r="LFI157" s="4"/>
      <c r="LFJ157" s="4"/>
      <c r="LFK157" s="4"/>
      <c r="LFL157" s="4"/>
      <c r="LFM157" s="4"/>
      <c r="LFN157" s="4"/>
      <c r="LFO157" s="4"/>
      <c r="LFP157" s="4"/>
      <c r="LFQ157" s="4"/>
      <c r="LFR157" s="4"/>
      <c r="LFS157" s="4"/>
      <c r="LFT157" s="4"/>
      <c r="LFU157" s="4"/>
      <c r="LFV157" s="4"/>
      <c r="LFW157" s="4"/>
      <c r="LFX157" s="4"/>
      <c r="LFY157" s="4"/>
      <c r="LFZ157" s="4"/>
      <c r="LGA157" s="4"/>
      <c r="LGB157" s="4"/>
      <c r="LGC157" s="4"/>
      <c r="LGD157" s="4"/>
      <c r="LGE157" s="4"/>
      <c r="LGF157" s="4"/>
      <c r="LGG157" s="4"/>
      <c r="LGH157" s="4"/>
      <c r="LGI157" s="4"/>
      <c r="LGJ157" s="4"/>
      <c r="LGK157" s="4"/>
      <c r="LGL157" s="4"/>
      <c r="LGM157" s="4"/>
      <c r="LGN157" s="4"/>
      <c r="LGO157" s="4"/>
      <c r="LGP157" s="4"/>
      <c r="LGQ157" s="4"/>
      <c r="LGR157" s="4"/>
      <c r="LGS157" s="4"/>
      <c r="LGT157" s="4"/>
      <c r="LGU157" s="4"/>
      <c r="LGV157" s="4"/>
      <c r="LGW157" s="4"/>
      <c r="LGX157" s="4"/>
      <c r="LGY157" s="4"/>
      <c r="LGZ157" s="4"/>
      <c r="LHA157" s="4"/>
      <c r="LHB157" s="4"/>
      <c r="LHC157" s="4"/>
      <c r="LHD157" s="4"/>
      <c r="LHE157" s="4"/>
      <c r="LHF157" s="4"/>
      <c r="LHG157" s="4"/>
      <c r="LHH157" s="4"/>
      <c r="LHI157" s="4"/>
      <c r="LHJ157" s="4"/>
      <c r="LHK157" s="4"/>
      <c r="LHL157" s="4"/>
      <c r="LHM157" s="4"/>
      <c r="LHN157" s="4"/>
      <c r="LHO157" s="4"/>
      <c r="LHP157" s="4"/>
      <c r="LHQ157" s="4"/>
      <c r="LHR157" s="4"/>
      <c r="LHS157" s="4"/>
      <c r="LHT157" s="4"/>
      <c r="LHU157" s="4"/>
      <c r="LHV157" s="4"/>
      <c r="LHW157" s="4"/>
      <c r="LHX157" s="4"/>
      <c r="LHY157" s="4"/>
      <c r="LHZ157" s="4"/>
      <c r="LIA157" s="4"/>
      <c r="LIB157" s="4"/>
      <c r="LIC157" s="4"/>
      <c r="LID157" s="4"/>
      <c r="LIE157" s="4"/>
      <c r="LIF157" s="4"/>
      <c r="LIG157" s="4"/>
      <c r="LIH157" s="4"/>
      <c r="LII157" s="4"/>
      <c r="LIJ157" s="4"/>
      <c r="LIK157" s="4"/>
      <c r="LIL157" s="4"/>
      <c r="LIM157" s="4"/>
      <c r="LIN157" s="4"/>
      <c r="LIO157" s="4"/>
      <c r="LIP157" s="4"/>
      <c r="LIQ157" s="4"/>
      <c r="LIR157" s="4"/>
      <c r="LIS157" s="4"/>
      <c r="LIT157" s="4"/>
      <c r="LIU157" s="4"/>
      <c r="LIV157" s="4"/>
      <c r="LIW157" s="4"/>
      <c r="LIX157" s="4"/>
      <c r="LIY157" s="4"/>
      <c r="LIZ157" s="4"/>
      <c r="LJA157" s="4"/>
      <c r="LJB157" s="4"/>
      <c r="LJC157" s="4"/>
      <c r="LJD157" s="4"/>
      <c r="LJE157" s="4"/>
      <c r="LJF157" s="4"/>
      <c r="LJG157" s="4"/>
      <c r="LJH157" s="4"/>
      <c r="LJI157" s="4"/>
      <c r="LJJ157" s="4"/>
      <c r="LJK157" s="4"/>
      <c r="LJL157" s="4"/>
      <c r="LJM157" s="4"/>
      <c r="LJN157" s="4"/>
      <c r="LJO157" s="4"/>
      <c r="LJP157" s="4"/>
      <c r="LJQ157" s="4"/>
      <c r="LJR157" s="4"/>
      <c r="LJS157" s="4"/>
      <c r="LJT157" s="4"/>
      <c r="LJU157" s="4"/>
      <c r="LJV157" s="4"/>
      <c r="LJW157" s="4"/>
      <c r="LJX157" s="4"/>
      <c r="LJY157" s="4"/>
      <c r="LJZ157" s="4"/>
      <c r="LKA157" s="4"/>
      <c r="LKB157" s="4"/>
      <c r="LKC157" s="4"/>
      <c r="LKD157" s="4"/>
      <c r="LKE157" s="74"/>
      <c r="LKF157" s="74"/>
      <c r="LKG157" s="74"/>
      <c r="LKH157" s="74"/>
      <c r="LKI157" s="74"/>
      <c r="LKJ157" s="74"/>
      <c r="LKK157" s="4"/>
      <c r="LKL157" s="4"/>
      <c r="LKM157" s="4"/>
      <c r="LKN157" s="4"/>
      <c r="LKO157" s="4"/>
      <c r="LKP157" s="4"/>
      <c r="LKQ157" s="4"/>
      <c r="LKR157" s="4"/>
      <c r="LKS157" s="4"/>
      <c r="LKT157" s="4"/>
      <c r="LKU157" s="4"/>
      <c r="LKV157" s="4"/>
      <c r="LKW157" s="4"/>
      <c r="LKX157" s="4"/>
      <c r="LKY157" s="4"/>
      <c r="LKZ157" s="4"/>
      <c r="LLA157" s="4"/>
      <c r="LLB157" s="4"/>
      <c r="LLC157" s="4"/>
      <c r="LLD157" s="4"/>
      <c r="LLE157" s="4"/>
      <c r="LLF157" s="4"/>
      <c r="LLG157" s="4"/>
      <c r="LLH157" s="4"/>
      <c r="LLI157" s="4"/>
      <c r="LLJ157" s="4"/>
      <c r="LLK157" s="4"/>
      <c r="LLL157" s="4"/>
      <c r="LLM157" s="4"/>
      <c r="LLN157" s="4"/>
      <c r="LLO157" s="4"/>
      <c r="LLP157" s="4"/>
      <c r="LLQ157" s="4"/>
      <c r="LLR157" s="4"/>
      <c r="LLS157" s="4"/>
      <c r="LLT157" s="4"/>
      <c r="LLU157" s="4"/>
      <c r="LLV157" s="4"/>
      <c r="LLW157" s="4"/>
      <c r="LLX157" s="4"/>
      <c r="LLY157" s="4"/>
      <c r="LLZ157" s="4"/>
      <c r="LMA157" s="4"/>
      <c r="LMB157" s="4"/>
      <c r="LMC157" s="4"/>
      <c r="LMD157" s="4"/>
      <c r="LME157" s="4"/>
      <c r="LMF157" s="4"/>
      <c r="LMG157" s="4"/>
      <c r="LMH157" s="4"/>
      <c r="LMI157" s="4"/>
      <c r="LMJ157" s="4"/>
      <c r="LMK157" s="4"/>
      <c r="LML157" s="4"/>
      <c r="LMM157" s="4"/>
      <c r="LMN157" s="4"/>
      <c r="LMO157" s="4"/>
      <c r="LMP157" s="4"/>
      <c r="LMQ157" s="4"/>
      <c r="LMR157" s="4"/>
      <c r="LMS157" s="4"/>
      <c r="LMT157" s="4"/>
      <c r="LMU157" s="4"/>
      <c r="LMV157" s="4"/>
      <c r="LMW157" s="4"/>
      <c r="LMX157" s="4"/>
      <c r="LMY157" s="4"/>
      <c r="LMZ157" s="4"/>
      <c r="LNA157" s="4"/>
      <c r="LNB157" s="4"/>
      <c r="LNC157" s="4"/>
      <c r="LND157" s="4"/>
      <c r="LNE157" s="4"/>
      <c r="LNF157" s="4"/>
      <c r="LNG157" s="4"/>
      <c r="LNH157" s="4"/>
      <c r="LNI157" s="4"/>
      <c r="LNJ157" s="4"/>
      <c r="LNK157" s="4"/>
      <c r="LNL157" s="4"/>
      <c r="LNM157" s="4"/>
      <c r="LNN157" s="4"/>
      <c r="LNO157" s="4"/>
      <c r="LNP157" s="4"/>
      <c r="LNQ157" s="4"/>
      <c r="LNR157" s="4"/>
      <c r="LNS157" s="4"/>
      <c r="LNT157" s="4"/>
      <c r="LNU157" s="4"/>
      <c r="LNV157" s="4"/>
      <c r="LNW157" s="4"/>
      <c r="LNX157" s="4"/>
      <c r="LNY157" s="4"/>
      <c r="LNZ157" s="4"/>
      <c r="LOA157" s="4"/>
      <c r="LOB157" s="4"/>
      <c r="LOC157" s="4"/>
      <c r="LOD157" s="4"/>
      <c r="LOE157" s="4"/>
      <c r="LOF157" s="4"/>
      <c r="LOG157" s="4"/>
      <c r="LOH157" s="4"/>
      <c r="LOI157" s="4"/>
      <c r="LOJ157" s="4"/>
      <c r="LOK157" s="4"/>
      <c r="LOL157" s="4"/>
      <c r="LOM157" s="4"/>
      <c r="LON157" s="4"/>
      <c r="LOO157" s="4"/>
      <c r="LOP157" s="4"/>
      <c r="LOQ157" s="4"/>
      <c r="LOR157" s="4"/>
      <c r="LOS157" s="4"/>
      <c r="LOT157" s="4"/>
      <c r="LOU157" s="4"/>
      <c r="LOV157" s="4"/>
      <c r="LOW157" s="4"/>
      <c r="LOX157" s="4"/>
      <c r="LOY157" s="4"/>
      <c r="LOZ157" s="4"/>
      <c r="LPA157" s="4"/>
      <c r="LPB157" s="4"/>
      <c r="LPC157" s="4"/>
      <c r="LPD157" s="4"/>
      <c r="LPE157" s="4"/>
      <c r="LPF157" s="4"/>
      <c r="LPG157" s="4"/>
      <c r="LPH157" s="4"/>
      <c r="LPI157" s="4"/>
      <c r="LPJ157" s="4"/>
      <c r="LPK157" s="4"/>
      <c r="LPL157" s="4"/>
      <c r="LPM157" s="4"/>
      <c r="LPN157" s="4"/>
      <c r="LPO157" s="4"/>
      <c r="LPP157" s="4"/>
      <c r="LPQ157" s="4"/>
      <c r="LPR157" s="4"/>
      <c r="LPS157" s="4"/>
      <c r="LPT157" s="4"/>
      <c r="LPU157" s="4"/>
      <c r="LPV157" s="4"/>
      <c r="LPW157" s="4"/>
      <c r="LPX157" s="4"/>
      <c r="LPY157" s="4"/>
      <c r="LPZ157" s="4"/>
      <c r="LQA157" s="4"/>
      <c r="LQB157" s="4"/>
      <c r="LQC157" s="4"/>
      <c r="LQD157" s="4"/>
      <c r="LQE157" s="4"/>
      <c r="LQF157" s="4"/>
      <c r="LQG157" s="4"/>
      <c r="LQH157" s="4"/>
      <c r="LQI157" s="4"/>
      <c r="LQJ157" s="4"/>
      <c r="LQK157" s="4"/>
      <c r="LQL157" s="4"/>
      <c r="LQM157" s="4"/>
      <c r="LQN157" s="4"/>
      <c r="LQO157" s="4"/>
      <c r="LQP157" s="4"/>
      <c r="LQQ157" s="4"/>
      <c r="LQR157" s="4"/>
      <c r="LQS157" s="4"/>
      <c r="LQT157" s="4"/>
      <c r="LQU157" s="4"/>
      <c r="LQV157" s="4"/>
      <c r="LQW157" s="4"/>
      <c r="LQX157" s="4"/>
      <c r="LQY157" s="4"/>
      <c r="LQZ157" s="4"/>
      <c r="LRA157" s="4"/>
      <c r="LRB157" s="4"/>
      <c r="LRC157" s="4"/>
      <c r="LRD157" s="4"/>
      <c r="LRE157" s="4"/>
      <c r="LRF157" s="4"/>
      <c r="LRG157" s="4"/>
      <c r="LRH157" s="4"/>
      <c r="LRI157" s="4"/>
      <c r="LRJ157" s="4"/>
      <c r="LRK157" s="4"/>
      <c r="LRL157" s="4"/>
      <c r="LRM157" s="4"/>
      <c r="LRN157" s="4"/>
      <c r="LRO157" s="4"/>
      <c r="LRP157" s="4"/>
      <c r="LRQ157" s="4"/>
      <c r="LRR157" s="4"/>
      <c r="LRS157" s="4"/>
      <c r="LRT157" s="4"/>
      <c r="LRU157" s="4"/>
      <c r="LRV157" s="4"/>
      <c r="LRW157" s="4"/>
      <c r="LRX157" s="4"/>
      <c r="LRY157" s="4"/>
      <c r="LRZ157" s="4"/>
      <c r="LSA157" s="4"/>
      <c r="LSB157" s="4"/>
      <c r="LSC157" s="4"/>
      <c r="LSD157" s="4"/>
      <c r="LSE157" s="4"/>
      <c r="LSF157" s="4"/>
      <c r="LSG157" s="4"/>
      <c r="LSH157" s="4"/>
      <c r="LSI157" s="4"/>
      <c r="LSJ157" s="4"/>
      <c r="LSK157" s="4"/>
      <c r="LSL157" s="4"/>
      <c r="LSM157" s="4"/>
      <c r="LSN157" s="4"/>
      <c r="LSO157" s="4"/>
      <c r="LSP157" s="4"/>
      <c r="LSQ157" s="4"/>
      <c r="LSR157" s="4"/>
      <c r="LSS157" s="4"/>
      <c r="LST157" s="4"/>
      <c r="LSU157" s="4"/>
      <c r="LSV157" s="4"/>
      <c r="LSW157" s="4"/>
      <c r="LSX157" s="4"/>
      <c r="LSY157" s="4"/>
      <c r="LSZ157" s="4"/>
      <c r="LTA157" s="4"/>
      <c r="LTB157" s="4"/>
      <c r="LTC157" s="4"/>
      <c r="LTD157" s="4"/>
      <c r="LTE157" s="4"/>
      <c r="LTF157" s="4"/>
      <c r="LTG157" s="4"/>
      <c r="LTH157" s="4"/>
      <c r="LTI157" s="4"/>
      <c r="LTJ157" s="4"/>
      <c r="LTK157" s="4"/>
      <c r="LTL157" s="4"/>
      <c r="LTM157" s="4"/>
      <c r="LTN157" s="4"/>
      <c r="LTO157" s="4"/>
      <c r="LTP157" s="4"/>
      <c r="LTQ157" s="4"/>
      <c r="LTR157" s="4"/>
      <c r="LTS157" s="4"/>
      <c r="LTT157" s="4"/>
      <c r="LTU157" s="4"/>
      <c r="LTV157" s="4"/>
      <c r="LTW157" s="4"/>
      <c r="LTX157" s="4"/>
      <c r="LTY157" s="4"/>
      <c r="LTZ157" s="4"/>
      <c r="LUA157" s="74"/>
      <c r="LUB157" s="74"/>
      <c r="LUC157" s="74"/>
      <c r="LUD157" s="74"/>
      <c r="LUE157" s="74"/>
      <c r="LUF157" s="74"/>
      <c r="LUG157" s="4"/>
      <c r="LUH157" s="4"/>
      <c r="LUI157" s="4"/>
      <c r="LUJ157" s="4"/>
      <c r="LUK157" s="4"/>
      <c r="LUL157" s="4"/>
      <c r="LUM157" s="4"/>
      <c r="LUN157" s="4"/>
      <c r="LUO157" s="4"/>
      <c r="LUP157" s="4"/>
      <c r="LUQ157" s="4"/>
      <c r="LUR157" s="4"/>
      <c r="LUS157" s="4"/>
      <c r="LUT157" s="4"/>
      <c r="LUU157" s="4"/>
      <c r="LUV157" s="4"/>
      <c r="LUW157" s="4"/>
      <c r="LUX157" s="4"/>
      <c r="LUY157" s="4"/>
      <c r="LUZ157" s="4"/>
      <c r="LVA157" s="4"/>
      <c r="LVB157" s="4"/>
      <c r="LVC157" s="4"/>
      <c r="LVD157" s="4"/>
      <c r="LVE157" s="4"/>
      <c r="LVF157" s="4"/>
      <c r="LVG157" s="4"/>
      <c r="LVH157" s="4"/>
      <c r="LVI157" s="4"/>
      <c r="LVJ157" s="4"/>
      <c r="LVK157" s="4"/>
      <c r="LVL157" s="4"/>
      <c r="LVM157" s="4"/>
      <c r="LVN157" s="4"/>
      <c r="LVO157" s="4"/>
      <c r="LVP157" s="4"/>
      <c r="LVQ157" s="4"/>
      <c r="LVR157" s="4"/>
      <c r="LVS157" s="4"/>
      <c r="LVT157" s="4"/>
      <c r="LVU157" s="4"/>
      <c r="LVV157" s="4"/>
      <c r="LVW157" s="4"/>
      <c r="LVX157" s="4"/>
      <c r="LVY157" s="4"/>
      <c r="LVZ157" s="4"/>
      <c r="LWA157" s="4"/>
      <c r="LWB157" s="4"/>
      <c r="LWC157" s="4"/>
      <c r="LWD157" s="4"/>
      <c r="LWE157" s="4"/>
      <c r="LWF157" s="4"/>
      <c r="LWG157" s="4"/>
      <c r="LWH157" s="4"/>
      <c r="LWI157" s="4"/>
      <c r="LWJ157" s="4"/>
      <c r="LWK157" s="4"/>
      <c r="LWL157" s="4"/>
      <c r="LWM157" s="4"/>
      <c r="LWN157" s="4"/>
      <c r="LWO157" s="4"/>
      <c r="LWP157" s="4"/>
      <c r="LWQ157" s="4"/>
      <c r="LWR157" s="4"/>
      <c r="LWS157" s="4"/>
      <c r="LWT157" s="4"/>
      <c r="LWU157" s="4"/>
      <c r="LWV157" s="4"/>
      <c r="LWW157" s="4"/>
      <c r="LWX157" s="4"/>
      <c r="LWY157" s="4"/>
      <c r="LWZ157" s="4"/>
      <c r="LXA157" s="4"/>
      <c r="LXB157" s="4"/>
      <c r="LXC157" s="4"/>
      <c r="LXD157" s="4"/>
      <c r="LXE157" s="4"/>
      <c r="LXF157" s="4"/>
      <c r="LXG157" s="4"/>
      <c r="LXH157" s="4"/>
      <c r="LXI157" s="4"/>
      <c r="LXJ157" s="4"/>
      <c r="LXK157" s="4"/>
      <c r="LXL157" s="4"/>
      <c r="LXM157" s="4"/>
      <c r="LXN157" s="4"/>
      <c r="LXO157" s="4"/>
      <c r="LXP157" s="4"/>
      <c r="LXQ157" s="4"/>
      <c r="LXR157" s="4"/>
      <c r="LXS157" s="4"/>
      <c r="LXT157" s="4"/>
      <c r="LXU157" s="4"/>
      <c r="LXV157" s="4"/>
      <c r="LXW157" s="4"/>
      <c r="LXX157" s="4"/>
      <c r="LXY157" s="4"/>
      <c r="LXZ157" s="4"/>
      <c r="LYA157" s="4"/>
      <c r="LYB157" s="4"/>
      <c r="LYC157" s="4"/>
      <c r="LYD157" s="4"/>
      <c r="LYE157" s="4"/>
      <c r="LYF157" s="4"/>
      <c r="LYG157" s="4"/>
      <c r="LYH157" s="4"/>
      <c r="LYI157" s="4"/>
      <c r="LYJ157" s="4"/>
      <c r="LYK157" s="4"/>
      <c r="LYL157" s="4"/>
      <c r="LYM157" s="4"/>
      <c r="LYN157" s="4"/>
      <c r="LYO157" s="4"/>
      <c r="LYP157" s="4"/>
      <c r="LYQ157" s="4"/>
      <c r="LYR157" s="4"/>
      <c r="LYS157" s="4"/>
      <c r="LYT157" s="4"/>
      <c r="LYU157" s="4"/>
      <c r="LYV157" s="4"/>
      <c r="LYW157" s="4"/>
      <c r="LYX157" s="4"/>
      <c r="LYY157" s="4"/>
      <c r="LYZ157" s="4"/>
      <c r="LZA157" s="4"/>
      <c r="LZB157" s="4"/>
      <c r="LZC157" s="4"/>
      <c r="LZD157" s="4"/>
      <c r="LZE157" s="4"/>
      <c r="LZF157" s="4"/>
      <c r="LZG157" s="4"/>
      <c r="LZH157" s="4"/>
      <c r="LZI157" s="4"/>
      <c r="LZJ157" s="4"/>
      <c r="LZK157" s="4"/>
      <c r="LZL157" s="4"/>
      <c r="LZM157" s="4"/>
      <c r="LZN157" s="4"/>
      <c r="LZO157" s="4"/>
      <c r="LZP157" s="4"/>
      <c r="LZQ157" s="4"/>
      <c r="LZR157" s="4"/>
      <c r="LZS157" s="4"/>
      <c r="LZT157" s="4"/>
      <c r="LZU157" s="4"/>
      <c r="LZV157" s="4"/>
      <c r="LZW157" s="4"/>
      <c r="LZX157" s="4"/>
      <c r="LZY157" s="4"/>
      <c r="LZZ157" s="4"/>
      <c r="MAA157" s="4"/>
      <c r="MAB157" s="4"/>
      <c r="MAC157" s="4"/>
      <c r="MAD157" s="4"/>
      <c r="MAE157" s="4"/>
      <c r="MAF157" s="4"/>
      <c r="MAG157" s="4"/>
      <c r="MAH157" s="4"/>
      <c r="MAI157" s="4"/>
      <c r="MAJ157" s="4"/>
      <c r="MAK157" s="4"/>
      <c r="MAL157" s="4"/>
      <c r="MAM157" s="4"/>
      <c r="MAN157" s="4"/>
      <c r="MAO157" s="4"/>
      <c r="MAP157" s="4"/>
      <c r="MAQ157" s="4"/>
      <c r="MAR157" s="4"/>
      <c r="MAS157" s="4"/>
      <c r="MAT157" s="4"/>
      <c r="MAU157" s="4"/>
      <c r="MAV157" s="4"/>
      <c r="MAW157" s="4"/>
      <c r="MAX157" s="4"/>
      <c r="MAY157" s="4"/>
      <c r="MAZ157" s="4"/>
      <c r="MBA157" s="4"/>
      <c r="MBB157" s="4"/>
      <c r="MBC157" s="4"/>
      <c r="MBD157" s="4"/>
      <c r="MBE157" s="4"/>
      <c r="MBF157" s="4"/>
      <c r="MBG157" s="4"/>
      <c r="MBH157" s="4"/>
      <c r="MBI157" s="4"/>
      <c r="MBJ157" s="4"/>
      <c r="MBK157" s="4"/>
      <c r="MBL157" s="4"/>
      <c r="MBM157" s="4"/>
      <c r="MBN157" s="4"/>
      <c r="MBO157" s="4"/>
      <c r="MBP157" s="4"/>
      <c r="MBQ157" s="4"/>
      <c r="MBR157" s="4"/>
      <c r="MBS157" s="4"/>
      <c r="MBT157" s="4"/>
      <c r="MBU157" s="4"/>
      <c r="MBV157" s="4"/>
      <c r="MBW157" s="4"/>
      <c r="MBX157" s="4"/>
      <c r="MBY157" s="4"/>
      <c r="MBZ157" s="4"/>
      <c r="MCA157" s="4"/>
      <c r="MCB157" s="4"/>
      <c r="MCC157" s="4"/>
      <c r="MCD157" s="4"/>
      <c r="MCE157" s="4"/>
      <c r="MCF157" s="4"/>
      <c r="MCG157" s="4"/>
      <c r="MCH157" s="4"/>
      <c r="MCI157" s="4"/>
      <c r="MCJ157" s="4"/>
      <c r="MCK157" s="4"/>
      <c r="MCL157" s="4"/>
      <c r="MCM157" s="4"/>
      <c r="MCN157" s="4"/>
      <c r="MCO157" s="4"/>
      <c r="MCP157" s="4"/>
      <c r="MCQ157" s="4"/>
      <c r="MCR157" s="4"/>
      <c r="MCS157" s="4"/>
      <c r="MCT157" s="4"/>
      <c r="MCU157" s="4"/>
      <c r="MCV157" s="4"/>
      <c r="MCW157" s="4"/>
      <c r="MCX157" s="4"/>
      <c r="MCY157" s="4"/>
      <c r="MCZ157" s="4"/>
      <c r="MDA157" s="4"/>
      <c r="MDB157" s="4"/>
      <c r="MDC157" s="4"/>
      <c r="MDD157" s="4"/>
      <c r="MDE157" s="4"/>
      <c r="MDF157" s="4"/>
      <c r="MDG157" s="4"/>
      <c r="MDH157" s="4"/>
      <c r="MDI157" s="4"/>
      <c r="MDJ157" s="4"/>
      <c r="MDK157" s="4"/>
      <c r="MDL157" s="4"/>
      <c r="MDM157" s="4"/>
      <c r="MDN157" s="4"/>
      <c r="MDO157" s="4"/>
      <c r="MDP157" s="4"/>
      <c r="MDQ157" s="4"/>
      <c r="MDR157" s="4"/>
      <c r="MDS157" s="4"/>
      <c r="MDT157" s="4"/>
      <c r="MDU157" s="4"/>
      <c r="MDV157" s="4"/>
      <c r="MDW157" s="74"/>
      <c r="MDX157" s="74"/>
      <c r="MDY157" s="74"/>
      <c r="MDZ157" s="74"/>
      <c r="MEA157" s="74"/>
      <c r="MEB157" s="74"/>
      <c r="MEC157" s="4"/>
      <c r="MED157" s="4"/>
      <c r="MEE157" s="4"/>
      <c r="MEF157" s="4"/>
      <c r="MEG157" s="4"/>
      <c r="MEH157" s="4"/>
      <c r="MEI157" s="4"/>
      <c r="MEJ157" s="4"/>
      <c r="MEK157" s="4"/>
      <c r="MEL157" s="4"/>
      <c r="MEM157" s="4"/>
      <c r="MEN157" s="4"/>
      <c r="MEO157" s="4"/>
      <c r="MEP157" s="4"/>
      <c r="MEQ157" s="4"/>
      <c r="MER157" s="4"/>
      <c r="MES157" s="4"/>
      <c r="MET157" s="4"/>
      <c r="MEU157" s="4"/>
      <c r="MEV157" s="4"/>
      <c r="MEW157" s="4"/>
      <c r="MEX157" s="4"/>
      <c r="MEY157" s="4"/>
      <c r="MEZ157" s="4"/>
      <c r="MFA157" s="4"/>
      <c r="MFB157" s="4"/>
      <c r="MFC157" s="4"/>
      <c r="MFD157" s="4"/>
      <c r="MFE157" s="4"/>
      <c r="MFF157" s="4"/>
      <c r="MFG157" s="4"/>
      <c r="MFH157" s="4"/>
      <c r="MFI157" s="4"/>
      <c r="MFJ157" s="4"/>
      <c r="MFK157" s="4"/>
      <c r="MFL157" s="4"/>
      <c r="MFM157" s="4"/>
      <c r="MFN157" s="4"/>
      <c r="MFO157" s="4"/>
      <c r="MFP157" s="4"/>
      <c r="MFQ157" s="4"/>
      <c r="MFR157" s="4"/>
      <c r="MFS157" s="4"/>
      <c r="MFT157" s="4"/>
      <c r="MFU157" s="4"/>
      <c r="MFV157" s="4"/>
      <c r="MFW157" s="4"/>
      <c r="MFX157" s="4"/>
      <c r="MFY157" s="4"/>
      <c r="MFZ157" s="4"/>
      <c r="MGA157" s="4"/>
      <c r="MGB157" s="4"/>
      <c r="MGC157" s="4"/>
      <c r="MGD157" s="4"/>
      <c r="MGE157" s="4"/>
      <c r="MGF157" s="4"/>
      <c r="MGG157" s="4"/>
      <c r="MGH157" s="4"/>
      <c r="MGI157" s="4"/>
      <c r="MGJ157" s="4"/>
      <c r="MGK157" s="4"/>
      <c r="MGL157" s="4"/>
      <c r="MGM157" s="4"/>
      <c r="MGN157" s="4"/>
      <c r="MGO157" s="4"/>
      <c r="MGP157" s="4"/>
      <c r="MGQ157" s="4"/>
      <c r="MGR157" s="4"/>
      <c r="MGS157" s="4"/>
      <c r="MGT157" s="4"/>
      <c r="MGU157" s="4"/>
      <c r="MGV157" s="4"/>
      <c r="MGW157" s="4"/>
      <c r="MGX157" s="4"/>
      <c r="MGY157" s="4"/>
      <c r="MGZ157" s="4"/>
      <c r="MHA157" s="4"/>
      <c r="MHB157" s="4"/>
      <c r="MHC157" s="4"/>
      <c r="MHD157" s="4"/>
      <c r="MHE157" s="4"/>
      <c r="MHF157" s="4"/>
      <c r="MHG157" s="4"/>
      <c r="MHH157" s="4"/>
      <c r="MHI157" s="4"/>
      <c r="MHJ157" s="4"/>
      <c r="MHK157" s="4"/>
      <c r="MHL157" s="4"/>
      <c r="MHM157" s="4"/>
      <c r="MHN157" s="4"/>
      <c r="MHO157" s="4"/>
      <c r="MHP157" s="4"/>
      <c r="MHQ157" s="4"/>
      <c r="MHR157" s="4"/>
      <c r="MHS157" s="4"/>
      <c r="MHT157" s="4"/>
      <c r="MHU157" s="4"/>
      <c r="MHV157" s="4"/>
      <c r="MHW157" s="4"/>
      <c r="MHX157" s="4"/>
      <c r="MHY157" s="4"/>
      <c r="MHZ157" s="4"/>
      <c r="MIA157" s="4"/>
      <c r="MIB157" s="4"/>
      <c r="MIC157" s="4"/>
      <c r="MID157" s="4"/>
      <c r="MIE157" s="4"/>
      <c r="MIF157" s="4"/>
      <c r="MIG157" s="4"/>
      <c r="MIH157" s="4"/>
      <c r="MII157" s="4"/>
      <c r="MIJ157" s="4"/>
      <c r="MIK157" s="4"/>
      <c r="MIL157" s="4"/>
      <c r="MIM157" s="4"/>
      <c r="MIN157" s="4"/>
      <c r="MIO157" s="4"/>
      <c r="MIP157" s="4"/>
      <c r="MIQ157" s="4"/>
      <c r="MIR157" s="4"/>
      <c r="MIS157" s="4"/>
      <c r="MIT157" s="4"/>
      <c r="MIU157" s="4"/>
      <c r="MIV157" s="4"/>
      <c r="MIW157" s="4"/>
      <c r="MIX157" s="4"/>
      <c r="MIY157" s="4"/>
      <c r="MIZ157" s="4"/>
      <c r="MJA157" s="4"/>
      <c r="MJB157" s="4"/>
      <c r="MJC157" s="4"/>
      <c r="MJD157" s="4"/>
      <c r="MJE157" s="4"/>
      <c r="MJF157" s="4"/>
      <c r="MJG157" s="4"/>
      <c r="MJH157" s="4"/>
      <c r="MJI157" s="4"/>
      <c r="MJJ157" s="4"/>
      <c r="MJK157" s="4"/>
      <c r="MJL157" s="4"/>
      <c r="MJM157" s="4"/>
      <c r="MJN157" s="4"/>
      <c r="MJO157" s="4"/>
      <c r="MJP157" s="4"/>
      <c r="MJQ157" s="4"/>
      <c r="MJR157" s="4"/>
      <c r="MJS157" s="4"/>
      <c r="MJT157" s="4"/>
      <c r="MJU157" s="4"/>
      <c r="MJV157" s="4"/>
      <c r="MJW157" s="4"/>
      <c r="MJX157" s="4"/>
      <c r="MJY157" s="4"/>
      <c r="MJZ157" s="4"/>
      <c r="MKA157" s="4"/>
      <c r="MKB157" s="4"/>
      <c r="MKC157" s="4"/>
      <c r="MKD157" s="4"/>
      <c r="MKE157" s="4"/>
      <c r="MKF157" s="4"/>
      <c r="MKG157" s="4"/>
      <c r="MKH157" s="4"/>
      <c r="MKI157" s="4"/>
      <c r="MKJ157" s="4"/>
      <c r="MKK157" s="4"/>
      <c r="MKL157" s="4"/>
      <c r="MKM157" s="4"/>
      <c r="MKN157" s="4"/>
      <c r="MKO157" s="4"/>
      <c r="MKP157" s="4"/>
      <c r="MKQ157" s="4"/>
      <c r="MKR157" s="4"/>
      <c r="MKS157" s="4"/>
      <c r="MKT157" s="4"/>
      <c r="MKU157" s="4"/>
      <c r="MKV157" s="4"/>
      <c r="MKW157" s="4"/>
      <c r="MKX157" s="4"/>
      <c r="MKY157" s="4"/>
      <c r="MKZ157" s="4"/>
      <c r="MLA157" s="4"/>
      <c r="MLB157" s="4"/>
      <c r="MLC157" s="4"/>
      <c r="MLD157" s="4"/>
      <c r="MLE157" s="4"/>
      <c r="MLF157" s="4"/>
      <c r="MLG157" s="4"/>
      <c r="MLH157" s="4"/>
      <c r="MLI157" s="4"/>
      <c r="MLJ157" s="4"/>
      <c r="MLK157" s="4"/>
      <c r="MLL157" s="4"/>
      <c r="MLM157" s="4"/>
      <c r="MLN157" s="4"/>
      <c r="MLO157" s="4"/>
      <c r="MLP157" s="4"/>
      <c r="MLQ157" s="4"/>
      <c r="MLR157" s="4"/>
      <c r="MLS157" s="4"/>
      <c r="MLT157" s="4"/>
      <c r="MLU157" s="4"/>
      <c r="MLV157" s="4"/>
      <c r="MLW157" s="4"/>
      <c r="MLX157" s="4"/>
      <c r="MLY157" s="4"/>
      <c r="MLZ157" s="4"/>
      <c r="MMA157" s="4"/>
      <c r="MMB157" s="4"/>
      <c r="MMC157" s="4"/>
      <c r="MMD157" s="4"/>
      <c r="MME157" s="4"/>
      <c r="MMF157" s="4"/>
      <c r="MMG157" s="4"/>
      <c r="MMH157" s="4"/>
      <c r="MMI157" s="4"/>
      <c r="MMJ157" s="4"/>
      <c r="MMK157" s="4"/>
      <c r="MML157" s="4"/>
      <c r="MMM157" s="4"/>
      <c r="MMN157" s="4"/>
      <c r="MMO157" s="4"/>
      <c r="MMP157" s="4"/>
      <c r="MMQ157" s="4"/>
      <c r="MMR157" s="4"/>
      <c r="MMS157" s="4"/>
      <c r="MMT157" s="4"/>
      <c r="MMU157" s="4"/>
      <c r="MMV157" s="4"/>
      <c r="MMW157" s="4"/>
      <c r="MMX157" s="4"/>
      <c r="MMY157" s="4"/>
      <c r="MMZ157" s="4"/>
      <c r="MNA157" s="4"/>
      <c r="MNB157" s="4"/>
      <c r="MNC157" s="4"/>
      <c r="MND157" s="4"/>
      <c r="MNE157" s="4"/>
      <c r="MNF157" s="4"/>
      <c r="MNG157" s="4"/>
      <c r="MNH157" s="4"/>
      <c r="MNI157" s="4"/>
      <c r="MNJ157" s="4"/>
      <c r="MNK157" s="4"/>
      <c r="MNL157" s="4"/>
      <c r="MNM157" s="4"/>
      <c r="MNN157" s="4"/>
      <c r="MNO157" s="4"/>
      <c r="MNP157" s="4"/>
      <c r="MNQ157" s="4"/>
      <c r="MNR157" s="4"/>
      <c r="MNS157" s="74"/>
      <c r="MNT157" s="74"/>
      <c r="MNU157" s="74"/>
      <c r="MNV157" s="74"/>
      <c r="MNW157" s="74"/>
      <c r="MNX157" s="74"/>
      <c r="MNY157" s="4"/>
      <c r="MNZ157" s="4"/>
      <c r="MOA157" s="4"/>
      <c r="MOB157" s="4"/>
      <c r="MOC157" s="4"/>
      <c r="MOD157" s="4"/>
      <c r="MOE157" s="4"/>
      <c r="MOF157" s="4"/>
      <c r="MOG157" s="4"/>
      <c r="MOH157" s="4"/>
      <c r="MOI157" s="4"/>
      <c r="MOJ157" s="4"/>
      <c r="MOK157" s="4"/>
      <c r="MOL157" s="4"/>
      <c r="MOM157" s="4"/>
      <c r="MON157" s="4"/>
      <c r="MOO157" s="4"/>
      <c r="MOP157" s="4"/>
      <c r="MOQ157" s="4"/>
      <c r="MOR157" s="4"/>
      <c r="MOS157" s="4"/>
      <c r="MOT157" s="4"/>
      <c r="MOU157" s="4"/>
      <c r="MOV157" s="4"/>
      <c r="MOW157" s="4"/>
      <c r="MOX157" s="4"/>
      <c r="MOY157" s="4"/>
      <c r="MOZ157" s="4"/>
      <c r="MPA157" s="4"/>
      <c r="MPB157" s="4"/>
      <c r="MPC157" s="4"/>
      <c r="MPD157" s="4"/>
      <c r="MPE157" s="4"/>
      <c r="MPF157" s="4"/>
      <c r="MPG157" s="4"/>
      <c r="MPH157" s="4"/>
      <c r="MPI157" s="4"/>
      <c r="MPJ157" s="4"/>
      <c r="MPK157" s="4"/>
      <c r="MPL157" s="4"/>
      <c r="MPM157" s="4"/>
      <c r="MPN157" s="4"/>
      <c r="MPO157" s="4"/>
      <c r="MPP157" s="4"/>
      <c r="MPQ157" s="4"/>
      <c r="MPR157" s="4"/>
      <c r="MPS157" s="4"/>
      <c r="MPT157" s="4"/>
      <c r="MPU157" s="4"/>
      <c r="MPV157" s="4"/>
      <c r="MPW157" s="4"/>
      <c r="MPX157" s="4"/>
      <c r="MPY157" s="4"/>
      <c r="MPZ157" s="4"/>
      <c r="MQA157" s="4"/>
      <c r="MQB157" s="4"/>
      <c r="MQC157" s="4"/>
      <c r="MQD157" s="4"/>
      <c r="MQE157" s="4"/>
      <c r="MQF157" s="4"/>
      <c r="MQG157" s="4"/>
      <c r="MQH157" s="4"/>
      <c r="MQI157" s="4"/>
      <c r="MQJ157" s="4"/>
      <c r="MQK157" s="4"/>
      <c r="MQL157" s="4"/>
      <c r="MQM157" s="4"/>
      <c r="MQN157" s="4"/>
      <c r="MQO157" s="4"/>
      <c r="MQP157" s="4"/>
      <c r="MQQ157" s="4"/>
      <c r="MQR157" s="4"/>
      <c r="MQS157" s="4"/>
      <c r="MQT157" s="4"/>
      <c r="MQU157" s="4"/>
      <c r="MQV157" s="4"/>
      <c r="MQW157" s="4"/>
      <c r="MQX157" s="4"/>
      <c r="MQY157" s="4"/>
      <c r="MQZ157" s="4"/>
      <c r="MRA157" s="4"/>
      <c r="MRB157" s="4"/>
      <c r="MRC157" s="4"/>
      <c r="MRD157" s="4"/>
      <c r="MRE157" s="4"/>
      <c r="MRF157" s="4"/>
      <c r="MRG157" s="4"/>
      <c r="MRH157" s="4"/>
      <c r="MRI157" s="4"/>
      <c r="MRJ157" s="4"/>
      <c r="MRK157" s="4"/>
      <c r="MRL157" s="4"/>
      <c r="MRM157" s="4"/>
      <c r="MRN157" s="4"/>
      <c r="MRO157" s="4"/>
      <c r="MRP157" s="4"/>
      <c r="MRQ157" s="4"/>
      <c r="MRR157" s="4"/>
      <c r="MRS157" s="4"/>
      <c r="MRT157" s="4"/>
      <c r="MRU157" s="4"/>
      <c r="MRV157" s="4"/>
      <c r="MRW157" s="4"/>
      <c r="MRX157" s="4"/>
      <c r="MRY157" s="4"/>
      <c r="MRZ157" s="4"/>
      <c r="MSA157" s="4"/>
      <c r="MSB157" s="4"/>
      <c r="MSC157" s="4"/>
      <c r="MSD157" s="4"/>
      <c r="MSE157" s="4"/>
      <c r="MSF157" s="4"/>
      <c r="MSG157" s="4"/>
      <c r="MSH157" s="4"/>
      <c r="MSI157" s="4"/>
      <c r="MSJ157" s="4"/>
      <c r="MSK157" s="4"/>
      <c r="MSL157" s="4"/>
      <c r="MSM157" s="4"/>
      <c r="MSN157" s="4"/>
      <c r="MSO157" s="4"/>
      <c r="MSP157" s="4"/>
      <c r="MSQ157" s="4"/>
      <c r="MSR157" s="4"/>
      <c r="MSS157" s="4"/>
      <c r="MST157" s="4"/>
      <c r="MSU157" s="4"/>
      <c r="MSV157" s="4"/>
      <c r="MSW157" s="4"/>
      <c r="MSX157" s="4"/>
      <c r="MSY157" s="4"/>
      <c r="MSZ157" s="4"/>
      <c r="MTA157" s="4"/>
      <c r="MTB157" s="4"/>
      <c r="MTC157" s="4"/>
      <c r="MTD157" s="4"/>
      <c r="MTE157" s="4"/>
      <c r="MTF157" s="4"/>
      <c r="MTG157" s="4"/>
      <c r="MTH157" s="4"/>
      <c r="MTI157" s="4"/>
      <c r="MTJ157" s="4"/>
      <c r="MTK157" s="4"/>
      <c r="MTL157" s="4"/>
      <c r="MTM157" s="4"/>
      <c r="MTN157" s="4"/>
      <c r="MTO157" s="4"/>
      <c r="MTP157" s="4"/>
      <c r="MTQ157" s="4"/>
      <c r="MTR157" s="4"/>
      <c r="MTS157" s="4"/>
      <c r="MTT157" s="4"/>
      <c r="MTU157" s="4"/>
      <c r="MTV157" s="4"/>
      <c r="MTW157" s="4"/>
      <c r="MTX157" s="4"/>
      <c r="MTY157" s="4"/>
      <c r="MTZ157" s="4"/>
      <c r="MUA157" s="4"/>
      <c r="MUB157" s="4"/>
      <c r="MUC157" s="4"/>
      <c r="MUD157" s="4"/>
      <c r="MUE157" s="4"/>
      <c r="MUF157" s="4"/>
      <c r="MUG157" s="4"/>
      <c r="MUH157" s="4"/>
      <c r="MUI157" s="4"/>
      <c r="MUJ157" s="4"/>
      <c r="MUK157" s="4"/>
      <c r="MUL157" s="4"/>
      <c r="MUM157" s="4"/>
      <c r="MUN157" s="4"/>
      <c r="MUO157" s="4"/>
      <c r="MUP157" s="4"/>
      <c r="MUQ157" s="4"/>
      <c r="MUR157" s="4"/>
      <c r="MUS157" s="4"/>
      <c r="MUT157" s="4"/>
      <c r="MUU157" s="4"/>
      <c r="MUV157" s="4"/>
      <c r="MUW157" s="4"/>
      <c r="MUX157" s="4"/>
      <c r="MUY157" s="4"/>
      <c r="MUZ157" s="4"/>
      <c r="MVA157" s="4"/>
      <c r="MVB157" s="4"/>
      <c r="MVC157" s="4"/>
      <c r="MVD157" s="4"/>
      <c r="MVE157" s="4"/>
      <c r="MVF157" s="4"/>
      <c r="MVG157" s="4"/>
      <c r="MVH157" s="4"/>
      <c r="MVI157" s="4"/>
      <c r="MVJ157" s="4"/>
      <c r="MVK157" s="4"/>
      <c r="MVL157" s="4"/>
      <c r="MVM157" s="4"/>
      <c r="MVN157" s="4"/>
      <c r="MVO157" s="4"/>
      <c r="MVP157" s="4"/>
      <c r="MVQ157" s="4"/>
      <c r="MVR157" s="4"/>
      <c r="MVS157" s="4"/>
      <c r="MVT157" s="4"/>
      <c r="MVU157" s="4"/>
      <c r="MVV157" s="4"/>
      <c r="MVW157" s="4"/>
      <c r="MVX157" s="4"/>
      <c r="MVY157" s="4"/>
      <c r="MVZ157" s="4"/>
      <c r="MWA157" s="4"/>
      <c r="MWB157" s="4"/>
      <c r="MWC157" s="4"/>
      <c r="MWD157" s="4"/>
      <c r="MWE157" s="4"/>
      <c r="MWF157" s="4"/>
      <c r="MWG157" s="4"/>
      <c r="MWH157" s="4"/>
      <c r="MWI157" s="4"/>
      <c r="MWJ157" s="4"/>
      <c r="MWK157" s="4"/>
      <c r="MWL157" s="4"/>
      <c r="MWM157" s="4"/>
      <c r="MWN157" s="4"/>
      <c r="MWO157" s="4"/>
      <c r="MWP157" s="4"/>
      <c r="MWQ157" s="4"/>
      <c r="MWR157" s="4"/>
      <c r="MWS157" s="4"/>
      <c r="MWT157" s="4"/>
      <c r="MWU157" s="4"/>
      <c r="MWV157" s="4"/>
      <c r="MWW157" s="4"/>
      <c r="MWX157" s="4"/>
      <c r="MWY157" s="4"/>
      <c r="MWZ157" s="4"/>
      <c r="MXA157" s="4"/>
      <c r="MXB157" s="4"/>
      <c r="MXC157" s="4"/>
      <c r="MXD157" s="4"/>
      <c r="MXE157" s="4"/>
      <c r="MXF157" s="4"/>
      <c r="MXG157" s="4"/>
      <c r="MXH157" s="4"/>
      <c r="MXI157" s="4"/>
      <c r="MXJ157" s="4"/>
      <c r="MXK157" s="4"/>
      <c r="MXL157" s="4"/>
      <c r="MXM157" s="4"/>
      <c r="MXN157" s="4"/>
      <c r="MXO157" s="74"/>
      <c r="MXP157" s="74"/>
      <c r="MXQ157" s="74"/>
      <c r="MXR157" s="74"/>
      <c r="MXS157" s="74"/>
      <c r="MXT157" s="74"/>
      <c r="MXU157" s="4"/>
      <c r="MXV157" s="4"/>
      <c r="MXW157" s="4"/>
      <c r="MXX157" s="4"/>
      <c r="MXY157" s="4"/>
      <c r="MXZ157" s="4"/>
      <c r="MYA157" s="4"/>
      <c r="MYB157" s="4"/>
      <c r="MYC157" s="4"/>
      <c r="MYD157" s="4"/>
      <c r="MYE157" s="4"/>
      <c r="MYF157" s="4"/>
      <c r="MYG157" s="4"/>
      <c r="MYH157" s="4"/>
      <c r="MYI157" s="4"/>
      <c r="MYJ157" s="4"/>
      <c r="MYK157" s="4"/>
      <c r="MYL157" s="4"/>
      <c r="MYM157" s="4"/>
      <c r="MYN157" s="4"/>
      <c r="MYO157" s="4"/>
      <c r="MYP157" s="4"/>
      <c r="MYQ157" s="4"/>
      <c r="MYR157" s="4"/>
      <c r="MYS157" s="4"/>
      <c r="MYT157" s="4"/>
      <c r="MYU157" s="4"/>
      <c r="MYV157" s="4"/>
      <c r="MYW157" s="4"/>
      <c r="MYX157" s="4"/>
      <c r="MYY157" s="4"/>
      <c r="MYZ157" s="4"/>
      <c r="MZA157" s="4"/>
      <c r="MZB157" s="4"/>
      <c r="MZC157" s="4"/>
      <c r="MZD157" s="4"/>
      <c r="MZE157" s="4"/>
      <c r="MZF157" s="4"/>
      <c r="MZG157" s="4"/>
      <c r="MZH157" s="4"/>
      <c r="MZI157" s="4"/>
      <c r="MZJ157" s="4"/>
      <c r="MZK157" s="4"/>
      <c r="MZL157" s="4"/>
      <c r="MZM157" s="4"/>
      <c r="MZN157" s="4"/>
      <c r="MZO157" s="4"/>
      <c r="MZP157" s="4"/>
      <c r="MZQ157" s="4"/>
      <c r="MZR157" s="4"/>
      <c r="MZS157" s="4"/>
      <c r="MZT157" s="4"/>
      <c r="MZU157" s="4"/>
      <c r="MZV157" s="4"/>
      <c r="MZW157" s="4"/>
      <c r="MZX157" s="4"/>
      <c r="MZY157" s="4"/>
      <c r="MZZ157" s="4"/>
      <c r="NAA157" s="4"/>
      <c r="NAB157" s="4"/>
      <c r="NAC157" s="4"/>
      <c r="NAD157" s="4"/>
      <c r="NAE157" s="4"/>
      <c r="NAF157" s="4"/>
      <c r="NAG157" s="4"/>
      <c r="NAH157" s="4"/>
      <c r="NAI157" s="4"/>
      <c r="NAJ157" s="4"/>
      <c r="NAK157" s="4"/>
      <c r="NAL157" s="4"/>
      <c r="NAM157" s="4"/>
      <c r="NAN157" s="4"/>
      <c r="NAO157" s="4"/>
      <c r="NAP157" s="4"/>
      <c r="NAQ157" s="4"/>
      <c r="NAR157" s="4"/>
      <c r="NAS157" s="4"/>
      <c r="NAT157" s="4"/>
      <c r="NAU157" s="4"/>
      <c r="NAV157" s="4"/>
      <c r="NAW157" s="4"/>
      <c r="NAX157" s="4"/>
      <c r="NAY157" s="4"/>
      <c r="NAZ157" s="4"/>
      <c r="NBA157" s="4"/>
      <c r="NBB157" s="4"/>
      <c r="NBC157" s="4"/>
      <c r="NBD157" s="4"/>
      <c r="NBE157" s="4"/>
      <c r="NBF157" s="4"/>
      <c r="NBG157" s="4"/>
      <c r="NBH157" s="4"/>
      <c r="NBI157" s="4"/>
      <c r="NBJ157" s="4"/>
      <c r="NBK157" s="4"/>
      <c r="NBL157" s="4"/>
      <c r="NBM157" s="4"/>
      <c r="NBN157" s="4"/>
      <c r="NBO157" s="4"/>
      <c r="NBP157" s="4"/>
      <c r="NBQ157" s="4"/>
      <c r="NBR157" s="4"/>
      <c r="NBS157" s="4"/>
      <c r="NBT157" s="4"/>
      <c r="NBU157" s="4"/>
      <c r="NBV157" s="4"/>
      <c r="NBW157" s="4"/>
      <c r="NBX157" s="4"/>
      <c r="NBY157" s="4"/>
      <c r="NBZ157" s="4"/>
      <c r="NCA157" s="4"/>
      <c r="NCB157" s="4"/>
      <c r="NCC157" s="4"/>
      <c r="NCD157" s="4"/>
      <c r="NCE157" s="4"/>
      <c r="NCF157" s="4"/>
      <c r="NCG157" s="4"/>
      <c r="NCH157" s="4"/>
      <c r="NCI157" s="4"/>
      <c r="NCJ157" s="4"/>
      <c r="NCK157" s="4"/>
      <c r="NCL157" s="4"/>
      <c r="NCM157" s="4"/>
      <c r="NCN157" s="4"/>
      <c r="NCO157" s="4"/>
      <c r="NCP157" s="4"/>
      <c r="NCQ157" s="4"/>
      <c r="NCR157" s="4"/>
      <c r="NCS157" s="4"/>
      <c r="NCT157" s="4"/>
      <c r="NCU157" s="4"/>
      <c r="NCV157" s="4"/>
      <c r="NCW157" s="4"/>
      <c r="NCX157" s="4"/>
      <c r="NCY157" s="4"/>
      <c r="NCZ157" s="4"/>
      <c r="NDA157" s="4"/>
      <c r="NDB157" s="4"/>
      <c r="NDC157" s="4"/>
      <c r="NDD157" s="4"/>
      <c r="NDE157" s="4"/>
      <c r="NDF157" s="4"/>
      <c r="NDG157" s="4"/>
      <c r="NDH157" s="4"/>
      <c r="NDI157" s="4"/>
      <c r="NDJ157" s="4"/>
      <c r="NDK157" s="4"/>
      <c r="NDL157" s="4"/>
      <c r="NDM157" s="4"/>
      <c r="NDN157" s="4"/>
      <c r="NDO157" s="4"/>
      <c r="NDP157" s="4"/>
      <c r="NDQ157" s="4"/>
      <c r="NDR157" s="4"/>
      <c r="NDS157" s="4"/>
      <c r="NDT157" s="4"/>
      <c r="NDU157" s="4"/>
      <c r="NDV157" s="4"/>
      <c r="NDW157" s="4"/>
      <c r="NDX157" s="4"/>
      <c r="NDY157" s="4"/>
      <c r="NDZ157" s="4"/>
      <c r="NEA157" s="4"/>
      <c r="NEB157" s="4"/>
      <c r="NEC157" s="4"/>
      <c r="NED157" s="4"/>
      <c r="NEE157" s="4"/>
      <c r="NEF157" s="4"/>
      <c r="NEG157" s="4"/>
      <c r="NEH157" s="4"/>
      <c r="NEI157" s="4"/>
      <c r="NEJ157" s="4"/>
      <c r="NEK157" s="4"/>
      <c r="NEL157" s="4"/>
      <c r="NEM157" s="4"/>
      <c r="NEN157" s="4"/>
      <c r="NEO157" s="4"/>
      <c r="NEP157" s="4"/>
      <c r="NEQ157" s="4"/>
      <c r="NER157" s="4"/>
      <c r="NES157" s="4"/>
      <c r="NET157" s="4"/>
      <c r="NEU157" s="4"/>
      <c r="NEV157" s="4"/>
      <c r="NEW157" s="4"/>
      <c r="NEX157" s="4"/>
      <c r="NEY157" s="4"/>
      <c r="NEZ157" s="4"/>
      <c r="NFA157" s="4"/>
      <c r="NFB157" s="4"/>
      <c r="NFC157" s="4"/>
      <c r="NFD157" s="4"/>
      <c r="NFE157" s="4"/>
      <c r="NFF157" s="4"/>
      <c r="NFG157" s="4"/>
      <c r="NFH157" s="4"/>
      <c r="NFI157" s="4"/>
      <c r="NFJ157" s="4"/>
      <c r="NFK157" s="4"/>
      <c r="NFL157" s="4"/>
      <c r="NFM157" s="4"/>
      <c r="NFN157" s="4"/>
      <c r="NFO157" s="4"/>
      <c r="NFP157" s="4"/>
      <c r="NFQ157" s="4"/>
      <c r="NFR157" s="4"/>
      <c r="NFS157" s="4"/>
      <c r="NFT157" s="4"/>
      <c r="NFU157" s="4"/>
      <c r="NFV157" s="4"/>
      <c r="NFW157" s="4"/>
      <c r="NFX157" s="4"/>
      <c r="NFY157" s="4"/>
      <c r="NFZ157" s="4"/>
      <c r="NGA157" s="4"/>
      <c r="NGB157" s="4"/>
      <c r="NGC157" s="4"/>
      <c r="NGD157" s="4"/>
      <c r="NGE157" s="4"/>
      <c r="NGF157" s="4"/>
      <c r="NGG157" s="4"/>
      <c r="NGH157" s="4"/>
      <c r="NGI157" s="4"/>
      <c r="NGJ157" s="4"/>
      <c r="NGK157" s="4"/>
      <c r="NGL157" s="4"/>
      <c r="NGM157" s="4"/>
      <c r="NGN157" s="4"/>
      <c r="NGO157" s="4"/>
      <c r="NGP157" s="4"/>
      <c r="NGQ157" s="4"/>
      <c r="NGR157" s="4"/>
      <c r="NGS157" s="4"/>
      <c r="NGT157" s="4"/>
      <c r="NGU157" s="4"/>
      <c r="NGV157" s="4"/>
      <c r="NGW157" s="4"/>
      <c r="NGX157" s="4"/>
      <c r="NGY157" s="4"/>
      <c r="NGZ157" s="4"/>
      <c r="NHA157" s="4"/>
      <c r="NHB157" s="4"/>
      <c r="NHC157" s="4"/>
      <c r="NHD157" s="4"/>
      <c r="NHE157" s="4"/>
      <c r="NHF157" s="4"/>
      <c r="NHG157" s="4"/>
      <c r="NHH157" s="4"/>
      <c r="NHI157" s="4"/>
      <c r="NHJ157" s="4"/>
      <c r="NHK157" s="74"/>
      <c r="NHL157" s="74"/>
      <c r="NHM157" s="74"/>
      <c r="NHN157" s="74"/>
      <c r="NHO157" s="74"/>
      <c r="NHP157" s="74"/>
      <c r="NHQ157" s="4"/>
      <c r="NHR157" s="4"/>
      <c r="NHS157" s="4"/>
      <c r="NHT157" s="4"/>
      <c r="NHU157" s="4"/>
      <c r="NHV157" s="4"/>
      <c r="NHW157" s="4"/>
      <c r="NHX157" s="4"/>
      <c r="NHY157" s="4"/>
      <c r="NHZ157" s="4"/>
      <c r="NIA157" s="4"/>
      <c r="NIB157" s="4"/>
      <c r="NIC157" s="4"/>
      <c r="NID157" s="4"/>
      <c r="NIE157" s="4"/>
      <c r="NIF157" s="4"/>
      <c r="NIG157" s="4"/>
      <c r="NIH157" s="4"/>
      <c r="NII157" s="4"/>
      <c r="NIJ157" s="4"/>
      <c r="NIK157" s="4"/>
      <c r="NIL157" s="4"/>
      <c r="NIM157" s="4"/>
      <c r="NIN157" s="4"/>
      <c r="NIO157" s="4"/>
      <c r="NIP157" s="4"/>
      <c r="NIQ157" s="4"/>
      <c r="NIR157" s="4"/>
      <c r="NIS157" s="4"/>
      <c r="NIT157" s="4"/>
      <c r="NIU157" s="4"/>
      <c r="NIV157" s="4"/>
      <c r="NIW157" s="4"/>
      <c r="NIX157" s="4"/>
      <c r="NIY157" s="4"/>
      <c r="NIZ157" s="4"/>
      <c r="NJA157" s="4"/>
      <c r="NJB157" s="4"/>
      <c r="NJC157" s="4"/>
      <c r="NJD157" s="4"/>
      <c r="NJE157" s="4"/>
      <c r="NJF157" s="4"/>
      <c r="NJG157" s="4"/>
      <c r="NJH157" s="4"/>
      <c r="NJI157" s="4"/>
      <c r="NJJ157" s="4"/>
      <c r="NJK157" s="4"/>
      <c r="NJL157" s="4"/>
      <c r="NJM157" s="4"/>
      <c r="NJN157" s="4"/>
      <c r="NJO157" s="4"/>
      <c r="NJP157" s="4"/>
      <c r="NJQ157" s="4"/>
      <c r="NJR157" s="4"/>
      <c r="NJS157" s="4"/>
      <c r="NJT157" s="4"/>
      <c r="NJU157" s="4"/>
      <c r="NJV157" s="4"/>
      <c r="NJW157" s="4"/>
      <c r="NJX157" s="4"/>
      <c r="NJY157" s="4"/>
      <c r="NJZ157" s="4"/>
      <c r="NKA157" s="4"/>
      <c r="NKB157" s="4"/>
      <c r="NKC157" s="4"/>
      <c r="NKD157" s="4"/>
      <c r="NKE157" s="4"/>
      <c r="NKF157" s="4"/>
      <c r="NKG157" s="4"/>
      <c r="NKH157" s="4"/>
      <c r="NKI157" s="4"/>
      <c r="NKJ157" s="4"/>
      <c r="NKK157" s="4"/>
      <c r="NKL157" s="4"/>
      <c r="NKM157" s="4"/>
      <c r="NKN157" s="4"/>
      <c r="NKO157" s="4"/>
      <c r="NKP157" s="4"/>
      <c r="NKQ157" s="4"/>
      <c r="NKR157" s="4"/>
      <c r="NKS157" s="4"/>
      <c r="NKT157" s="4"/>
      <c r="NKU157" s="4"/>
      <c r="NKV157" s="4"/>
      <c r="NKW157" s="4"/>
      <c r="NKX157" s="4"/>
      <c r="NKY157" s="4"/>
      <c r="NKZ157" s="4"/>
      <c r="NLA157" s="4"/>
      <c r="NLB157" s="4"/>
      <c r="NLC157" s="4"/>
      <c r="NLD157" s="4"/>
      <c r="NLE157" s="4"/>
      <c r="NLF157" s="4"/>
      <c r="NLG157" s="4"/>
      <c r="NLH157" s="4"/>
      <c r="NLI157" s="4"/>
      <c r="NLJ157" s="4"/>
      <c r="NLK157" s="4"/>
      <c r="NLL157" s="4"/>
      <c r="NLM157" s="4"/>
      <c r="NLN157" s="4"/>
      <c r="NLO157" s="4"/>
      <c r="NLP157" s="4"/>
      <c r="NLQ157" s="4"/>
      <c r="NLR157" s="4"/>
      <c r="NLS157" s="4"/>
      <c r="NLT157" s="4"/>
      <c r="NLU157" s="4"/>
      <c r="NLV157" s="4"/>
      <c r="NLW157" s="4"/>
      <c r="NLX157" s="4"/>
      <c r="NLY157" s="4"/>
      <c r="NLZ157" s="4"/>
      <c r="NMA157" s="4"/>
      <c r="NMB157" s="4"/>
      <c r="NMC157" s="4"/>
      <c r="NMD157" s="4"/>
      <c r="NME157" s="4"/>
      <c r="NMF157" s="4"/>
      <c r="NMG157" s="4"/>
      <c r="NMH157" s="4"/>
      <c r="NMI157" s="4"/>
      <c r="NMJ157" s="4"/>
      <c r="NMK157" s="4"/>
      <c r="NML157" s="4"/>
      <c r="NMM157" s="4"/>
      <c r="NMN157" s="4"/>
      <c r="NMO157" s="4"/>
      <c r="NMP157" s="4"/>
      <c r="NMQ157" s="4"/>
      <c r="NMR157" s="4"/>
      <c r="NMS157" s="4"/>
      <c r="NMT157" s="4"/>
      <c r="NMU157" s="4"/>
      <c r="NMV157" s="4"/>
      <c r="NMW157" s="4"/>
      <c r="NMX157" s="4"/>
      <c r="NMY157" s="4"/>
      <c r="NMZ157" s="4"/>
      <c r="NNA157" s="4"/>
      <c r="NNB157" s="4"/>
      <c r="NNC157" s="4"/>
      <c r="NND157" s="4"/>
      <c r="NNE157" s="4"/>
      <c r="NNF157" s="4"/>
      <c r="NNG157" s="4"/>
      <c r="NNH157" s="4"/>
      <c r="NNI157" s="4"/>
      <c r="NNJ157" s="4"/>
      <c r="NNK157" s="4"/>
      <c r="NNL157" s="4"/>
      <c r="NNM157" s="4"/>
      <c r="NNN157" s="4"/>
      <c r="NNO157" s="4"/>
      <c r="NNP157" s="4"/>
      <c r="NNQ157" s="4"/>
      <c r="NNR157" s="4"/>
      <c r="NNS157" s="4"/>
      <c r="NNT157" s="4"/>
      <c r="NNU157" s="4"/>
      <c r="NNV157" s="4"/>
      <c r="NNW157" s="4"/>
      <c r="NNX157" s="4"/>
      <c r="NNY157" s="4"/>
      <c r="NNZ157" s="4"/>
      <c r="NOA157" s="4"/>
      <c r="NOB157" s="4"/>
      <c r="NOC157" s="4"/>
      <c r="NOD157" s="4"/>
      <c r="NOE157" s="4"/>
      <c r="NOF157" s="4"/>
      <c r="NOG157" s="4"/>
      <c r="NOH157" s="4"/>
      <c r="NOI157" s="4"/>
      <c r="NOJ157" s="4"/>
      <c r="NOK157" s="4"/>
      <c r="NOL157" s="4"/>
      <c r="NOM157" s="4"/>
      <c r="NON157" s="4"/>
      <c r="NOO157" s="4"/>
      <c r="NOP157" s="4"/>
      <c r="NOQ157" s="4"/>
      <c r="NOR157" s="4"/>
      <c r="NOS157" s="4"/>
      <c r="NOT157" s="4"/>
      <c r="NOU157" s="4"/>
      <c r="NOV157" s="4"/>
      <c r="NOW157" s="4"/>
      <c r="NOX157" s="4"/>
      <c r="NOY157" s="4"/>
      <c r="NOZ157" s="4"/>
      <c r="NPA157" s="4"/>
      <c r="NPB157" s="4"/>
      <c r="NPC157" s="4"/>
      <c r="NPD157" s="4"/>
      <c r="NPE157" s="4"/>
      <c r="NPF157" s="4"/>
      <c r="NPG157" s="4"/>
      <c r="NPH157" s="4"/>
      <c r="NPI157" s="4"/>
      <c r="NPJ157" s="4"/>
      <c r="NPK157" s="4"/>
      <c r="NPL157" s="4"/>
      <c r="NPM157" s="4"/>
      <c r="NPN157" s="4"/>
      <c r="NPO157" s="4"/>
      <c r="NPP157" s="4"/>
      <c r="NPQ157" s="4"/>
      <c r="NPR157" s="4"/>
      <c r="NPS157" s="4"/>
      <c r="NPT157" s="4"/>
      <c r="NPU157" s="4"/>
      <c r="NPV157" s="4"/>
      <c r="NPW157" s="4"/>
      <c r="NPX157" s="4"/>
      <c r="NPY157" s="4"/>
      <c r="NPZ157" s="4"/>
      <c r="NQA157" s="4"/>
      <c r="NQB157" s="4"/>
      <c r="NQC157" s="4"/>
      <c r="NQD157" s="4"/>
      <c r="NQE157" s="4"/>
      <c r="NQF157" s="4"/>
      <c r="NQG157" s="4"/>
      <c r="NQH157" s="4"/>
      <c r="NQI157" s="4"/>
      <c r="NQJ157" s="4"/>
      <c r="NQK157" s="4"/>
      <c r="NQL157" s="4"/>
      <c r="NQM157" s="4"/>
      <c r="NQN157" s="4"/>
      <c r="NQO157" s="4"/>
      <c r="NQP157" s="4"/>
      <c r="NQQ157" s="4"/>
      <c r="NQR157" s="4"/>
      <c r="NQS157" s="4"/>
      <c r="NQT157" s="4"/>
      <c r="NQU157" s="4"/>
      <c r="NQV157" s="4"/>
      <c r="NQW157" s="4"/>
      <c r="NQX157" s="4"/>
      <c r="NQY157" s="4"/>
      <c r="NQZ157" s="4"/>
      <c r="NRA157" s="4"/>
      <c r="NRB157" s="4"/>
      <c r="NRC157" s="4"/>
      <c r="NRD157" s="4"/>
      <c r="NRE157" s="4"/>
      <c r="NRF157" s="4"/>
      <c r="NRG157" s="74"/>
      <c r="NRH157" s="74"/>
      <c r="NRI157" s="74"/>
      <c r="NRJ157" s="74"/>
      <c r="NRK157" s="74"/>
      <c r="NRL157" s="74"/>
      <c r="NRM157" s="4"/>
      <c r="NRN157" s="4"/>
      <c r="NRO157" s="4"/>
      <c r="NRP157" s="4"/>
      <c r="NRQ157" s="4"/>
      <c r="NRR157" s="4"/>
      <c r="NRS157" s="4"/>
      <c r="NRT157" s="4"/>
      <c r="NRU157" s="4"/>
      <c r="NRV157" s="4"/>
      <c r="NRW157" s="4"/>
      <c r="NRX157" s="4"/>
      <c r="NRY157" s="4"/>
      <c r="NRZ157" s="4"/>
      <c r="NSA157" s="4"/>
      <c r="NSB157" s="4"/>
      <c r="NSC157" s="4"/>
      <c r="NSD157" s="4"/>
      <c r="NSE157" s="4"/>
      <c r="NSF157" s="4"/>
      <c r="NSG157" s="4"/>
      <c r="NSH157" s="4"/>
      <c r="NSI157" s="4"/>
      <c r="NSJ157" s="4"/>
      <c r="NSK157" s="4"/>
      <c r="NSL157" s="4"/>
      <c r="NSM157" s="4"/>
      <c r="NSN157" s="4"/>
      <c r="NSO157" s="4"/>
      <c r="NSP157" s="4"/>
      <c r="NSQ157" s="4"/>
      <c r="NSR157" s="4"/>
      <c r="NSS157" s="4"/>
      <c r="NST157" s="4"/>
      <c r="NSU157" s="4"/>
      <c r="NSV157" s="4"/>
      <c r="NSW157" s="4"/>
      <c r="NSX157" s="4"/>
      <c r="NSY157" s="4"/>
      <c r="NSZ157" s="4"/>
      <c r="NTA157" s="4"/>
      <c r="NTB157" s="4"/>
      <c r="NTC157" s="4"/>
      <c r="NTD157" s="4"/>
      <c r="NTE157" s="4"/>
      <c r="NTF157" s="4"/>
      <c r="NTG157" s="4"/>
      <c r="NTH157" s="4"/>
      <c r="NTI157" s="4"/>
      <c r="NTJ157" s="4"/>
      <c r="NTK157" s="4"/>
      <c r="NTL157" s="4"/>
      <c r="NTM157" s="4"/>
      <c r="NTN157" s="4"/>
      <c r="NTO157" s="4"/>
      <c r="NTP157" s="4"/>
      <c r="NTQ157" s="4"/>
      <c r="NTR157" s="4"/>
      <c r="NTS157" s="4"/>
      <c r="NTT157" s="4"/>
      <c r="NTU157" s="4"/>
      <c r="NTV157" s="4"/>
      <c r="NTW157" s="4"/>
      <c r="NTX157" s="4"/>
      <c r="NTY157" s="4"/>
      <c r="NTZ157" s="4"/>
      <c r="NUA157" s="4"/>
      <c r="NUB157" s="4"/>
      <c r="NUC157" s="4"/>
      <c r="NUD157" s="4"/>
      <c r="NUE157" s="4"/>
      <c r="NUF157" s="4"/>
      <c r="NUG157" s="4"/>
      <c r="NUH157" s="4"/>
      <c r="NUI157" s="4"/>
      <c r="NUJ157" s="4"/>
      <c r="NUK157" s="4"/>
      <c r="NUL157" s="4"/>
      <c r="NUM157" s="4"/>
      <c r="NUN157" s="4"/>
      <c r="NUO157" s="4"/>
      <c r="NUP157" s="4"/>
      <c r="NUQ157" s="4"/>
      <c r="NUR157" s="4"/>
      <c r="NUS157" s="4"/>
      <c r="NUT157" s="4"/>
      <c r="NUU157" s="4"/>
      <c r="NUV157" s="4"/>
      <c r="NUW157" s="4"/>
      <c r="NUX157" s="4"/>
      <c r="NUY157" s="4"/>
      <c r="NUZ157" s="4"/>
      <c r="NVA157" s="4"/>
      <c r="NVB157" s="4"/>
      <c r="NVC157" s="4"/>
      <c r="NVD157" s="4"/>
      <c r="NVE157" s="4"/>
      <c r="NVF157" s="4"/>
      <c r="NVG157" s="4"/>
      <c r="NVH157" s="4"/>
      <c r="NVI157" s="4"/>
      <c r="NVJ157" s="4"/>
      <c r="NVK157" s="4"/>
      <c r="NVL157" s="4"/>
      <c r="NVM157" s="4"/>
      <c r="NVN157" s="4"/>
      <c r="NVO157" s="4"/>
      <c r="NVP157" s="4"/>
      <c r="NVQ157" s="4"/>
      <c r="NVR157" s="4"/>
      <c r="NVS157" s="4"/>
      <c r="NVT157" s="4"/>
      <c r="NVU157" s="4"/>
      <c r="NVV157" s="4"/>
      <c r="NVW157" s="4"/>
      <c r="NVX157" s="4"/>
      <c r="NVY157" s="4"/>
      <c r="NVZ157" s="4"/>
      <c r="NWA157" s="4"/>
      <c r="NWB157" s="4"/>
      <c r="NWC157" s="4"/>
      <c r="NWD157" s="4"/>
      <c r="NWE157" s="4"/>
      <c r="NWF157" s="4"/>
      <c r="NWG157" s="4"/>
      <c r="NWH157" s="4"/>
      <c r="NWI157" s="4"/>
      <c r="NWJ157" s="4"/>
      <c r="NWK157" s="4"/>
      <c r="NWL157" s="4"/>
      <c r="NWM157" s="4"/>
      <c r="NWN157" s="4"/>
      <c r="NWO157" s="4"/>
      <c r="NWP157" s="4"/>
      <c r="NWQ157" s="4"/>
      <c r="NWR157" s="4"/>
      <c r="NWS157" s="4"/>
      <c r="NWT157" s="4"/>
      <c r="NWU157" s="4"/>
      <c r="NWV157" s="4"/>
      <c r="NWW157" s="4"/>
      <c r="NWX157" s="4"/>
      <c r="NWY157" s="4"/>
      <c r="NWZ157" s="4"/>
      <c r="NXA157" s="4"/>
      <c r="NXB157" s="4"/>
      <c r="NXC157" s="4"/>
      <c r="NXD157" s="4"/>
      <c r="NXE157" s="4"/>
      <c r="NXF157" s="4"/>
      <c r="NXG157" s="4"/>
      <c r="NXH157" s="4"/>
      <c r="NXI157" s="4"/>
      <c r="NXJ157" s="4"/>
      <c r="NXK157" s="4"/>
      <c r="NXL157" s="4"/>
      <c r="NXM157" s="4"/>
      <c r="NXN157" s="4"/>
      <c r="NXO157" s="4"/>
      <c r="NXP157" s="4"/>
      <c r="NXQ157" s="4"/>
      <c r="NXR157" s="4"/>
      <c r="NXS157" s="4"/>
      <c r="NXT157" s="4"/>
      <c r="NXU157" s="4"/>
      <c r="NXV157" s="4"/>
      <c r="NXW157" s="4"/>
      <c r="NXX157" s="4"/>
      <c r="NXY157" s="4"/>
      <c r="NXZ157" s="4"/>
      <c r="NYA157" s="4"/>
      <c r="NYB157" s="4"/>
      <c r="NYC157" s="4"/>
      <c r="NYD157" s="4"/>
      <c r="NYE157" s="4"/>
      <c r="NYF157" s="4"/>
      <c r="NYG157" s="4"/>
      <c r="NYH157" s="4"/>
      <c r="NYI157" s="4"/>
      <c r="NYJ157" s="4"/>
      <c r="NYK157" s="4"/>
      <c r="NYL157" s="4"/>
      <c r="NYM157" s="4"/>
      <c r="NYN157" s="4"/>
      <c r="NYO157" s="4"/>
      <c r="NYP157" s="4"/>
      <c r="NYQ157" s="4"/>
      <c r="NYR157" s="4"/>
      <c r="NYS157" s="4"/>
      <c r="NYT157" s="4"/>
      <c r="NYU157" s="4"/>
      <c r="NYV157" s="4"/>
      <c r="NYW157" s="4"/>
      <c r="NYX157" s="4"/>
      <c r="NYY157" s="4"/>
      <c r="NYZ157" s="4"/>
      <c r="NZA157" s="4"/>
      <c r="NZB157" s="4"/>
      <c r="NZC157" s="4"/>
      <c r="NZD157" s="4"/>
      <c r="NZE157" s="4"/>
      <c r="NZF157" s="4"/>
      <c r="NZG157" s="4"/>
      <c r="NZH157" s="4"/>
      <c r="NZI157" s="4"/>
      <c r="NZJ157" s="4"/>
      <c r="NZK157" s="4"/>
      <c r="NZL157" s="4"/>
      <c r="NZM157" s="4"/>
      <c r="NZN157" s="4"/>
      <c r="NZO157" s="4"/>
      <c r="NZP157" s="4"/>
      <c r="NZQ157" s="4"/>
      <c r="NZR157" s="4"/>
      <c r="NZS157" s="4"/>
      <c r="NZT157" s="4"/>
      <c r="NZU157" s="4"/>
      <c r="NZV157" s="4"/>
      <c r="NZW157" s="4"/>
      <c r="NZX157" s="4"/>
      <c r="NZY157" s="4"/>
      <c r="NZZ157" s="4"/>
      <c r="OAA157" s="4"/>
      <c r="OAB157" s="4"/>
      <c r="OAC157" s="4"/>
      <c r="OAD157" s="4"/>
      <c r="OAE157" s="4"/>
      <c r="OAF157" s="4"/>
      <c r="OAG157" s="4"/>
      <c r="OAH157" s="4"/>
      <c r="OAI157" s="4"/>
      <c r="OAJ157" s="4"/>
      <c r="OAK157" s="4"/>
      <c r="OAL157" s="4"/>
      <c r="OAM157" s="4"/>
      <c r="OAN157" s="4"/>
      <c r="OAO157" s="4"/>
      <c r="OAP157" s="4"/>
      <c r="OAQ157" s="4"/>
      <c r="OAR157" s="4"/>
      <c r="OAS157" s="4"/>
      <c r="OAT157" s="4"/>
      <c r="OAU157" s="4"/>
      <c r="OAV157" s="4"/>
      <c r="OAW157" s="4"/>
      <c r="OAX157" s="4"/>
      <c r="OAY157" s="4"/>
      <c r="OAZ157" s="4"/>
      <c r="OBA157" s="4"/>
      <c r="OBB157" s="4"/>
      <c r="OBC157" s="74"/>
      <c r="OBD157" s="74"/>
      <c r="OBE157" s="74"/>
      <c r="OBF157" s="74"/>
      <c r="OBG157" s="74"/>
      <c r="OBH157" s="74"/>
      <c r="OBI157" s="4"/>
      <c r="OBJ157" s="4"/>
      <c r="OBK157" s="4"/>
      <c r="OBL157" s="4"/>
      <c r="OBM157" s="4"/>
      <c r="OBN157" s="4"/>
      <c r="OBO157" s="4"/>
      <c r="OBP157" s="4"/>
      <c r="OBQ157" s="4"/>
      <c r="OBR157" s="4"/>
      <c r="OBS157" s="4"/>
      <c r="OBT157" s="4"/>
      <c r="OBU157" s="4"/>
      <c r="OBV157" s="4"/>
      <c r="OBW157" s="4"/>
      <c r="OBX157" s="4"/>
      <c r="OBY157" s="4"/>
      <c r="OBZ157" s="4"/>
      <c r="OCA157" s="4"/>
      <c r="OCB157" s="4"/>
      <c r="OCC157" s="4"/>
      <c r="OCD157" s="4"/>
      <c r="OCE157" s="4"/>
      <c r="OCF157" s="4"/>
      <c r="OCG157" s="4"/>
      <c r="OCH157" s="4"/>
      <c r="OCI157" s="4"/>
      <c r="OCJ157" s="4"/>
      <c r="OCK157" s="4"/>
      <c r="OCL157" s="4"/>
      <c r="OCM157" s="4"/>
      <c r="OCN157" s="4"/>
      <c r="OCO157" s="4"/>
      <c r="OCP157" s="4"/>
      <c r="OCQ157" s="4"/>
      <c r="OCR157" s="4"/>
      <c r="OCS157" s="4"/>
      <c r="OCT157" s="4"/>
      <c r="OCU157" s="4"/>
      <c r="OCV157" s="4"/>
      <c r="OCW157" s="4"/>
      <c r="OCX157" s="4"/>
      <c r="OCY157" s="4"/>
      <c r="OCZ157" s="4"/>
      <c r="ODA157" s="4"/>
      <c r="ODB157" s="4"/>
      <c r="ODC157" s="4"/>
      <c r="ODD157" s="4"/>
      <c r="ODE157" s="4"/>
      <c r="ODF157" s="4"/>
      <c r="ODG157" s="4"/>
      <c r="ODH157" s="4"/>
      <c r="ODI157" s="4"/>
      <c r="ODJ157" s="4"/>
      <c r="ODK157" s="4"/>
      <c r="ODL157" s="4"/>
      <c r="ODM157" s="4"/>
      <c r="ODN157" s="4"/>
      <c r="ODO157" s="4"/>
      <c r="ODP157" s="4"/>
      <c r="ODQ157" s="4"/>
      <c r="ODR157" s="4"/>
      <c r="ODS157" s="4"/>
      <c r="ODT157" s="4"/>
      <c r="ODU157" s="4"/>
      <c r="ODV157" s="4"/>
      <c r="ODW157" s="4"/>
      <c r="ODX157" s="4"/>
      <c r="ODY157" s="4"/>
      <c r="ODZ157" s="4"/>
      <c r="OEA157" s="4"/>
      <c r="OEB157" s="4"/>
      <c r="OEC157" s="4"/>
      <c r="OED157" s="4"/>
      <c r="OEE157" s="4"/>
      <c r="OEF157" s="4"/>
      <c r="OEG157" s="4"/>
      <c r="OEH157" s="4"/>
      <c r="OEI157" s="4"/>
      <c r="OEJ157" s="4"/>
      <c r="OEK157" s="4"/>
      <c r="OEL157" s="4"/>
      <c r="OEM157" s="4"/>
      <c r="OEN157" s="4"/>
      <c r="OEO157" s="4"/>
      <c r="OEP157" s="4"/>
      <c r="OEQ157" s="4"/>
      <c r="OER157" s="4"/>
      <c r="OES157" s="4"/>
      <c r="OET157" s="4"/>
      <c r="OEU157" s="4"/>
      <c r="OEV157" s="4"/>
      <c r="OEW157" s="4"/>
      <c r="OEX157" s="4"/>
      <c r="OEY157" s="4"/>
      <c r="OEZ157" s="4"/>
      <c r="OFA157" s="4"/>
      <c r="OFB157" s="4"/>
      <c r="OFC157" s="4"/>
      <c r="OFD157" s="4"/>
      <c r="OFE157" s="4"/>
      <c r="OFF157" s="4"/>
      <c r="OFG157" s="4"/>
      <c r="OFH157" s="4"/>
      <c r="OFI157" s="4"/>
      <c r="OFJ157" s="4"/>
      <c r="OFK157" s="4"/>
      <c r="OFL157" s="4"/>
      <c r="OFM157" s="4"/>
      <c r="OFN157" s="4"/>
      <c r="OFO157" s="4"/>
      <c r="OFP157" s="4"/>
      <c r="OFQ157" s="4"/>
      <c r="OFR157" s="4"/>
      <c r="OFS157" s="4"/>
      <c r="OFT157" s="4"/>
      <c r="OFU157" s="4"/>
      <c r="OFV157" s="4"/>
      <c r="OFW157" s="4"/>
      <c r="OFX157" s="4"/>
      <c r="OFY157" s="4"/>
      <c r="OFZ157" s="4"/>
      <c r="OGA157" s="4"/>
      <c r="OGB157" s="4"/>
      <c r="OGC157" s="4"/>
      <c r="OGD157" s="4"/>
      <c r="OGE157" s="4"/>
      <c r="OGF157" s="4"/>
      <c r="OGG157" s="4"/>
      <c r="OGH157" s="4"/>
      <c r="OGI157" s="4"/>
      <c r="OGJ157" s="4"/>
      <c r="OGK157" s="4"/>
      <c r="OGL157" s="4"/>
      <c r="OGM157" s="4"/>
      <c r="OGN157" s="4"/>
      <c r="OGO157" s="4"/>
      <c r="OGP157" s="4"/>
      <c r="OGQ157" s="4"/>
      <c r="OGR157" s="4"/>
      <c r="OGS157" s="4"/>
      <c r="OGT157" s="4"/>
      <c r="OGU157" s="4"/>
      <c r="OGV157" s="4"/>
      <c r="OGW157" s="4"/>
      <c r="OGX157" s="4"/>
      <c r="OGY157" s="4"/>
      <c r="OGZ157" s="4"/>
      <c r="OHA157" s="4"/>
      <c r="OHB157" s="4"/>
      <c r="OHC157" s="4"/>
      <c r="OHD157" s="4"/>
      <c r="OHE157" s="4"/>
      <c r="OHF157" s="4"/>
      <c r="OHG157" s="4"/>
      <c r="OHH157" s="4"/>
      <c r="OHI157" s="4"/>
      <c r="OHJ157" s="4"/>
      <c r="OHK157" s="4"/>
      <c r="OHL157" s="4"/>
      <c r="OHM157" s="4"/>
      <c r="OHN157" s="4"/>
      <c r="OHO157" s="4"/>
      <c r="OHP157" s="4"/>
      <c r="OHQ157" s="4"/>
      <c r="OHR157" s="4"/>
      <c r="OHS157" s="4"/>
      <c r="OHT157" s="4"/>
      <c r="OHU157" s="4"/>
      <c r="OHV157" s="4"/>
      <c r="OHW157" s="4"/>
      <c r="OHX157" s="4"/>
      <c r="OHY157" s="4"/>
      <c r="OHZ157" s="4"/>
      <c r="OIA157" s="4"/>
      <c r="OIB157" s="4"/>
      <c r="OIC157" s="4"/>
      <c r="OID157" s="4"/>
      <c r="OIE157" s="4"/>
      <c r="OIF157" s="4"/>
      <c r="OIG157" s="4"/>
      <c r="OIH157" s="4"/>
      <c r="OII157" s="4"/>
      <c r="OIJ157" s="4"/>
      <c r="OIK157" s="4"/>
      <c r="OIL157" s="4"/>
      <c r="OIM157" s="4"/>
      <c r="OIN157" s="4"/>
      <c r="OIO157" s="4"/>
      <c r="OIP157" s="4"/>
      <c r="OIQ157" s="4"/>
      <c r="OIR157" s="4"/>
      <c r="OIS157" s="4"/>
      <c r="OIT157" s="4"/>
      <c r="OIU157" s="4"/>
      <c r="OIV157" s="4"/>
      <c r="OIW157" s="4"/>
      <c r="OIX157" s="4"/>
      <c r="OIY157" s="4"/>
      <c r="OIZ157" s="4"/>
      <c r="OJA157" s="4"/>
      <c r="OJB157" s="4"/>
      <c r="OJC157" s="4"/>
      <c r="OJD157" s="4"/>
      <c r="OJE157" s="4"/>
      <c r="OJF157" s="4"/>
      <c r="OJG157" s="4"/>
      <c r="OJH157" s="4"/>
      <c r="OJI157" s="4"/>
      <c r="OJJ157" s="4"/>
      <c r="OJK157" s="4"/>
      <c r="OJL157" s="4"/>
      <c r="OJM157" s="4"/>
      <c r="OJN157" s="4"/>
      <c r="OJO157" s="4"/>
      <c r="OJP157" s="4"/>
      <c r="OJQ157" s="4"/>
      <c r="OJR157" s="4"/>
      <c r="OJS157" s="4"/>
      <c r="OJT157" s="4"/>
      <c r="OJU157" s="4"/>
      <c r="OJV157" s="4"/>
      <c r="OJW157" s="4"/>
      <c r="OJX157" s="4"/>
      <c r="OJY157" s="4"/>
      <c r="OJZ157" s="4"/>
      <c r="OKA157" s="4"/>
      <c r="OKB157" s="4"/>
      <c r="OKC157" s="4"/>
      <c r="OKD157" s="4"/>
      <c r="OKE157" s="4"/>
      <c r="OKF157" s="4"/>
      <c r="OKG157" s="4"/>
      <c r="OKH157" s="4"/>
      <c r="OKI157" s="4"/>
      <c r="OKJ157" s="4"/>
      <c r="OKK157" s="4"/>
      <c r="OKL157" s="4"/>
      <c r="OKM157" s="4"/>
      <c r="OKN157" s="4"/>
      <c r="OKO157" s="4"/>
      <c r="OKP157" s="4"/>
      <c r="OKQ157" s="4"/>
      <c r="OKR157" s="4"/>
      <c r="OKS157" s="4"/>
      <c r="OKT157" s="4"/>
      <c r="OKU157" s="4"/>
      <c r="OKV157" s="4"/>
      <c r="OKW157" s="4"/>
      <c r="OKX157" s="4"/>
      <c r="OKY157" s="74"/>
      <c r="OKZ157" s="74"/>
      <c r="OLA157" s="74"/>
      <c r="OLB157" s="74"/>
      <c r="OLC157" s="74"/>
      <c r="OLD157" s="74"/>
      <c r="OLE157" s="4"/>
      <c r="OLF157" s="4"/>
      <c r="OLG157" s="4"/>
      <c r="OLH157" s="4"/>
      <c r="OLI157" s="4"/>
      <c r="OLJ157" s="4"/>
      <c r="OLK157" s="4"/>
      <c r="OLL157" s="4"/>
      <c r="OLM157" s="4"/>
      <c r="OLN157" s="4"/>
      <c r="OLO157" s="4"/>
      <c r="OLP157" s="4"/>
      <c r="OLQ157" s="4"/>
      <c r="OLR157" s="4"/>
      <c r="OLS157" s="4"/>
      <c r="OLT157" s="4"/>
      <c r="OLU157" s="4"/>
      <c r="OLV157" s="4"/>
      <c r="OLW157" s="4"/>
      <c r="OLX157" s="4"/>
      <c r="OLY157" s="4"/>
      <c r="OLZ157" s="4"/>
      <c r="OMA157" s="4"/>
      <c r="OMB157" s="4"/>
      <c r="OMC157" s="4"/>
      <c r="OMD157" s="4"/>
      <c r="OME157" s="4"/>
      <c r="OMF157" s="4"/>
      <c r="OMG157" s="4"/>
      <c r="OMH157" s="4"/>
      <c r="OMI157" s="4"/>
      <c r="OMJ157" s="4"/>
      <c r="OMK157" s="4"/>
      <c r="OML157" s="4"/>
      <c r="OMM157" s="4"/>
      <c r="OMN157" s="4"/>
      <c r="OMO157" s="4"/>
      <c r="OMP157" s="4"/>
      <c r="OMQ157" s="4"/>
      <c r="OMR157" s="4"/>
      <c r="OMS157" s="4"/>
      <c r="OMT157" s="4"/>
      <c r="OMU157" s="4"/>
      <c r="OMV157" s="4"/>
      <c r="OMW157" s="4"/>
      <c r="OMX157" s="4"/>
      <c r="OMY157" s="4"/>
      <c r="OMZ157" s="4"/>
      <c r="ONA157" s="4"/>
      <c r="ONB157" s="4"/>
      <c r="ONC157" s="4"/>
      <c r="OND157" s="4"/>
      <c r="ONE157" s="4"/>
      <c r="ONF157" s="4"/>
      <c r="ONG157" s="4"/>
      <c r="ONH157" s="4"/>
      <c r="ONI157" s="4"/>
      <c r="ONJ157" s="4"/>
      <c r="ONK157" s="4"/>
      <c r="ONL157" s="4"/>
      <c r="ONM157" s="4"/>
      <c r="ONN157" s="4"/>
      <c r="ONO157" s="4"/>
      <c r="ONP157" s="4"/>
      <c r="ONQ157" s="4"/>
      <c r="ONR157" s="4"/>
      <c r="ONS157" s="4"/>
      <c r="ONT157" s="4"/>
      <c r="ONU157" s="4"/>
      <c r="ONV157" s="4"/>
      <c r="ONW157" s="4"/>
      <c r="ONX157" s="4"/>
      <c r="ONY157" s="4"/>
      <c r="ONZ157" s="4"/>
      <c r="OOA157" s="4"/>
      <c r="OOB157" s="4"/>
      <c r="OOC157" s="4"/>
      <c r="OOD157" s="4"/>
      <c r="OOE157" s="4"/>
      <c r="OOF157" s="4"/>
      <c r="OOG157" s="4"/>
      <c r="OOH157" s="4"/>
      <c r="OOI157" s="4"/>
      <c r="OOJ157" s="4"/>
      <c r="OOK157" s="4"/>
      <c r="OOL157" s="4"/>
      <c r="OOM157" s="4"/>
      <c r="OON157" s="4"/>
      <c r="OOO157" s="4"/>
      <c r="OOP157" s="4"/>
      <c r="OOQ157" s="4"/>
      <c r="OOR157" s="4"/>
      <c r="OOS157" s="4"/>
      <c r="OOT157" s="4"/>
      <c r="OOU157" s="4"/>
      <c r="OOV157" s="4"/>
      <c r="OOW157" s="4"/>
      <c r="OOX157" s="4"/>
      <c r="OOY157" s="4"/>
      <c r="OOZ157" s="4"/>
      <c r="OPA157" s="4"/>
      <c r="OPB157" s="4"/>
      <c r="OPC157" s="4"/>
      <c r="OPD157" s="4"/>
      <c r="OPE157" s="4"/>
      <c r="OPF157" s="4"/>
      <c r="OPG157" s="4"/>
      <c r="OPH157" s="4"/>
      <c r="OPI157" s="4"/>
      <c r="OPJ157" s="4"/>
      <c r="OPK157" s="4"/>
      <c r="OPL157" s="4"/>
      <c r="OPM157" s="4"/>
      <c r="OPN157" s="4"/>
      <c r="OPO157" s="4"/>
      <c r="OPP157" s="4"/>
      <c r="OPQ157" s="4"/>
      <c r="OPR157" s="4"/>
      <c r="OPS157" s="4"/>
      <c r="OPT157" s="4"/>
      <c r="OPU157" s="4"/>
      <c r="OPV157" s="4"/>
      <c r="OPW157" s="4"/>
      <c r="OPX157" s="4"/>
      <c r="OPY157" s="4"/>
      <c r="OPZ157" s="4"/>
      <c r="OQA157" s="4"/>
      <c r="OQB157" s="4"/>
      <c r="OQC157" s="4"/>
      <c r="OQD157" s="4"/>
      <c r="OQE157" s="4"/>
      <c r="OQF157" s="4"/>
      <c r="OQG157" s="4"/>
      <c r="OQH157" s="4"/>
      <c r="OQI157" s="4"/>
      <c r="OQJ157" s="4"/>
      <c r="OQK157" s="4"/>
      <c r="OQL157" s="4"/>
      <c r="OQM157" s="4"/>
      <c r="OQN157" s="4"/>
      <c r="OQO157" s="4"/>
      <c r="OQP157" s="4"/>
      <c r="OQQ157" s="4"/>
      <c r="OQR157" s="4"/>
      <c r="OQS157" s="4"/>
      <c r="OQT157" s="4"/>
      <c r="OQU157" s="4"/>
      <c r="OQV157" s="4"/>
      <c r="OQW157" s="4"/>
      <c r="OQX157" s="4"/>
      <c r="OQY157" s="4"/>
      <c r="OQZ157" s="4"/>
      <c r="ORA157" s="4"/>
      <c r="ORB157" s="4"/>
      <c r="ORC157" s="4"/>
      <c r="ORD157" s="4"/>
      <c r="ORE157" s="4"/>
      <c r="ORF157" s="4"/>
      <c r="ORG157" s="4"/>
      <c r="ORH157" s="4"/>
      <c r="ORI157" s="4"/>
      <c r="ORJ157" s="4"/>
      <c r="ORK157" s="4"/>
      <c r="ORL157" s="4"/>
      <c r="ORM157" s="4"/>
      <c r="ORN157" s="4"/>
      <c r="ORO157" s="4"/>
      <c r="ORP157" s="4"/>
      <c r="ORQ157" s="4"/>
      <c r="ORR157" s="4"/>
      <c r="ORS157" s="4"/>
      <c r="ORT157" s="4"/>
      <c r="ORU157" s="4"/>
      <c r="ORV157" s="4"/>
      <c r="ORW157" s="4"/>
      <c r="ORX157" s="4"/>
      <c r="ORY157" s="4"/>
      <c r="ORZ157" s="4"/>
      <c r="OSA157" s="4"/>
      <c r="OSB157" s="4"/>
      <c r="OSC157" s="4"/>
      <c r="OSD157" s="4"/>
      <c r="OSE157" s="4"/>
      <c r="OSF157" s="4"/>
      <c r="OSG157" s="4"/>
      <c r="OSH157" s="4"/>
      <c r="OSI157" s="4"/>
      <c r="OSJ157" s="4"/>
      <c r="OSK157" s="4"/>
      <c r="OSL157" s="4"/>
      <c r="OSM157" s="4"/>
      <c r="OSN157" s="4"/>
      <c r="OSO157" s="4"/>
      <c r="OSP157" s="4"/>
      <c r="OSQ157" s="4"/>
      <c r="OSR157" s="4"/>
      <c r="OSS157" s="4"/>
      <c r="OST157" s="4"/>
      <c r="OSU157" s="4"/>
      <c r="OSV157" s="4"/>
      <c r="OSW157" s="4"/>
      <c r="OSX157" s="4"/>
      <c r="OSY157" s="4"/>
      <c r="OSZ157" s="4"/>
      <c r="OTA157" s="4"/>
      <c r="OTB157" s="4"/>
      <c r="OTC157" s="4"/>
      <c r="OTD157" s="4"/>
      <c r="OTE157" s="4"/>
      <c r="OTF157" s="4"/>
      <c r="OTG157" s="4"/>
      <c r="OTH157" s="4"/>
      <c r="OTI157" s="4"/>
      <c r="OTJ157" s="4"/>
      <c r="OTK157" s="4"/>
      <c r="OTL157" s="4"/>
      <c r="OTM157" s="4"/>
      <c r="OTN157" s="4"/>
      <c r="OTO157" s="4"/>
      <c r="OTP157" s="4"/>
      <c r="OTQ157" s="4"/>
      <c r="OTR157" s="4"/>
      <c r="OTS157" s="4"/>
      <c r="OTT157" s="4"/>
      <c r="OTU157" s="4"/>
      <c r="OTV157" s="4"/>
      <c r="OTW157" s="4"/>
      <c r="OTX157" s="4"/>
      <c r="OTY157" s="4"/>
      <c r="OTZ157" s="4"/>
      <c r="OUA157" s="4"/>
      <c r="OUB157" s="4"/>
      <c r="OUC157" s="4"/>
      <c r="OUD157" s="4"/>
      <c r="OUE157" s="4"/>
      <c r="OUF157" s="4"/>
      <c r="OUG157" s="4"/>
      <c r="OUH157" s="4"/>
      <c r="OUI157" s="4"/>
      <c r="OUJ157" s="4"/>
      <c r="OUK157" s="4"/>
      <c r="OUL157" s="4"/>
      <c r="OUM157" s="4"/>
      <c r="OUN157" s="4"/>
      <c r="OUO157" s="4"/>
      <c r="OUP157" s="4"/>
      <c r="OUQ157" s="4"/>
      <c r="OUR157" s="4"/>
      <c r="OUS157" s="4"/>
      <c r="OUT157" s="4"/>
      <c r="OUU157" s="74"/>
      <c r="OUV157" s="74"/>
      <c r="OUW157" s="74"/>
      <c r="OUX157" s="74"/>
      <c r="OUY157" s="74"/>
      <c r="OUZ157" s="74"/>
      <c r="OVA157" s="4"/>
      <c r="OVB157" s="4"/>
      <c r="OVC157" s="4"/>
      <c r="OVD157" s="4"/>
      <c r="OVE157" s="4"/>
      <c r="OVF157" s="4"/>
      <c r="OVG157" s="4"/>
      <c r="OVH157" s="4"/>
      <c r="OVI157" s="4"/>
      <c r="OVJ157" s="4"/>
      <c r="OVK157" s="4"/>
      <c r="OVL157" s="4"/>
      <c r="OVM157" s="4"/>
      <c r="OVN157" s="4"/>
      <c r="OVO157" s="4"/>
      <c r="OVP157" s="4"/>
      <c r="OVQ157" s="4"/>
      <c r="OVR157" s="4"/>
      <c r="OVS157" s="4"/>
      <c r="OVT157" s="4"/>
      <c r="OVU157" s="4"/>
      <c r="OVV157" s="4"/>
      <c r="OVW157" s="4"/>
      <c r="OVX157" s="4"/>
      <c r="OVY157" s="4"/>
      <c r="OVZ157" s="4"/>
      <c r="OWA157" s="4"/>
      <c r="OWB157" s="4"/>
      <c r="OWC157" s="4"/>
      <c r="OWD157" s="4"/>
      <c r="OWE157" s="4"/>
      <c r="OWF157" s="4"/>
      <c r="OWG157" s="4"/>
      <c r="OWH157" s="4"/>
      <c r="OWI157" s="4"/>
      <c r="OWJ157" s="4"/>
      <c r="OWK157" s="4"/>
      <c r="OWL157" s="4"/>
      <c r="OWM157" s="4"/>
      <c r="OWN157" s="4"/>
      <c r="OWO157" s="4"/>
      <c r="OWP157" s="4"/>
      <c r="OWQ157" s="4"/>
      <c r="OWR157" s="4"/>
      <c r="OWS157" s="4"/>
      <c r="OWT157" s="4"/>
      <c r="OWU157" s="4"/>
      <c r="OWV157" s="4"/>
      <c r="OWW157" s="4"/>
      <c r="OWX157" s="4"/>
      <c r="OWY157" s="4"/>
      <c r="OWZ157" s="4"/>
      <c r="OXA157" s="4"/>
      <c r="OXB157" s="4"/>
      <c r="OXC157" s="4"/>
      <c r="OXD157" s="4"/>
      <c r="OXE157" s="4"/>
      <c r="OXF157" s="4"/>
      <c r="OXG157" s="4"/>
      <c r="OXH157" s="4"/>
      <c r="OXI157" s="4"/>
      <c r="OXJ157" s="4"/>
      <c r="OXK157" s="4"/>
      <c r="OXL157" s="4"/>
      <c r="OXM157" s="4"/>
      <c r="OXN157" s="4"/>
      <c r="OXO157" s="4"/>
      <c r="OXP157" s="4"/>
      <c r="OXQ157" s="4"/>
      <c r="OXR157" s="4"/>
      <c r="OXS157" s="4"/>
      <c r="OXT157" s="4"/>
      <c r="OXU157" s="4"/>
      <c r="OXV157" s="4"/>
      <c r="OXW157" s="4"/>
      <c r="OXX157" s="4"/>
      <c r="OXY157" s="4"/>
      <c r="OXZ157" s="4"/>
      <c r="OYA157" s="4"/>
      <c r="OYB157" s="4"/>
      <c r="OYC157" s="4"/>
      <c r="OYD157" s="4"/>
      <c r="OYE157" s="4"/>
      <c r="OYF157" s="4"/>
      <c r="OYG157" s="4"/>
      <c r="OYH157" s="4"/>
      <c r="OYI157" s="4"/>
      <c r="OYJ157" s="4"/>
      <c r="OYK157" s="4"/>
      <c r="OYL157" s="4"/>
      <c r="OYM157" s="4"/>
      <c r="OYN157" s="4"/>
      <c r="OYO157" s="4"/>
      <c r="OYP157" s="4"/>
      <c r="OYQ157" s="4"/>
      <c r="OYR157" s="4"/>
      <c r="OYS157" s="4"/>
      <c r="OYT157" s="4"/>
      <c r="OYU157" s="4"/>
      <c r="OYV157" s="4"/>
      <c r="OYW157" s="4"/>
      <c r="OYX157" s="4"/>
      <c r="OYY157" s="4"/>
      <c r="OYZ157" s="4"/>
      <c r="OZA157" s="4"/>
      <c r="OZB157" s="4"/>
      <c r="OZC157" s="4"/>
      <c r="OZD157" s="4"/>
      <c r="OZE157" s="4"/>
      <c r="OZF157" s="4"/>
      <c r="OZG157" s="4"/>
      <c r="OZH157" s="4"/>
      <c r="OZI157" s="4"/>
      <c r="OZJ157" s="4"/>
      <c r="OZK157" s="4"/>
      <c r="OZL157" s="4"/>
      <c r="OZM157" s="4"/>
      <c r="OZN157" s="4"/>
      <c r="OZO157" s="4"/>
      <c r="OZP157" s="4"/>
      <c r="OZQ157" s="4"/>
      <c r="OZR157" s="4"/>
      <c r="OZS157" s="4"/>
      <c r="OZT157" s="4"/>
      <c r="OZU157" s="4"/>
      <c r="OZV157" s="4"/>
      <c r="OZW157" s="4"/>
      <c r="OZX157" s="4"/>
      <c r="OZY157" s="4"/>
      <c r="OZZ157" s="4"/>
      <c r="PAA157" s="4"/>
      <c r="PAB157" s="4"/>
      <c r="PAC157" s="4"/>
      <c r="PAD157" s="4"/>
      <c r="PAE157" s="4"/>
      <c r="PAF157" s="4"/>
      <c r="PAG157" s="4"/>
      <c r="PAH157" s="4"/>
      <c r="PAI157" s="4"/>
      <c r="PAJ157" s="4"/>
      <c r="PAK157" s="4"/>
      <c r="PAL157" s="4"/>
      <c r="PAM157" s="4"/>
      <c r="PAN157" s="4"/>
      <c r="PAO157" s="4"/>
      <c r="PAP157" s="4"/>
      <c r="PAQ157" s="4"/>
      <c r="PAR157" s="4"/>
      <c r="PAS157" s="4"/>
      <c r="PAT157" s="4"/>
      <c r="PAU157" s="4"/>
      <c r="PAV157" s="4"/>
      <c r="PAW157" s="4"/>
      <c r="PAX157" s="4"/>
      <c r="PAY157" s="4"/>
      <c r="PAZ157" s="4"/>
      <c r="PBA157" s="4"/>
      <c r="PBB157" s="4"/>
      <c r="PBC157" s="4"/>
      <c r="PBD157" s="4"/>
      <c r="PBE157" s="4"/>
      <c r="PBF157" s="4"/>
      <c r="PBG157" s="4"/>
      <c r="PBH157" s="4"/>
      <c r="PBI157" s="4"/>
      <c r="PBJ157" s="4"/>
      <c r="PBK157" s="4"/>
      <c r="PBL157" s="4"/>
      <c r="PBM157" s="4"/>
      <c r="PBN157" s="4"/>
      <c r="PBO157" s="4"/>
      <c r="PBP157" s="4"/>
      <c r="PBQ157" s="4"/>
      <c r="PBR157" s="4"/>
      <c r="PBS157" s="4"/>
      <c r="PBT157" s="4"/>
      <c r="PBU157" s="4"/>
      <c r="PBV157" s="4"/>
      <c r="PBW157" s="4"/>
      <c r="PBX157" s="4"/>
      <c r="PBY157" s="4"/>
      <c r="PBZ157" s="4"/>
      <c r="PCA157" s="4"/>
      <c r="PCB157" s="4"/>
      <c r="PCC157" s="4"/>
      <c r="PCD157" s="4"/>
      <c r="PCE157" s="4"/>
      <c r="PCF157" s="4"/>
      <c r="PCG157" s="4"/>
      <c r="PCH157" s="4"/>
      <c r="PCI157" s="4"/>
      <c r="PCJ157" s="4"/>
      <c r="PCK157" s="4"/>
      <c r="PCL157" s="4"/>
      <c r="PCM157" s="4"/>
      <c r="PCN157" s="4"/>
      <c r="PCO157" s="4"/>
      <c r="PCP157" s="4"/>
      <c r="PCQ157" s="4"/>
      <c r="PCR157" s="4"/>
      <c r="PCS157" s="4"/>
      <c r="PCT157" s="4"/>
      <c r="PCU157" s="4"/>
      <c r="PCV157" s="4"/>
      <c r="PCW157" s="4"/>
      <c r="PCX157" s="4"/>
      <c r="PCY157" s="4"/>
      <c r="PCZ157" s="4"/>
      <c r="PDA157" s="4"/>
      <c r="PDB157" s="4"/>
      <c r="PDC157" s="4"/>
      <c r="PDD157" s="4"/>
      <c r="PDE157" s="4"/>
      <c r="PDF157" s="4"/>
      <c r="PDG157" s="4"/>
      <c r="PDH157" s="4"/>
      <c r="PDI157" s="4"/>
      <c r="PDJ157" s="4"/>
      <c r="PDK157" s="4"/>
      <c r="PDL157" s="4"/>
      <c r="PDM157" s="4"/>
      <c r="PDN157" s="4"/>
      <c r="PDO157" s="4"/>
      <c r="PDP157" s="4"/>
      <c r="PDQ157" s="4"/>
      <c r="PDR157" s="4"/>
      <c r="PDS157" s="4"/>
      <c r="PDT157" s="4"/>
      <c r="PDU157" s="4"/>
      <c r="PDV157" s="4"/>
      <c r="PDW157" s="4"/>
      <c r="PDX157" s="4"/>
      <c r="PDY157" s="4"/>
      <c r="PDZ157" s="4"/>
      <c r="PEA157" s="4"/>
      <c r="PEB157" s="4"/>
      <c r="PEC157" s="4"/>
      <c r="PED157" s="4"/>
      <c r="PEE157" s="4"/>
      <c r="PEF157" s="4"/>
      <c r="PEG157" s="4"/>
      <c r="PEH157" s="4"/>
      <c r="PEI157" s="4"/>
      <c r="PEJ157" s="4"/>
      <c r="PEK157" s="4"/>
      <c r="PEL157" s="4"/>
      <c r="PEM157" s="4"/>
      <c r="PEN157" s="4"/>
      <c r="PEO157" s="4"/>
      <c r="PEP157" s="4"/>
      <c r="PEQ157" s="74"/>
      <c r="PER157" s="74"/>
      <c r="PES157" s="74"/>
      <c r="PET157" s="74"/>
      <c r="PEU157" s="74"/>
      <c r="PEV157" s="74"/>
      <c r="PEW157" s="4"/>
      <c r="PEX157" s="4"/>
      <c r="PEY157" s="4"/>
      <c r="PEZ157" s="4"/>
      <c r="PFA157" s="4"/>
      <c r="PFB157" s="4"/>
      <c r="PFC157" s="4"/>
      <c r="PFD157" s="4"/>
      <c r="PFE157" s="4"/>
      <c r="PFF157" s="4"/>
      <c r="PFG157" s="4"/>
      <c r="PFH157" s="4"/>
      <c r="PFI157" s="4"/>
      <c r="PFJ157" s="4"/>
      <c r="PFK157" s="4"/>
      <c r="PFL157" s="4"/>
      <c r="PFM157" s="4"/>
      <c r="PFN157" s="4"/>
      <c r="PFO157" s="4"/>
      <c r="PFP157" s="4"/>
      <c r="PFQ157" s="4"/>
      <c r="PFR157" s="4"/>
      <c r="PFS157" s="4"/>
      <c r="PFT157" s="4"/>
      <c r="PFU157" s="4"/>
      <c r="PFV157" s="4"/>
      <c r="PFW157" s="4"/>
      <c r="PFX157" s="4"/>
      <c r="PFY157" s="4"/>
      <c r="PFZ157" s="4"/>
      <c r="PGA157" s="4"/>
      <c r="PGB157" s="4"/>
      <c r="PGC157" s="4"/>
      <c r="PGD157" s="4"/>
      <c r="PGE157" s="4"/>
      <c r="PGF157" s="4"/>
      <c r="PGG157" s="4"/>
      <c r="PGH157" s="4"/>
      <c r="PGI157" s="4"/>
      <c r="PGJ157" s="4"/>
      <c r="PGK157" s="4"/>
      <c r="PGL157" s="4"/>
      <c r="PGM157" s="4"/>
      <c r="PGN157" s="4"/>
      <c r="PGO157" s="4"/>
      <c r="PGP157" s="4"/>
      <c r="PGQ157" s="4"/>
      <c r="PGR157" s="4"/>
      <c r="PGS157" s="4"/>
      <c r="PGT157" s="4"/>
      <c r="PGU157" s="4"/>
      <c r="PGV157" s="4"/>
      <c r="PGW157" s="4"/>
      <c r="PGX157" s="4"/>
      <c r="PGY157" s="4"/>
      <c r="PGZ157" s="4"/>
      <c r="PHA157" s="4"/>
      <c r="PHB157" s="4"/>
      <c r="PHC157" s="4"/>
      <c r="PHD157" s="4"/>
      <c r="PHE157" s="4"/>
      <c r="PHF157" s="4"/>
      <c r="PHG157" s="4"/>
      <c r="PHH157" s="4"/>
      <c r="PHI157" s="4"/>
      <c r="PHJ157" s="4"/>
      <c r="PHK157" s="4"/>
      <c r="PHL157" s="4"/>
      <c r="PHM157" s="4"/>
      <c r="PHN157" s="4"/>
      <c r="PHO157" s="4"/>
      <c r="PHP157" s="4"/>
      <c r="PHQ157" s="4"/>
      <c r="PHR157" s="4"/>
      <c r="PHS157" s="4"/>
      <c r="PHT157" s="4"/>
      <c r="PHU157" s="4"/>
      <c r="PHV157" s="4"/>
      <c r="PHW157" s="4"/>
      <c r="PHX157" s="4"/>
      <c r="PHY157" s="4"/>
      <c r="PHZ157" s="4"/>
      <c r="PIA157" s="4"/>
      <c r="PIB157" s="4"/>
      <c r="PIC157" s="4"/>
      <c r="PID157" s="4"/>
      <c r="PIE157" s="4"/>
      <c r="PIF157" s="4"/>
      <c r="PIG157" s="4"/>
      <c r="PIH157" s="4"/>
      <c r="PII157" s="4"/>
      <c r="PIJ157" s="4"/>
      <c r="PIK157" s="4"/>
      <c r="PIL157" s="4"/>
      <c r="PIM157" s="4"/>
      <c r="PIN157" s="4"/>
      <c r="PIO157" s="4"/>
      <c r="PIP157" s="4"/>
      <c r="PIQ157" s="4"/>
      <c r="PIR157" s="4"/>
      <c r="PIS157" s="4"/>
      <c r="PIT157" s="4"/>
      <c r="PIU157" s="4"/>
      <c r="PIV157" s="4"/>
      <c r="PIW157" s="4"/>
      <c r="PIX157" s="4"/>
      <c r="PIY157" s="4"/>
      <c r="PIZ157" s="4"/>
      <c r="PJA157" s="4"/>
      <c r="PJB157" s="4"/>
      <c r="PJC157" s="4"/>
      <c r="PJD157" s="4"/>
      <c r="PJE157" s="4"/>
      <c r="PJF157" s="4"/>
      <c r="PJG157" s="4"/>
      <c r="PJH157" s="4"/>
      <c r="PJI157" s="4"/>
      <c r="PJJ157" s="4"/>
      <c r="PJK157" s="4"/>
      <c r="PJL157" s="4"/>
      <c r="PJM157" s="4"/>
      <c r="PJN157" s="4"/>
      <c r="PJO157" s="4"/>
      <c r="PJP157" s="4"/>
      <c r="PJQ157" s="4"/>
      <c r="PJR157" s="4"/>
      <c r="PJS157" s="4"/>
      <c r="PJT157" s="4"/>
      <c r="PJU157" s="4"/>
      <c r="PJV157" s="4"/>
      <c r="PJW157" s="4"/>
      <c r="PJX157" s="4"/>
      <c r="PJY157" s="4"/>
      <c r="PJZ157" s="4"/>
      <c r="PKA157" s="4"/>
      <c r="PKB157" s="4"/>
      <c r="PKC157" s="4"/>
      <c r="PKD157" s="4"/>
      <c r="PKE157" s="4"/>
      <c r="PKF157" s="4"/>
      <c r="PKG157" s="4"/>
      <c r="PKH157" s="4"/>
      <c r="PKI157" s="4"/>
      <c r="PKJ157" s="4"/>
      <c r="PKK157" s="4"/>
      <c r="PKL157" s="4"/>
      <c r="PKM157" s="4"/>
      <c r="PKN157" s="4"/>
      <c r="PKO157" s="4"/>
      <c r="PKP157" s="4"/>
      <c r="PKQ157" s="4"/>
      <c r="PKR157" s="4"/>
      <c r="PKS157" s="4"/>
      <c r="PKT157" s="4"/>
      <c r="PKU157" s="4"/>
      <c r="PKV157" s="4"/>
      <c r="PKW157" s="4"/>
      <c r="PKX157" s="4"/>
      <c r="PKY157" s="4"/>
      <c r="PKZ157" s="4"/>
      <c r="PLA157" s="4"/>
      <c r="PLB157" s="4"/>
      <c r="PLC157" s="4"/>
      <c r="PLD157" s="4"/>
      <c r="PLE157" s="4"/>
      <c r="PLF157" s="4"/>
      <c r="PLG157" s="4"/>
      <c r="PLH157" s="4"/>
      <c r="PLI157" s="4"/>
      <c r="PLJ157" s="4"/>
      <c r="PLK157" s="4"/>
      <c r="PLL157" s="4"/>
      <c r="PLM157" s="4"/>
      <c r="PLN157" s="4"/>
      <c r="PLO157" s="4"/>
      <c r="PLP157" s="4"/>
      <c r="PLQ157" s="4"/>
      <c r="PLR157" s="4"/>
      <c r="PLS157" s="4"/>
      <c r="PLT157" s="4"/>
      <c r="PLU157" s="4"/>
      <c r="PLV157" s="4"/>
      <c r="PLW157" s="4"/>
      <c r="PLX157" s="4"/>
      <c r="PLY157" s="4"/>
      <c r="PLZ157" s="4"/>
      <c r="PMA157" s="4"/>
      <c r="PMB157" s="4"/>
      <c r="PMC157" s="4"/>
      <c r="PMD157" s="4"/>
      <c r="PME157" s="4"/>
      <c r="PMF157" s="4"/>
      <c r="PMG157" s="4"/>
      <c r="PMH157" s="4"/>
      <c r="PMI157" s="4"/>
      <c r="PMJ157" s="4"/>
      <c r="PMK157" s="4"/>
      <c r="PML157" s="4"/>
      <c r="PMM157" s="4"/>
      <c r="PMN157" s="4"/>
      <c r="PMO157" s="4"/>
      <c r="PMP157" s="4"/>
      <c r="PMQ157" s="4"/>
      <c r="PMR157" s="4"/>
      <c r="PMS157" s="4"/>
      <c r="PMT157" s="4"/>
      <c r="PMU157" s="4"/>
      <c r="PMV157" s="4"/>
      <c r="PMW157" s="4"/>
      <c r="PMX157" s="4"/>
      <c r="PMY157" s="4"/>
      <c r="PMZ157" s="4"/>
      <c r="PNA157" s="4"/>
      <c r="PNB157" s="4"/>
      <c r="PNC157" s="4"/>
      <c r="PND157" s="4"/>
      <c r="PNE157" s="4"/>
      <c r="PNF157" s="4"/>
      <c r="PNG157" s="4"/>
      <c r="PNH157" s="4"/>
      <c r="PNI157" s="4"/>
      <c r="PNJ157" s="4"/>
      <c r="PNK157" s="4"/>
      <c r="PNL157" s="4"/>
      <c r="PNM157" s="4"/>
      <c r="PNN157" s="4"/>
      <c r="PNO157" s="4"/>
      <c r="PNP157" s="4"/>
      <c r="PNQ157" s="4"/>
      <c r="PNR157" s="4"/>
      <c r="PNS157" s="4"/>
      <c r="PNT157" s="4"/>
      <c r="PNU157" s="4"/>
      <c r="PNV157" s="4"/>
      <c r="PNW157" s="4"/>
      <c r="PNX157" s="4"/>
      <c r="PNY157" s="4"/>
      <c r="PNZ157" s="4"/>
      <c r="POA157" s="4"/>
      <c r="POB157" s="4"/>
      <c r="POC157" s="4"/>
      <c r="POD157" s="4"/>
      <c r="POE157" s="4"/>
      <c r="POF157" s="4"/>
      <c r="POG157" s="4"/>
      <c r="POH157" s="4"/>
      <c r="POI157" s="4"/>
      <c r="POJ157" s="4"/>
      <c r="POK157" s="4"/>
      <c r="POL157" s="4"/>
      <c r="POM157" s="74"/>
      <c r="PON157" s="74"/>
      <c r="POO157" s="74"/>
      <c r="POP157" s="74"/>
      <c r="POQ157" s="74"/>
      <c r="POR157" s="74"/>
      <c r="POS157" s="4"/>
      <c r="POT157" s="4"/>
      <c r="POU157" s="4"/>
      <c r="POV157" s="4"/>
      <c r="POW157" s="4"/>
      <c r="POX157" s="4"/>
      <c r="POY157" s="4"/>
      <c r="POZ157" s="4"/>
      <c r="PPA157" s="4"/>
      <c r="PPB157" s="4"/>
      <c r="PPC157" s="4"/>
      <c r="PPD157" s="4"/>
      <c r="PPE157" s="4"/>
      <c r="PPF157" s="4"/>
      <c r="PPG157" s="4"/>
      <c r="PPH157" s="4"/>
      <c r="PPI157" s="4"/>
      <c r="PPJ157" s="4"/>
      <c r="PPK157" s="4"/>
      <c r="PPL157" s="4"/>
      <c r="PPM157" s="4"/>
      <c r="PPN157" s="4"/>
      <c r="PPO157" s="4"/>
      <c r="PPP157" s="4"/>
      <c r="PPQ157" s="4"/>
      <c r="PPR157" s="4"/>
      <c r="PPS157" s="4"/>
      <c r="PPT157" s="4"/>
      <c r="PPU157" s="4"/>
      <c r="PPV157" s="4"/>
      <c r="PPW157" s="4"/>
      <c r="PPX157" s="4"/>
      <c r="PPY157" s="4"/>
      <c r="PPZ157" s="4"/>
      <c r="PQA157" s="4"/>
      <c r="PQB157" s="4"/>
      <c r="PQC157" s="4"/>
      <c r="PQD157" s="4"/>
      <c r="PQE157" s="4"/>
      <c r="PQF157" s="4"/>
      <c r="PQG157" s="4"/>
      <c r="PQH157" s="4"/>
      <c r="PQI157" s="4"/>
      <c r="PQJ157" s="4"/>
      <c r="PQK157" s="4"/>
      <c r="PQL157" s="4"/>
      <c r="PQM157" s="4"/>
      <c r="PQN157" s="4"/>
      <c r="PQO157" s="4"/>
      <c r="PQP157" s="4"/>
      <c r="PQQ157" s="4"/>
      <c r="PQR157" s="4"/>
      <c r="PQS157" s="4"/>
      <c r="PQT157" s="4"/>
      <c r="PQU157" s="4"/>
      <c r="PQV157" s="4"/>
      <c r="PQW157" s="4"/>
      <c r="PQX157" s="4"/>
      <c r="PQY157" s="4"/>
      <c r="PQZ157" s="4"/>
      <c r="PRA157" s="4"/>
      <c r="PRB157" s="4"/>
      <c r="PRC157" s="4"/>
      <c r="PRD157" s="4"/>
      <c r="PRE157" s="4"/>
      <c r="PRF157" s="4"/>
      <c r="PRG157" s="4"/>
      <c r="PRH157" s="4"/>
      <c r="PRI157" s="4"/>
      <c r="PRJ157" s="4"/>
      <c r="PRK157" s="4"/>
      <c r="PRL157" s="4"/>
      <c r="PRM157" s="4"/>
      <c r="PRN157" s="4"/>
      <c r="PRO157" s="4"/>
      <c r="PRP157" s="4"/>
      <c r="PRQ157" s="4"/>
      <c r="PRR157" s="4"/>
      <c r="PRS157" s="4"/>
      <c r="PRT157" s="4"/>
      <c r="PRU157" s="4"/>
      <c r="PRV157" s="4"/>
      <c r="PRW157" s="4"/>
      <c r="PRX157" s="4"/>
      <c r="PRY157" s="4"/>
      <c r="PRZ157" s="4"/>
      <c r="PSA157" s="4"/>
      <c r="PSB157" s="4"/>
      <c r="PSC157" s="4"/>
      <c r="PSD157" s="4"/>
      <c r="PSE157" s="4"/>
      <c r="PSF157" s="4"/>
      <c r="PSG157" s="4"/>
      <c r="PSH157" s="4"/>
      <c r="PSI157" s="4"/>
      <c r="PSJ157" s="4"/>
      <c r="PSK157" s="4"/>
      <c r="PSL157" s="4"/>
      <c r="PSM157" s="4"/>
      <c r="PSN157" s="4"/>
      <c r="PSO157" s="4"/>
      <c r="PSP157" s="4"/>
      <c r="PSQ157" s="4"/>
      <c r="PSR157" s="4"/>
      <c r="PSS157" s="4"/>
      <c r="PST157" s="4"/>
      <c r="PSU157" s="4"/>
      <c r="PSV157" s="4"/>
      <c r="PSW157" s="4"/>
      <c r="PSX157" s="4"/>
      <c r="PSY157" s="4"/>
      <c r="PSZ157" s="4"/>
      <c r="PTA157" s="4"/>
      <c r="PTB157" s="4"/>
      <c r="PTC157" s="4"/>
      <c r="PTD157" s="4"/>
      <c r="PTE157" s="4"/>
      <c r="PTF157" s="4"/>
      <c r="PTG157" s="4"/>
      <c r="PTH157" s="4"/>
      <c r="PTI157" s="4"/>
      <c r="PTJ157" s="4"/>
      <c r="PTK157" s="4"/>
      <c r="PTL157" s="4"/>
      <c r="PTM157" s="4"/>
      <c r="PTN157" s="4"/>
      <c r="PTO157" s="4"/>
      <c r="PTP157" s="4"/>
      <c r="PTQ157" s="4"/>
      <c r="PTR157" s="4"/>
      <c r="PTS157" s="4"/>
      <c r="PTT157" s="4"/>
      <c r="PTU157" s="4"/>
      <c r="PTV157" s="4"/>
      <c r="PTW157" s="4"/>
      <c r="PTX157" s="4"/>
      <c r="PTY157" s="4"/>
      <c r="PTZ157" s="4"/>
      <c r="PUA157" s="4"/>
      <c r="PUB157" s="4"/>
      <c r="PUC157" s="4"/>
      <c r="PUD157" s="4"/>
      <c r="PUE157" s="4"/>
      <c r="PUF157" s="4"/>
      <c r="PUG157" s="4"/>
      <c r="PUH157" s="4"/>
      <c r="PUI157" s="4"/>
      <c r="PUJ157" s="4"/>
      <c r="PUK157" s="4"/>
      <c r="PUL157" s="4"/>
      <c r="PUM157" s="4"/>
      <c r="PUN157" s="4"/>
      <c r="PUO157" s="4"/>
      <c r="PUP157" s="4"/>
      <c r="PUQ157" s="4"/>
      <c r="PUR157" s="4"/>
      <c r="PUS157" s="4"/>
      <c r="PUT157" s="4"/>
      <c r="PUU157" s="4"/>
      <c r="PUV157" s="4"/>
      <c r="PUW157" s="4"/>
      <c r="PUX157" s="4"/>
      <c r="PUY157" s="4"/>
      <c r="PUZ157" s="4"/>
      <c r="PVA157" s="4"/>
      <c r="PVB157" s="4"/>
      <c r="PVC157" s="4"/>
      <c r="PVD157" s="4"/>
      <c r="PVE157" s="4"/>
      <c r="PVF157" s="4"/>
      <c r="PVG157" s="4"/>
      <c r="PVH157" s="4"/>
      <c r="PVI157" s="4"/>
      <c r="PVJ157" s="4"/>
      <c r="PVK157" s="4"/>
      <c r="PVL157" s="4"/>
      <c r="PVM157" s="4"/>
      <c r="PVN157" s="4"/>
      <c r="PVO157" s="4"/>
      <c r="PVP157" s="4"/>
      <c r="PVQ157" s="4"/>
      <c r="PVR157" s="4"/>
      <c r="PVS157" s="4"/>
      <c r="PVT157" s="4"/>
      <c r="PVU157" s="4"/>
      <c r="PVV157" s="4"/>
      <c r="PVW157" s="4"/>
      <c r="PVX157" s="4"/>
      <c r="PVY157" s="4"/>
      <c r="PVZ157" s="4"/>
      <c r="PWA157" s="4"/>
      <c r="PWB157" s="4"/>
      <c r="PWC157" s="4"/>
      <c r="PWD157" s="4"/>
      <c r="PWE157" s="4"/>
      <c r="PWF157" s="4"/>
      <c r="PWG157" s="4"/>
      <c r="PWH157" s="4"/>
      <c r="PWI157" s="4"/>
      <c r="PWJ157" s="4"/>
      <c r="PWK157" s="4"/>
      <c r="PWL157" s="4"/>
      <c r="PWM157" s="4"/>
      <c r="PWN157" s="4"/>
      <c r="PWO157" s="4"/>
      <c r="PWP157" s="4"/>
      <c r="PWQ157" s="4"/>
      <c r="PWR157" s="4"/>
      <c r="PWS157" s="4"/>
      <c r="PWT157" s="4"/>
      <c r="PWU157" s="4"/>
      <c r="PWV157" s="4"/>
      <c r="PWW157" s="4"/>
      <c r="PWX157" s="4"/>
      <c r="PWY157" s="4"/>
      <c r="PWZ157" s="4"/>
      <c r="PXA157" s="4"/>
      <c r="PXB157" s="4"/>
      <c r="PXC157" s="4"/>
      <c r="PXD157" s="4"/>
      <c r="PXE157" s="4"/>
      <c r="PXF157" s="4"/>
      <c r="PXG157" s="4"/>
      <c r="PXH157" s="4"/>
      <c r="PXI157" s="4"/>
      <c r="PXJ157" s="4"/>
      <c r="PXK157" s="4"/>
      <c r="PXL157" s="4"/>
      <c r="PXM157" s="4"/>
      <c r="PXN157" s="4"/>
      <c r="PXO157" s="4"/>
      <c r="PXP157" s="4"/>
      <c r="PXQ157" s="4"/>
      <c r="PXR157" s="4"/>
      <c r="PXS157" s="4"/>
      <c r="PXT157" s="4"/>
      <c r="PXU157" s="4"/>
      <c r="PXV157" s="4"/>
      <c r="PXW157" s="4"/>
      <c r="PXX157" s="4"/>
      <c r="PXY157" s="4"/>
      <c r="PXZ157" s="4"/>
      <c r="PYA157" s="4"/>
      <c r="PYB157" s="4"/>
      <c r="PYC157" s="4"/>
      <c r="PYD157" s="4"/>
      <c r="PYE157" s="4"/>
      <c r="PYF157" s="4"/>
      <c r="PYG157" s="4"/>
      <c r="PYH157" s="4"/>
      <c r="PYI157" s="74"/>
      <c r="PYJ157" s="74"/>
      <c r="PYK157" s="74"/>
      <c r="PYL157" s="74"/>
      <c r="PYM157" s="74"/>
      <c r="PYN157" s="74"/>
      <c r="PYO157" s="4"/>
      <c r="PYP157" s="4"/>
      <c r="PYQ157" s="4"/>
      <c r="PYR157" s="4"/>
      <c r="PYS157" s="4"/>
      <c r="PYT157" s="4"/>
      <c r="PYU157" s="4"/>
      <c r="PYV157" s="4"/>
      <c r="PYW157" s="4"/>
      <c r="PYX157" s="4"/>
      <c r="PYY157" s="4"/>
      <c r="PYZ157" s="4"/>
      <c r="PZA157" s="4"/>
      <c r="PZB157" s="4"/>
      <c r="PZC157" s="4"/>
      <c r="PZD157" s="4"/>
      <c r="PZE157" s="4"/>
      <c r="PZF157" s="4"/>
      <c r="PZG157" s="4"/>
      <c r="PZH157" s="4"/>
      <c r="PZI157" s="4"/>
      <c r="PZJ157" s="4"/>
      <c r="PZK157" s="4"/>
      <c r="PZL157" s="4"/>
      <c r="PZM157" s="4"/>
      <c r="PZN157" s="4"/>
      <c r="PZO157" s="4"/>
      <c r="PZP157" s="4"/>
      <c r="PZQ157" s="4"/>
      <c r="PZR157" s="4"/>
      <c r="PZS157" s="4"/>
      <c r="PZT157" s="4"/>
      <c r="PZU157" s="4"/>
      <c r="PZV157" s="4"/>
      <c r="PZW157" s="4"/>
      <c r="PZX157" s="4"/>
      <c r="PZY157" s="4"/>
      <c r="PZZ157" s="4"/>
      <c r="QAA157" s="4"/>
      <c r="QAB157" s="4"/>
      <c r="QAC157" s="4"/>
      <c r="QAD157" s="4"/>
      <c r="QAE157" s="4"/>
      <c r="QAF157" s="4"/>
      <c r="QAG157" s="4"/>
      <c r="QAH157" s="4"/>
      <c r="QAI157" s="4"/>
      <c r="QAJ157" s="4"/>
      <c r="QAK157" s="4"/>
      <c r="QAL157" s="4"/>
      <c r="QAM157" s="4"/>
      <c r="QAN157" s="4"/>
      <c r="QAO157" s="4"/>
      <c r="QAP157" s="4"/>
      <c r="QAQ157" s="4"/>
      <c r="QAR157" s="4"/>
      <c r="QAS157" s="4"/>
      <c r="QAT157" s="4"/>
      <c r="QAU157" s="4"/>
      <c r="QAV157" s="4"/>
      <c r="QAW157" s="4"/>
      <c r="QAX157" s="4"/>
      <c r="QAY157" s="4"/>
      <c r="QAZ157" s="4"/>
      <c r="QBA157" s="4"/>
      <c r="QBB157" s="4"/>
      <c r="QBC157" s="4"/>
      <c r="QBD157" s="4"/>
      <c r="QBE157" s="4"/>
      <c r="QBF157" s="4"/>
      <c r="QBG157" s="4"/>
      <c r="QBH157" s="4"/>
      <c r="QBI157" s="4"/>
      <c r="QBJ157" s="4"/>
      <c r="QBK157" s="4"/>
      <c r="QBL157" s="4"/>
      <c r="QBM157" s="4"/>
      <c r="QBN157" s="4"/>
      <c r="QBO157" s="4"/>
      <c r="QBP157" s="4"/>
      <c r="QBQ157" s="4"/>
      <c r="QBR157" s="4"/>
      <c r="QBS157" s="4"/>
      <c r="QBT157" s="4"/>
      <c r="QBU157" s="4"/>
      <c r="QBV157" s="4"/>
      <c r="QBW157" s="4"/>
      <c r="QBX157" s="4"/>
      <c r="QBY157" s="4"/>
      <c r="QBZ157" s="4"/>
      <c r="QCA157" s="4"/>
      <c r="QCB157" s="4"/>
      <c r="QCC157" s="4"/>
      <c r="QCD157" s="4"/>
      <c r="QCE157" s="4"/>
      <c r="QCF157" s="4"/>
      <c r="QCG157" s="4"/>
      <c r="QCH157" s="4"/>
      <c r="QCI157" s="4"/>
      <c r="QCJ157" s="4"/>
      <c r="QCK157" s="4"/>
      <c r="QCL157" s="4"/>
      <c r="QCM157" s="4"/>
      <c r="QCN157" s="4"/>
      <c r="QCO157" s="4"/>
      <c r="QCP157" s="4"/>
      <c r="QCQ157" s="4"/>
      <c r="QCR157" s="4"/>
      <c r="QCS157" s="4"/>
      <c r="QCT157" s="4"/>
      <c r="QCU157" s="4"/>
      <c r="QCV157" s="4"/>
      <c r="QCW157" s="4"/>
      <c r="QCX157" s="4"/>
      <c r="QCY157" s="4"/>
      <c r="QCZ157" s="4"/>
      <c r="QDA157" s="4"/>
      <c r="QDB157" s="4"/>
      <c r="QDC157" s="4"/>
      <c r="QDD157" s="4"/>
      <c r="QDE157" s="4"/>
      <c r="QDF157" s="4"/>
      <c r="QDG157" s="4"/>
      <c r="QDH157" s="4"/>
      <c r="QDI157" s="4"/>
      <c r="QDJ157" s="4"/>
      <c r="QDK157" s="4"/>
      <c r="QDL157" s="4"/>
      <c r="QDM157" s="4"/>
      <c r="QDN157" s="4"/>
      <c r="QDO157" s="4"/>
      <c r="QDP157" s="4"/>
      <c r="QDQ157" s="4"/>
      <c r="QDR157" s="4"/>
      <c r="QDS157" s="4"/>
      <c r="QDT157" s="4"/>
      <c r="QDU157" s="4"/>
      <c r="QDV157" s="4"/>
      <c r="QDW157" s="4"/>
      <c r="QDX157" s="4"/>
      <c r="QDY157" s="4"/>
      <c r="QDZ157" s="4"/>
      <c r="QEA157" s="4"/>
      <c r="QEB157" s="4"/>
      <c r="QEC157" s="4"/>
      <c r="QED157" s="4"/>
      <c r="QEE157" s="4"/>
      <c r="QEF157" s="4"/>
      <c r="QEG157" s="4"/>
      <c r="QEH157" s="4"/>
      <c r="QEI157" s="4"/>
      <c r="QEJ157" s="4"/>
      <c r="QEK157" s="4"/>
      <c r="QEL157" s="4"/>
      <c r="QEM157" s="4"/>
      <c r="QEN157" s="4"/>
      <c r="QEO157" s="4"/>
      <c r="QEP157" s="4"/>
      <c r="QEQ157" s="4"/>
      <c r="QER157" s="4"/>
      <c r="QES157" s="4"/>
      <c r="QET157" s="4"/>
      <c r="QEU157" s="4"/>
      <c r="QEV157" s="4"/>
      <c r="QEW157" s="4"/>
      <c r="QEX157" s="4"/>
      <c r="QEY157" s="4"/>
      <c r="QEZ157" s="4"/>
      <c r="QFA157" s="4"/>
      <c r="QFB157" s="4"/>
      <c r="QFC157" s="4"/>
      <c r="QFD157" s="4"/>
      <c r="QFE157" s="4"/>
      <c r="QFF157" s="4"/>
      <c r="QFG157" s="4"/>
      <c r="QFH157" s="4"/>
      <c r="QFI157" s="4"/>
      <c r="QFJ157" s="4"/>
      <c r="QFK157" s="4"/>
      <c r="QFL157" s="4"/>
      <c r="QFM157" s="4"/>
      <c r="QFN157" s="4"/>
      <c r="QFO157" s="4"/>
      <c r="QFP157" s="4"/>
      <c r="QFQ157" s="4"/>
      <c r="QFR157" s="4"/>
      <c r="QFS157" s="4"/>
      <c r="QFT157" s="4"/>
      <c r="QFU157" s="4"/>
      <c r="QFV157" s="4"/>
      <c r="QFW157" s="4"/>
      <c r="QFX157" s="4"/>
      <c r="QFY157" s="4"/>
      <c r="QFZ157" s="4"/>
      <c r="QGA157" s="4"/>
      <c r="QGB157" s="4"/>
      <c r="QGC157" s="4"/>
      <c r="QGD157" s="4"/>
      <c r="QGE157" s="4"/>
      <c r="QGF157" s="4"/>
      <c r="QGG157" s="4"/>
      <c r="QGH157" s="4"/>
      <c r="QGI157" s="4"/>
      <c r="QGJ157" s="4"/>
      <c r="QGK157" s="4"/>
      <c r="QGL157" s="4"/>
      <c r="QGM157" s="4"/>
      <c r="QGN157" s="4"/>
      <c r="QGO157" s="4"/>
      <c r="QGP157" s="4"/>
      <c r="QGQ157" s="4"/>
      <c r="QGR157" s="4"/>
      <c r="QGS157" s="4"/>
      <c r="QGT157" s="4"/>
      <c r="QGU157" s="4"/>
      <c r="QGV157" s="4"/>
      <c r="QGW157" s="4"/>
      <c r="QGX157" s="4"/>
      <c r="QGY157" s="4"/>
      <c r="QGZ157" s="4"/>
      <c r="QHA157" s="4"/>
      <c r="QHB157" s="4"/>
      <c r="QHC157" s="4"/>
      <c r="QHD157" s="4"/>
      <c r="QHE157" s="4"/>
      <c r="QHF157" s="4"/>
      <c r="QHG157" s="4"/>
      <c r="QHH157" s="4"/>
      <c r="QHI157" s="4"/>
      <c r="QHJ157" s="4"/>
      <c r="QHK157" s="4"/>
      <c r="QHL157" s="4"/>
      <c r="QHM157" s="4"/>
      <c r="QHN157" s="4"/>
      <c r="QHO157" s="4"/>
      <c r="QHP157" s="4"/>
      <c r="QHQ157" s="4"/>
      <c r="QHR157" s="4"/>
      <c r="QHS157" s="4"/>
      <c r="QHT157" s="4"/>
      <c r="QHU157" s="4"/>
      <c r="QHV157" s="4"/>
      <c r="QHW157" s="4"/>
      <c r="QHX157" s="4"/>
      <c r="QHY157" s="4"/>
      <c r="QHZ157" s="4"/>
      <c r="QIA157" s="4"/>
      <c r="QIB157" s="4"/>
      <c r="QIC157" s="4"/>
      <c r="QID157" s="4"/>
      <c r="QIE157" s="74"/>
      <c r="QIF157" s="74"/>
      <c r="QIG157" s="74"/>
      <c r="QIH157" s="74"/>
      <c r="QII157" s="74"/>
      <c r="QIJ157" s="74"/>
      <c r="QIK157" s="4"/>
      <c r="QIL157" s="4"/>
      <c r="QIM157" s="4"/>
      <c r="QIN157" s="4"/>
      <c r="QIO157" s="4"/>
      <c r="QIP157" s="4"/>
      <c r="QIQ157" s="4"/>
      <c r="QIR157" s="4"/>
      <c r="QIS157" s="4"/>
      <c r="QIT157" s="4"/>
      <c r="QIU157" s="4"/>
      <c r="QIV157" s="4"/>
      <c r="QIW157" s="4"/>
      <c r="QIX157" s="4"/>
      <c r="QIY157" s="4"/>
      <c r="QIZ157" s="4"/>
      <c r="QJA157" s="4"/>
      <c r="QJB157" s="4"/>
      <c r="QJC157" s="4"/>
      <c r="QJD157" s="4"/>
      <c r="QJE157" s="4"/>
      <c r="QJF157" s="4"/>
      <c r="QJG157" s="4"/>
      <c r="QJH157" s="4"/>
      <c r="QJI157" s="4"/>
      <c r="QJJ157" s="4"/>
      <c r="QJK157" s="4"/>
      <c r="QJL157" s="4"/>
      <c r="QJM157" s="4"/>
      <c r="QJN157" s="4"/>
      <c r="QJO157" s="4"/>
      <c r="QJP157" s="4"/>
      <c r="QJQ157" s="4"/>
      <c r="QJR157" s="4"/>
      <c r="QJS157" s="4"/>
      <c r="QJT157" s="4"/>
      <c r="QJU157" s="4"/>
      <c r="QJV157" s="4"/>
      <c r="QJW157" s="4"/>
      <c r="QJX157" s="4"/>
      <c r="QJY157" s="4"/>
      <c r="QJZ157" s="4"/>
      <c r="QKA157" s="4"/>
      <c r="QKB157" s="4"/>
      <c r="QKC157" s="4"/>
      <c r="QKD157" s="4"/>
      <c r="QKE157" s="4"/>
      <c r="QKF157" s="4"/>
      <c r="QKG157" s="4"/>
      <c r="QKH157" s="4"/>
      <c r="QKI157" s="4"/>
      <c r="QKJ157" s="4"/>
      <c r="QKK157" s="4"/>
      <c r="QKL157" s="4"/>
      <c r="QKM157" s="4"/>
      <c r="QKN157" s="4"/>
      <c r="QKO157" s="4"/>
      <c r="QKP157" s="4"/>
      <c r="QKQ157" s="4"/>
      <c r="QKR157" s="4"/>
      <c r="QKS157" s="4"/>
      <c r="QKT157" s="4"/>
      <c r="QKU157" s="4"/>
      <c r="QKV157" s="4"/>
      <c r="QKW157" s="4"/>
      <c r="QKX157" s="4"/>
      <c r="QKY157" s="4"/>
      <c r="QKZ157" s="4"/>
      <c r="QLA157" s="4"/>
      <c r="QLB157" s="4"/>
      <c r="QLC157" s="4"/>
      <c r="QLD157" s="4"/>
      <c r="QLE157" s="4"/>
      <c r="QLF157" s="4"/>
      <c r="QLG157" s="4"/>
      <c r="QLH157" s="4"/>
      <c r="QLI157" s="4"/>
      <c r="QLJ157" s="4"/>
      <c r="QLK157" s="4"/>
      <c r="QLL157" s="4"/>
      <c r="QLM157" s="4"/>
      <c r="QLN157" s="4"/>
      <c r="QLO157" s="4"/>
      <c r="QLP157" s="4"/>
      <c r="QLQ157" s="4"/>
      <c r="QLR157" s="4"/>
      <c r="QLS157" s="4"/>
      <c r="QLT157" s="4"/>
      <c r="QLU157" s="4"/>
      <c r="QLV157" s="4"/>
      <c r="QLW157" s="4"/>
      <c r="QLX157" s="4"/>
      <c r="QLY157" s="4"/>
      <c r="QLZ157" s="4"/>
      <c r="QMA157" s="4"/>
      <c r="QMB157" s="4"/>
      <c r="QMC157" s="4"/>
      <c r="QMD157" s="4"/>
      <c r="QME157" s="4"/>
      <c r="QMF157" s="4"/>
      <c r="QMG157" s="4"/>
      <c r="QMH157" s="4"/>
      <c r="QMI157" s="4"/>
      <c r="QMJ157" s="4"/>
      <c r="QMK157" s="4"/>
      <c r="QML157" s="4"/>
      <c r="QMM157" s="4"/>
      <c r="QMN157" s="4"/>
      <c r="QMO157" s="4"/>
      <c r="QMP157" s="4"/>
      <c r="QMQ157" s="4"/>
      <c r="QMR157" s="4"/>
      <c r="QMS157" s="4"/>
      <c r="QMT157" s="4"/>
      <c r="QMU157" s="4"/>
      <c r="QMV157" s="4"/>
      <c r="QMW157" s="4"/>
      <c r="QMX157" s="4"/>
      <c r="QMY157" s="4"/>
      <c r="QMZ157" s="4"/>
      <c r="QNA157" s="4"/>
      <c r="QNB157" s="4"/>
      <c r="QNC157" s="4"/>
      <c r="QND157" s="4"/>
      <c r="QNE157" s="4"/>
      <c r="QNF157" s="4"/>
      <c r="QNG157" s="4"/>
      <c r="QNH157" s="4"/>
      <c r="QNI157" s="4"/>
      <c r="QNJ157" s="4"/>
      <c r="QNK157" s="4"/>
      <c r="QNL157" s="4"/>
      <c r="QNM157" s="4"/>
      <c r="QNN157" s="4"/>
      <c r="QNO157" s="4"/>
      <c r="QNP157" s="4"/>
      <c r="QNQ157" s="4"/>
      <c r="QNR157" s="4"/>
      <c r="QNS157" s="4"/>
      <c r="QNT157" s="4"/>
      <c r="QNU157" s="4"/>
      <c r="QNV157" s="4"/>
      <c r="QNW157" s="4"/>
      <c r="QNX157" s="4"/>
      <c r="QNY157" s="4"/>
      <c r="QNZ157" s="4"/>
      <c r="QOA157" s="4"/>
      <c r="QOB157" s="4"/>
      <c r="QOC157" s="4"/>
      <c r="QOD157" s="4"/>
      <c r="QOE157" s="4"/>
      <c r="QOF157" s="4"/>
      <c r="QOG157" s="4"/>
      <c r="QOH157" s="4"/>
      <c r="QOI157" s="4"/>
      <c r="QOJ157" s="4"/>
      <c r="QOK157" s="4"/>
      <c r="QOL157" s="4"/>
      <c r="QOM157" s="4"/>
      <c r="QON157" s="4"/>
      <c r="QOO157" s="4"/>
      <c r="QOP157" s="4"/>
      <c r="QOQ157" s="4"/>
      <c r="QOR157" s="4"/>
      <c r="QOS157" s="4"/>
      <c r="QOT157" s="4"/>
      <c r="QOU157" s="4"/>
      <c r="QOV157" s="4"/>
      <c r="QOW157" s="4"/>
      <c r="QOX157" s="4"/>
      <c r="QOY157" s="4"/>
      <c r="QOZ157" s="4"/>
      <c r="QPA157" s="4"/>
      <c r="QPB157" s="4"/>
      <c r="QPC157" s="4"/>
      <c r="QPD157" s="4"/>
      <c r="QPE157" s="4"/>
      <c r="QPF157" s="4"/>
      <c r="QPG157" s="4"/>
      <c r="QPH157" s="4"/>
      <c r="QPI157" s="4"/>
      <c r="QPJ157" s="4"/>
      <c r="QPK157" s="4"/>
      <c r="QPL157" s="4"/>
      <c r="QPM157" s="4"/>
      <c r="QPN157" s="4"/>
      <c r="QPO157" s="4"/>
      <c r="QPP157" s="4"/>
      <c r="QPQ157" s="4"/>
      <c r="QPR157" s="4"/>
      <c r="QPS157" s="4"/>
      <c r="QPT157" s="4"/>
      <c r="QPU157" s="4"/>
      <c r="QPV157" s="4"/>
      <c r="QPW157" s="4"/>
      <c r="QPX157" s="4"/>
      <c r="QPY157" s="4"/>
      <c r="QPZ157" s="4"/>
      <c r="QQA157" s="4"/>
      <c r="QQB157" s="4"/>
      <c r="QQC157" s="4"/>
      <c r="QQD157" s="4"/>
      <c r="QQE157" s="4"/>
      <c r="QQF157" s="4"/>
      <c r="QQG157" s="4"/>
      <c r="QQH157" s="4"/>
      <c r="QQI157" s="4"/>
      <c r="QQJ157" s="4"/>
      <c r="QQK157" s="4"/>
      <c r="QQL157" s="4"/>
      <c r="QQM157" s="4"/>
      <c r="QQN157" s="4"/>
      <c r="QQO157" s="4"/>
      <c r="QQP157" s="4"/>
      <c r="QQQ157" s="4"/>
      <c r="QQR157" s="4"/>
      <c r="QQS157" s="4"/>
      <c r="QQT157" s="4"/>
      <c r="QQU157" s="4"/>
      <c r="QQV157" s="4"/>
      <c r="QQW157" s="4"/>
      <c r="QQX157" s="4"/>
      <c r="QQY157" s="4"/>
      <c r="QQZ157" s="4"/>
      <c r="QRA157" s="4"/>
      <c r="QRB157" s="4"/>
      <c r="QRC157" s="4"/>
      <c r="QRD157" s="4"/>
      <c r="QRE157" s="4"/>
      <c r="QRF157" s="4"/>
      <c r="QRG157" s="4"/>
      <c r="QRH157" s="4"/>
      <c r="QRI157" s="4"/>
      <c r="QRJ157" s="4"/>
      <c r="QRK157" s="4"/>
      <c r="QRL157" s="4"/>
      <c r="QRM157" s="4"/>
      <c r="QRN157" s="4"/>
      <c r="QRO157" s="4"/>
      <c r="QRP157" s="4"/>
      <c r="QRQ157" s="4"/>
      <c r="QRR157" s="4"/>
      <c r="QRS157" s="4"/>
      <c r="QRT157" s="4"/>
      <c r="QRU157" s="4"/>
      <c r="QRV157" s="4"/>
      <c r="QRW157" s="4"/>
      <c r="QRX157" s="4"/>
      <c r="QRY157" s="4"/>
      <c r="QRZ157" s="4"/>
      <c r="QSA157" s="74"/>
      <c r="QSB157" s="74"/>
      <c r="QSC157" s="74"/>
      <c r="QSD157" s="74"/>
      <c r="QSE157" s="74"/>
      <c r="QSF157" s="74"/>
      <c r="QSG157" s="4"/>
      <c r="QSH157" s="4"/>
      <c r="QSI157" s="4"/>
      <c r="QSJ157" s="4"/>
      <c r="QSK157" s="4"/>
      <c r="QSL157" s="4"/>
      <c r="QSM157" s="4"/>
      <c r="QSN157" s="4"/>
      <c r="QSO157" s="4"/>
      <c r="QSP157" s="4"/>
      <c r="QSQ157" s="4"/>
      <c r="QSR157" s="4"/>
      <c r="QSS157" s="4"/>
      <c r="QST157" s="4"/>
      <c r="QSU157" s="4"/>
      <c r="QSV157" s="4"/>
      <c r="QSW157" s="4"/>
      <c r="QSX157" s="4"/>
      <c r="QSY157" s="4"/>
      <c r="QSZ157" s="4"/>
      <c r="QTA157" s="4"/>
      <c r="QTB157" s="4"/>
      <c r="QTC157" s="4"/>
      <c r="QTD157" s="4"/>
      <c r="QTE157" s="4"/>
      <c r="QTF157" s="4"/>
      <c r="QTG157" s="4"/>
      <c r="QTH157" s="4"/>
      <c r="QTI157" s="4"/>
      <c r="QTJ157" s="4"/>
      <c r="QTK157" s="4"/>
      <c r="QTL157" s="4"/>
      <c r="QTM157" s="4"/>
      <c r="QTN157" s="4"/>
      <c r="QTO157" s="4"/>
      <c r="QTP157" s="4"/>
      <c r="QTQ157" s="4"/>
      <c r="QTR157" s="4"/>
      <c r="QTS157" s="4"/>
      <c r="QTT157" s="4"/>
      <c r="QTU157" s="4"/>
      <c r="QTV157" s="4"/>
      <c r="QTW157" s="4"/>
      <c r="QTX157" s="4"/>
      <c r="QTY157" s="4"/>
      <c r="QTZ157" s="4"/>
      <c r="QUA157" s="4"/>
      <c r="QUB157" s="4"/>
      <c r="QUC157" s="4"/>
      <c r="QUD157" s="4"/>
      <c r="QUE157" s="4"/>
      <c r="QUF157" s="4"/>
      <c r="QUG157" s="4"/>
      <c r="QUH157" s="4"/>
      <c r="QUI157" s="4"/>
      <c r="QUJ157" s="4"/>
      <c r="QUK157" s="4"/>
      <c r="QUL157" s="4"/>
      <c r="QUM157" s="4"/>
      <c r="QUN157" s="4"/>
      <c r="QUO157" s="4"/>
      <c r="QUP157" s="4"/>
      <c r="QUQ157" s="4"/>
      <c r="QUR157" s="4"/>
      <c r="QUS157" s="4"/>
      <c r="QUT157" s="4"/>
      <c r="QUU157" s="4"/>
      <c r="QUV157" s="4"/>
      <c r="QUW157" s="4"/>
      <c r="QUX157" s="4"/>
      <c r="QUY157" s="4"/>
      <c r="QUZ157" s="4"/>
      <c r="QVA157" s="4"/>
      <c r="QVB157" s="4"/>
      <c r="QVC157" s="4"/>
      <c r="QVD157" s="4"/>
      <c r="QVE157" s="4"/>
      <c r="QVF157" s="4"/>
      <c r="QVG157" s="4"/>
      <c r="QVH157" s="4"/>
      <c r="QVI157" s="4"/>
      <c r="QVJ157" s="4"/>
      <c r="QVK157" s="4"/>
      <c r="QVL157" s="4"/>
      <c r="QVM157" s="4"/>
      <c r="QVN157" s="4"/>
      <c r="QVO157" s="4"/>
      <c r="QVP157" s="4"/>
      <c r="QVQ157" s="4"/>
      <c r="QVR157" s="4"/>
      <c r="QVS157" s="4"/>
      <c r="QVT157" s="4"/>
      <c r="QVU157" s="4"/>
      <c r="QVV157" s="4"/>
      <c r="QVW157" s="4"/>
      <c r="QVX157" s="4"/>
      <c r="QVY157" s="4"/>
      <c r="QVZ157" s="4"/>
      <c r="QWA157" s="4"/>
      <c r="QWB157" s="4"/>
      <c r="QWC157" s="4"/>
      <c r="QWD157" s="4"/>
      <c r="QWE157" s="4"/>
      <c r="QWF157" s="4"/>
      <c r="QWG157" s="4"/>
      <c r="QWH157" s="4"/>
      <c r="QWI157" s="4"/>
      <c r="QWJ157" s="4"/>
      <c r="QWK157" s="4"/>
      <c r="QWL157" s="4"/>
      <c r="QWM157" s="4"/>
      <c r="QWN157" s="4"/>
      <c r="QWO157" s="4"/>
      <c r="QWP157" s="4"/>
      <c r="QWQ157" s="4"/>
      <c r="QWR157" s="4"/>
      <c r="QWS157" s="4"/>
      <c r="QWT157" s="4"/>
      <c r="QWU157" s="4"/>
      <c r="QWV157" s="4"/>
      <c r="QWW157" s="4"/>
      <c r="QWX157" s="4"/>
      <c r="QWY157" s="4"/>
      <c r="QWZ157" s="4"/>
      <c r="QXA157" s="4"/>
      <c r="QXB157" s="4"/>
      <c r="QXC157" s="4"/>
      <c r="QXD157" s="4"/>
      <c r="QXE157" s="4"/>
      <c r="QXF157" s="4"/>
      <c r="QXG157" s="4"/>
      <c r="QXH157" s="4"/>
      <c r="QXI157" s="4"/>
      <c r="QXJ157" s="4"/>
      <c r="QXK157" s="4"/>
      <c r="QXL157" s="4"/>
      <c r="QXM157" s="4"/>
      <c r="QXN157" s="4"/>
      <c r="QXO157" s="4"/>
      <c r="QXP157" s="4"/>
      <c r="QXQ157" s="4"/>
      <c r="QXR157" s="4"/>
      <c r="QXS157" s="4"/>
      <c r="QXT157" s="4"/>
      <c r="QXU157" s="4"/>
      <c r="QXV157" s="4"/>
      <c r="QXW157" s="4"/>
      <c r="QXX157" s="4"/>
      <c r="QXY157" s="4"/>
      <c r="QXZ157" s="4"/>
      <c r="QYA157" s="4"/>
      <c r="QYB157" s="4"/>
      <c r="QYC157" s="4"/>
      <c r="QYD157" s="4"/>
      <c r="QYE157" s="4"/>
      <c r="QYF157" s="4"/>
      <c r="QYG157" s="4"/>
      <c r="QYH157" s="4"/>
      <c r="QYI157" s="4"/>
      <c r="QYJ157" s="4"/>
      <c r="QYK157" s="4"/>
      <c r="QYL157" s="4"/>
      <c r="QYM157" s="4"/>
      <c r="QYN157" s="4"/>
      <c r="QYO157" s="4"/>
      <c r="QYP157" s="4"/>
      <c r="QYQ157" s="4"/>
      <c r="QYR157" s="4"/>
      <c r="QYS157" s="4"/>
      <c r="QYT157" s="4"/>
      <c r="QYU157" s="4"/>
      <c r="QYV157" s="4"/>
      <c r="QYW157" s="4"/>
      <c r="QYX157" s="4"/>
      <c r="QYY157" s="4"/>
      <c r="QYZ157" s="4"/>
      <c r="QZA157" s="4"/>
      <c r="QZB157" s="4"/>
      <c r="QZC157" s="4"/>
      <c r="QZD157" s="4"/>
      <c r="QZE157" s="4"/>
      <c r="QZF157" s="4"/>
      <c r="QZG157" s="4"/>
      <c r="QZH157" s="4"/>
      <c r="QZI157" s="4"/>
      <c r="QZJ157" s="4"/>
      <c r="QZK157" s="4"/>
      <c r="QZL157" s="4"/>
      <c r="QZM157" s="4"/>
      <c r="QZN157" s="4"/>
      <c r="QZO157" s="4"/>
      <c r="QZP157" s="4"/>
      <c r="QZQ157" s="4"/>
      <c r="QZR157" s="4"/>
      <c r="QZS157" s="4"/>
      <c r="QZT157" s="4"/>
      <c r="QZU157" s="4"/>
      <c r="QZV157" s="4"/>
      <c r="QZW157" s="4"/>
      <c r="QZX157" s="4"/>
      <c r="QZY157" s="4"/>
      <c r="QZZ157" s="4"/>
      <c r="RAA157" s="4"/>
      <c r="RAB157" s="4"/>
      <c r="RAC157" s="4"/>
      <c r="RAD157" s="4"/>
      <c r="RAE157" s="4"/>
      <c r="RAF157" s="4"/>
      <c r="RAG157" s="4"/>
      <c r="RAH157" s="4"/>
      <c r="RAI157" s="4"/>
      <c r="RAJ157" s="4"/>
      <c r="RAK157" s="4"/>
      <c r="RAL157" s="4"/>
      <c r="RAM157" s="4"/>
      <c r="RAN157" s="4"/>
      <c r="RAO157" s="4"/>
      <c r="RAP157" s="4"/>
      <c r="RAQ157" s="4"/>
      <c r="RAR157" s="4"/>
      <c r="RAS157" s="4"/>
      <c r="RAT157" s="4"/>
      <c r="RAU157" s="4"/>
      <c r="RAV157" s="4"/>
      <c r="RAW157" s="4"/>
      <c r="RAX157" s="4"/>
      <c r="RAY157" s="4"/>
      <c r="RAZ157" s="4"/>
      <c r="RBA157" s="4"/>
      <c r="RBB157" s="4"/>
      <c r="RBC157" s="4"/>
      <c r="RBD157" s="4"/>
      <c r="RBE157" s="4"/>
      <c r="RBF157" s="4"/>
      <c r="RBG157" s="4"/>
      <c r="RBH157" s="4"/>
      <c r="RBI157" s="4"/>
      <c r="RBJ157" s="4"/>
      <c r="RBK157" s="4"/>
      <c r="RBL157" s="4"/>
      <c r="RBM157" s="4"/>
      <c r="RBN157" s="4"/>
      <c r="RBO157" s="4"/>
      <c r="RBP157" s="4"/>
      <c r="RBQ157" s="4"/>
      <c r="RBR157" s="4"/>
      <c r="RBS157" s="4"/>
      <c r="RBT157" s="4"/>
      <c r="RBU157" s="4"/>
      <c r="RBV157" s="4"/>
      <c r="RBW157" s="74"/>
      <c r="RBX157" s="74"/>
      <c r="RBY157" s="74"/>
      <c r="RBZ157" s="74"/>
      <c r="RCA157" s="74"/>
      <c r="RCB157" s="74"/>
      <c r="RCC157" s="4"/>
      <c r="RCD157" s="4"/>
      <c r="RCE157" s="4"/>
      <c r="RCF157" s="4"/>
      <c r="RCG157" s="4"/>
      <c r="RCH157" s="4"/>
      <c r="RCI157" s="4"/>
      <c r="RCJ157" s="4"/>
      <c r="RCK157" s="4"/>
      <c r="RCL157" s="4"/>
      <c r="RCM157" s="4"/>
      <c r="RCN157" s="4"/>
      <c r="RCO157" s="4"/>
      <c r="RCP157" s="4"/>
      <c r="RCQ157" s="4"/>
      <c r="RCR157" s="4"/>
      <c r="RCS157" s="4"/>
      <c r="RCT157" s="4"/>
      <c r="RCU157" s="4"/>
      <c r="RCV157" s="4"/>
      <c r="RCW157" s="4"/>
      <c r="RCX157" s="4"/>
      <c r="RCY157" s="4"/>
      <c r="RCZ157" s="4"/>
      <c r="RDA157" s="4"/>
      <c r="RDB157" s="4"/>
      <c r="RDC157" s="4"/>
      <c r="RDD157" s="4"/>
      <c r="RDE157" s="4"/>
      <c r="RDF157" s="4"/>
      <c r="RDG157" s="4"/>
      <c r="RDH157" s="4"/>
      <c r="RDI157" s="4"/>
      <c r="RDJ157" s="4"/>
      <c r="RDK157" s="4"/>
      <c r="RDL157" s="4"/>
      <c r="RDM157" s="4"/>
      <c r="RDN157" s="4"/>
      <c r="RDO157" s="4"/>
      <c r="RDP157" s="4"/>
      <c r="RDQ157" s="4"/>
      <c r="RDR157" s="4"/>
      <c r="RDS157" s="4"/>
      <c r="RDT157" s="4"/>
      <c r="RDU157" s="4"/>
      <c r="RDV157" s="4"/>
      <c r="RDW157" s="4"/>
      <c r="RDX157" s="4"/>
      <c r="RDY157" s="4"/>
      <c r="RDZ157" s="4"/>
      <c r="REA157" s="4"/>
      <c r="REB157" s="4"/>
      <c r="REC157" s="4"/>
      <c r="RED157" s="4"/>
      <c r="REE157" s="4"/>
      <c r="REF157" s="4"/>
      <c r="REG157" s="4"/>
      <c r="REH157" s="4"/>
      <c r="REI157" s="4"/>
      <c r="REJ157" s="4"/>
      <c r="REK157" s="4"/>
      <c r="REL157" s="4"/>
      <c r="REM157" s="4"/>
      <c r="REN157" s="4"/>
      <c r="REO157" s="4"/>
      <c r="REP157" s="4"/>
      <c r="REQ157" s="4"/>
      <c r="RER157" s="4"/>
      <c r="RES157" s="4"/>
      <c r="RET157" s="4"/>
      <c r="REU157" s="4"/>
      <c r="REV157" s="4"/>
      <c r="REW157" s="4"/>
      <c r="REX157" s="4"/>
      <c r="REY157" s="4"/>
      <c r="REZ157" s="4"/>
      <c r="RFA157" s="4"/>
      <c r="RFB157" s="4"/>
      <c r="RFC157" s="4"/>
      <c r="RFD157" s="4"/>
      <c r="RFE157" s="4"/>
      <c r="RFF157" s="4"/>
      <c r="RFG157" s="4"/>
      <c r="RFH157" s="4"/>
      <c r="RFI157" s="4"/>
      <c r="RFJ157" s="4"/>
      <c r="RFK157" s="4"/>
      <c r="RFL157" s="4"/>
      <c r="RFM157" s="4"/>
      <c r="RFN157" s="4"/>
      <c r="RFO157" s="4"/>
      <c r="RFP157" s="4"/>
      <c r="RFQ157" s="4"/>
      <c r="RFR157" s="4"/>
      <c r="RFS157" s="4"/>
      <c r="RFT157" s="4"/>
      <c r="RFU157" s="4"/>
      <c r="RFV157" s="4"/>
      <c r="RFW157" s="4"/>
      <c r="RFX157" s="4"/>
      <c r="RFY157" s="4"/>
      <c r="RFZ157" s="4"/>
      <c r="RGA157" s="4"/>
      <c r="RGB157" s="4"/>
      <c r="RGC157" s="4"/>
      <c r="RGD157" s="4"/>
      <c r="RGE157" s="4"/>
      <c r="RGF157" s="4"/>
      <c r="RGG157" s="4"/>
      <c r="RGH157" s="4"/>
      <c r="RGI157" s="4"/>
      <c r="RGJ157" s="4"/>
      <c r="RGK157" s="4"/>
      <c r="RGL157" s="4"/>
      <c r="RGM157" s="4"/>
      <c r="RGN157" s="4"/>
      <c r="RGO157" s="4"/>
      <c r="RGP157" s="4"/>
      <c r="RGQ157" s="4"/>
      <c r="RGR157" s="4"/>
      <c r="RGS157" s="4"/>
      <c r="RGT157" s="4"/>
      <c r="RGU157" s="4"/>
      <c r="RGV157" s="4"/>
      <c r="RGW157" s="4"/>
      <c r="RGX157" s="4"/>
      <c r="RGY157" s="4"/>
      <c r="RGZ157" s="4"/>
      <c r="RHA157" s="4"/>
      <c r="RHB157" s="4"/>
      <c r="RHC157" s="4"/>
      <c r="RHD157" s="4"/>
      <c r="RHE157" s="4"/>
      <c r="RHF157" s="4"/>
      <c r="RHG157" s="4"/>
      <c r="RHH157" s="4"/>
      <c r="RHI157" s="4"/>
      <c r="RHJ157" s="4"/>
      <c r="RHK157" s="4"/>
      <c r="RHL157" s="4"/>
      <c r="RHM157" s="4"/>
      <c r="RHN157" s="4"/>
      <c r="RHO157" s="4"/>
      <c r="RHP157" s="4"/>
      <c r="RHQ157" s="4"/>
      <c r="RHR157" s="4"/>
      <c r="RHS157" s="4"/>
      <c r="RHT157" s="4"/>
      <c r="RHU157" s="4"/>
      <c r="RHV157" s="4"/>
      <c r="RHW157" s="4"/>
      <c r="RHX157" s="4"/>
      <c r="RHY157" s="4"/>
      <c r="RHZ157" s="4"/>
      <c r="RIA157" s="4"/>
      <c r="RIB157" s="4"/>
      <c r="RIC157" s="4"/>
      <c r="RID157" s="4"/>
      <c r="RIE157" s="4"/>
      <c r="RIF157" s="4"/>
      <c r="RIG157" s="4"/>
      <c r="RIH157" s="4"/>
      <c r="RII157" s="4"/>
      <c r="RIJ157" s="4"/>
      <c r="RIK157" s="4"/>
      <c r="RIL157" s="4"/>
      <c r="RIM157" s="4"/>
      <c r="RIN157" s="4"/>
      <c r="RIO157" s="4"/>
      <c r="RIP157" s="4"/>
      <c r="RIQ157" s="4"/>
      <c r="RIR157" s="4"/>
      <c r="RIS157" s="4"/>
      <c r="RIT157" s="4"/>
      <c r="RIU157" s="4"/>
      <c r="RIV157" s="4"/>
      <c r="RIW157" s="4"/>
      <c r="RIX157" s="4"/>
      <c r="RIY157" s="4"/>
      <c r="RIZ157" s="4"/>
      <c r="RJA157" s="4"/>
      <c r="RJB157" s="4"/>
      <c r="RJC157" s="4"/>
      <c r="RJD157" s="4"/>
      <c r="RJE157" s="4"/>
      <c r="RJF157" s="4"/>
      <c r="RJG157" s="4"/>
      <c r="RJH157" s="4"/>
      <c r="RJI157" s="4"/>
      <c r="RJJ157" s="4"/>
      <c r="RJK157" s="4"/>
      <c r="RJL157" s="4"/>
      <c r="RJM157" s="4"/>
      <c r="RJN157" s="4"/>
      <c r="RJO157" s="4"/>
      <c r="RJP157" s="4"/>
      <c r="RJQ157" s="4"/>
      <c r="RJR157" s="4"/>
      <c r="RJS157" s="4"/>
      <c r="RJT157" s="4"/>
      <c r="RJU157" s="4"/>
      <c r="RJV157" s="4"/>
      <c r="RJW157" s="4"/>
      <c r="RJX157" s="4"/>
      <c r="RJY157" s="4"/>
      <c r="RJZ157" s="4"/>
      <c r="RKA157" s="4"/>
      <c r="RKB157" s="4"/>
      <c r="RKC157" s="4"/>
      <c r="RKD157" s="4"/>
      <c r="RKE157" s="4"/>
      <c r="RKF157" s="4"/>
      <c r="RKG157" s="4"/>
      <c r="RKH157" s="4"/>
      <c r="RKI157" s="4"/>
      <c r="RKJ157" s="4"/>
      <c r="RKK157" s="4"/>
      <c r="RKL157" s="4"/>
      <c r="RKM157" s="4"/>
      <c r="RKN157" s="4"/>
      <c r="RKO157" s="4"/>
      <c r="RKP157" s="4"/>
      <c r="RKQ157" s="4"/>
      <c r="RKR157" s="4"/>
      <c r="RKS157" s="4"/>
      <c r="RKT157" s="4"/>
      <c r="RKU157" s="4"/>
      <c r="RKV157" s="4"/>
      <c r="RKW157" s="4"/>
      <c r="RKX157" s="4"/>
      <c r="RKY157" s="4"/>
      <c r="RKZ157" s="4"/>
      <c r="RLA157" s="4"/>
      <c r="RLB157" s="4"/>
      <c r="RLC157" s="4"/>
      <c r="RLD157" s="4"/>
      <c r="RLE157" s="4"/>
      <c r="RLF157" s="4"/>
      <c r="RLG157" s="4"/>
      <c r="RLH157" s="4"/>
      <c r="RLI157" s="4"/>
      <c r="RLJ157" s="4"/>
      <c r="RLK157" s="4"/>
      <c r="RLL157" s="4"/>
      <c r="RLM157" s="4"/>
      <c r="RLN157" s="4"/>
      <c r="RLO157" s="4"/>
      <c r="RLP157" s="4"/>
      <c r="RLQ157" s="4"/>
      <c r="RLR157" s="4"/>
      <c r="RLS157" s="74"/>
      <c r="RLT157" s="74"/>
      <c r="RLU157" s="74"/>
      <c r="RLV157" s="74"/>
      <c r="RLW157" s="74"/>
      <c r="RLX157" s="74"/>
      <c r="RLY157" s="4"/>
      <c r="RLZ157" s="4"/>
      <c r="RMA157" s="4"/>
      <c r="RMB157" s="4"/>
      <c r="RMC157" s="4"/>
      <c r="RMD157" s="4"/>
      <c r="RME157" s="4"/>
      <c r="RMF157" s="4"/>
      <c r="RMG157" s="4"/>
      <c r="RMH157" s="4"/>
      <c r="RMI157" s="4"/>
      <c r="RMJ157" s="4"/>
      <c r="RMK157" s="4"/>
      <c r="RML157" s="4"/>
      <c r="RMM157" s="4"/>
      <c r="RMN157" s="4"/>
      <c r="RMO157" s="4"/>
      <c r="RMP157" s="4"/>
      <c r="RMQ157" s="4"/>
      <c r="RMR157" s="4"/>
      <c r="RMS157" s="4"/>
      <c r="RMT157" s="4"/>
      <c r="RMU157" s="4"/>
      <c r="RMV157" s="4"/>
      <c r="RMW157" s="4"/>
      <c r="RMX157" s="4"/>
      <c r="RMY157" s="4"/>
      <c r="RMZ157" s="4"/>
      <c r="RNA157" s="4"/>
      <c r="RNB157" s="4"/>
      <c r="RNC157" s="4"/>
      <c r="RND157" s="4"/>
      <c r="RNE157" s="4"/>
      <c r="RNF157" s="4"/>
      <c r="RNG157" s="4"/>
      <c r="RNH157" s="4"/>
      <c r="RNI157" s="4"/>
      <c r="RNJ157" s="4"/>
      <c r="RNK157" s="4"/>
      <c r="RNL157" s="4"/>
      <c r="RNM157" s="4"/>
      <c r="RNN157" s="4"/>
      <c r="RNO157" s="4"/>
      <c r="RNP157" s="4"/>
      <c r="RNQ157" s="4"/>
      <c r="RNR157" s="4"/>
      <c r="RNS157" s="4"/>
      <c r="RNT157" s="4"/>
      <c r="RNU157" s="4"/>
      <c r="RNV157" s="4"/>
      <c r="RNW157" s="4"/>
      <c r="RNX157" s="4"/>
      <c r="RNY157" s="4"/>
      <c r="RNZ157" s="4"/>
      <c r="ROA157" s="4"/>
      <c r="ROB157" s="4"/>
      <c r="ROC157" s="4"/>
      <c r="ROD157" s="4"/>
      <c r="ROE157" s="4"/>
      <c r="ROF157" s="4"/>
      <c r="ROG157" s="4"/>
      <c r="ROH157" s="4"/>
      <c r="ROI157" s="4"/>
      <c r="ROJ157" s="4"/>
      <c r="ROK157" s="4"/>
      <c r="ROL157" s="4"/>
      <c r="ROM157" s="4"/>
      <c r="RON157" s="4"/>
      <c r="ROO157" s="4"/>
      <c r="ROP157" s="4"/>
      <c r="ROQ157" s="4"/>
      <c r="ROR157" s="4"/>
      <c r="ROS157" s="4"/>
      <c r="ROT157" s="4"/>
      <c r="ROU157" s="4"/>
      <c r="ROV157" s="4"/>
      <c r="ROW157" s="4"/>
      <c r="ROX157" s="4"/>
      <c r="ROY157" s="4"/>
      <c r="ROZ157" s="4"/>
      <c r="RPA157" s="4"/>
      <c r="RPB157" s="4"/>
      <c r="RPC157" s="4"/>
      <c r="RPD157" s="4"/>
      <c r="RPE157" s="4"/>
      <c r="RPF157" s="4"/>
      <c r="RPG157" s="4"/>
      <c r="RPH157" s="4"/>
      <c r="RPI157" s="4"/>
      <c r="RPJ157" s="4"/>
      <c r="RPK157" s="4"/>
      <c r="RPL157" s="4"/>
      <c r="RPM157" s="4"/>
      <c r="RPN157" s="4"/>
      <c r="RPO157" s="4"/>
      <c r="RPP157" s="4"/>
      <c r="RPQ157" s="4"/>
      <c r="RPR157" s="4"/>
      <c r="RPS157" s="4"/>
      <c r="RPT157" s="4"/>
      <c r="RPU157" s="4"/>
      <c r="RPV157" s="4"/>
      <c r="RPW157" s="4"/>
      <c r="RPX157" s="4"/>
      <c r="RPY157" s="4"/>
      <c r="RPZ157" s="4"/>
      <c r="RQA157" s="4"/>
      <c r="RQB157" s="4"/>
      <c r="RQC157" s="4"/>
      <c r="RQD157" s="4"/>
      <c r="RQE157" s="4"/>
      <c r="RQF157" s="4"/>
      <c r="RQG157" s="4"/>
      <c r="RQH157" s="4"/>
      <c r="RQI157" s="4"/>
      <c r="RQJ157" s="4"/>
      <c r="RQK157" s="4"/>
      <c r="RQL157" s="4"/>
      <c r="RQM157" s="4"/>
      <c r="RQN157" s="4"/>
      <c r="RQO157" s="4"/>
      <c r="RQP157" s="4"/>
      <c r="RQQ157" s="4"/>
      <c r="RQR157" s="4"/>
      <c r="RQS157" s="4"/>
      <c r="RQT157" s="4"/>
      <c r="RQU157" s="4"/>
      <c r="RQV157" s="4"/>
      <c r="RQW157" s="4"/>
      <c r="RQX157" s="4"/>
      <c r="RQY157" s="4"/>
      <c r="RQZ157" s="4"/>
      <c r="RRA157" s="4"/>
      <c r="RRB157" s="4"/>
      <c r="RRC157" s="4"/>
      <c r="RRD157" s="4"/>
      <c r="RRE157" s="4"/>
      <c r="RRF157" s="4"/>
      <c r="RRG157" s="4"/>
      <c r="RRH157" s="4"/>
      <c r="RRI157" s="4"/>
      <c r="RRJ157" s="4"/>
      <c r="RRK157" s="4"/>
      <c r="RRL157" s="4"/>
      <c r="RRM157" s="4"/>
      <c r="RRN157" s="4"/>
      <c r="RRO157" s="4"/>
      <c r="RRP157" s="4"/>
      <c r="RRQ157" s="4"/>
      <c r="RRR157" s="4"/>
      <c r="RRS157" s="4"/>
      <c r="RRT157" s="4"/>
      <c r="RRU157" s="4"/>
      <c r="RRV157" s="4"/>
      <c r="RRW157" s="4"/>
      <c r="RRX157" s="4"/>
      <c r="RRY157" s="4"/>
      <c r="RRZ157" s="4"/>
      <c r="RSA157" s="4"/>
      <c r="RSB157" s="4"/>
      <c r="RSC157" s="4"/>
      <c r="RSD157" s="4"/>
      <c r="RSE157" s="4"/>
      <c r="RSF157" s="4"/>
      <c r="RSG157" s="4"/>
      <c r="RSH157" s="4"/>
      <c r="RSI157" s="4"/>
      <c r="RSJ157" s="4"/>
      <c r="RSK157" s="4"/>
      <c r="RSL157" s="4"/>
      <c r="RSM157" s="4"/>
      <c r="RSN157" s="4"/>
      <c r="RSO157" s="4"/>
      <c r="RSP157" s="4"/>
      <c r="RSQ157" s="4"/>
      <c r="RSR157" s="4"/>
      <c r="RSS157" s="4"/>
      <c r="RST157" s="4"/>
      <c r="RSU157" s="4"/>
      <c r="RSV157" s="4"/>
      <c r="RSW157" s="4"/>
      <c r="RSX157" s="4"/>
      <c r="RSY157" s="4"/>
      <c r="RSZ157" s="4"/>
      <c r="RTA157" s="4"/>
      <c r="RTB157" s="4"/>
      <c r="RTC157" s="4"/>
      <c r="RTD157" s="4"/>
      <c r="RTE157" s="4"/>
      <c r="RTF157" s="4"/>
      <c r="RTG157" s="4"/>
      <c r="RTH157" s="4"/>
      <c r="RTI157" s="4"/>
      <c r="RTJ157" s="4"/>
      <c r="RTK157" s="4"/>
      <c r="RTL157" s="4"/>
      <c r="RTM157" s="4"/>
      <c r="RTN157" s="4"/>
      <c r="RTO157" s="4"/>
      <c r="RTP157" s="4"/>
      <c r="RTQ157" s="4"/>
      <c r="RTR157" s="4"/>
      <c r="RTS157" s="4"/>
      <c r="RTT157" s="4"/>
      <c r="RTU157" s="4"/>
      <c r="RTV157" s="4"/>
      <c r="RTW157" s="4"/>
      <c r="RTX157" s="4"/>
      <c r="RTY157" s="4"/>
      <c r="RTZ157" s="4"/>
      <c r="RUA157" s="4"/>
      <c r="RUB157" s="4"/>
      <c r="RUC157" s="4"/>
      <c r="RUD157" s="4"/>
      <c r="RUE157" s="4"/>
      <c r="RUF157" s="4"/>
      <c r="RUG157" s="4"/>
      <c r="RUH157" s="4"/>
      <c r="RUI157" s="4"/>
      <c r="RUJ157" s="4"/>
      <c r="RUK157" s="4"/>
      <c r="RUL157" s="4"/>
      <c r="RUM157" s="4"/>
      <c r="RUN157" s="4"/>
      <c r="RUO157" s="4"/>
      <c r="RUP157" s="4"/>
      <c r="RUQ157" s="4"/>
      <c r="RUR157" s="4"/>
      <c r="RUS157" s="4"/>
      <c r="RUT157" s="4"/>
      <c r="RUU157" s="4"/>
      <c r="RUV157" s="4"/>
      <c r="RUW157" s="4"/>
      <c r="RUX157" s="4"/>
      <c r="RUY157" s="4"/>
      <c r="RUZ157" s="4"/>
      <c r="RVA157" s="4"/>
      <c r="RVB157" s="4"/>
      <c r="RVC157" s="4"/>
      <c r="RVD157" s="4"/>
      <c r="RVE157" s="4"/>
      <c r="RVF157" s="4"/>
      <c r="RVG157" s="4"/>
      <c r="RVH157" s="4"/>
      <c r="RVI157" s="4"/>
      <c r="RVJ157" s="4"/>
      <c r="RVK157" s="4"/>
      <c r="RVL157" s="4"/>
      <c r="RVM157" s="4"/>
      <c r="RVN157" s="4"/>
      <c r="RVO157" s="74"/>
      <c r="RVP157" s="74"/>
      <c r="RVQ157" s="74"/>
      <c r="RVR157" s="74"/>
      <c r="RVS157" s="74"/>
      <c r="RVT157" s="74"/>
      <c r="RVU157" s="4"/>
      <c r="RVV157" s="4"/>
      <c r="RVW157" s="4"/>
      <c r="RVX157" s="4"/>
      <c r="RVY157" s="4"/>
      <c r="RVZ157" s="4"/>
      <c r="RWA157" s="4"/>
      <c r="RWB157" s="4"/>
      <c r="RWC157" s="4"/>
      <c r="RWD157" s="4"/>
      <c r="RWE157" s="4"/>
      <c r="RWF157" s="4"/>
      <c r="RWG157" s="4"/>
      <c r="RWH157" s="4"/>
      <c r="RWI157" s="4"/>
      <c r="RWJ157" s="4"/>
      <c r="RWK157" s="4"/>
      <c r="RWL157" s="4"/>
      <c r="RWM157" s="4"/>
      <c r="RWN157" s="4"/>
      <c r="RWO157" s="4"/>
      <c r="RWP157" s="4"/>
      <c r="RWQ157" s="4"/>
      <c r="RWR157" s="4"/>
      <c r="RWS157" s="4"/>
      <c r="RWT157" s="4"/>
      <c r="RWU157" s="4"/>
      <c r="RWV157" s="4"/>
      <c r="RWW157" s="4"/>
      <c r="RWX157" s="4"/>
      <c r="RWY157" s="4"/>
      <c r="RWZ157" s="4"/>
      <c r="RXA157" s="4"/>
      <c r="RXB157" s="4"/>
      <c r="RXC157" s="4"/>
      <c r="RXD157" s="4"/>
      <c r="RXE157" s="4"/>
      <c r="RXF157" s="4"/>
      <c r="RXG157" s="4"/>
      <c r="RXH157" s="4"/>
      <c r="RXI157" s="4"/>
      <c r="RXJ157" s="4"/>
      <c r="RXK157" s="4"/>
      <c r="RXL157" s="4"/>
      <c r="RXM157" s="4"/>
      <c r="RXN157" s="4"/>
      <c r="RXO157" s="4"/>
      <c r="RXP157" s="4"/>
      <c r="RXQ157" s="4"/>
      <c r="RXR157" s="4"/>
      <c r="RXS157" s="4"/>
      <c r="RXT157" s="4"/>
      <c r="RXU157" s="4"/>
      <c r="RXV157" s="4"/>
      <c r="RXW157" s="4"/>
      <c r="RXX157" s="4"/>
      <c r="RXY157" s="4"/>
      <c r="RXZ157" s="4"/>
      <c r="RYA157" s="4"/>
      <c r="RYB157" s="4"/>
      <c r="RYC157" s="4"/>
      <c r="RYD157" s="4"/>
      <c r="RYE157" s="4"/>
      <c r="RYF157" s="4"/>
      <c r="RYG157" s="4"/>
      <c r="RYH157" s="4"/>
      <c r="RYI157" s="4"/>
      <c r="RYJ157" s="4"/>
      <c r="RYK157" s="4"/>
      <c r="RYL157" s="4"/>
      <c r="RYM157" s="4"/>
      <c r="RYN157" s="4"/>
      <c r="RYO157" s="4"/>
      <c r="RYP157" s="4"/>
      <c r="RYQ157" s="4"/>
      <c r="RYR157" s="4"/>
      <c r="RYS157" s="4"/>
      <c r="RYT157" s="4"/>
      <c r="RYU157" s="4"/>
      <c r="RYV157" s="4"/>
      <c r="RYW157" s="4"/>
      <c r="RYX157" s="4"/>
      <c r="RYY157" s="4"/>
      <c r="RYZ157" s="4"/>
      <c r="RZA157" s="4"/>
      <c r="RZB157" s="4"/>
      <c r="RZC157" s="4"/>
      <c r="RZD157" s="4"/>
      <c r="RZE157" s="4"/>
      <c r="RZF157" s="4"/>
      <c r="RZG157" s="4"/>
      <c r="RZH157" s="4"/>
      <c r="RZI157" s="4"/>
      <c r="RZJ157" s="4"/>
      <c r="RZK157" s="4"/>
      <c r="RZL157" s="4"/>
      <c r="RZM157" s="4"/>
      <c r="RZN157" s="4"/>
      <c r="RZO157" s="4"/>
      <c r="RZP157" s="4"/>
      <c r="RZQ157" s="4"/>
      <c r="RZR157" s="4"/>
      <c r="RZS157" s="4"/>
      <c r="RZT157" s="4"/>
      <c r="RZU157" s="4"/>
      <c r="RZV157" s="4"/>
      <c r="RZW157" s="4"/>
      <c r="RZX157" s="4"/>
      <c r="RZY157" s="4"/>
      <c r="RZZ157" s="4"/>
      <c r="SAA157" s="4"/>
      <c r="SAB157" s="4"/>
      <c r="SAC157" s="4"/>
      <c r="SAD157" s="4"/>
      <c r="SAE157" s="4"/>
      <c r="SAF157" s="4"/>
      <c r="SAG157" s="4"/>
      <c r="SAH157" s="4"/>
      <c r="SAI157" s="4"/>
      <c r="SAJ157" s="4"/>
      <c r="SAK157" s="4"/>
      <c r="SAL157" s="4"/>
      <c r="SAM157" s="4"/>
      <c r="SAN157" s="4"/>
      <c r="SAO157" s="4"/>
      <c r="SAP157" s="4"/>
      <c r="SAQ157" s="4"/>
      <c r="SAR157" s="4"/>
      <c r="SAS157" s="4"/>
      <c r="SAT157" s="4"/>
      <c r="SAU157" s="4"/>
      <c r="SAV157" s="4"/>
      <c r="SAW157" s="4"/>
      <c r="SAX157" s="4"/>
      <c r="SAY157" s="4"/>
      <c r="SAZ157" s="4"/>
      <c r="SBA157" s="4"/>
      <c r="SBB157" s="4"/>
      <c r="SBC157" s="4"/>
      <c r="SBD157" s="4"/>
      <c r="SBE157" s="4"/>
      <c r="SBF157" s="4"/>
      <c r="SBG157" s="4"/>
      <c r="SBH157" s="4"/>
      <c r="SBI157" s="4"/>
      <c r="SBJ157" s="4"/>
      <c r="SBK157" s="4"/>
      <c r="SBL157" s="4"/>
      <c r="SBM157" s="4"/>
      <c r="SBN157" s="4"/>
      <c r="SBO157" s="4"/>
      <c r="SBP157" s="4"/>
      <c r="SBQ157" s="4"/>
      <c r="SBR157" s="4"/>
      <c r="SBS157" s="4"/>
      <c r="SBT157" s="4"/>
      <c r="SBU157" s="4"/>
      <c r="SBV157" s="4"/>
      <c r="SBW157" s="4"/>
      <c r="SBX157" s="4"/>
      <c r="SBY157" s="4"/>
      <c r="SBZ157" s="4"/>
      <c r="SCA157" s="4"/>
      <c r="SCB157" s="4"/>
      <c r="SCC157" s="4"/>
      <c r="SCD157" s="4"/>
      <c r="SCE157" s="4"/>
      <c r="SCF157" s="4"/>
      <c r="SCG157" s="4"/>
      <c r="SCH157" s="4"/>
      <c r="SCI157" s="4"/>
      <c r="SCJ157" s="4"/>
      <c r="SCK157" s="4"/>
      <c r="SCL157" s="4"/>
      <c r="SCM157" s="4"/>
      <c r="SCN157" s="4"/>
      <c r="SCO157" s="4"/>
      <c r="SCP157" s="4"/>
      <c r="SCQ157" s="4"/>
      <c r="SCR157" s="4"/>
      <c r="SCS157" s="4"/>
      <c r="SCT157" s="4"/>
      <c r="SCU157" s="4"/>
      <c r="SCV157" s="4"/>
      <c r="SCW157" s="4"/>
      <c r="SCX157" s="4"/>
      <c r="SCY157" s="4"/>
      <c r="SCZ157" s="4"/>
      <c r="SDA157" s="4"/>
      <c r="SDB157" s="4"/>
      <c r="SDC157" s="4"/>
      <c r="SDD157" s="4"/>
      <c r="SDE157" s="4"/>
      <c r="SDF157" s="4"/>
      <c r="SDG157" s="4"/>
      <c r="SDH157" s="4"/>
      <c r="SDI157" s="4"/>
      <c r="SDJ157" s="4"/>
      <c r="SDK157" s="4"/>
      <c r="SDL157" s="4"/>
      <c r="SDM157" s="4"/>
      <c r="SDN157" s="4"/>
      <c r="SDO157" s="4"/>
      <c r="SDP157" s="4"/>
      <c r="SDQ157" s="4"/>
      <c r="SDR157" s="4"/>
      <c r="SDS157" s="4"/>
      <c r="SDT157" s="4"/>
      <c r="SDU157" s="4"/>
      <c r="SDV157" s="4"/>
      <c r="SDW157" s="4"/>
      <c r="SDX157" s="4"/>
      <c r="SDY157" s="4"/>
      <c r="SDZ157" s="4"/>
      <c r="SEA157" s="4"/>
      <c r="SEB157" s="4"/>
      <c r="SEC157" s="4"/>
      <c r="SED157" s="4"/>
      <c r="SEE157" s="4"/>
      <c r="SEF157" s="4"/>
      <c r="SEG157" s="4"/>
      <c r="SEH157" s="4"/>
      <c r="SEI157" s="4"/>
      <c r="SEJ157" s="4"/>
      <c r="SEK157" s="4"/>
      <c r="SEL157" s="4"/>
      <c r="SEM157" s="4"/>
      <c r="SEN157" s="4"/>
      <c r="SEO157" s="4"/>
      <c r="SEP157" s="4"/>
      <c r="SEQ157" s="4"/>
      <c r="SER157" s="4"/>
      <c r="SES157" s="4"/>
      <c r="SET157" s="4"/>
      <c r="SEU157" s="4"/>
      <c r="SEV157" s="4"/>
      <c r="SEW157" s="4"/>
      <c r="SEX157" s="4"/>
      <c r="SEY157" s="4"/>
      <c r="SEZ157" s="4"/>
      <c r="SFA157" s="4"/>
      <c r="SFB157" s="4"/>
      <c r="SFC157" s="4"/>
      <c r="SFD157" s="4"/>
      <c r="SFE157" s="4"/>
      <c r="SFF157" s="4"/>
      <c r="SFG157" s="4"/>
      <c r="SFH157" s="4"/>
      <c r="SFI157" s="4"/>
      <c r="SFJ157" s="4"/>
      <c r="SFK157" s="74"/>
      <c r="SFL157" s="74"/>
      <c r="SFM157" s="74"/>
      <c r="SFN157" s="74"/>
      <c r="SFO157" s="74"/>
      <c r="SFP157" s="74"/>
      <c r="SFQ157" s="4"/>
      <c r="SFR157" s="4"/>
      <c r="SFS157" s="4"/>
      <c r="SFT157" s="4"/>
      <c r="SFU157" s="4"/>
      <c r="SFV157" s="4"/>
      <c r="SFW157" s="4"/>
      <c r="SFX157" s="4"/>
      <c r="SFY157" s="4"/>
      <c r="SFZ157" s="4"/>
      <c r="SGA157" s="4"/>
      <c r="SGB157" s="4"/>
      <c r="SGC157" s="4"/>
      <c r="SGD157" s="4"/>
      <c r="SGE157" s="4"/>
      <c r="SGF157" s="4"/>
      <c r="SGG157" s="4"/>
      <c r="SGH157" s="4"/>
      <c r="SGI157" s="4"/>
      <c r="SGJ157" s="4"/>
      <c r="SGK157" s="4"/>
      <c r="SGL157" s="4"/>
      <c r="SGM157" s="4"/>
      <c r="SGN157" s="4"/>
      <c r="SGO157" s="4"/>
      <c r="SGP157" s="4"/>
      <c r="SGQ157" s="4"/>
      <c r="SGR157" s="4"/>
      <c r="SGS157" s="4"/>
      <c r="SGT157" s="4"/>
      <c r="SGU157" s="4"/>
      <c r="SGV157" s="4"/>
      <c r="SGW157" s="4"/>
      <c r="SGX157" s="4"/>
      <c r="SGY157" s="4"/>
      <c r="SGZ157" s="4"/>
      <c r="SHA157" s="4"/>
      <c r="SHB157" s="4"/>
      <c r="SHC157" s="4"/>
      <c r="SHD157" s="4"/>
      <c r="SHE157" s="4"/>
      <c r="SHF157" s="4"/>
      <c r="SHG157" s="4"/>
      <c r="SHH157" s="4"/>
      <c r="SHI157" s="4"/>
      <c r="SHJ157" s="4"/>
      <c r="SHK157" s="4"/>
      <c r="SHL157" s="4"/>
      <c r="SHM157" s="4"/>
      <c r="SHN157" s="4"/>
      <c r="SHO157" s="4"/>
      <c r="SHP157" s="4"/>
      <c r="SHQ157" s="4"/>
      <c r="SHR157" s="4"/>
      <c r="SHS157" s="4"/>
      <c r="SHT157" s="4"/>
      <c r="SHU157" s="4"/>
      <c r="SHV157" s="4"/>
      <c r="SHW157" s="4"/>
      <c r="SHX157" s="4"/>
      <c r="SHY157" s="4"/>
      <c r="SHZ157" s="4"/>
      <c r="SIA157" s="4"/>
      <c r="SIB157" s="4"/>
      <c r="SIC157" s="4"/>
      <c r="SID157" s="4"/>
      <c r="SIE157" s="4"/>
      <c r="SIF157" s="4"/>
      <c r="SIG157" s="4"/>
      <c r="SIH157" s="4"/>
      <c r="SII157" s="4"/>
      <c r="SIJ157" s="4"/>
      <c r="SIK157" s="4"/>
      <c r="SIL157" s="4"/>
      <c r="SIM157" s="4"/>
      <c r="SIN157" s="4"/>
      <c r="SIO157" s="4"/>
      <c r="SIP157" s="4"/>
      <c r="SIQ157" s="4"/>
      <c r="SIR157" s="4"/>
      <c r="SIS157" s="4"/>
      <c r="SIT157" s="4"/>
      <c r="SIU157" s="4"/>
      <c r="SIV157" s="4"/>
      <c r="SIW157" s="4"/>
      <c r="SIX157" s="4"/>
      <c r="SIY157" s="4"/>
      <c r="SIZ157" s="4"/>
      <c r="SJA157" s="4"/>
      <c r="SJB157" s="4"/>
      <c r="SJC157" s="4"/>
      <c r="SJD157" s="4"/>
      <c r="SJE157" s="4"/>
      <c r="SJF157" s="4"/>
      <c r="SJG157" s="4"/>
      <c r="SJH157" s="4"/>
      <c r="SJI157" s="4"/>
      <c r="SJJ157" s="4"/>
      <c r="SJK157" s="4"/>
      <c r="SJL157" s="4"/>
      <c r="SJM157" s="4"/>
      <c r="SJN157" s="4"/>
      <c r="SJO157" s="4"/>
      <c r="SJP157" s="4"/>
      <c r="SJQ157" s="4"/>
      <c r="SJR157" s="4"/>
      <c r="SJS157" s="4"/>
      <c r="SJT157" s="4"/>
      <c r="SJU157" s="4"/>
      <c r="SJV157" s="4"/>
      <c r="SJW157" s="4"/>
      <c r="SJX157" s="4"/>
      <c r="SJY157" s="4"/>
      <c r="SJZ157" s="4"/>
      <c r="SKA157" s="4"/>
      <c r="SKB157" s="4"/>
      <c r="SKC157" s="4"/>
      <c r="SKD157" s="4"/>
      <c r="SKE157" s="4"/>
      <c r="SKF157" s="4"/>
      <c r="SKG157" s="4"/>
      <c r="SKH157" s="4"/>
      <c r="SKI157" s="4"/>
      <c r="SKJ157" s="4"/>
      <c r="SKK157" s="4"/>
      <c r="SKL157" s="4"/>
      <c r="SKM157" s="4"/>
      <c r="SKN157" s="4"/>
      <c r="SKO157" s="4"/>
      <c r="SKP157" s="4"/>
      <c r="SKQ157" s="4"/>
      <c r="SKR157" s="4"/>
      <c r="SKS157" s="4"/>
      <c r="SKT157" s="4"/>
      <c r="SKU157" s="4"/>
      <c r="SKV157" s="4"/>
      <c r="SKW157" s="4"/>
      <c r="SKX157" s="4"/>
      <c r="SKY157" s="4"/>
      <c r="SKZ157" s="4"/>
      <c r="SLA157" s="4"/>
      <c r="SLB157" s="4"/>
      <c r="SLC157" s="4"/>
      <c r="SLD157" s="4"/>
      <c r="SLE157" s="4"/>
      <c r="SLF157" s="4"/>
      <c r="SLG157" s="4"/>
      <c r="SLH157" s="4"/>
      <c r="SLI157" s="4"/>
      <c r="SLJ157" s="4"/>
      <c r="SLK157" s="4"/>
      <c r="SLL157" s="4"/>
      <c r="SLM157" s="4"/>
      <c r="SLN157" s="4"/>
      <c r="SLO157" s="4"/>
      <c r="SLP157" s="4"/>
      <c r="SLQ157" s="4"/>
      <c r="SLR157" s="4"/>
      <c r="SLS157" s="4"/>
      <c r="SLT157" s="4"/>
      <c r="SLU157" s="4"/>
      <c r="SLV157" s="4"/>
      <c r="SLW157" s="4"/>
      <c r="SLX157" s="4"/>
      <c r="SLY157" s="4"/>
      <c r="SLZ157" s="4"/>
      <c r="SMA157" s="4"/>
      <c r="SMB157" s="4"/>
      <c r="SMC157" s="4"/>
      <c r="SMD157" s="4"/>
      <c r="SME157" s="4"/>
      <c r="SMF157" s="4"/>
      <c r="SMG157" s="4"/>
      <c r="SMH157" s="4"/>
      <c r="SMI157" s="4"/>
      <c r="SMJ157" s="4"/>
      <c r="SMK157" s="4"/>
      <c r="SML157" s="4"/>
      <c r="SMM157" s="4"/>
      <c r="SMN157" s="4"/>
      <c r="SMO157" s="4"/>
      <c r="SMP157" s="4"/>
      <c r="SMQ157" s="4"/>
      <c r="SMR157" s="4"/>
      <c r="SMS157" s="4"/>
      <c r="SMT157" s="4"/>
      <c r="SMU157" s="4"/>
      <c r="SMV157" s="4"/>
      <c r="SMW157" s="4"/>
      <c r="SMX157" s="4"/>
      <c r="SMY157" s="4"/>
      <c r="SMZ157" s="4"/>
      <c r="SNA157" s="4"/>
      <c r="SNB157" s="4"/>
      <c r="SNC157" s="4"/>
      <c r="SND157" s="4"/>
      <c r="SNE157" s="4"/>
      <c r="SNF157" s="4"/>
      <c r="SNG157" s="4"/>
      <c r="SNH157" s="4"/>
      <c r="SNI157" s="4"/>
      <c r="SNJ157" s="4"/>
      <c r="SNK157" s="4"/>
      <c r="SNL157" s="4"/>
      <c r="SNM157" s="4"/>
      <c r="SNN157" s="4"/>
      <c r="SNO157" s="4"/>
      <c r="SNP157" s="4"/>
      <c r="SNQ157" s="4"/>
      <c r="SNR157" s="4"/>
      <c r="SNS157" s="4"/>
      <c r="SNT157" s="4"/>
      <c r="SNU157" s="4"/>
      <c r="SNV157" s="4"/>
      <c r="SNW157" s="4"/>
      <c r="SNX157" s="4"/>
      <c r="SNY157" s="4"/>
      <c r="SNZ157" s="4"/>
      <c r="SOA157" s="4"/>
      <c r="SOB157" s="4"/>
      <c r="SOC157" s="4"/>
      <c r="SOD157" s="4"/>
      <c r="SOE157" s="4"/>
      <c r="SOF157" s="4"/>
      <c r="SOG157" s="4"/>
      <c r="SOH157" s="4"/>
      <c r="SOI157" s="4"/>
      <c r="SOJ157" s="4"/>
      <c r="SOK157" s="4"/>
      <c r="SOL157" s="4"/>
      <c r="SOM157" s="4"/>
      <c r="SON157" s="4"/>
      <c r="SOO157" s="4"/>
      <c r="SOP157" s="4"/>
      <c r="SOQ157" s="4"/>
      <c r="SOR157" s="4"/>
      <c r="SOS157" s="4"/>
      <c r="SOT157" s="4"/>
      <c r="SOU157" s="4"/>
      <c r="SOV157" s="4"/>
      <c r="SOW157" s="4"/>
      <c r="SOX157" s="4"/>
      <c r="SOY157" s="4"/>
      <c r="SOZ157" s="4"/>
      <c r="SPA157" s="4"/>
      <c r="SPB157" s="4"/>
      <c r="SPC157" s="4"/>
      <c r="SPD157" s="4"/>
      <c r="SPE157" s="4"/>
      <c r="SPF157" s="4"/>
      <c r="SPG157" s="74"/>
      <c r="SPH157" s="74"/>
      <c r="SPI157" s="74"/>
      <c r="SPJ157" s="74"/>
      <c r="SPK157" s="74"/>
      <c r="SPL157" s="74"/>
      <c r="SPM157" s="4"/>
      <c r="SPN157" s="4"/>
      <c r="SPO157" s="4"/>
      <c r="SPP157" s="4"/>
      <c r="SPQ157" s="4"/>
      <c r="SPR157" s="4"/>
      <c r="SPS157" s="4"/>
      <c r="SPT157" s="4"/>
      <c r="SPU157" s="4"/>
      <c r="SPV157" s="4"/>
      <c r="SPW157" s="4"/>
      <c r="SPX157" s="4"/>
      <c r="SPY157" s="4"/>
      <c r="SPZ157" s="4"/>
      <c r="SQA157" s="4"/>
      <c r="SQB157" s="4"/>
      <c r="SQC157" s="4"/>
      <c r="SQD157" s="4"/>
      <c r="SQE157" s="4"/>
      <c r="SQF157" s="4"/>
      <c r="SQG157" s="4"/>
      <c r="SQH157" s="4"/>
      <c r="SQI157" s="4"/>
      <c r="SQJ157" s="4"/>
      <c r="SQK157" s="4"/>
      <c r="SQL157" s="4"/>
      <c r="SQM157" s="4"/>
      <c r="SQN157" s="4"/>
      <c r="SQO157" s="4"/>
      <c r="SQP157" s="4"/>
      <c r="SQQ157" s="4"/>
      <c r="SQR157" s="4"/>
      <c r="SQS157" s="4"/>
      <c r="SQT157" s="4"/>
      <c r="SQU157" s="4"/>
      <c r="SQV157" s="4"/>
      <c r="SQW157" s="4"/>
      <c r="SQX157" s="4"/>
      <c r="SQY157" s="4"/>
      <c r="SQZ157" s="4"/>
      <c r="SRA157" s="4"/>
      <c r="SRB157" s="4"/>
      <c r="SRC157" s="4"/>
      <c r="SRD157" s="4"/>
      <c r="SRE157" s="4"/>
      <c r="SRF157" s="4"/>
      <c r="SRG157" s="4"/>
      <c r="SRH157" s="4"/>
      <c r="SRI157" s="4"/>
      <c r="SRJ157" s="4"/>
      <c r="SRK157" s="4"/>
      <c r="SRL157" s="4"/>
      <c r="SRM157" s="4"/>
      <c r="SRN157" s="4"/>
      <c r="SRO157" s="4"/>
      <c r="SRP157" s="4"/>
      <c r="SRQ157" s="4"/>
      <c r="SRR157" s="4"/>
      <c r="SRS157" s="4"/>
      <c r="SRT157" s="4"/>
      <c r="SRU157" s="4"/>
      <c r="SRV157" s="4"/>
      <c r="SRW157" s="4"/>
      <c r="SRX157" s="4"/>
      <c r="SRY157" s="4"/>
      <c r="SRZ157" s="4"/>
      <c r="SSA157" s="4"/>
      <c r="SSB157" s="4"/>
      <c r="SSC157" s="4"/>
      <c r="SSD157" s="4"/>
      <c r="SSE157" s="4"/>
      <c r="SSF157" s="4"/>
      <c r="SSG157" s="4"/>
      <c r="SSH157" s="4"/>
      <c r="SSI157" s="4"/>
      <c r="SSJ157" s="4"/>
      <c r="SSK157" s="4"/>
      <c r="SSL157" s="4"/>
      <c r="SSM157" s="4"/>
      <c r="SSN157" s="4"/>
      <c r="SSO157" s="4"/>
      <c r="SSP157" s="4"/>
      <c r="SSQ157" s="4"/>
      <c r="SSR157" s="4"/>
      <c r="SSS157" s="4"/>
      <c r="SST157" s="4"/>
      <c r="SSU157" s="4"/>
      <c r="SSV157" s="4"/>
      <c r="SSW157" s="4"/>
      <c r="SSX157" s="4"/>
      <c r="SSY157" s="4"/>
      <c r="SSZ157" s="4"/>
      <c r="STA157" s="4"/>
      <c r="STB157" s="4"/>
      <c r="STC157" s="4"/>
      <c r="STD157" s="4"/>
      <c r="STE157" s="4"/>
      <c r="STF157" s="4"/>
      <c r="STG157" s="4"/>
      <c r="STH157" s="4"/>
      <c r="STI157" s="4"/>
      <c r="STJ157" s="4"/>
      <c r="STK157" s="4"/>
      <c r="STL157" s="4"/>
      <c r="STM157" s="4"/>
      <c r="STN157" s="4"/>
      <c r="STO157" s="4"/>
      <c r="STP157" s="4"/>
      <c r="STQ157" s="4"/>
      <c r="STR157" s="4"/>
      <c r="STS157" s="4"/>
      <c r="STT157" s="4"/>
      <c r="STU157" s="4"/>
      <c r="STV157" s="4"/>
      <c r="STW157" s="4"/>
      <c r="STX157" s="4"/>
      <c r="STY157" s="4"/>
      <c r="STZ157" s="4"/>
      <c r="SUA157" s="4"/>
      <c r="SUB157" s="4"/>
      <c r="SUC157" s="4"/>
      <c r="SUD157" s="4"/>
      <c r="SUE157" s="4"/>
      <c r="SUF157" s="4"/>
      <c r="SUG157" s="4"/>
      <c r="SUH157" s="4"/>
      <c r="SUI157" s="4"/>
      <c r="SUJ157" s="4"/>
      <c r="SUK157" s="4"/>
      <c r="SUL157" s="4"/>
      <c r="SUM157" s="4"/>
      <c r="SUN157" s="4"/>
      <c r="SUO157" s="4"/>
      <c r="SUP157" s="4"/>
      <c r="SUQ157" s="4"/>
      <c r="SUR157" s="4"/>
      <c r="SUS157" s="4"/>
      <c r="SUT157" s="4"/>
      <c r="SUU157" s="4"/>
      <c r="SUV157" s="4"/>
      <c r="SUW157" s="4"/>
      <c r="SUX157" s="4"/>
      <c r="SUY157" s="4"/>
      <c r="SUZ157" s="4"/>
      <c r="SVA157" s="4"/>
      <c r="SVB157" s="4"/>
      <c r="SVC157" s="4"/>
      <c r="SVD157" s="4"/>
      <c r="SVE157" s="4"/>
      <c r="SVF157" s="4"/>
      <c r="SVG157" s="4"/>
      <c r="SVH157" s="4"/>
      <c r="SVI157" s="4"/>
      <c r="SVJ157" s="4"/>
      <c r="SVK157" s="4"/>
      <c r="SVL157" s="4"/>
      <c r="SVM157" s="4"/>
      <c r="SVN157" s="4"/>
      <c r="SVO157" s="4"/>
      <c r="SVP157" s="4"/>
      <c r="SVQ157" s="4"/>
      <c r="SVR157" s="4"/>
      <c r="SVS157" s="4"/>
      <c r="SVT157" s="4"/>
      <c r="SVU157" s="4"/>
      <c r="SVV157" s="4"/>
      <c r="SVW157" s="4"/>
      <c r="SVX157" s="4"/>
      <c r="SVY157" s="4"/>
      <c r="SVZ157" s="4"/>
      <c r="SWA157" s="4"/>
      <c r="SWB157" s="4"/>
      <c r="SWC157" s="4"/>
      <c r="SWD157" s="4"/>
      <c r="SWE157" s="4"/>
      <c r="SWF157" s="4"/>
      <c r="SWG157" s="4"/>
      <c r="SWH157" s="4"/>
      <c r="SWI157" s="4"/>
      <c r="SWJ157" s="4"/>
      <c r="SWK157" s="4"/>
      <c r="SWL157" s="4"/>
      <c r="SWM157" s="4"/>
      <c r="SWN157" s="4"/>
      <c r="SWO157" s="4"/>
      <c r="SWP157" s="4"/>
      <c r="SWQ157" s="4"/>
      <c r="SWR157" s="4"/>
      <c r="SWS157" s="4"/>
      <c r="SWT157" s="4"/>
      <c r="SWU157" s="4"/>
      <c r="SWV157" s="4"/>
      <c r="SWW157" s="4"/>
      <c r="SWX157" s="4"/>
      <c r="SWY157" s="4"/>
      <c r="SWZ157" s="4"/>
      <c r="SXA157" s="4"/>
      <c r="SXB157" s="4"/>
      <c r="SXC157" s="4"/>
      <c r="SXD157" s="4"/>
      <c r="SXE157" s="4"/>
      <c r="SXF157" s="4"/>
      <c r="SXG157" s="4"/>
      <c r="SXH157" s="4"/>
      <c r="SXI157" s="4"/>
      <c r="SXJ157" s="4"/>
      <c r="SXK157" s="4"/>
      <c r="SXL157" s="4"/>
      <c r="SXM157" s="4"/>
      <c r="SXN157" s="4"/>
      <c r="SXO157" s="4"/>
      <c r="SXP157" s="4"/>
      <c r="SXQ157" s="4"/>
      <c r="SXR157" s="4"/>
      <c r="SXS157" s="4"/>
      <c r="SXT157" s="4"/>
      <c r="SXU157" s="4"/>
      <c r="SXV157" s="4"/>
      <c r="SXW157" s="4"/>
      <c r="SXX157" s="4"/>
      <c r="SXY157" s="4"/>
      <c r="SXZ157" s="4"/>
      <c r="SYA157" s="4"/>
      <c r="SYB157" s="4"/>
      <c r="SYC157" s="4"/>
      <c r="SYD157" s="4"/>
      <c r="SYE157" s="4"/>
      <c r="SYF157" s="4"/>
      <c r="SYG157" s="4"/>
      <c r="SYH157" s="4"/>
      <c r="SYI157" s="4"/>
      <c r="SYJ157" s="4"/>
      <c r="SYK157" s="4"/>
      <c r="SYL157" s="4"/>
      <c r="SYM157" s="4"/>
      <c r="SYN157" s="4"/>
      <c r="SYO157" s="4"/>
      <c r="SYP157" s="4"/>
      <c r="SYQ157" s="4"/>
      <c r="SYR157" s="4"/>
      <c r="SYS157" s="4"/>
      <c r="SYT157" s="4"/>
      <c r="SYU157" s="4"/>
      <c r="SYV157" s="4"/>
      <c r="SYW157" s="4"/>
      <c r="SYX157" s="4"/>
      <c r="SYY157" s="4"/>
      <c r="SYZ157" s="4"/>
      <c r="SZA157" s="4"/>
      <c r="SZB157" s="4"/>
      <c r="SZC157" s="74"/>
      <c r="SZD157" s="74"/>
      <c r="SZE157" s="74"/>
      <c r="SZF157" s="74"/>
      <c r="SZG157" s="74"/>
      <c r="SZH157" s="74"/>
      <c r="SZI157" s="4"/>
      <c r="SZJ157" s="4"/>
      <c r="SZK157" s="4"/>
      <c r="SZL157" s="4"/>
      <c r="SZM157" s="4"/>
      <c r="SZN157" s="4"/>
      <c r="SZO157" s="4"/>
      <c r="SZP157" s="4"/>
      <c r="SZQ157" s="4"/>
      <c r="SZR157" s="4"/>
      <c r="SZS157" s="4"/>
      <c r="SZT157" s="4"/>
      <c r="SZU157" s="4"/>
      <c r="SZV157" s="4"/>
      <c r="SZW157" s="4"/>
      <c r="SZX157" s="4"/>
      <c r="SZY157" s="4"/>
      <c r="SZZ157" s="4"/>
      <c r="TAA157" s="4"/>
      <c r="TAB157" s="4"/>
      <c r="TAC157" s="4"/>
      <c r="TAD157" s="4"/>
      <c r="TAE157" s="4"/>
      <c r="TAF157" s="4"/>
      <c r="TAG157" s="4"/>
      <c r="TAH157" s="4"/>
      <c r="TAI157" s="4"/>
      <c r="TAJ157" s="4"/>
      <c r="TAK157" s="4"/>
      <c r="TAL157" s="4"/>
      <c r="TAM157" s="4"/>
      <c r="TAN157" s="4"/>
      <c r="TAO157" s="4"/>
      <c r="TAP157" s="4"/>
      <c r="TAQ157" s="4"/>
      <c r="TAR157" s="4"/>
      <c r="TAS157" s="4"/>
      <c r="TAT157" s="4"/>
      <c r="TAU157" s="4"/>
      <c r="TAV157" s="4"/>
      <c r="TAW157" s="4"/>
      <c r="TAX157" s="4"/>
      <c r="TAY157" s="4"/>
      <c r="TAZ157" s="4"/>
      <c r="TBA157" s="4"/>
      <c r="TBB157" s="4"/>
      <c r="TBC157" s="4"/>
      <c r="TBD157" s="4"/>
      <c r="TBE157" s="4"/>
      <c r="TBF157" s="4"/>
      <c r="TBG157" s="4"/>
      <c r="TBH157" s="4"/>
      <c r="TBI157" s="4"/>
      <c r="TBJ157" s="4"/>
      <c r="TBK157" s="4"/>
      <c r="TBL157" s="4"/>
      <c r="TBM157" s="4"/>
      <c r="TBN157" s="4"/>
      <c r="TBO157" s="4"/>
      <c r="TBP157" s="4"/>
      <c r="TBQ157" s="4"/>
      <c r="TBR157" s="4"/>
      <c r="TBS157" s="4"/>
      <c r="TBT157" s="4"/>
      <c r="TBU157" s="4"/>
      <c r="TBV157" s="4"/>
      <c r="TBW157" s="4"/>
      <c r="TBX157" s="4"/>
      <c r="TBY157" s="4"/>
      <c r="TBZ157" s="4"/>
      <c r="TCA157" s="4"/>
      <c r="TCB157" s="4"/>
      <c r="TCC157" s="4"/>
      <c r="TCD157" s="4"/>
      <c r="TCE157" s="4"/>
      <c r="TCF157" s="4"/>
      <c r="TCG157" s="4"/>
      <c r="TCH157" s="4"/>
      <c r="TCI157" s="4"/>
      <c r="TCJ157" s="4"/>
      <c r="TCK157" s="4"/>
      <c r="TCL157" s="4"/>
      <c r="TCM157" s="4"/>
      <c r="TCN157" s="4"/>
      <c r="TCO157" s="4"/>
      <c r="TCP157" s="4"/>
      <c r="TCQ157" s="4"/>
      <c r="TCR157" s="4"/>
      <c r="TCS157" s="4"/>
      <c r="TCT157" s="4"/>
      <c r="TCU157" s="4"/>
      <c r="TCV157" s="4"/>
      <c r="TCW157" s="4"/>
      <c r="TCX157" s="4"/>
      <c r="TCY157" s="4"/>
      <c r="TCZ157" s="4"/>
      <c r="TDA157" s="4"/>
      <c r="TDB157" s="4"/>
      <c r="TDC157" s="4"/>
      <c r="TDD157" s="4"/>
      <c r="TDE157" s="4"/>
      <c r="TDF157" s="4"/>
      <c r="TDG157" s="4"/>
      <c r="TDH157" s="4"/>
      <c r="TDI157" s="4"/>
      <c r="TDJ157" s="4"/>
      <c r="TDK157" s="4"/>
      <c r="TDL157" s="4"/>
      <c r="TDM157" s="4"/>
      <c r="TDN157" s="4"/>
      <c r="TDO157" s="4"/>
      <c r="TDP157" s="4"/>
      <c r="TDQ157" s="4"/>
      <c r="TDR157" s="4"/>
      <c r="TDS157" s="4"/>
      <c r="TDT157" s="4"/>
      <c r="TDU157" s="4"/>
      <c r="TDV157" s="4"/>
      <c r="TDW157" s="4"/>
      <c r="TDX157" s="4"/>
      <c r="TDY157" s="4"/>
      <c r="TDZ157" s="4"/>
      <c r="TEA157" s="4"/>
      <c r="TEB157" s="4"/>
      <c r="TEC157" s="4"/>
      <c r="TED157" s="4"/>
      <c r="TEE157" s="4"/>
      <c r="TEF157" s="4"/>
      <c r="TEG157" s="4"/>
      <c r="TEH157" s="4"/>
      <c r="TEI157" s="4"/>
      <c r="TEJ157" s="4"/>
      <c r="TEK157" s="4"/>
      <c r="TEL157" s="4"/>
      <c r="TEM157" s="4"/>
      <c r="TEN157" s="4"/>
      <c r="TEO157" s="4"/>
      <c r="TEP157" s="4"/>
      <c r="TEQ157" s="4"/>
      <c r="TER157" s="4"/>
      <c r="TES157" s="4"/>
      <c r="TET157" s="4"/>
      <c r="TEU157" s="4"/>
      <c r="TEV157" s="4"/>
      <c r="TEW157" s="4"/>
      <c r="TEX157" s="4"/>
      <c r="TEY157" s="4"/>
      <c r="TEZ157" s="4"/>
      <c r="TFA157" s="4"/>
      <c r="TFB157" s="4"/>
      <c r="TFC157" s="4"/>
      <c r="TFD157" s="4"/>
      <c r="TFE157" s="4"/>
      <c r="TFF157" s="4"/>
      <c r="TFG157" s="4"/>
      <c r="TFH157" s="4"/>
      <c r="TFI157" s="4"/>
      <c r="TFJ157" s="4"/>
      <c r="TFK157" s="4"/>
      <c r="TFL157" s="4"/>
      <c r="TFM157" s="4"/>
      <c r="TFN157" s="4"/>
      <c r="TFO157" s="4"/>
      <c r="TFP157" s="4"/>
      <c r="TFQ157" s="4"/>
      <c r="TFR157" s="4"/>
      <c r="TFS157" s="4"/>
      <c r="TFT157" s="4"/>
      <c r="TFU157" s="4"/>
      <c r="TFV157" s="4"/>
      <c r="TFW157" s="4"/>
      <c r="TFX157" s="4"/>
      <c r="TFY157" s="4"/>
      <c r="TFZ157" s="4"/>
      <c r="TGA157" s="4"/>
      <c r="TGB157" s="4"/>
      <c r="TGC157" s="4"/>
      <c r="TGD157" s="4"/>
      <c r="TGE157" s="4"/>
      <c r="TGF157" s="4"/>
      <c r="TGG157" s="4"/>
      <c r="TGH157" s="4"/>
      <c r="TGI157" s="4"/>
      <c r="TGJ157" s="4"/>
      <c r="TGK157" s="4"/>
      <c r="TGL157" s="4"/>
      <c r="TGM157" s="4"/>
      <c r="TGN157" s="4"/>
      <c r="TGO157" s="4"/>
      <c r="TGP157" s="4"/>
      <c r="TGQ157" s="4"/>
      <c r="TGR157" s="4"/>
      <c r="TGS157" s="4"/>
      <c r="TGT157" s="4"/>
      <c r="TGU157" s="4"/>
      <c r="TGV157" s="4"/>
      <c r="TGW157" s="4"/>
      <c r="TGX157" s="4"/>
      <c r="TGY157" s="4"/>
      <c r="TGZ157" s="4"/>
      <c r="THA157" s="4"/>
      <c r="THB157" s="4"/>
      <c r="THC157" s="4"/>
      <c r="THD157" s="4"/>
      <c r="THE157" s="4"/>
      <c r="THF157" s="4"/>
      <c r="THG157" s="4"/>
      <c r="THH157" s="4"/>
      <c r="THI157" s="4"/>
      <c r="THJ157" s="4"/>
      <c r="THK157" s="4"/>
      <c r="THL157" s="4"/>
      <c r="THM157" s="4"/>
      <c r="THN157" s="4"/>
      <c r="THO157" s="4"/>
      <c r="THP157" s="4"/>
      <c r="THQ157" s="4"/>
      <c r="THR157" s="4"/>
      <c r="THS157" s="4"/>
      <c r="THT157" s="4"/>
      <c r="THU157" s="4"/>
      <c r="THV157" s="4"/>
      <c r="THW157" s="4"/>
      <c r="THX157" s="4"/>
      <c r="THY157" s="4"/>
      <c r="THZ157" s="4"/>
      <c r="TIA157" s="4"/>
      <c r="TIB157" s="4"/>
      <c r="TIC157" s="4"/>
      <c r="TID157" s="4"/>
      <c r="TIE157" s="4"/>
      <c r="TIF157" s="4"/>
      <c r="TIG157" s="4"/>
      <c r="TIH157" s="4"/>
      <c r="TII157" s="4"/>
      <c r="TIJ157" s="4"/>
      <c r="TIK157" s="4"/>
      <c r="TIL157" s="4"/>
      <c r="TIM157" s="4"/>
      <c r="TIN157" s="4"/>
      <c r="TIO157" s="4"/>
      <c r="TIP157" s="4"/>
      <c r="TIQ157" s="4"/>
      <c r="TIR157" s="4"/>
      <c r="TIS157" s="4"/>
      <c r="TIT157" s="4"/>
      <c r="TIU157" s="4"/>
      <c r="TIV157" s="4"/>
      <c r="TIW157" s="4"/>
      <c r="TIX157" s="4"/>
      <c r="TIY157" s="74"/>
      <c r="TIZ157" s="74"/>
      <c r="TJA157" s="74"/>
      <c r="TJB157" s="74"/>
      <c r="TJC157" s="74"/>
      <c r="TJD157" s="74"/>
      <c r="TJE157" s="4"/>
      <c r="TJF157" s="4"/>
      <c r="TJG157" s="4"/>
      <c r="TJH157" s="4"/>
      <c r="TJI157" s="4"/>
      <c r="TJJ157" s="4"/>
      <c r="TJK157" s="4"/>
      <c r="TJL157" s="4"/>
      <c r="TJM157" s="4"/>
      <c r="TJN157" s="4"/>
      <c r="TJO157" s="4"/>
      <c r="TJP157" s="4"/>
      <c r="TJQ157" s="4"/>
      <c r="TJR157" s="4"/>
      <c r="TJS157" s="4"/>
      <c r="TJT157" s="4"/>
      <c r="TJU157" s="4"/>
      <c r="TJV157" s="4"/>
      <c r="TJW157" s="4"/>
      <c r="TJX157" s="4"/>
      <c r="TJY157" s="4"/>
      <c r="TJZ157" s="4"/>
      <c r="TKA157" s="4"/>
      <c r="TKB157" s="4"/>
      <c r="TKC157" s="4"/>
      <c r="TKD157" s="4"/>
      <c r="TKE157" s="4"/>
      <c r="TKF157" s="4"/>
      <c r="TKG157" s="4"/>
      <c r="TKH157" s="4"/>
      <c r="TKI157" s="4"/>
      <c r="TKJ157" s="4"/>
      <c r="TKK157" s="4"/>
      <c r="TKL157" s="4"/>
      <c r="TKM157" s="4"/>
      <c r="TKN157" s="4"/>
      <c r="TKO157" s="4"/>
      <c r="TKP157" s="4"/>
      <c r="TKQ157" s="4"/>
      <c r="TKR157" s="4"/>
      <c r="TKS157" s="4"/>
      <c r="TKT157" s="4"/>
      <c r="TKU157" s="4"/>
      <c r="TKV157" s="4"/>
      <c r="TKW157" s="4"/>
      <c r="TKX157" s="4"/>
      <c r="TKY157" s="4"/>
      <c r="TKZ157" s="4"/>
      <c r="TLA157" s="4"/>
      <c r="TLB157" s="4"/>
      <c r="TLC157" s="4"/>
      <c r="TLD157" s="4"/>
      <c r="TLE157" s="4"/>
      <c r="TLF157" s="4"/>
      <c r="TLG157" s="4"/>
      <c r="TLH157" s="4"/>
      <c r="TLI157" s="4"/>
      <c r="TLJ157" s="4"/>
      <c r="TLK157" s="4"/>
      <c r="TLL157" s="4"/>
      <c r="TLM157" s="4"/>
      <c r="TLN157" s="4"/>
      <c r="TLO157" s="4"/>
      <c r="TLP157" s="4"/>
      <c r="TLQ157" s="4"/>
      <c r="TLR157" s="4"/>
      <c r="TLS157" s="4"/>
      <c r="TLT157" s="4"/>
      <c r="TLU157" s="4"/>
      <c r="TLV157" s="4"/>
      <c r="TLW157" s="4"/>
      <c r="TLX157" s="4"/>
      <c r="TLY157" s="4"/>
      <c r="TLZ157" s="4"/>
      <c r="TMA157" s="4"/>
      <c r="TMB157" s="4"/>
      <c r="TMC157" s="4"/>
      <c r="TMD157" s="4"/>
      <c r="TME157" s="4"/>
      <c r="TMF157" s="4"/>
      <c r="TMG157" s="4"/>
      <c r="TMH157" s="4"/>
      <c r="TMI157" s="4"/>
      <c r="TMJ157" s="4"/>
      <c r="TMK157" s="4"/>
      <c r="TML157" s="4"/>
      <c r="TMM157" s="4"/>
      <c r="TMN157" s="4"/>
      <c r="TMO157" s="4"/>
      <c r="TMP157" s="4"/>
      <c r="TMQ157" s="4"/>
      <c r="TMR157" s="4"/>
      <c r="TMS157" s="4"/>
      <c r="TMT157" s="4"/>
      <c r="TMU157" s="4"/>
      <c r="TMV157" s="4"/>
      <c r="TMW157" s="4"/>
      <c r="TMX157" s="4"/>
      <c r="TMY157" s="4"/>
      <c r="TMZ157" s="4"/>
      <c r="TNA157" s="4"/>
      <c r="TNB157" s="4"/>
      <c r="TNC157" s="4"/>
      <c r="TND157" s="4"/>
      <c r="TNE157" s="4"/>
      <c r="TNF157" s="4"/>
      <c r="TNG157" s="4"/>
      <c r="TNH157" s="4"/>
      <c r="TNI157" s="4"/>
      <c r="TNJ157" s="4"/>
      <c r="TNK157" s="4"/>
      <c r="TNL157" s="4"/>
      <c r="TNM157" s="4"/>
      <c r="TNN157" s="4"/>
      <c r="TNO157" s="4"/>
      <c r="TNP157" s="4"/>
      <c r="TNQ157" s="4"/>
      <c r="TNR157" s="4"/>
      <c r="TNS157" s="4"/>
      <c r="TNT157" s="4"/>
      <c r="TNU157" s="4"/>
      <c r="TNV157" s="4"/>
      <c r="TNW157" s="4"/>
      <c r="TNX157" s="4"/>
      <c r="TNY157" s="4"/>
      <c r="TNZ157" s="4"/>
      <c r="TOA157" s="4"/>
      <c r="TOB157" s="4"/>
      <c r="TOC157" s="4"/>
      <c r="TOD157" s="4"/>
      <c r="TOE157" s="4"/>
      <c r="TOF157" s="4"/>
      <c r="TOG157" s="4"/>
      <c r="TOH157" s="4"/>
      <c r="TOI157" s="4"/>
      <c r="TOJ157" s="4"/>
      <c r="TOK157" s="4"/>
      <c r="TOL157" s="4"/>
      <c r="TOM157" s="4"/>
      <c r="TON157" s="4"/>
      <c r="TOO157" s="4"/>
      <c r="TOP157" s="4"/>
      <c r="TOQ157" s="4"/>
      <c r="TOR157" s="4"/>
      <c r="TOS157" s="4"/>
      <c r="TOT157" s="4"/>
      <c r="TOU157" s="4"/>
      <c r="TOV157" s="4"/>
      <c r="TOW157" s="4"/>
      <c r="TOX157" s="4"/>
      <c r="TOY157" s="4"/>
      <c r="TOZ157" s="4"/>
      <c r="TPA157" s="4"/>
      <c r="TPB157" s="4"/>
      <c r="TPC157" s="4"/>
      <c r="TPD157" s="4"/>
      <c r="TPE157" s="4"/>
      <c r="TPF157" s="4"/>
      <c r="TPG157" s="4"/>
      <c r="TPH157" s="4"/>
      <c r="TPI157" s="4"/>
      <c r="TPJ157" s="4"/>
      <c r="TPK157" s="4"/>
      <c r="TPL157" s="4"/>
      <c r="TPM157" s="4"/>
      <c r="TPN157" s="4"/>
      <c r="TPO157" s="4"/>
      <c r="TPP157" s="4"/>
      <c r="TPQ157" s="4"/>
      <c r="TPR157" s="4"/>
      <c r="TPS157" s="4"/>
      <c r="TPT157" s="4"/>
      <c r="TPU157" s="4"/>
      <c r="TPV157" s="4"/>
      <c r="TPW157" s="4"/>
      <c r="TPX157" s="4"/>
      <c r="TPY157" s="4"/>
      <c r="TPZ157" s="4"/>
      <c r="TQA157" s="4"/>
      <c r="TQB157" s="4"/>
      <c r="TQC157" s="4"/>
      <c r="TQD157" s="4"/>
      <c r="TQE157" s="4"/>
      <c r="TQF157" s="4"/>
      <c r="TQG157" s="4"/>
      <c r="TQH157" s="4"/>
      <c r="TQI157" s="4"/>
      <c r="TQJ157" s="4"/>
      <c r="TQK157" s="4"/>
      <c r="TQL157" s="4"/>
      <c r="TQM157" s="4"/>
      <c r="TQN157" s="4"/>
      <c r="TQO157" s="4"/>
      <c r="TQP157" s="4"/>
      <c r="TQQ157" s="4"/>
      <c r="TQR157" s="4"/>
      <c r="TQS157" s="4"/>
      <c r="TQT157" s="4"/>
      <c r="TQU157" s="4"/>
      <c r="TQV157" s="4"/>
      <c r="TQW157" s="4"/>
      <c r="TQX157" s="4"/>
      <c r="TQY157" s="4"/>
      <c r="TQZ157" s="4"/>
      <c r="TRA157" s="4"/>
      <c r="TRB157" s="4"/>
      <c r="TRC157" s="4"/>
      <c r="TRD157" s="4"/>
      <c r="TRE157" s="4"/>
      <c r="TRF157" s="4"/>
      <c r="TRG157" s="4"/>
      <c r="TRH157" s="4"/>
      <c r="TRI157" s="4"/>
      <c r="TRJ157" s="4"/>
      <c r="TRK157" s="4"/>
      <c r="TRL157" s="4"/>
      <c r="TRM157" s="4"/>
      <c r="TRN157" s="4"/>
      <c r="TRO157" s="4"/>
      <c r="TRP157" s="4"/>
      <c r="TRQ157" s="4"/>
      <c r="TRR157" s="4"/>
      <c r="TRS157" s="4"/>
      <c r="TRT157" s="4"/>
      <c r="TRU157" s="4"/>
      <c r="TRV157" s="4"/>
      <c r="TRW157" s="4"/>
      <c r="TRX157" s="4"/>
      <c r="TRY157" s="4"/>
      <c r="TRZ157" s="4"/>
      <c r="TSA157" s="4"/>
      <c r="TSB157" s="4"/>
      <c r="TSC157" s="4"/>
      <c r="TSD157" s="4"/>
      <c r="TSE157" s="4"/>
      <c r="TSF157" s="4"/>
      <c r="TSG157" s="4"/>
      <c r="TSH157" s="4"/>
      <c r="TSI157" s="4"/>
      <c r="TSJ157" s="4"/>
      <c r="TSK157" s="4"/>
      <c r="TSL157" s="4"/>
      <c r="TSM157" s="4"/>
      <c r="TSN157" s="4"/>
      <c r="TSO157" s="4"/>
      <c r="TSP157" s="4"/>
      <c r="TSQ157" s="4"/>
      <c r="TSR157" s="4"/>
      <c r="TSS157" s="4"/>
      <c r="TST157" s="4"/>
      <c r="TSU157" s="74"/>
      <c r="TSV157" s="74"/>
      <c r="TSW157" s="74"/>
      <c r="TSX157" s="74"/>
      <c r="TSY157" s="74"/>
      <c r="TSZ157" s="74"/>
      <c r="TTA157" s="4"/>
      <c r="TTB157" s="4"/>
      <c r="TTC157" s="4"/>
      <c r="TTD157" s="4"/>
      <c r="TTE157" s="4"/>
      <c r="TTF157" s="4"/>
      <c r="TTG157" s="4"/>
      <c r="TTH157" s="4"/>
      <c r="TTI157" s="4"/>
      <c r="TTJ157" s="4"/>
      <c r="TTK157" s="4"/>
      <c r="TTL157" s="4"/>
      <c r="TTM157" s="4"/>
      <c r="TTN157" s="4"/>
      <c r="TTO157" s="4"/>
      <c r="TTP157" s="4"/>
      <c r="TTQ157" s="4"/>
      <c r="TTR157" s="4"/>
      <c r="TTS157" s="4"/>
      <c r="TTT157" s="4"/>
      <c r="TTU157" s="4"/>
      <c r="TTV157" s="4"/>
      <c r="TTW157" s="4"/>
      <c r="TTX157" s="4"/>
      <c r="TTY157" s="4"/>
      <c r="TTZ157" s="4"/>
      <c r="TUA157" s="4"/>
      <c r="TUB157" s="4"/>
      <c r="TUC157" s="4"/>
      <c r="TUD157" s="4"/>
      <c r="TUE157" s="4"/>
      <c r="TUF157" s="4"/>
      <c r="TUG157" s="4"/>
      <c r="TUH157" s="4"/>
      <c r="TUI157" s="4"/>
      <c r="TUJ157" s="4"/>
      <c r="TUK157" s="4"/>
      <c r="TUL157" s="4"/>
      <c r="TUM157" s="4"/>
      <c r="TUN157" s="4"/>
      <c r="TUO157" s="4"/>
      <c r="TUP157" s="4"/>
      <c r="TUQ157" s="4"/>
      <c r="TUR157" s="4"/>
      <c r="TUS157" s="4"/>
      <c r="TUT157" s="4"/>
      <c r="TUU157" s="4"/>
      <c r="TUV157" s="4"/>
      <c r="TUW157" s="4"/>
      <c r="TUX157" s="4"/>
      <c r="TUY157" s="4"/>
      <c r="TUZ157" s="4"/>
      <c r="TVA157" s="4"/>
      <c r="TVB157" s="4"/>
      <c r="TVC157" s="4"/>
      <c r="TVD157" s="4"/>
      <c r="TVE157" s="4"/>
      <c r="TVF157" s="4"/>
      <c r="TVG157" s="4"/>
      <c r="TVH157" s="4"/>
      <c r="TVI157" s="4"/>
      <c r="TVJ157" s="4"/>
      <c r="TVK157" s="4"/>
      <c r="TVL157" s="4"/>
      <c r="TVM157" s="4"/>
      <c r="TVN157" s="4"/>
      <c r="TVO157" s="4"/>
      <c r="TVP157" s="4"/>
      <c r="TVQ157" s="4"/>
      <c r="TVR157" s="4"/>
      <c r="TVS157" s="4"/>
      <c r="TVT157" s="4"/>
      <c r="TVU157" s="4"/>
      <c r="TVV157" s="4"/>
      <c r="TVW157" s="4"/>
      <c r="TVX157" s="4"/>
      <c r="TVY157" s="4"/>
      <c r="TVZ157" s="4"/>
      <c r="TWA157" s="4"/>
      <c r="TWB157" s="4"/>
      <c r="TWC157" s="4"/>
      <c r="TWD157" s="4"/>
      <c r="TWE157" s="4"/>
      <c r="TWF157" s="4"/>
      <c r="TWG157" s="4"/>
      <c r="TWH157" s="4"/>
      <c r="TWI157" s="4"/>
      <c r="TWJ157" s="4"/>
      <c r="TWK157" s="4"/>
      <c r="TWL157" s="4"/>
      <c r="TWM157" s="4"/>
      <c r="TWN157" s="4"/>
      <c r="TWO157" s="4"/>
      <c r="TWP157" s="4"/>
      <c r="TWQ157" s="4"/>
      <c r="TWR157" s="4"/>
      <c r="TWS157" s="4"/>
      <c r="TWT157" s="4"/>
      <c r="TWU157" s="4"/>
      <c r="TWV157" s="4"/>
      <c r="TWW157" s="4"/>
      <c r="TWX157" s="4"/>
      <c r="TWY157" s="4"/>
      <c r="TWZ157" s="4"/>
      <c r="TXA157" s="4"/>
      <c r="TXB157" s="4"/>
      <c r="TXC157" s="4"/>
      <c r="TXD157" s="4"/>
      <c r="TXE157" s="4"/>
      <c r="TXF157" s="4"/>
      <c r="TXG157" s="4"/>
      <c r="TXH157" s="4"/>
      <c r="TXI157" s="4"/>
      <c r="TXJ157" s="4"/>
      <c r="TXK157" s="4"/>
      <c r="TXL157" s="4"/>
      <c r="TXM157" s="4"/>
      <c r="TXN157" s="4"/>
      <c r="TXO157" s="4"/>
      <c r="TXP157" s="4"/>
      <c r="TXQ157" s="4"/>
      <c r="TXR157" s="4"/>
      <c r="TXS157" s="4"/>
      <c r="TXT157" s="4"/>
      <c r="TXU157" s="4"/>
      <c r="TXV157" s="4"/>
      <c r="TXW157" s="4"/>
      <c r="TXX157" s="4"/>
      <c r="TXY157" s="4"/>
      <c r="TXZ157" s="4"/>
      <c r="TYA157" s="4"/>
      <c r="TYB157" s="4"/>
      <c r="TYC157" s="4"/>
      <c r="TYD157" s="4"/>
      <c r="TYE157" s="4"/>
      <c r="TYF157" s="4"/>
      <c r="TYG157" s="4"/>
      <c r="TYH157" s="4"/>
      <c r="TYI157" s="4"/>
      <c r="TYJ157" s="4"/>
      <c r="TYK157" s="4"/>
      <c r="TYL157" s="4"/>
      <c r="TYM157" s="4"/>
      <c r="TYN157" s="4"/>
      <c r="TYO157" s="4"/>
      <c r="TYP157" s="4"/>
      <c r="TYQ157" s="4"/>
      <c r="TYR157" s="4"/>
      <c r="TYS157" s="4"/>
      <c r="TYT157" s="4"/>
      <c r="TYU157" s="4"/>
      <c r="TYV157" s="4"/>
      <c r="TYW157" s="4"/>
      <c r="TYX157" s="4"/>
      <c r="TYY157" s="4"/>
      <c r="TYZ157" s="4"/>
      <c r="TZA157" s="4"/>
      <c r="TZB157" s="4"/>
      <c r="TZC157" s="4"/>
      <c r="TZD157" s="4"/>
      <c r="TZE157" s="4"/>
      <c r="TZF157" s="4"/>
      <c r="TZG157" s="4"/>
      <c r="TZH157" s="4"/>
      <c r="TZI157" s="4"/>
      <c r="TZJ157" s="4"/>
      <c r="TZK157" s="4"/>
      <c r="TZL157" s="4"/>
      <c r="TZM157" s="4"/>
      <c r="TZN157" s="4"/>
      <c r="TZO157" s="4"/>
      <c r="TZP157" s="4"/>
      <c r="TZQ157" s="4"/>
      <c r="TZR157" s="4"/>
      <c r="TZS157" s="4"/>
      <c r="TZT157" s="4"/>
      <c r="TZU157" s="4"/>
      <c r="TZV157" s="4"/>
      <c r="TZW157" s="4"/>
      <c r="TZX157" s="4"/>
      <c r="TZY157" s="4"/>
      <c r="TZZ157" s="4"/>
      <c r="UAA157" s="4"/>
      <c r="UAB157" s="4"/>
      <c r="UAC157" s="4"/>
      <c r="UAD157" s="4"/>
      <c r="UAE157" s="4"/>
      <c r="UAF157" s="4"/>
      <c r="UAG157" s="4"/>
      <c r="UAH157" s="4"/>
      <c r="UAI157" s="4"/>
      <c r="UAJ157" s="4"/>
      <c r="UAK157" s="4"/>
      <c r="UAL157" s="4"/>
      <c r="UAM157" s="4"/>
      <c r="UAN157" s="4"/>
      <c r="UAO157" s="4"/>
      <c r="UAP157" s="4"/>
      <c r="UAQ157" s="4"/>
      <c r="UAR157" s="4"/>
      <c r="UAS157" s="4"/>
      <c r="UAT157" s="4"/>
      <c r="UAU157" s="4"/>
      <c r="UAV157" s="4"/>
      <c r="UAW157" s="4"/>
      <c r="UAX157" s="4"/>
      <c r="UAY157" s="4"/>
      <c r="UAZ157" s="4"/>
      <c r="UBA157" s="4"/>
      <c r="UBB157" s="4"/>
      <c r="UBC157" s="4"/>
      <c r="UBD157" s="4"/>
      <c r="UBE157" s="4"/>
      <c r="UBF157" s="4"/>
      <c r="UBG157" s="4"/>
      <c r="UBH157" s="4"/>
      <c r="UBI157" s="4"/>
      <c r="UBJ157" s="4"/>
      <c r="UBK157" s="4"/>
      <c r="UBL157" s="4"/>
      <c r="UBM157" s="4"/>
      <c r="UBN157" s="4"/>
      <c r="UBO157" s="4"/>
      <c r="UBP157" s="4"/>
      <c r="UBQ157" s="4"/>
      <c r="UBR157" s="4"/>
      <c r="UBS157" s="4"/>
      <c r="UBT157" s="4"/>
      <c r="UBU157" s="4"/>
      <c r="UBV157" s="4"/>
      <c r="UBW157" s="4"/>
      <c r="UBX157" s="4"/>
      <c r="UBY157" s="4"/>
      <c r="UBZ157" s="4"/>
      <c r="UCA157" s="4"/>
      <c r="UCB157" s="4"/>
      <c r="UCC157" s="4"/>
      <c r="UCD157" s="4"/>
      <c r="UCE157" s="4"/>
      <c r="UCF157" s="4"/>
      <c r="UCG157" s="4"/>
      <c r="UCH157" s="4"/>
      <c r="UCI157" s="4"/>
      <c r="UCJ157" s="4"/>
      <c r="UCK157" s="4"/>
      <c r="UCL157" s="4"/>
      <c r="UCM157" s="4"/>
      <c r="UCN157" s="4"/>
      <c r="UCO157" s="4"/>
      <c r="UCP157" s="4"/>
      <c r="UCQ157" s="74"/>
      <c r="UCR157" s="74"/>
      <c r="UCS157" s="74"/>
      <c r="UCT157" s="74"/>
      <c r="UCU157" s="74"/>
      <c r="UCV157" s="74"/>
      <c r="UCW157" s="4"/>
      <c r="UCX157" s="4"/>
      <c r="UCY157" s="4"/>
      <c r="UCZ157" s="4"/>
      <c r="UDA157" s="4"/>
      <c r="UDB157" s="4"/>
      <c r="UDC157" s="4"/>
      <c r="UDD157" s="4"/>
      <c r="UDE157" s="4"/>
      <c r="UDF157" s="4"/>
      <c r="UDG157" s="4"/>
      <c r="UDH157" s="4"/>
      <c r="UDI157" s="4"/>
      <c r="UDJ157" s="4"/>
      <c r="UDK157" s="4"/>
      <c r="UDL157" s="4"/>
      <c r="UDM157" s="4"/>
      <c r="UDN157" s="4"/>
      <c r="UDO157" s="4"/>
      <c r="UDP157" s="4"/>
      <c r="UDQ157" s="4"/>
      <c r="UDR157" s="4"/>
      <c r="UDS157" s="4"/>
      <c r="UDT157" s="4"/>
      <c r="UDU157" s="4"/>
      <c r="UDV157" s="4"/>
      <c r="UDW157" s="4"/>
      <c r="UDX157" s="4"/>
      <c r="UDY157" s="4"/>
      <c r="UDZ157" s="4"/>
      <c r="UEA157" s="4"/>
      <c r="UEB157" s="4"/>
      <c r="UEC157" s="4"/>
      <c r="UED157" s="4"/>
      <c r="UEE157" s="4"/>
      <c r="UEF157" s="4"/>
      <c r="UEG157" s="4"/>
      <c r="UEH157" s="4"/>
      <c r="UEI157" s="4"/>
      <c r="UEJ157" s="4"/>
      <c r="UEK157" s="4"/>
      <c r="UEL157" s="4"/>
      <c r="UEM157" s="4"/>
      <c r="UEN157" s="4"/>
      <c r="UEO157" s="4"/>
      <c r="UEP157" s="4"/>
      <c r="UEQ157" s="4"/>
      <c r="UER157" s="4"/>
      <c r="UES157" s="4"/>
      <c r="UET157" s="4"/>
      <c r="UEU157" s="4"/>
      <c r="UEV157" s="4"/>
      <c r="UEW157" s="4"/>
      <c r="UEX157" s="4"/>
      <c r="UEY157" s="4"/>
      <c r="UEZ157" s="4"/>
      <c r="UFA157" s="4"/>
      <c r="UFB157" s="4"/>
      <c r="UFC157" s="4"/>
      <c r="UFD157" s="4"/>
      <c r="UFE157" s="4"/>
      <c r="UFF157" s="4"/>
      <c r="UFG157" s="4"/>
      <c r="UFH157" s="4"/>
      <c r="UFI157" s="4"/>
      <c r="UFJ157" s="4"/>
      <c r="UFK157" s="4"/>
      <c r="UFL157" s="4"/>
      <c r="UFM157" s="4"/>
      <c r="UFN157" s="4"/>
      <c r="UFO157" s="4"/>
      <c r="UFP157" s="4"/>
      <c r="UFQ157" s="4"/>
      <c r="UFR157" s="4"/>
      <c r="UFS157" s="4"/>
      <c r="UFT157" s="4"/>
      <c r="UFU157" s="4"/>
      <c r="UFV157" s="4"/>
      <c r="UFW157" s="4"/>
      <c r="UFX157" s="4"/>
      <c r="UFY157" s="4"/>
      <c r="UFZ157" s="4"/>
      <c r="UGA157" s="4"/>
      <c r="UGB157" s="4"/>
      <c r="UGC157" s="4"/>
      <c r="UGD157" s="4"/>
      <c r="UGE157" s="4"/>
      <c r="UGF157" s="4"/>
      <c r="UGG157" s="4"/>
      <c r="UGH157" s="4"/>
      <c r="UGI157" s="4"/>
      <c r="UGJ157" s="4"/>
      <c r="UGK157" s="4"/>
      <c r="UGL157" s="4"/>
      <c r="UGM157" s="4"/>
      <c r="UGN157" s="4"/>
      <c r="UGO157" s="4"/>
      <c r="UGP157" s="4"/>
      <c r="UGQ157" s="4"/>
      <c r="UGR157" s="4"/>
      <c r="UGS157" s="4"/>
      <c r="UGT157" s="4"/>
      <c r="UGU157" s="4"/>
      <c r="UGV157" s="4"/>
      <c r="UGW157" s="4"/>
      <c r="UGX157" s="4"/>
      <c r="UGY157" s="4"/>
      <c r="UGZ157" s="4"/>
      <c r="UHA157" s="4"/>
      <c r="UHB157" s="4"/>
      <c r="UHC157" s="4"/>
      <c r="UHD157" s="4"/>
      <c r="UHE157" s="4"/>
      <c r="UHF157" s="4"/>
      <c r="UHG157" s="4"/>
      <c r="UHH157" s="4"/>
      <c r="UHI157" s="4"/>
      <c r="UHJ157" s="4"/>
      <c r="UHK157" s="4"/>
      <c r="UHL157" s="4"/>
      <c r="UHM157" s="4"/>
      <c r="UHN157" s="4"/>
      <c r="UHO157" s="4"/>
      <c r="UHP157" s="4"/>
      <c r="UHQ157" s="4"/>
      <c r="UHR157" s="4"/>
      <c r="UHS157" s="4"/>
      <c r="UHT157" s="4"/>
      <c r="UHU157" s="4"/>
      <c r="UHV157" s="4"/>
      <c r="UHW157" s="4"/>
      <c r="UHX157" s="4"/>
      <c r="UHY157" s="4"/>
      <c r="UHZ157" s="4"/>
      <c r="UIA157" s="4"/>
      <c r="UIB157" s="4"/>
      <c r="UIC157" s="4"/>
      <c r="UID157" s="4"/>
      <c r="UIE157" s="4"/>
      <c r="UIF157" s="4"/>
      <c r="UIG157" s="4"/>
      <c r="UIH157" s="4"/>
      <c r="UII157" s="4"/>
      <c r="UIJ157" s="4"/>
      <c r="UIK157" s="4"/>
      <c r="UIL157" s="4"/>
      <c r="UIM157" s="4"/>
      <c r="UIN157" s="4"/>
      <c r="UIO157" s="4"/>
      <c r="UIP157" s="4"/>
      <c r="UIQ157" s="4"/>
      <c r="UIR157" s="4"/>
      <c r="UIS157" s="4"/>
      <c r="UIT157" s="4"/>
      <c r="UIU157" s="4"/>
      <c r="UIV157" s="4"/>
      <c r="UIW157" s="4"/>
      <c r="UIX157" s="4"/>
      <c r="UIY157" s="4"/>
      <c r="UIZ157" s="4"/>
      <c r="UJA157" s="4"/>
      <c r="UJB157" s="4"/>
      <c r="UJC157" s="4"/>
      <c r="UJD157" s="4"/>
      <c r="UJE157" s="4"/>
      <c r="UJF157" s="4"/>
      <c r="UJG157" s="4"/>
      <c r="UJH157" s="4"/>
      <c r="UJI157" s="4"/>
      <c r="UJJ157" s="4"/>
      <c r="UJK157" s="4"/>
      <c r="UJL157" s="4"/>
      <c r="UJM157" s="4"/>
      <c r="UJN157" s="4"/>
      <c r="UJO157" s="4"/>
      <c r="UJP157" s="4"/>
      <c r="UJQ157" s="4"/>
      <c r="UJR157" s="4"/>
      <c r="UJS157" s="4"/>
      <c r="UJT157" s="4"/>
      <c r="UJU157" s="4"/>
      <c r="UJV157" s="4"/>
      <c r="UJW157" s="4"/>
      <c r="UJX157" s="4"/>
      <c r="UJY157" s="4"/>
      <c r="UJZ157" s="4"/>
      <c r="UKA157" s="4"/>
      <c r="UKB157" s="4"/>
      <c r="UKC157" s="4"/>
      <c r="UKD157" s="4"/>
      <c r="UKE157" s="4"/>
      <c r="UKF157" s="4"/>
      <c r="UKG157" s="4"/>
      <c r="UKH157" s="4"/>
      <c r="UKI157" s="4"/>
      <c r="UKJ157" s="4"/>
      <c r="UKK157" s="4"/>
      <c r="UKL157" s="4"/>
      <c r="UKM157" s="4"/>
      <c r="UKN157" s="4"/>
      <c r="UKO157" s="4"/>
      <c r="UKP157" s="4"/>
      <c r="UKQ157" s="4"/>
      <c r="UKR157" s="4"/>
      <c r="UKS157" s="4"/>
      <c r="UKT157" s="4"/>
      <c r="UKU157" s="4"/>
      <c r="UKV157" s="4"/>
      <c r="UKW157" s="4"/>
      <c r="UKX157" s="4"/>
      <c r="UKY157" s="4"/>
      <c r="UKZ157" s="4"/>
      <c r="ULA157" s="4"/>
      <c r="ULB157" s="4"/>
      <c r="ULC157" s="4"/>
      <c r="ULD157" s="4"/>
      <c r="ULE157" s="4"/>
      <c r="ULF157" s="4"/>
      <c r="ULG157" s="4"/>
      <c r="ULH157" s="4"/>
      <c r="ULI157" s="4"/>
      <c r="ULJ157" s="4"/>
      <c r="ULK157" s="4"/>
      <c r="ULL157" s="4"/>
      <c r="ULM157" s="4"/>
      <c r="ULN157" s="4"/>
      <c r="ULO157" s="4"/>
      <c r="ULP157" s="4"/>
      <c r="ULQ157" s="4"/>
      <c r="ULR157" s="4"/>
      <c r="ULS157" s="4"/>
      <c r="ULT157" s="4"/>
      <c r="ULU157" s="4"/>
      <c r="ULV157" s="4"/>
      <c r="ULW157" s="4"/>
      <c r="ULX157" s="4"/>
      <c r="ULY157" s="4"/>
      <c r="ULZ157" s="4"/>
      <c r="UMA157" s="4"/>
      <c r="UMB157" s="4"/>
      <c r="UMC157" s="4"/>
      <c r="UMD157" s="4"/>
      <c r="UME157" s="4"/>
      <c r="UMF157" s="4"/>
      <c r="UMG157" s="4"/>
      <c r="UMH157" s="4"/>
      <c r="UMI157" s="4"/>
      <c r="UMJ157" s="4"/>
      <c r="UMK157" s="4"/>
      <c r="UML157" s="4"/>
      <c r="UMM157" s="74"/>
      <c r="UMN157" s="74"/>
      <c r="UMO157" s="74"/>
      <c r="UMP157" s="74"/>
      <c r="UMQ157" s="74"/>
      <c r="UMR157" s="74"/>
      <c r="UMS157" s="4"/>
      <c r="UMT157" s="4"/>
      <c r="UMU157" s="4"/>
      <c r="UMV157" s="4"/>
      <c r="UMW157" s="4"/>
      <c r="UMX157" s="4"/>
      <c r="UMY157" s="4"/>
      <c r="UMZ157" s="4"/>
      <c r="UNA157" s="4"/>
      <c r="UNB157" s="4"/>
      <c r="UNC157" s="4"/>
      <c r="UND157" s="4"/>
      <c r="UNE157" s="4"/>
      <c r="UNF157" s="4"/>
      <c r="UNG157" s="4"/>
      <c r="UNH157" s="4"/>
      <c r="UNI157" s="4"/>
      <c r="UNJ157" s="4"/>
      <c r="UNK157" s="4"/>
      <c r="UNL157" s="4"/>
      <c r="UNM157" s="4"/>
      <c r="UNN157" s="4"/>
      <c r="UNO157" s="4"/>
      <c r="UNP157" s="4"/>
      <c r="UNQ157" s="4"/>
      <c r="UNR157" s="4"/>
      <c r="UNS157" s="4"/>
      <c r="UNT157" s="4"/>
      <c r="UNU157" s="4"/>
      <c r="UNV157" s="4"/>
      <c r="UNW157" s="4"/>
      <c r="UNX157" s="4"/>
      <c r="UNY157" s="4"/>
      <c r="UNZ157" s="4"/>
      <c r="UOA157" s="4"/>
      <c r="UOB157" s="4"/>
      <c r="UOC157" s="4"/>
      <c r="UOD157" s="4"/>
      <c r="UOE157" s="4"/>
      <c r="UOF157" s="4"/>
      <c r="UOG157" s="4"/>
      <c r="UOH157" s="4"/>
      <c r="UOI157" s="4"/>
      <c r="UOJ157" s="4"/>
      <c r="UOK157" s="4"/>
      <c r="UOL157" s="4"/>
      <c r="UOM157" s="4"/>
      <c r="UON157" s="4"/>
      <c r="UOO157" s="4"/>
      <c r="UOP157" s="4"/>
      <c r="UOQ157" s="4"/>
      <c r="UOR157" s="4"/>
      <c r="UOS157" s="4"/>
      <c r="UOT157" s="4"/>
      <c r="UOU157" s="4"/>
      <c r="UOV157" s="4"/>
      <c r="UOW157" s="4"/>
      <c r="UOX157" s="4"/>
      <c r="UOY157" s="4"/>
      <c r="UOZ157" s="4"/>
      <c r="UPA157" s="4"/>
      <c r="UPB157" s="4"/>
      <c r="UPC157" s="4"/>
      <c r="UPD157" s="4"/>
      <c r="UPE157" s="4"/>
      <c r="UPF157" s="4"/>
      <c r="UPG157" s="4"/>
      <c r="UPH157" s="4"/>
      <c r="UPI157" s="4"/>
      <c r="UPJ157" s="4"/>
      <c r="UPK157" s="4"/>
      <c r="UPL157" s="4"/>
      <c r="UPM157" s="4"/>
      <c r="UPN157" s="4"/>
      <c r="UPO157" s="4"/>
      <c r="UPP157" s="4"/>
      <c r="UPQ157" s="4"/>
      <c r="UPR157" s="4"/>
      <c r="UPS157" s="4"/>
      <c r="UPT157" s="4"/>
      <c r="UPU157" s="4"/>
      <c r="UPV157" s="4"/>
      <c r="UPW157" s="4"/>
      <c r="UPX157" s="4"/>
      <c r="UPY157" s="4"/>
      <c r="UPZ157" s="4"/>
      <c r="UQA157" s="4"/>
      <c r="UQB157" s="4"/>
      <c r="UQC157" s="4"/>
      <c r="UQD157" s="4"/>
      <c r="UQE157" s="4"/>
      <c r="UQF157" s="4"/>
      <c r="UQG157" s="4"/>
      <c r="UQH157" s="4"/>
      <c r="UQI157" s="4"/>
      <c r="UQJ157" s="4"/>
      <c r="UQK157" s="4"/>
      <c r="UQL157" s="4"/>
      <c r="UQM157" s="4"/>
      <c r="UQN157" s="4"/>
      <c r="UQO157" s="4"/>
      <c r="UQP157" s="4"/>
      <c r="UQQ157" s="4"/>
      <c r="UQR157" s="4"/>
      <c r="UQS157" s="4"/>
      <c r="UQT157" s="4"/>
      <c r="UQU157" s="4"/>
      <c r="UQV157" s="4"/>
      <c r="UQW157" s="4"/>
      <c r="UQX157" s="4"/>
      <c r="UQY157" s="4"/>
      <c r="UQZ157" s="4"/>
      <c r="URA157" s="4"/>
      <c r="URB157" s="4"/>
      <c r="URC157" s="4"/>
      <c r="URD157" s="4"/>
      <c r="URE157" s="4"/>
      <c r="URF157" s="4"/>
      <c r="URG157" s="4"/>
      <c r="URH157" s="4"/>
      <c r="URI157" s="4"/>
      <c r="URJ157" s="4"/>
      <c r="URK157" s="4"/>
      <c r="URL157" s="4"/>
      <c r="URM157" s="4"/>
      <c r="URN157" s="4"/>
      <c r="URO157" s="4"/>
      <c r="URP157" s="4"/>
      <c r="URQ157" s="4"/>
      <c r="URR157" s="4"/>
      <c r="URS157" s="4"/>
      <c r="URT157" s="4"/>
      <c r="URU157" s="4"/>
      <c r="URV157" s="4"/>
      <c r="URW157" s="4"/>
      <c r="URX157" s="4"/>
      <c r="URY157" s="4"/>
      <c r="URZ157" s="4"/>
      <c r="USA157" s="4"/>
      <c r="USB157" s="4"/>
      <c r="USC157" s="4"/>
      <c r="USD157" s="4"/>
      <c r="USE157" s="4"/>
      <c r="USF157" s="4"/>
      <c r="USG157" s="4"/>
      <c r="USH157" s="4"/>
      <c r="USI157" s="4"/>
      <c r="USJ157" s="4"/>
      <c r="USK157" s="4"/>
      <c r="USL157" s="4"/>
      <c r="USM157" s="4"/>
      <c r="USN157" s="4"/>
      <c r="USO157" s="4"/>
      <c r="USP157" s="4"/>
      <c r="USQ157" s="4"/>
      <c r="USR157" s="4"/>
      <c r="USS157" s="4"/>
      <c r="UST157" s="4"/>
      <c r="USU157" s="4"/>
      <c r="USV157" s="4"/>
      <c r="USW157" s="4"/>
      <c r="USX157" s="4"/>
      <c r="USY157" s="4"/>
      <c r="USZ157" s="4"/>
      <c r="UTA157" s="4"/>
      <c r="UTB157" s="4"/>
      <c r="UTC157" s="4"/>
      <c r="UTD157" s="4"/>
      <c r="UTE157" s="4"/>
      <c r="UTF157" s="4"/>
      <c r="UTG157" s="4"/>
      <c r="UTH157" s="4"/>
      <c r="UTI157" s="4"/>
      <c r="UTJ157" s="4"/>
      <c r="UTK157" s="4"/>
      <c r="UTL157" s="4"/>
      <c r="UTM157" s="4"/>
      <c r="UTN157" s="4"/>
      <c r="UTO157" s="4"/>
      <c r="UTP157" s="4"/>
      <c r="UTQ157" s="4"/>
      <c r="UTR157" s="4"/>
      <c r="UTS157" s="4"/>
      <c r="UTT157" s="4"/>
      <c r="UTU157" s="4"/>
      <c r="UTV157" s="4"/>
      <c r="UTW157" s="4"/>
      <c r="UTX157" s="4"/>
      <c r="UTY157" s="4"/>
      <c r="UTZ157" s="4"/>
      <c r="UUA157" s="4"/>
      <c r="UUB157" s="4"/>
      <c r="UUC157" s="4"/>
      <c r="UUD157" s="4"/>
      <c r="UUE157" s="4"/>
      <c r="UUF157" s="4"/>
      <c r="UUG157" s="4"/>
      <c r="UUH157" s="4"/>
      <c r="UUI157" s="4"/>
      <c r="UUJ157" s="4"/>
      <c r="UUK157" s="4"/>
      <c r="UUL157" s="4"/>
      <c r="UUM157" s="4"/>
      <c r="UUN157" s="4"/>
      <c r="UUO157" s="4"/>
      <c r="UUP157" s="4"/>
      <c r="UUQ157" s="4"/>
      <c r="UUR157" s="4"/>
      <c r="UUS157" s="4"/>
      <c r="UUT157" s="4"/>
      <c r="UUU157" s="4"/>
      <c r="UUV157" s="4"/>
      <c r="UUW157" s="4"/>
      <c r="UUX157" s="4"/>
      <c r="UUY157" s="4"/>
      <c r="UUZ157" s="4"/>
      <c r="UVA157" s="4"/>
      <c r="UVB157" s="4"/>
      <c r="UVC157" s="4"/>
      <c r="UVD157" s="4"/>
      <c r="UVE157" s="4"/>
      <c r="UVF157" s="4"/>
      <c r="UVG157" s="4"/>
      <c r="UVH157" s="4"/>
      <c r="UVI157" s="4"/>
      <c r="UVJ157" s="4"/>
      <c r="UVK157" s="4"/>
      <c r="UVL157" s="4"/>
      <c r="UVM157" s="4"/>
      <c r="UVN157" s="4"/>
      <c r="UVO157" s="4"/>
      <c r="UVP157" s="4"/>
      <c r="UVQ157" s="4"/>
      <c r="UVR157" s="4"/>
      <c r="UVS157" s="4"/>
      <c r="UVT157" s="4"/>
      <c r="UVU157" s="4"/>
      <c r="UVV157" s="4"/>
      <c r="UVW157" s="4"/>
      <c r="UVX157" s="4"/>
      <c r="UVY157" s="4"/>
      <c r="UVZ157" s="4"/>
      <c r="UWA157" s="4"/>
      <c r="UWB157" s="4"/>
      <c r="UWC157" s="4"/>
      <c r="UWD157" s="4"/>
      <c r="UWE157" s="4"/>
      <c r="UWF157" s="4"/>
      <c r="UWG157" s="4"/>
      <c r="UWH157" s="4"/>
      <c r="UWI157" s="74"/>
      <c r="UWJ157" s="74"/>
      <c r="UWK157" s="74"/>
      <c r="UWL157" s="74"/>
      <c r="UWM157" s="74"/>
      <c r="UWN157" s="74"/>
      <c r="UWO157" s="4"/>
      <c r="UWP157" s="4"/>
      <c r="UWQ157" s="4"/>
      <c r="UWR157" s="4"/>
      <c r="UWS157" s="4"/>
      <c r="UWT157" s="4"/>
      <c r="UWU157" s="4"/>
      <c r="UWV157" s="4"/>
      <c r="UWW157" s="4"/>
      <c r="UWX157" s="4"/>
      <c r="UWY157" s="4"/>
      <c r="UWZ157" s="4"/>
      <c r="UXA157" s="4"/>
      <c r="UXB157" s="4"/>
      <c r="UXC157" s="4"/>
      <c r="UXD157" s="4"/>
      <c r="UXE157" s="4"/>
      <c r="UXF157" s="4"/>
      <c r="UXG157" s="4"/>
      <c r="UXH157" s="4"/>
      <c r="UXI157" s="4"/>
      <c r="UXJ157" s="4"/>
      <c r="UXK157" s="4"/>
      <c r="UXL157" s="4"/>
      <c r="UXM157" s="4"/>
      <c r="UXN157" s="4"/>
      <c r="UXO157" s="4"/>
      <c r="UXP157" s="4"/>
      <c r="UXQ157" s="4"/>
      <c r="UXR157" s="4"/>
      <c r="UXS157" s="4"/>
      <c r="UXT157" s="4"/>
      <c r="UXU157" s="4"/>
      <c r="UXV157" s="4"/>
      <c r="UXW157" s="4"/>
      <c r="UXX157" s="4"/>
      <c r="UXY157" s="4"/>
      <c r="UXZ157" s="4"/>
      <c r="UYA157" s="4"/>
      <c r="UYB157" s="4"/>
      <c r="UYC157" s="4"/>
      <c r="UYD157" s="4"/>
      <c r="UYE157" s="4"/>
      <c r="UYF157" s="4"/>
      <c r="UYG157" s="4"/>
      <c r="UYH157" s="4"/>
      <c r="UYI157" s="4"/>
      <c r="UYJ157" s="4"/>
      <c r="UYK157" s="4"/>
      <c r="UYL157" s="4"/>
      <c r="UYM157" s="4"/>
      <c r="UYN157" s="4"/>
      <c r="UYO157" s="4"/>
      <c r="UYP157" s="4"/>
      <c r="UYQ157" s="4"/>
      <c r="UYR157" s="4"/>
      <c r="UYS157" s="4"/>
      <c r="UYT157" s="4"/>
      <c r="UYU157" s="4"/>
      <c r="UYV157" s="4"/>
      <c r="UYW157" s="4"/>
      <c r="UYX157" s="4"/>
      <c r="UYY157" s="4"/>
      <c r="UYZ157" s="4"/>
      <c r="UZA157" s="4"/>
      <c r="UZB157" s="4"/>
      <c r="UZC157" s="4"/>
      <c r="UZD157" s="4"/>
      <c r="UZE157" s="4"/>
      <c r="UZF157" s="4"/>
      <c r="UZG157" s="4"/>
      <c r="UZH157" s="4"/>
      <c r="UZI157" s="4"/>
      <c r="UZJ157" s="4"/>
      <c r="UZK157" s="4"/>
      <c r="UZL157" s="4"/>
      <c r="UZM157" s="4"/>
      <c r="UZN157" s="4"/>
      <c r="UZO157" s="4"/>
      <c r="UZP157" s="4"/>
      <c r="UZQ157" s="4"/>
      <c r="UZR157" s="4"/>
      <c r="UZS157" s="4"/>
      <c r="UZT157" s="4"/>
      <c r="UZU157" s="4"/>
      <c r="UZV157" s="4"/>
      <c r="UZW157" s="4"/>
      <c r="UZX157" s="4"/>
      <c r="UZY157" s="4"/>
      <c r="UZZ157" s="4"/>
      <c r="VAA157" s="4"/>
      <c r="VAB157" s="4"/>
      <c r="VAC157" s="4"/>
      <c r="VAD157" s="4"/>
      <c r="VAE157" s="4"/>
      <c r="VAF157" s="4"/>
      <c r="VAG157" s="4"/>
      <c r="VAH157" s="4"/>
      <c r="VAI157" s="4"/>
      <c r="VAJ157" s="4"/>
      <c r="VAK157" s="4"/>
      <c r="VAL157" s="4"/>
      <c r="VAM157" s="4"/>
      <c r="VAN157" s="4"/>
      <c r="VAO157" s="4"/>
      <c r="VAP157" s="4"/>
      <c r="VAQ157" s="4"/>
      <c r="VAR157" s="4"/>
      <c r="VAS157" s="4"/>
      <c r="VAT157" s="4"/>
      <c r="VAU157" s="4"/>
      <c r="VAV157" s="4"/>
      <c r="VAW157" s="4"/>
      <c r="VAX157" s="4"/>
      <c r="VAY157" s="4"/>
      <c r="VAZ157" s="4"/>
      <c r="VBA157" s="4"/>
      <c r="VBB157" s="4"/>
      <c r="VBC157" s="4"/>
      <c r="VBD157" s="4"/>
      <c r="VBE157" s="4"/>
      <c r="VBF157" s="4"/>
      <c r="VBG157" s="4"/>
      <c r="VBH157" s="4"/>
      <c r="VBI157" s="4"/>
      <c r="VBJ157" s="4"/>
      <c r="VBK157" s="4"/>
      <c r="VBL157" s="4"/>
      <c r="VBM157" s="4"/>
      <c r="VBN157" s="4"/>
      <c r="VBO157" s="4"/>
      <c r="VBP157" s="4"/>
      <c r="VBQ157" s="4"/>
      <c r="VBR157" s="4"/>
      <c r="VBS157" s="4"/>
      <c r="VBT157" s="4"/>
      <c r="VBU157" s="4"/>
      <c r="VBV157" s="4"/>
      <c r="VBW157" s="4"/>
      <c r="VBX157" s="4"/>
      <c r="VBY157" s="4"/>
      <c r="VBZ157" s="4"/>
      <c r="VCA157" s="4"/>
      <c r="VCB157" s="4"/>
      <c r="VCC157" s="4"/>
      <c r="VCD157" s="4"/>
      <c r="VCE157" s="4"/>
      <c r="VCF157" s="4"/>
      <c r="VCG157" s="4"/>
      <c r="VCH157" s="4"/>
      <c r="VCI157" s="4"/>
      <c r="VCJ157" s="4"/>
      <c r="VCK157" s="4"/>
      <c r="VCL157" s="4"/>
      <c r="VCM157" s="4"/>
      <c r="VCN157" s="4"/>
      <c r="VCO157" s="4"/>
      <c r="VCP157" s="4"/>
      <c r="VCQ157" s="4"/>
      <c r="VCR157" s="4"/>
      <c r="VCS157" s="4"/>
      <c r="VCT157" s="4"/>
      <c r="VCU157" s="4"/>
      <c r="VCV157" s="4"/>
      <c r="VCW157" s="4"/>
      <c r="VCX157" s="4"/>
      <c r="VCY157" s="4"/>
      <c r="VCZ157" s="4"/>
      <c r="VDA157" s="4"/>
      <c r="VDB157" s="4"/>
      <c r="VDC157" s="4"/>
      <c r="VDD157" s="4"/>
      <c r="VDE157" s="4"/>
      <c r="VDF157" s="4"/>
      <c r="VDG157" s="4"/>
      <c r="VDH157" s="4"/>
      <c r="VDI157" s="4"/>
      <c r="VDJ157" s="4"/>
      <c r="VDK157" s="4"/>
      <c r="VDL157" s="4"/>
      <c r="VDM157" s="4"/>
      <c r="VDN157" s="4"/>
      <c r="VDO157" s="4"/>
      <c r="VDP157" s="4"/>
      <c r="VDQ157" s="4"/>
      <c r="VDR157" s="4"/>
      <c r="VDS157" s="4"/>
      <c r="VDT157" s="4"/>
      <c r="VDU157" s="4"/>
      <c r="VDV157" s="4"/>
      <c r="VDW157" s="4"/>
      <c r="VDX157" s="4"/>
      <c r="VDY157" s="4"/>
      <c r="VDZ157" s="4"/>
      <c r="VEA157" s="4"/>
      <c r="VEB157" s="4"/>
      <c r="VEC157" s="4"/>
      <c r="VED157" s="4"/>
      <c r="VEE157" s="4"/>
      <c r="VEF157" s="4"/>
      <c r="VEG157" s="4"/>
      <c r="VEH157" s="4"/>
      <c r="VEI157" s="4"/>
      <c r="VEJ157" s="4"/>
      <c r="VEK157" s="4"/>
      <c r="VEL157" s="4"/>
      <c r="VEM157" s="4"/>
      <c r="VEN157" s="4"/>
      <c r="VEO157" s="4"/>
      <c r="VEP157" s="4"/>
      <c r="VEQ157" s="4"/>
      <c r="VER157" s="4"/>
      <c r="VES157" s="4"/>
      <c r="VET157" s="4"/>
      <c r="VEU157" s="4"/>
      <c r="VEV157" s="4"/>
      <c r="VEW157" s="4"/>
      <c r="VEX157" s="4"/>
      <c r="VEY157" s="4"/>
      <c r="VEZ157" s="4"/>
      <c r="VFA157" s="4"/>
      <c r="VFB157" s="4"/>
      <c r="VFC157" s="4"/>
      <c r="VFD157" s="4"/>
      <c r="VFE157" s="4"/>
      <c r="VFF157" s="4"/>
      <c r="VFG157" s="4"/>
      <c r="VFH157" s="4"/>
      <c r="VFI157" s="4"/>
      <c r="VFJ157" s="4"/>
      <c r="VFK157" s="4"/>
      <c r="VFL157" s="4"/>
      <c r="VFM157" s="4"/>
      <c r="VFN157" s="4"/>
      <c r="VFO157" s="4"/>
      <c r="VFP157" s="4"/>
      <c r="VFQ157" s="4"/>
      <c r="VFR157" s="4"/>
      <c r="VFS157" s="4"/>
      <c r="VFT157" s="4"/>
      <c r="VFU157" s="4"/>
      <c r="VFV157" s="4"/>
      <c r="VFW157" s="4"/>
      <c r="VFX157" s="4"/>
      <c r="VFY157" s="4"/>
      <c r="VFZ157" s="4"/>
      <c r="VGA157" s="4"/>
      <c r="VGB157" s="4"/>
      <c r="VGC157" s="4"/>
      <c r="VGD157" s="4"/>
      <c r="VGE157" s="74"/>
      <c r="VGF157" s="74"/>
      <c r="VGG157" s="74"/>
      <c r="VGH157" s="74"/>
      <c r="VGI157" s="74"/>
      <c r="VGJ157" s="74"/>
      <c r="VGK157" s="4"/>
      <c r="VGL157" s="4"/>
      <c r="VGM157" s="4"/>
      <c r="VGN157" s="4"/>
      <c r="VGO157" s="4"/>
      <c r="VGP157" s="4"/>
      <c r="VGQ157" s="4"/>
      <c r="VGR157" s="4"/>
      <c r="VGS157" s="4"/>
      <c r="VGT157" s="4"/>
      <c r="VGU157" s="4"/>
      <c r="VGV157" s="4"/>
      <c r="VGW157" s="4"/>
      <c r="VGX157" s="4"/>
      <c r="VGY157" s="4"/>
      <c r="VGZ157" s="4"/>
      <c r="VHA157" s="4"/>
      <c r="VHB157" s="4"/>
      <c r="VHC157" s="4"/>
      <c r="VHD157" s="4"/>
      <c r="VHE157" s="4"/>
      <c r="VHF157" s="4"/>
      <c r="VHG157" s="4"/>
      <c r="VHH157" s="4"/>
      <c r="VHI157" s="4"/>
      <c r="VHJ157" s="4"/>
      <c r="VHK157" s="4"/>
      <c r="VHL157" s="4"/>
      <c r="VHM157" s="4"/>
      <c r="VHN157" s="4"/>
      <c r="VHO157" s="4"/>
      <c r="VHP157" s="4"/>
      <c r="VHQ157" s="4"/>
      <c r="VHR157" s="4"/>
      <c r="VHS157" s="4"/>
      <c r="VHT157" s="4"/>
      <c r="VHU157" s="4"/>
      <c r="VHV157" s="4"/>
      <c r="VHW157" s="4"/>
      <c r="VHX157" s="4"/>
      <c r="VHY157" s="4"/>
      <c r="VHZ157" s="4"/>
      <c r="VIA157" s="4"/>
      <c r="VIB157" s="4"/>
      <c r="VIC157" s="4"/>
      <c r="VID157" s="4"/>
      <c r="VIE157" s="4"/>
      <c r="VIF157" s="4"/>
      <c r="VIG157" s="4"/>
      <c r="VIH157" s="4"/>
      <c r="VII157" s="4"/>
      <c r="VIJ157" s="4"/>
      <c r="VIK157" s="4"/>
      <c r="VIL157" s="4"/>
      <c r="VIM157" s="4"/>
      <c r="VIN157" s="4"/>
      <c r="VIO157" s="4"/>
      <c r="VIP157" s="4"/>
      <c r="VIQ157" s="4"/>
      <c r="VIR157" s="4"/>
      <c r="VIS157" s="4"/>
      <c r="VIT157" s="4"/>
      <c r="VIU157" s="4"/>
      <c r="VIV157" s="4"/>
      <c r="VIW157" s="4"/>
      <c r="VIX157" s="4"/>
      <c r="VIY157" s="4"/>
      <c r="VIZ157" s="4"/>
      <c r="VJA157" s="4"/>
      <c r="VJB157" s="4"/>
      <c r="VJC157" s="4"/>
      <c r="VJD157" s="4"/>
      <c r="VJE157" s="4"/>
      <c r="VJF157" s="4"/>
      <c r="VJG157" s="4"/>
      <c r="VJH157" s="4"/>
      <c r="VJI157" s="4"/>
      <c r="VJJ157" s="4"/>
      <c r="VJK157" s="4"/>
      <c r="VJL157" s="4"/>
      <c r="VJM157" s="4"/>
      <c r="VJN157" s="4"/>
      <c r="VJO157" s="4"/>
      <c r="VJP157" s="4"/>
      <c r="VJQ157" s="4"/>
      <c r="VJR157" s="4"/>
      <c r="VJS157" s="4"/>
      <c r="VJT157" s="4"/>
      <c r="VJU157" s="4"/>
      <c r="VJV157" s="4"/>
      <c r="VJW157" s="4"/>
      <c r="VJX157" s="4"/>
      <c r="VJY157" s="4"/>
      <c r="VJZ157" s="4"/>
      <c r="VKA157" s="4"/>
      <c r="VKB157" s="4"/>
      <c r="VKC157" s="4"/>
      <c r="VKD157" s="4"/>
      <c r="VKE157" s="4"/>
      <c r="VKF157" s="4"/>
      <c r="VKG157" s="4"/>
      <c r="VKH157" s="4"/>
      <c r="VKI157" s="4"/>
      <c r="VKJ157" s="4"/>
      <c r="VKK157" s="4"/>
      <c r="VKL157" s="4"/>
      <c r="VKM157" s="4"/>
      <c r="VKN157" s="4"/>
      <c r="VKO157" s="4"/>
      <c r="VKP157" s="4"/>
      <c r="VKQ157" s="4"/>
      <c r="VKR157" s="4"/>
      <c r="VKS157" s="4"/>
      <c r="VKT157" s="4"/>
      <c r="VKU157" s="4"/>
      <c r="VKV157" s="4"/>
      <c r="VKW157" s="4"/>
      <c r="VKX157" s="4"/>
      <c r="VKY157" s="4"/>
      <c r="VKZ157" s="4"/>
      <c r="VLA157" s="4"/>
      <c r="VLB157" s="4"/>
      <c r="VLC157" s="4"/>
      <c r="VLD157" s="4"/>
      <c r="VLE157" s="4"/>
      <c r="VLF157" s="4"/>
      <c r="VLG157" s="4"/>
      <c r="VLH157" s="4"/>
      <c r="VLI157" s="4"/>
      <c r="VLJ157" s="4"/>
      <c r="VLK157" s="4"/>
      <c r="VLL157" s="4"/>
      <c r="VLM157" s="4"/>
      <c r="VLN157" s="4"/>
      <c r="VLO157" s="4"/>
      <c r="VLP157" s="4"/>
      <c r="VLQ157" s="4"/>
      <c r="VLR157" s="4"/>
      <c r="VLS157" s="4"/>
      <c r="VLT157" s="4"/>
      <c r="VLU157" s="4"/>
      <c r="VLV157" s="4"/>
      <c r="VLW157" s="4"/>
      <c r="VLX157" s="4"/>
      <c r="VLY157" s="4"/>
      <c r="VLZ157" s="4"/>
      <c r="VMA157" s="4"/>
      <c r="VMB157" s="4"/>
      <c r="VMC157" s="4"/>
      <c r="VMD157" s="4"/>
      <c r="VME157" s="4"/>
      <c r="VMF157" s="4"/>
      <c r="VMG157" s="4"/>
      <c r="VMH157" s="4"/>
      <c r="VMI157" s="4"/>
      <c r="VMJ157" s="4"/>
      <c r="VMK157" s="4"/>
      <c r="VML157" s="4"/>
      <c r="VMM157" s="4"/>
      <c r="VMN157" s="4"/>
      <c r="VMO157" s="4"/>
      <c r="VMP157" s="4"/>
      <c r="VMQ157" s="4"/>
      <c r="VMR157" s="4"/>
      <c r="VMS157" s="4"/>
      <c r="VMT157" s="4"/>
      <c r="VMU157" s="4"/>
      <c r="VMV157" s="4"/>
      <c r="VMW157" s="4"/>
      <c r="VMX157" s="4"/>
      <c r="VMY157" s="4"/>
      <c r="VMZ157" s="4"/>
      <c r="VNA157" s="4"/>
      <c r="VNB157" s="4"/>
      <c r="VNC157" s="4"/>
      <c r="VND157" s="4"/>
      <c r="VNE157" s="4"/>
      <c r="VNF157" s="4"/>
      <c r="VNG157" s="4"/>
      <c r="VNH157" s="4"/>
      <c r="VNI157" s="4"/>
      <c r="VNJ157" s="4"/>
      <c r="VNK157" s="4"/>
      <c r="VNL157" s="4"/>
      <c r="VNM157" s="4"/>
      <c r="VNN157" s="4"/>
      <c r="VNO157" s="4"/>
      <c r="VNP157" s="4"/>
      <c r="VNQ157" s="4"/>
      <c r="VNR157" s="4"/>
      <c r="VNS157" s="4"/>
      <c r="VNT157" s="4"/>
      <c r="VNU157" s="4"/>
      <c r="VNV157" s="4"/>
      <c r="VNW157" s="4"/>
      <c r="VNX157" s="4"/>
      <c r="VNY157" s="4"/>
      <c r="VNZ157" s="4"/>
      <c r="VOA157" s="4"/>
      <c r="VOB157" s="4"/>
      <c r="VOC157" s="4"/>
      <c r="VOD157" s="4"/>
      <c r="VOE157" s="4"/>
      <c r="VOF157" s="4"/>
      <c r="VOG157" s="4"/>
      <c r="VOH157" s="4"/>
      <c r="VOI157" s="4"/>
      <c r="VOJ157" s="4"/>
      <c r="VOK157" s="4"/>
      <c r="VOL157" s="4"/>
      <c r="VOM157" s="4"/>
      <c r="VON157" s="4"/>
      <c r="VOO157" s="4"/>
      <c r="VOP157" s="4"/>
      <c r="VOQ157" s="4"/>
      <c r="VOR157" s="4"/>
      <c r="VOS157" s="4"/>
      <c r="VOT157" s="4"/>
      <c r="VOU157" s="4"/>
      <c r="VOV157" s="4"/>
      <c r="VOW157" s="4"/>
      <c r="VOX157" s="4"/>
      <c r="VOY157" s="4"/>
      <c r="VOZ157" s="4"/>
      <c r="VPA157" s="4"/>
      <c r="VPB157" s="4"/>
      <c r="VPC157" s="4"/>
      <c r="VPD157" s="4"/>
      <c r="VPE157" s="4"/>
      <c r="VPF157" s="4"/>
      <c r="VPG157" s="4"/>
      <c r="VPH157" s="4"/>
      <c r="VPI157" s="4"/>
      <c r="VPJ157" s="4"/>
      <c r="VPK157" s="4"/>
      <c r="VPL157" s="4"/>
      <c r="VPM157" s="4"/>
      <c r="VPN157" s="4"/>
      <c r="VPO157" s="4"/>
      <c r="VPP157" s="4"/>
      <c r="VPQ157" s="4"/>
      <c r="VPR157" s="4"/>
      <c r="VPS157" s="4"/>
      <c r="VPT157" s="4"/>
      <c r="VPU157" s="4"/>
      <c r="VPV157" s="4"/>
      <c r="VPW157" s="4"/>
      <c r="VPX157" s="4"/>
      <c r="VPY157" s="4"/>
      <c r="VPZ157" s="4"/>
      <c r="VQA157" s="74"/>
      <c r="VQB157" s="74"/>
      <c r="VQC157" s="74"/>
      <c r="VQD157" s="74"/>
      <c r="VQE157" s="74"/>
      <c r="VQF157" s="74"/>
      <c r="VQG157" s="4"/>
      <c r="VQH157" s="4"/>
      <c r="VQI157" s="4"/>
      <c r="VQJ157" s="4"/>
      <c r="VQK157" s="4"/>
      <c r="VQL157" s="4"/>
      <c r="VQM157" s="4"/>
      <c r="VQN157" s="4"/>
      <c r="VQO157" s="4"/>
      <c r="VQP157" s="4"/>
      <c r="VQQ157" s="4"/>
      <c r="VQR157" s="4"/>
      <c r="VQS157" s="4"/>
      <c r="VQT157" s="4"/>
      <c r="VQU157" s="4"/>
      <c r="VQV157" s="4"/>
      <c r="VQW157" s="4"/>
      <c r="VQX157" s="4"/>
      <c r="VQY157" s="4"/>
      <c r="VQZ157" s="4"/>
      <c r="VRA157" s="4"/>
      <c r="VRB157" s="4"/>
      <c r="VRC157" s="4"/>
      <c r="VRD157" s="4"/>
      <c r="VRE157" s="4"/>
      <c r="VRF157" s="4"/>
      <c r="VRG157" s="4"/>
      <c r="VRH157" s="4"/>
      <c r="VRI157" s="4"/>
      <c r="VRJ157" s="4"/>
      <c r="VRK157" s="4"/>
      <c r="VRL157" s="4"/>
      <c r="VRM157" s="4"/>
      <c r="VRN157" s="4"/>
      <c r="VRO157" s="4"/>
      <c r="VRP157" s="4"/>
      <c r="VRQ157" s="4"/>
      <c r="VRR157" s="4"/>
      <c r="VRS157" s="4"/>
      <c r="VRT157" s="4"/>
      <c r="VRU157" s="4"/>
      <c r="VRV157" s="4"/>
      <c r="VRW157" s="4"/>
      <c r="VRX157" s="4"/>
      <c r="VRY157" s="4"/>
      <c r="VRZ157" s="4"/>
      <c r="VSA157" s="4"/>
      <c r="VSB157" s="4"/>
      <c r="VSC157" s="4"/>
      <c r="VSD157" s="4"/>
      <c r="VSE157" s="4"/>
      <c r="VSF157" s="4"/>
      <c r="VSG157" s="4"/>
      <c r="VSH157" s="4"/>
      <c r="VSI157" s="4"/>
      <c r="VSJ157" s="4"/>
      <c r="VSK157" s="4"/>
      <c r="VSL157" s="4"/>
      <c r="VSM157" s="4"/>
      <c r="VSN157" s="4"/>
      <c r="VSO157" s="4"/>
      <c r="VSP157" s="4"/>
      <c r="VSQ157" s="4"/>
      <c r="VSR157" s="4"/>
      <c r="VSS157" s="4"/>
      <c r="VST157" s="4"/>
      <c r="VSU157" s="4"/>
      <c r="VSV157" s="4"/>
      <c r="VSW157" s="4"/>
      <c r="VSX157" s="4"/>
      <c r="VSY157" s="4"/>
      <c r="VSZ157" s="4"/>
      <c r="VTA157" s="4"/>
      <c r="VTB157" s="4"/>
      <c r="VTC157" s="4"/>
      <c r="VTD157" s="4"/>
      <c r="VTE157" s="4"/>
      <c r="VTF157" s="4"/>
      <c r="VTG157" s="4"/>
      <c r="VTH157" s="4"/>
      <c r="VTI157" s="4"/>
      <c r="VTJ157" s="4"/>
      <c r="VTK157" s="4"/>
      <c r="VTL157" s="4"/>
      <c r="VTM157" s="4"/>
      <c r="VTN157" s="4"/>
      <c r="VTO157" s="4"/>
      <c r="VTP157" s="4"/>
      <c r="VTQ157" s="4"/>
      <c r="VTR157" s="4"/>
      <c r="VTS157" s="4"/>
      <c r="VTT157" s="4"/>
      <c r="VTU157" s="4"/>
      <c r="VTV157" s="4"/>
      <c r="VTW157" s="4"/>
      <c r="VTX157" s="4"/>
      <c r="VTY157" s="4"/>
      <c r="VTZ157" s="4"/>
      <c r="VUA157" s="4"/>
      <c r="VUB157" s="4"/>
      <c r="VUC157" s="4"/>
      <c r="VUD157" s="4"/>
      <c r="VUE157" s="4"/>
      <c r="VUF157" s="4"/>
      <c r="VUG157" s="4"/>
      <c r="VUH157" s="4"/>
      <c r="VUI157" s="4"/>
      <c r="VUJ157" s="4"/>
      <c r="VUK157" s="4"/>
      <c r="VUL157" s="4"/>
      <c r="VUM157" s="4"/>
      <c r="VUN157" s="4"/>
      <c r="VUO157" s="4"/>
      <c r="VUP157" s="4"/>
      <c r="VUQ157" s="4"/>
      <c r="VUR157" s="4"/>
      <c r="VUS157" s="4"/>
      <c r="VUT157" s="4"/>
      <c r="VUU157" s="4"/>
      <c r="VUV157" s="4"/>
      <c r="VUW157" s="4"/>
      <c r="VUX157" s="4"/>
      <c r="VUY157" s="4"/>
      <c r="VUZ157" s="4"/>
      <c r="VVA157" s="4"/>
      <c r="VVB157" s="4"/>
      <c r="VVC157" s="4"/>
      <c r="VVD157" s="4"/>
      <c r="VVE157" s="4"/>
      <c r="VVF157" s="4"/>
      <c r="VVG157" s="4"/>
      <c r="VVH157" s="4"/>
      <c r="VVI157" s="4"/>
      <c r="VVJ157" s="4"/>
      <c r="VVK157" s="4"/>
      <c r="VVL157" s="4"/>
      <c r="VVM157" s="4"/>
      <c r="VVN157" s="4"/>
      <c r="VVO157" s="4"/>
      <c r="VVP157" s="4"/>
      <c r="VVQ157" s="4"/>
      <c r="VVR157" s="4"/>
      <c r="VVS157" s="4"/>
      <c r="VVT157" s="4"/>
      <c r="VVU157" s="4"/>
      <c r="VVV157" s="4"/>
      <c r="VVW157" s="4"/>
      <c r="VVX157" s="4"/>
      <c r="VVY157" s="4"/>
      <c r="VVZ157" s="4"/>
      <c r="VWA157" s="4"/>
      <c r="VWB157" s="4"/>
      <c r="VWC157" s="4"/>
      <c r="VWD157" s="4"/>
      <c r="VWE157" s="4"/>
      <c r="VWF157" s="4"/>
      <c r="VWG157" s="4"/>
      <c r="VWH157" s="4"/>
      <c r="VWI157" s="4"/>
      <c r="VWJ157" s="4"/>
      <c r="VWK157" s="4"/>
      <c r="VWL157" s="4"/>
      <c r="VWM157" s="4"/>
      <c r="VWN157" s="4"/>
      <c r="VWO157" s="4"/>
      <c r="VWP157" s="4"/>
      <c r="VWQ157" s="4"/>
      <c r="VWR157" s="4"/>
      <c r="VWS157" s="4"/>
      <c r="VWT157" s="4"/>
      <c r="VWU157" s="4"/>
      <c r="VWV157" s="4"/>
      <c r="VWW157" s="4"/>
      <c r="VWX157" s="4"/>
      <c r="VWY157" s="4"/>
      <c r="VWZ157" s="4"/>
      <c r="VXA157" s="4"/>
      <c r="VXB157" s="4"/>
      <c r="VXC157" s="4"/>
      <c r="VXD157" s="4"/>
      <c r="VXE157" s="4"/>
      <c r="VXF157" s="4"/>
      <c r="VXG157" s="4"/>
      <c r="VXH157" s="4"/>
      <c r="VXI157" s="4"/>
      <c r="VXJ157" s="4"/>
      <c r="VXK157" s="4"/>
      <c r="VXL157" s="4"/>
      <c r="VXM157" s="4"/>
      <c r="VXN157" s="4"/>
      <c r="VXO157" s="4"/>
      <c r="VXP157" s="4"/>
      <c r="VXQ157" s="4"/>
      <c r="VXR157" s="4"/>
      <c r="VXS157" s="4"/>
      <c r="VXT157" s="4"/>
      <c r="VXU157" s="4"/>
      <c r="VXV157" s="4"/>
      <c r="VXW157" s="4"/>
      <c r="VXX157" s="4"/>
      <c r="VXY157" s="4"/>
      <c r="VXZ157" s="4"/>
      <c r="VYA157" s="4"/>
      <c r="VYB157" s="4"/>
      <c r="VYC157" s="4"/>
      <c r="VYD157" s="4"/>
      <c r="VYE157" s="4"/>
      <c r="VYF157" s="4"/>
      <c r="VYG157" s="4"/>
      <c r="VYH157" s="4"/>
      <c r="VYI157" s="4"/>
      <c r="VYJ157" s="4"/>
      <c r="VYK157" s="4"/>
      <c r="VYL157" s="4"/>
      <c r="VYM157" s="4"/>
      <c r="VYN157" s="4"/>
      <c r="VYO157" s="4"/>
      <c r="VYP157" s="4"/>
      <c r="VYQ157" s="4"/>
      <c r="VYR157" s="4"/>
      <c r="VYS157" s="4"/>
      <c r="VYT157" s="4"/>
      <c r="VYU157" s="4"/>
      <c r="VYV157" s="4"/>
      <c r="VYW157" s="4"/>
      <c r="VYX157" s="4"/>
      <c r="VYY157" s="4"/>
      <c r="VYZ157" s="4"/>
      <c r="VZA157" s="4"/>
      <c r="VZB157" s="4"/>
      <c r="VZC157" s="4"/>
      <c r="VZD157" s="4"/>
      <c r="VZE157" s="4"/>
      <c r="VZF157" s="4"/>
      <c r="VZG157" s="4"/>
      <c r="VZH157" s="4"/>
      <c r="VZI157" s="4"/>
      <c r="VZJ157" s="4"/>
      <c r="VZK157" s="4"/>
      <c r="VZL157" s="4"/>
      <c r="VZM157" s="4"/>
      <c r="VZN157" s="4"/>
      <c r="VZO157" s="4"/>
      <c r="VZP157" s="4"/>
      <c r="VZQ157" s="4"/>
      <c r="VZR157" s="4"/>
      <c r="VZS157" s="4"/>
      <c r="VZT157" s="4"/>
      <c r="VZU157" s="4"/>
      <c r="VZV157" s="4"/>
      <c r="VZW157" s="74"/>
      <c r="VZX157" s="74"/>
      <c r="VZY157" s="74"/>
      <c r="VZZ157" s="74"/>
      <c r="WAA157" s="74"/>
      <c r="WAB157" s="74"/>
      <c r="WAC157" s="4"/>
      <c r="WAD157" s="4"/>
      <c r="WAE157" s="4"/>
      <c r="WAF157" s="4"/>
      <c r="WAG157" s="4"/>
      <c r="WAH157" s="4"/>
      <c r="WAI157" s="4"/>
      <c r="WAJ157" s="4"/>
      <c r="WAK157" s="4"/>
      <c r="WAL157" s="4"/>
      <c r="WAM157" s="4"/>
      <c r="WAN157" s="4"/>
      <c r="WAO157" s="4"/>
      <c r="WAP157" s="4"/>
      <c r="WAQ157" s="4"/>
      <c r="WAR157" s="4"/>
      <c r="WAS157" s="4"/>
      <c r="WAT157" s="4"/>
      <c r="WAU157" s="4"/>
      <c r="WAV157" s="4"/>
      <c r="WAW157" s="4"/>
      <c r="WAX157" s="4"/>
      <c r="WAY157" s="4"/>
      <c r="WAZ157" s="4"/>
      <c r="WBA157" s="4"/>
      <c r="WBB157" s="4"/>
      <c r="WBC157" s="4"/>
      <c r="WBD157" s="4"/>
      <c r="WBE157" s="4"/>
      <c r="WBF157" s="4"/>
      <c r="WBG157" s="4"/>
      <c r="WBH157" s="4"/>
      <c r="WBI157" s="4"/>
      <c r="WBJ157" s="4"/>
      <c r="WBK157" s="4"/>
      <c r="WBL157" s="4"/>
      <c r="WBM157" s="4"/>
      <c r="WBN157" s="4"/>
      <c r="WBO157" s="4"/>
      <c r="WBP157" s="4"/>
      <c r="WBQ157" s="4"/>
      <c r="WBR157" s="4"/>
      <c r="WBS157" s="4"/>
      <c r="WBT157" s="4"/>
      <c r="WBU157" s="4"/>
      <c r="WBV157" s="4"/>
      <c r="WBW157" s="4"/>
      <c r="WBX157" s="4"/>
      <c r="WBY157" s="4"/>
      <c r="WBZ157" s="4"/>
      <c r="WCA157" s="4"/>
      <c r="WCB157" s="4"/>
      <c r="WCC157" s="4"/>
      <c r="WCD157" s="4"/>
      <c r="WCE157" s="4"/>
      <c r="WCF157" s="4"/>
      <c r="WCG157" s="4"/>
      <c r="WCH157" s="4"/>
      <c r="WCI157" s="4"/>
      <c r="WCJ157" s="4"/>
      <c r="WCK157" s="4"/>
      <c r="WCL157" s="4"/>
      <c r="WCM157" s="4"/>
      <c r="WCN157" s="4"/>
      <c r="WCO157" s="4"/>
      <c r="WCP157" s="4"/>
      <c r="WCQ157" s="4"/>
      <c r="WCR157" s="4"/>
      <c r="WCS157" s="4"/>
      <c r="WCT157" s="4"/>
      <c r="WCU157" s="4"/>
      <c r="WCV157" s="4"/>
      <c r="WCW157" s="4"/>
      <c r="WCX157" s="4"/>
      <c r="WCY157" s="4"/>
      <c r="WCZ157" s="4"/>
      <c r="WDA157" s="4"/>
      <c r="WDB157" s="4"/>
      <c r="WDC157" s="4"/>
      <c r="WDD157" s="4"/>
      <c r="WDE157" s="4"/>
      <c r="WDF157" s="4"/>
      <c r="WDG157" s="4"/>
      <c r="WDH157" s="4"/>
      <c r="WDI157" s="4"/>
      <c r="WDJ157" s="4"/>
      <c r="WDK157" s="4"/>
      <c r="WDL157" s="4"/>
      <c r="WDM157" s="4"/>
      <c r="WDN157" s="4"/>
      <c r="WDO157" s="4"/>
      <c r="WDP157" s="4"/>
      <c r="WDQ157" s="4"/>
      <c r="WDR157" s="4"/>
      <c r="WDS157" s="4"/>
      <c r="WDT157" s="4"/>
      <c r="WDU157" s="4"/>
      <c r="WDV157" s="4"/>
      <c r="WDW157" s="4"/>
      <c r="WDX157" s="4"/>
      <c r="WDY157" s="4"/>
      <c r="WDZ157" s="4"/>
      <c r="WEA157" s="4"/>
      <c r="WEB157" s="4"/>
      <c r="WEC157" s="4"/>
      <c r="WED157" s="4"/>
      <c r="WEE157" s="4"/>
      <c r="WEF157" s="4"/>
      <c r="WEG157" s="4"/>
      <c r="WEH157" s="4"/>
      <c r="WEI157" s="4"/>
      <c r="WEJ157" s="4"/>
      <c r="WEK157" s="4"/>
      <c r="WEL157" s="4"/>
      <c r="WEM157" s="4"/>
      <c r="WEN157" s="4"/>
      <c r="WEO157" s="4"/>
      <c r="WEP157" s="4"/>
      <c r="WEQ157" s="4"/>
      <c r="WER157" s="4"/>
      <c r="WES157" s="4"/>
      <c r="WET157" s="4"/>
      <c r="WEU157" s="4"/>
      <c r="WEV157" s="4"/>
      <c r="WEW157" s="4"/>
      <c r="WEX157" s="4"/>
      <c r="WEY157" s="4"/>
      <c r="WEZ157" s="4"/>
      <c r="WFA157" s="4"/>
      <c r="WFB157" s="4"/>
      <c r="WFC157" s="4"/>
      <c r="WFD157" s="4"/>
      <c r="WFE157" s="4"/>
      <c r="WFF157" s="4"/>
      <c r="WFG157" s="4"/>
      <c r="WFH157" s="4"/>
      <c r="WFI157" s="4"/>
      <c r="WFJ157" s="4"/>
      <c r="WFK157" s="4"/>
      <c r="WFL157" s="4"/>
      <c r="WFM157" s="4"/>
      <c r="WFN157" s="4"/>
      <c r="WFO157" s="4"/>
      <c r="WFP157" s="4"/>
      <c r="WFQ157" s="4"/>
      <c r="WFR157" s="4"/>
      <c r="WFS157" s="4"/>
      <c r="WFT157" s="4"/>
      <c r="WFU157" s="4"/>
      <c r="WFV157" s="4"/>
      <c r="WFW157" s="4"/>
      <c r="WFX157" s="4"/>
      <c r="WFY157" s="4"/>
      <c r="WFZ157" s="4"/>
      <c r="WGA157" s="4"/>
      <c r="WGB157" s="4"/>
      <c r="WGC157" s="4"/>
      <c r="WGD157" s="4"/>
      <c r="WGE157" s="4"/>
      <c r="WGF157" s="4"/>
      <c r="WGG157" s="4"/>
      <c r="WGH157" s="4"/>
      <c r="WGI157" s="4"/>
      <c r="WGJ157" s="4"/>
      <c r="WGK157" s="4"/>
      <c r="WGL157" s="4"/>
      <c r="WGM157" s="4"/>
      <c r="WGN157" s="4"/>
      <c r="WGO157" s="4"/>
      <c r="WGP157" s="4"/>
      <c r="WGQ157" s="4"/>
      <c r="WGR157" s="4"/>
      <c r="WGS157" s="4"/>
      <c r="WGT157" s="4"/>
      <c r="WGU157" s="4"/>
      <c r="WGV157" s="4"/>
      <c r="WGW157" s="4"/>
      <c r="WGX157" s="4"/>
      <c r="WGY157" s="4"/>
      <c r="WGZ157" s="4"/>
      <c r="WHA157" s="4"/>
      <c r="WHB157" s="4"/>
      <c r="WHC157" s="4"/>
      <c r="WHD157" s="4"/>
      <c r="WHE157" s="4"/>
      <c r="WHF157" s="4"/>
      <c r="WHG157" s="4"/>
      <c r="WHH157" s="4"/>
      <c r="WHI157" s="4"/>
      <c r="WHJ157" s="4"/>
      <c r="WHK157" s="4"/>
      <c r="WHL157" s="4"/>
      <c r="WHM157" s="4"/>
      <c r="WHN157" s="4"/>
      <c r="WHO157" s="4"/>
      <c r="WHP157" s="4"/>
      <c r="WHQ157" s="4"/>
      <c r="WHR157" s="4"/>
      <c r="WHS157" s="4"/>
      <c r="WHT157" s="4"/>
      <c r="WHU157" s="4"/>
      <c r="WHV157" s="4"/>
      <c r="WHW157" s="4"/>
      <c r="WHX157" s="4"/>
      <c r="WHY157" s="4"/>
      <c r="WHZ157" s="4"/>
      <c r="WIA157" s="4"/>
      <c r="WIB157" s="4"/>
      <c r="WIC157" s="4"/>
      <c r="WID157" s="4"/>
      <c r="WIE157" s="4"/>
      <c r="WIF157" s="4"/>
      <c r="WIG157" s="4"/>
      <c r="WIH157" s="4"/>
      <c r="WII157" s="4"/>
      <c r="WIJ157" s="4"/>
      <c r="WIK157" s="4"/>
      <c r="WIL157" s="4"/>
      <c r="WIM157" s="4"/>
      <c r="WIN157" s="4"/>
      <c r="WIO157" s="4"/>
      <c r="WIP157" s="4"/>
      <c r="WIQ157" s="4"/>
      <c r="WIR157" s="4"/>
      <c r="WIS157" s="4"/>
      <c r="WIT157" s="4"/>
      <c r="WIU157" s="4"/>
      <c r="WIV157" s="4"/>
      <c r="WIW157" s="4"/>
      <c r="WIX157" s="4"/>
      <c r="WIY157" s="4"/>
      <c r="WIZ157" s="4"/>
      <c r="WJA157" s="4"/>
      <c r="WJB157" s="4"/>
      <c r="WJC157" s="4"/>
      <c r="WJD157" s="4"/>
      <c r="WJE157" s="4"/>
      <c r="WJF157" s="4"/>
      <c r="WJG157" s="4"/>
      <c r="WJH157" s="4"/>
      <c r="WJI157" s="4"/>
      <c r="WJJ157" s="4"/>
      <c r="WJK157" s="4"/>
      <c r="WJL157" s="4"/>
      <c r="WJM157" s="4"/>
      <c r="WJN157" s="4"/>
      <c r="WJO157" s="4"/>
      <c r="WJP157" s="4"/>
      <c r="WJQ157" s="4"/>
      <c r="WJR157" s="4"/>
      <c r="WJS157" s="74"/>
      <c r="WJT157" s="74"/>
      <c r="WJU157" s="74"/>
      <c r="WJV157" s="74"/>
      <c r="WJW157" s="74"/>
      <c r="WJX157" s="74"/>
      <c r="WJY157" s="4"/>
      <c r="WJZ157" s="4"/>
      <c r="WKA157" s="4"/>
      <c r="WKB157" s="4"/>
      <c r="WKC157" s="4"/>
      <c r="WKD157" s="4"/>
      <c r="WKE157" s="4"/>
      <c r="WKF157" s="4"/>
      <c r="WKG157" s="4"/>
      <c r="WKH157" s="4"/>
      <c r="WKI157" s="4"/>
      <c r="WKJ157" s="4"/>
      <c r="WKK157" s="4"/>
      <c r="WKL157" s="4"/>
      <c r="WKM157" s="4"/>
      <c r="WKN157" s="4"/>
      <c r="WKO157" s="4"/>
      <c r="WKP157" s="4"/>
      <c r="WKQ157" s="4"/>
      <c r="WKR157" s="4"/>
      <c r="WKS157" s="4"/>
      <c r="WKT157" s="4"/>
      <c r="WKU157" s="4"/>
      <c r="WKV157" s="4"/>
      <c r="WKW157" s="4"/>
      <c r="WKX157" s="4"/>
      <c r="WKY157" s="4"/>
      <c r="WKZ157" s="4"/>
      <c r="WLA157" s="4"/>
      <c r="WLB157" s="4"/>
      <c r="WLC157" s="4"/>
      <c r="WLD157" s="4"/>
      <c r="WLE157" s="4"/>
      <c r="WLF157" s="4"/>
      <c r="WLG157" s="4"/>
      <c r="WLH157" s="4"/>
      <c r="WLI157" s="4"/>
      <c r="WLJ157" s="4"/>
      <c r="WLK157" s="4"/>
      <c r="WLL157" s="4"/>
      <c r="WLM157" s="4"/>
      <c r="WLN157" s="4"/>
      <c r="WLO157" s="4"/>
      <c r="WLP157" s="4"/>
      <c r="WLQ157" s="4"/>
      <c r="WLR157" s="4"/>
      <c r="WLS157" s="4"/>
      <c r="WLT157" s="4"/>
      <c r="WLU157" s="4"/>
      <c r="WLV157" s="4"/>
      <c r="WLW157" s="4"/>
      <c r="WLX157" s="4"/>
      <c r="WLY157" s="4"/>
      <c r="WLZ157" s="4"/>
      <c r="WMA157" s="4"/>
      <c r="WMB157" s="4"/>
      <c r="WMC157" s="4"/>
      <c r="WMD157" s="4"/>
      <c r="WME157" s="4"/>
      <c r="WMF157" s="4"/>
      <c r="WMG157" s="4"/>
      <c r="WMH157" s="4"/>
      <c r="WMI157" s="4"/>
      <c r="WMJ157" s="4"/>
      <c r="WMK157" s="4"/>
      <c r="WML157" s="4"/>
      <c r="WMM157" s="4"/>
      <c r="WMN157" s="4"/>
      <c r="WMO157" s="4"/>
      <c r="WMP157" s="4"/>
      <c r="WMQ157" s="4"/>
      <c r="WMR157" s="4"/>
      <c r="WMS157" s="4"/>
      <c r="WMT157" s="4"/>
      <c r="WMU157" s="4"/>
      <c r="WMV157" s="4"/>
      <c r="WMW157" s="4"/>
      <c r="WMX157" s="4"/>
      <c r="WMY157" s="4"/>
      <c r="WMZ157" s="4"/>
      <c r="WNA157" s="4"/>
      <c r="WNB157" s="4"/>
      <c r="WNC157" s="4"/>
      <c r="WND157" s="4"/>
      <c r="WNE157" s="4"/>
      <c r="WNF157" s="4"/>
      <c r="WNG157" s="4"/>
      <c r="WNH157" s="4"/>
      <c r="WNI157" s="4"/>
      <c r="WNJ157" s="4"/>
      <c r="WNK157" s="4"/>
      <c r="WNL157" s="4"/>
      <c r="WNM157" s="4"/>
      <c r="WNN157" s="4"/>
      <c r="WNO157" s="4"/>
      <c r="WNP157" s="4"/>
      <c r="WNQ157" s="4"/>
      <c r="WNR157" s="4"/>
      <c r="WNS157" s="4"/>
      <c r="WNT157" s="4"/>
      <c r="WNU157" s="4"/>
      <c r="WNV157" s="4"/>
      <c r="WNW157" s="4"/>
      <c r="WNX157" s="4"/>
      <c r="WNY157" s="4"/>
      <c r="WNZ157" s="4"/>
      <c r="WOA157" s="4"/>
      <c r="WOB157" s="4"/>
      <c r="WOC157" s="4"/>
      <c r="WOD157" s="4"/>
      <c r="WOE157" s="4"/>
      <c r="WOF157" s="4"/>
      <c r="WOG157" s="4"/>
      <c r="WOH157" s="4"/>
      <c r="WOI157" s="4"/>
      <c r="WOJ157" s="4"/>
      <c r="WOK157" s="4"/>
      <c r="WOL157" s="4"/>
      <c r="WOM157" s="4"/>
      <c r="WON157" s="4"/>
      <c r="WOO157" s="4"/>
      <c r="WOP157" s="4"/>
      <c r="WOQ157" s="4"/>
      <c r="WOR157" s="4"/>
      <c r="WOS157" s="4"/>
      <c r="WOT157" s="4"/>
      <c r="WOU157" s="4"/>
      <c r="WOV157" s="4"/>
      <c r="WOW157" s="4"/>
      <c r="WOX157" s="4"/>
      <c r="WOY157" s="4"/>
      <c r="WOZ157" s="4"/>
      <c r="WPA157" s="4"/>
      <c r="WPB157" s="4"/>
      <c r="WPC157" s="4"/>
      <c r="WPD157" s="4"/>
      <c r="WPE157" s="4"/>
      <c r="WPF157" s="4"/>
      <c r="WPG157" s="4"/>
      <c r="WPH157" s="4"/>
      <c r="WPI157" s="4"/>
      <c r="WPJ157" s="4"/>
      <c r="WPK157" s="4"/>
      <c r="WPL157" s="4"/>
      <c r="WPM157" s="4"/>
      <c r="WPN157" s="4"/>
      <c r="WPO157" s="4"/>
      <c r="WPP157" s="4"/>
      <c r="WPQ157" s="4"/>
      <c r="WPR157" s="4"/>
      <c r="WPS157" s="4"/>
      <c r="WPT157" s="4"/>
      <c r="WPU157" s="4"/>
      <c r="WPV157" s="4"/>
      <c r="WPW157" s="4"/>
      <c r="WPX157" s="4"/>
      <c r="WPY157" s="4"/>
      <c r="WPZ157" s="4"/>
      <c r="WQA157" s="4"/>
      <c r="WQB157" s="4"/>
      <c r="WQC157" s="4"/>
      <c r="WQD157" s="4"/>
      <c r="WQE157" s="4"/>
      <c r="WQF157" s="4"/>
      <c r="WQG157" s="4"/>
      <c r="WQH157" s="4"/>
      <c r="WQI157" s="4"/>
      <c r="WQJ157" s="4"/>
      <c r="WQK157" s="4"/>
      <c r="WQL157" s="4"/>
      <c r="WQM157" s="4"/>
      <c r="WQN157" s="4"/>
      <c r="WQO157" s="4"/>
      <c r="WQP157" s="4"/>
      <c r="WQQ157" s="4"/>
      <c r="WQR157" s="4"/>
      <c r="WQS157" s="4"/>
      <c r="WQT157" s="4"/>
      <c r="WQU157" s="4"/>
      <c r="WQV157" s="4"/>
      <c r="WQW157" s="4"/>
      <c r="WQX157" s="4"/>
      <c r="WQY157" s="4"/>
      <c r="WQZ157" s="4"/>
      <c r="WRA157" s="4"/>
      <c r="WRB157" s="4"/>
      <c r="WRC157" s="4"/>
      <c r="WRD157" s="4"/>
      <c r="WRE157" s="4"/>
      <c r="WRF157" s="4"/>
      <c r="WRG157" s="4"/>
      <c r="WRH157" s="4"/>
      <c r="WRI157" s="4"/>
      <c r="WRJ157" s="4"/>
      <c r="WRK157" s="4"/>
      <c r="WRL157" s="4"/>
      <c r="WRM157" s="4"/>
      <c r="WRN157" s="4"/>
      <c r="WRO157" s="4"/>
      <c r="WRP157" s="4"/>
      <c r="WRQ157" s="4"/>
      <c r="WRR157" s="4"/>
      <c r="WRS157" s="4"/>
      <c r="WRT157" s="4"/>
      <c r="WRU157" s="4"/>
      <c r="WRV157" s="4"/>
      <c r="WRW157" s="4"/>
      <c r="WRX157" s="4"/>
      <c r="WRY157" s="4"/>
      <c r="WRZ157" s="4"/>
      <c r="WSA157" s="4"/>
      <c r="WSB157" s="4"/>
      <c r="WSC157" s="4"/>
      <c r="WSD157" s="4"/>
      <c r="WSE157" s="4"/>
      <c r="WSF157" s="4"/>
      <c r="WSG157" s="4"/>
      <c r="WSH157" s="4"/>
      <c r="WSI157" s="4"/>
      <c r="WSJ157" s="4"/>
      <c r="WSK157" s="4"/>
      <c r="WSL157" s="4"/>
      <c r="WSM157" s="4"/>
      <c r="WSN157" s="4"/>
      <c r="WSO157" s="4"/>
      <c r="WSP157" s="4"/>
      <c r="WSQ157" s="4"/>
      <c r="WSR157" s="4"/>
      <c r="WSS157" s="4"/>
      <c r="WST157" s="4"/>
      <c r="WSU157" s="4"/>
      <c r="WSV157" s="4"/>
      <c r="WSW157" s="4"/>
      <c r="WSX157" s="4"/>
      <c r="WSY157" s="4"/>
      <c r="WSZ157" s="4"/>
      <c r="WTA157" s="4"/>
      <c r="WTB157" s="4"/>
      <c r="WTC157" s="4"/>
      <c r="WTD157" s="4"/>
      <c r="WTE157" s="4"/>
      <c r="WTF157" s="4"/>
      <c r="WTG157" s="4"/>
      <c r="WTH157" s="4"/>
      <c r="WTI157" s="4"/>
      <c r="WTJ157" s="4"/>
      <c r="WTK157" s="4"/>
      <c r="WTL157" s="4"/>
      <c r="WTM157" s="4"/>
      <c r="WTN157" s="4"/>
      <c r="WTO157" s="74"/>
      <c r="WTP157" s="74"/>
      <c r="WTQ157" s="74"/>
      <c r="WTR157" s="74"/>
      <c r="WTS157" s="74"/>
      <c r="WTT157" s="74"/>
      <c r="WTU157" s="4"/>
      <c r="WTV157" s="4"/>
      <c r="WTW157" s="4"/>
      <c r="WTX157" s="4"/>
      <c r="WTY157" s="4"/>
      <c r="WTZ157" s="4"/>
      <c r="WUA157" s="4"/>
      <c r="WUB157" s="4"/>
      <c r="WUC157" s="4"/>
      <c r="WUD157" s="4"/>
      <c r="WUE157" s="4"/>
      <c r="WUF157" s="4"/>
      <c r="WUG157" s="4"/>
      <c r="WUH157" s="4"/>
      <c r="WUI157" s="4"/>
      <c r="WUJ157" s="4"/>
      <c r="WUK157" s="4"/>
      <c r="WUL157" s="4"/>
      <c r="WUM157" s="4"/>
      <c r="WUN157" s="4"/>
      <c r="WUO157" s="4"/>
      <c r="WUP157" s="4"/>
      <c r="WUQ157" s="4"/>
      <c r="WUR157" s="4"/>
      <c r="WUS157" s="4"/>
      <c r="WUT157" s="4"/>
      <c r="WUU157" s="4"/>
      <c r="WUV157" s="4"/>
      <c r="WUW157" s="4"/>
      <c r="WUX157" s="4"/>
      <c r="WUY157" s="4"/>
      <c r="WUZ157" s="4"/>
      <c r="WVA157" s="4"/>
      <c r="WVB157" s="4"/>
      <c r="WVC157" s="4"/>
      <c r="WVD157" s="4"/>
      <c r="WVE157" s="4"/>
      <c r="WVF157" s="4"/>
      <c r="WVG157" s="4"/>
      <c r="WVH157" s="4"/>
      <c r="WVI157" s="4"/>
      <c r="WVJ157" s="4"/>
      <c r="WVK157" s="4"/>
      <c r="WVL157" s="4"/>
      <c r="WVM157" s="4"/>
      <c r="WVN157" s="4"/>
      <c r="WVO157" s="4"/>
      <c r="WVP157" s="4"/>
      <c r="WVQ157" s="4"/>
      <c r="WVR157" s="4"/>
      <c r="WVS157" s="4"/>
      <c r="WVT157" s="4"/>
      <c r="WVU157" s="4"/>
      <c r="WVV157" s="4"/>
      <c r="WVW157" s="4"/>
      <c r="WVX157" s="4"/>
      <c r="WVY157" s="4"/>
      <c r="WVZ157" s="4"/>
      <c r="WWA157" s="4"/>
      <c r="WWB157" s="4"/>
      <c r="WWC157" s="4"/>
      <c r="WWD157" s="4"/>
      <c r="WWE157" s="4"/>
      <c r="WWF157" s="4"/>
      <c r="WWG157" s="4"/>
      <c r="WWH157" s="4"/>
      <c r="WWI157" s="4"/>
      <c r="WWJ157" s="4"/>
      <c r="WWK157" s="4"/>
      <c r="WWL157" s="4"/>
      <c r="WWM157" s="4"/>
      <c r="WWN157" s="4"/>
      <c r="WWO157" s="4"/>
      <c r="WWP157" s="4"/>
      <c r="WWQ157" s="4"/>
      <c r="WWR157" s="4"/>
      <c r="WWS157" s="4"/>
      <c r="WWT157" s="4"/>
      <c r="WWU157" s="4"/>
      <c r="WWV157" s="4"/>
      <c r="WWW157" s="4"/>
      <c r="WWX157" s="4"/>
      <c r="WWY157" s="4"/>
      <c r="WWZ157" s="4"/>
      <c r="WXA157" s="4"/>
      <c r="WXB157" s="4"/>
      <c r="WXC157" s="4"/>
      <c r="WXD157" s="4"/>
      <c r="WXE157" s="4"/>
      <c r="WXF157" s="4"/>
      <c r="WXG157" s="4"/>
      <c r="WXH157" s="4"/>
      <c r="WXI157" s="4"/>
      <c r="WXJ157" s="4"/>
      <c r="WXK157" s="4"/>
      <c r="WXL157" s="4"/>
      <c r="WXM157" s="4"/>
      <c r="WXN157" s="4"/>
      <c r="WXO157" s="4"/>
      <c r="WXP157" s="4"/>
      <c r="WXQ157" s="4"/>
      <c r="WXR157" s="4"/>
      <c r="WXS157" s="4"/>
      <c r="WXT157" s="4"/>
      <c r="WXU157" s="4"/>
      <c r="WXV157" s="4"/>
      <c r="WXW157" s="4"/>
      <c r="WXX157" s="4"/>
      <c r="WXY157" s="4"/>
      <c r="WXZ157" s="4"/>
      <c r="WYA157" s="4"/>
      <c r="WYB157" s="4"/>
      <c r="WYC157" s="4"/>
      <c r="WYD157" s="4"/>
      <c r="WYE157" s="4"/>
      <c r="WYF157" s="4"/>
      <c r="WYG157" s="4"/>
      <c r="WYH157" s="4"/>
      <c r="WYI157" s="4"/>
      <c r="WYJ157" s="4"/>
      <c r="WYK157" s="4"/>
      <c r="WYL157" s="4"/>
      <c r="WYM157" s="4"/>
      <c r="WYN157" s="4"/>
      <c r="WYO157" s="4"/>
      <c r="WYP157" s="4"/>
      <c r="WYQ157" s="4"/>
      <c r="WYR157" s="4"/>
      <c r="WYS157" s="4"/>
      <c r="WYT157" s="4"/>
      <c r="WYU157" s="4"/>
      <c r="WYV157" s="4"/>
      <c r="WYW157" s="4"/>
      <c r="WYX157" s="4"/>
      <c r="WYY157" s="4"/>
      <c r="WYZ157" s="4"/>
      <c r="WZA157" s="4"/>
      <c r="WZB157" s="4"/>
      <c r="WZC157" s="4"/>
      <c r="WZD157" s="4"/>
      <c r="WZE157" s="4"/>
      <c r="WZF157" s="4"/>
      <c r="WZG157" s="4"/>
      <c r="WZH157" s="4"/>
      <c r="WZI157" s="4"/>
      <c r="WZJ157" s="4"/>
      <c r="WZK157" s="4"/>
      <c r="WZL157" s="4"/>
      <c r="WZM157" s="4"/>
      <c r="WZN157" s="4"/>
      <c r="WZO157" s="4"/>
      <c r="WZP157" s="4"/>
      <c r="WZQ157" s="4"/>
      <c r="WZR157" s="4"/>
      <c r="WZS157" s="4"/>
      <c r="WZT157" s="4"/>
      <c r="WZU157" s="4"/>
      <c r="WZV157" s="4"/>
      <c r="WZW157" s="4"/>
      <c r="WZX157" s="4"/>
      <c r="WZY157" s="4"/>
      <c r="WZZ157" s="4"/>
      <c r="XAA157" s="4"/>
      <c r="XAB157" s="4"/>
      <c r="XAC157" s="4"/>
      <c r="XAD157" s="4"/>
      <c r="XAE157" s="4"/>
      <c r="XAF157" s="4"/>
      <c r="XAG157" s="4"/>
      <c r="XAH157" s="4"/>
      <c r="XAI157" s="4"/>
      <c r="XAJ157" s="4"/>
      <c r="XAK157" s="4"/>
      <c r="XAL157" s="4"/>
      <c r="XAM157" s="4"/>
      <c r="XAN157" s="4"/>
      <c r="XAO157" s="4"/>
      <c r="XAP157" s="4"/>
      <c r="XAQ157" s="4"/>
      <c r="XAR157" s="4"/>
      <c r="XAS157" s="4"/>
      <c r="XAT157" s="4"/>
      <c r="XAU157" s="4"/>
      <c r="XAV157" s="4"/>
      <c r="XAW157" s="4"/>
      <c r="XAX157" s="4"/>
      <c r="XAY157" s="4"/>
      <c r="XAZ157" s="4"/>
      <c r="XBA157" s="4"/>
      <c r="XBB157" s="4"/>
      <c r="XBC157" s="4"/>
      <c r="XBD157" s="4"/>
      <c r="XBE157" s="4"/>
      <c r="XBF157" s="4"/>
      <c r="XBG157" s="4"/>
      <c r="XBH157" s="4"/>
      <c r="XBI157" s="4"/>
      <c r="XBJ157" s="4"/>
      <c r="XBK157" s="4"/>
      <c r="XBL157" s="4"/>
      <c r="XBM157" s="4"/>
      <c r="XBN157" s="4"/>
      <c r="XBO157" s="4"/>
      <c r="XBP157" s="4"/>
      <c r="XBQ157" s="4"/>
      <c r="XBR157" s="4"/>
      <c r="XBS157" s="4"/>
      <c r="XBT157" s="4"/>
      <c r="XBU157" s="4"/>
      <c r="XBV157" s="4"/>
      <c r="XBW157" s="4"/>
      <c r="XBX157" s="4"/>
      <c r="XBY157" s="4"/>
      <c r="XBZ157" s="4"/>
      <c r="XCA157" s="4"/>
      <c r="XCB157" s="4"/>
      <c r="XCC157" s="4"/>
      <c r="XCD157" s="4"/>
      <c r="XCE157" s="4"/>
      <c r="XCF157" s="4"/>
      <c r="XCG157" s="4"/>
      <c r="XCH157" s="4"/>
      <c r="XCI157" s="4"/>
      <c r="XCJ157" s="4"/>
      <c r="XCK157" s="4"/>
      <c r="XCL157" s="4"/>
      <c r="XCM157" s="4"/>
      <c r="XCN157" s="4"/>
      <c r="XCO157" s="4"/>
      <c r="XCP157" s="4"/>
      <c r="XCQ157" s="4"/>
      <c r="XCR157" s="4"/>
      <c r="XCS157" s="4"/>
      <c r="XCT157" s="4"/>
      <c r="XCU157" s="4"/>
      <c r="XCV157" s="4"/>
      <c r="XCW157" s="4"/>
      <c r="XCX157" s="4"/>
      <c r="XCY157" s="4"/>
      <c r="XCZ157" s="4"/>
      <c r="XDA157" s="4"/>
      <c r="XDB157" s="4"/>
      <c r="XDC157" s="4"/>
      <c r="XDD157" s="4"/>
      <c r="XDE157" s="4"/>
    </row>
  </sheetData>
  <autoFilter ref="A14:F151"/>
  <mergeCells count="3">
    <mergeCell ref="D7:E7"/>
    <mergeCell ref="D8:E8"/>
    <mergeCell ref="A11:F1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6" max="1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topLeftCell="C1" zoomScaleNormal="100" workbookViewId="0">
      <selection activeCell="K11" sqref="K11"/>
    </sheetView>
  </sheetViews>
  <sheetFormatPr defaultRowHeight="15" x14ac:dyDescent="0.2"/>
  <cols>
    <col min="1" max="1" width="56.42578125" style="93" customWidth="1"/>
    <col min="2" max="2" width="5.85546875" style="94" customWidth="1"/>
    <col min="3" max="3" width="5.140625" style="94" customWidth="1"/>
    <col min="4" max="4" width="15.85546875" style="94" customWidth="1"/>
    <col min="5" max="5" width="8.5703125" style="94" customWidth="1"/>
    <col min="6" max="6" width="19.42578125" style="41" customWidth="1"/>
    <col min="7" max="7" width="21.85546875" style="41" customWidth="1"/>
    <col min="8" max="8" width="21.5703125" style="41" customWidth="1"/>
    <col min="9" max="9" width="15.85546875" style="93" customWidth="1"/>
    <col min="10" max="10" width="15.5703125" style="93" customWidth="1"/>
    <col min="11" max="11" width="15.85546875" style="93" customWidth="1"/>
    <col min="12" max="12" width="8.85546875" style="93"/>
    <col min="13" max="13" width="10.85546875" style="93" customWidth="1"/>
    <col min="14" max="14" width="11" style="93" bestFit="1" customWidth="1"/>
    <col min="15" max="197" width="8.85546875" style="93"/>
    <col min="198" max="198" width="61" style="93" customWidth="1"/>
    <col min="199" max="199" width="9.140625" style="93" customWidth="1"/>
    <col min="200" max="200" width="5.85546875" style="93" customWidth="1"/>
    <col min="201" max="201" width="5.140625" style="93" customWidth="1"/>
    <col min="202" max="202" width="18.140625" style="93" customWidth="1"/>
    <col min="203" max="203" width="8.5703125" style="93" customWidth="1"/>
    <col min="204" max="204" width="27.140625" style="93" customWidth="1"/>
    <col min="205" max="211" width="0" style="93" hidden="1" customWidth="1"/>
    <col min="212" max="212" width="12.42578125" style="93" bestFit="1" customWidth="1"/>
    <col min="213" max="213" width="13.28515625" style="93" bestFit="1" customWidth="1"/>
    <col min="214" max="214" width="46.7109375" style="93" bestFit="1" customWidth="1"/>
    <col min="215" max="453" width="8.85546875" style="93"/>
    <col min="454" max="454" width="61" style="93" customWidth="1"/>
    <col min="455" max="455" width="9.140625" style="93" customWidth="1"/>
    <col min="456" max="456" width="5.85546875" style="93" customWidth="1"/>
    <col min="457" max="457" width="5.140625" style="93" customWidth="1"/>
    <col min="458" max="458" width="18.140625" style="93" customWidth="1"/>
    <col min="459" max="459" width="8.5703125" style="93" customWidth="1"/>
    <col min="460" max="460" width="27.140625" style="93" customWidth="1"/>
    <col min="461" max="467" width="0" style="93" hidden="1" customWidth="1"/>
    <col min="468" max="468" width="12.42578125" style="93" bestFit="1" customWidth="1"/>
    <col min="469" max="469" width="13.28515625" style="93" bestFit="1" customWidth="1"/>
    <col min="470" max="470" width="46.7109375" style="93" bestFit="1" customWidth="1"/>
    <col min="471" max="709" width="8.85546875" style="93"/>
    <col min="710" max="710" width="61" style="93" customWidth="1"/>
    <col min="711" max="711" width="9.140625" style="93" customWidth="1"/>
    <col min="712" max="712" width="5.85546875" style="93" customWidth="1"/>
    <col min="713" max="713" width="5.140625" style="93" customWidth="1"/>
    <col min="714" max="714" width="18.140625" style="93" customWidth="1"/>
    <col min="715" max="715" width="8.5703125" style="93" customWidth="1"/>
    <col min="716" max="716" width="27.140625" style="93" customWidth="1"/>
    <col min="717" max="723" width="0" style="93" hidden="1" customWidth="1"/>
    <col min="724" max="724" width="12.42578125" style="93" bestFit="1" customWidth="1"/>
    <col min="725" max="725" width="13.28515625" style="93" bestFit="1" customWidth="1"/>
    <col min="726" max="726" width="46.7109375" style="93" bestFit="1" customWidth="1"/>
    <col min="727" max="965" width="8.85546875" style="93"/>
    <col min="966" max="966" width="61" style="93" customWidth="1"/>
    <col min="967" max="967" width="9.140625" style="93" customWidth="1"/>
    <col min="968" max="968" width="5.85546875" style="93" customWidth="1"/>
    <col min="969" max="969" width="5.140625" style="93" customWidth="1"/>
    <col min="970" max="970" width="18.140625" style="93" customWidth="1"/>
    <col min="971" max="971" width="8.5703125" style="93" customWidth="1"/>
    <col min="972" max="972" width="27.140625" style="93" customWidth="1"/>
    <col min="973" max="979" width="0" style="93" hidden="1" customWidth="1"/>
    <col min="980" max="980" width="12.42578125" style="93" bestFit="1" customWidth="1"/>
    <col min="981" max="981" width="13.28515625" style="93" bestFit="1" customWidth="1"/>
    <col min="982" max="982" width="46.7109375" style="93" bestFit="1" customWidth="1"/>
    <col min="983" max="1221" width="8.85546875" style="93"/>
    <col min="1222" max="1222" width="61" style="93" customWidth="1"/>
    <col min="1223" max="1223" width="9.140625" style="93" customWidth="1"/>
    <col min="1224" max="1224" width="5.85546875" style="93" customWidth="1"/>
    <col min="1225" max="1225" width="5.140625" style="93" customWidth="1"/>
    <col min="1226" max="1226" width="18.140625" style="93" customWidth="1"/>
    <col min="1227" max="1227" width="8.5703125" style="93" customWidth="1"/>
    <col min="1228" max="1228" width="27.140625" style="93" customWidth="1"/>
    <col min="1229" max="1235" width="0" style="93" hidden="1" customWidth="1"/>
    <col min="1236" max="1236" width="12.42578125" style="93" bestFit="1" customWidth="1"/>
    <col min="1237" max="1237" width="13.28515625" style="93" bestFit="1" customWidth="1"/>
    <col min="1238" max="1238" width="46.7109375" style="93" bestFit="1" customWidth="1"/>
    <col min="1239" max="1477" width="8.85546875" style="93"/>
    <col min="1478" max="1478" width="61" style="93" customWidth="1"/>
    <col min="1479" max="1479" width="9.140625" style="93" customWidth="1"/>
    <col min="1480" max="1480" width="5.85546875" style="93" customWidth="1"/>
    <col min="1481" max="1481" width="5.140625" style="93" customWidth="1"/>
    <col min="1482" max="1482" width="18.140625" style="93" customWidth="1"/>
    <col min="1483" max="1483" width="8.5703125" style="93" customWidth="1"/>
    <col min="1484" max="1484" width="27.140625" style="93" customWidth="1"/>
    <col min="1485" max="1491" width="0" style="93" hidden="1" customWidth="1"/>
    <col min="1492" max="1492" width="12.42578125" style="93" bestFit="1" customWidth="1"/>
    <col min="1493" max="1493" width="13.28515625" style="93" bestFit="1" customWidth="1"/>
    <col min="1494" max="1494" width="46.7109375" style="93" bestFit="1" customWidth="1"/>
    <col min="1495" max="1733" width="8.85546875" style="93"/>
    <col min="1734" max="1734" width="61" style="93" customWidth="1"/>
    <col min="1735" max="1735" width="9.140625" style="93" customWidth="1"/>
    <col min="1736" max="1736" width="5.85546875" style="93" customWidth="1"/>
    <col min="1737" max="1737" width="5.140625" style="93" customWidth="1"/>
    <col min="1738" max="1738" width="18.140625" style="93" customWidth="1"/>
    <col min="1739" max="1739" width="8.5703125" style="93" customWidth="1"/>
    <col min="1740" max="1740" width="27.140625" style="93" customWidth="1"/>
    <col min="1741" max="1747" width="0" style="93" hidden="1" customWidth="1"/>
    <col min="1748" max="1748" width="12.42578125" style="93" bestFit="1" customWidth="1"/>
    <col min="1749" max="1749" width="13.28515625" style="93" bestFit="1" customWidth="1"/>
    <col min="1750" max="1750" width="46.7109375" style="93" bestFit="1" customWidth="1"/>
    <col min="1751" max="1989" width="8.85546875" style="93"/>
    <col min="1990" max="1990" width="61" style="93" customWidth="1"/>
    <col min="1991" max="1991" width="9.140625" style="93" customWidth="1"/>
    <col min="1992" max="1992" width="5.85546875" style="93" customWidth="1"/>
    <col min="1993" max="1993" width="5.140625" style="93" customWidth="1"/>
    <col min="1994" max="1994" width="18.140625" style="93" customWidth="1"/>
    <col min="1995" max="1995" width="8.5703125" style="93" customWidth="1"/>
    <col min="1996" max="1996" width="27.140625" style="93" customWidth="1"/>
    <col min="1997" max="2003" width="0" style="93" hidden="1" customWidth="1"/>
    <col min="2004" max="2004" width="12.42578125" style="93" bestFit="1" customWidth="1"/>
    <col min="2005" max="2005" width="13.28515625" style="93" bestFit="1" customWidth="1"/>
    <col min="2006" max="2006" width="46.7109375" style="93" bestFit="1" customWidth="1"/>
    <col min="2007" max="2245" width="8.85546875" style="93"/>
    <col min="2246" max="2246" width="61" style="93" customWidth="1"/>
    <col min="2247" max="2247" width="9.140625" style="93" customWidth="1"/>
    <col min="2248" max="2248" width="5.85546875" style="93" customWidth="1"/>
    <col min="2249" max="2249" width="5.140625" style="93" customWidth="1"/>
    <col min="2250" max="2250" width="18.140625" style="93" customWidth="1"/>
    <col min="2251" max="2251" width="8.5703125" style="93" customWidth="1"/>
    <col min="2252" max="2252" width="27.140625" style="93" customWidth="1"/>
    <col min="2253" max="2259" width="0" style="93" hidden="1" customWidth="1"/>
    <col min="2260" max="2260" width="12.42578125" style="93" bestFit="1" customWidth="1"/>
    <col min="2261" max="2261" width="13.28515625" style="93" bestFit="1" customWidth="1"/>
    <col min="2262" max="2262" width="46.7109375" style="93" bestFit="1" customWidth="1"/>
    <col min="2263" max="2501" width="8.85546875" style="93"/>
    <col min="2502" max="2502" width="61" style="93" customWidth="1"/>
    <col min="2503" max="2503" width="9.140625" style="93" customWidth="1"/>
    <col min="2504" max="2504" width="5.85546875" style="93" customWidth="1"/>
    <col min="2505" max="2505" width="5.140625" style="93" customWidth="1"/>
    <col min="2506" max="2506" width="18.140625" style="93" customWidth="1"/>
    <col min="2507" max="2507" width="8.5703125" style="93" customWidth="1"/>
    <col min="2508" max="2508" width="27.140625" style="93" customWidth="1"/>
    <col min="2509" max="2515" width="0" style="93" hidden="1" customWidth="1"/>
    <col min="2516" max="2516" width="12.42578125" style="93" bestFit="1" customWidth="1"/>
    <col min="2517" max="2517" width="13.28515625" style="93" bestFit="1" customWidth="1"/>
    <col min="2518" max="2518" width="46.7109375" style="93" bestFit="1" customWidth="1"/>
    <col min="2519" max="2757" width="8.85546875" style="93"/>
    <col min="2758" max="2758" width="61" style="93" customWidth="1"/>
    <col min="2759" max="2759" width="9.140625" style="93" customWidth="1"/>
    <col min="2760" max="2760" width="5.85546875" style="93" customWidth="1"/>
    <col min="2761" max="2761" width="5.140625" style="93" customWidth="1"/>
    <col min="2762" max="2762" width="18.140625" style="93" customWidth="1"/>
    <col min="2763" max="2763" width="8.5703125" style="93" customWidth="1"/>
    <col min="2764" max="2764" width="27.140625" style="93" customWidth="1"/>
    <col min="2765" max="2771" width="0" style="93" hidden="1" customWidth="1"/>
    <col min="2772" max="2772" width="12.42578125" style="93" bestFit="1" customWidth="1"/>
    <col min="2773" max="2773" width="13.28515625" style="93" bestFit="1" customWidth="1"/>
    <col min="2774" max="2774" width="46.7109375" style="93" bestFit="1" customWidth="1"/>
    <col min="2775" max="3013" width="8.85546875" style="93"/>
    <col min="3014" max="3014" width="61" style="93" customWidth="1"/>
    <col min="3015" max="3015" width="9.140625" style="93" customWidth="1"/>
    <col min="3016" max="3016" width="5.85546875" style="93" customWidth="1"/>
    <col min="3017" max="3017" width="5.140625" style="93" customWidth="1"/>
    <col min="3018" max="3018" width="18.140625" style="93" customWidth="1"/>
    <col min="3019" max="3019" width="8.5703125" style="93" customWidth="1"/>
    <col min="3020" max="3020" width="27.140625" style="93" customWidth="1"/>
    <col min="3021" max="3027" width="0" style="93" hidden="1" customWidth="1"/>
    <col min="3028" max="3028" width="12.42578125" style="93" bestFit="1" customWidth="1"/>
    <col min="3029" max="3029" width="13.28515625" style="93" bestFit="1" customWidth="1"/>
    <col min="3030" max="3030" width="46.7109375" style="93" bestFit="1" customWidth="1"/>
    <col min="3031" max="3269" width="8.85546875" style="93"/>
    <col min="3270" max="3270" width="61" style="93" customWidth="1"/>
    <col min="3271" max="3271" width="9.140625" style="93" customWidth="1"/>
    <col min="3272" max="3272" width="5.85546875" style="93" customWidth="1"/>
    <col min="3273" max="3273" width="5.140625" style="93" customWidth="1"/>
    <col min="3274" max="3274" width="18.140625" style="93" customWidth="1"/>
    <col min="3275" max="3275" width="8.5703125" style="93" customWidth="1"/>
    <col min="3276" max="3276" width="27.140625" style="93" customWidth="1"/>
    <col min="3277" max="3283" width="0" style="93" hidden="1" customWidth="1"/>
    <col min="3284" max="3284" width="12.42578125" style="93" bestFit="1" customWidth="1"/>
    <col min="3285" max="3285" width="13.28515625" style="93" bestFit="1" customWidth="1"/>
    <col min="3286" max="3286" width="46.7109375" style="93" bestFit="1" customWidth="1"/>
    <col min="3287" max="3525" width="8.85546875" style="93"/>
    <col min="3526" max="3526" width="61" style="93" customWidth="1"/>
    <col min="3527" max="3527" width="9.140625" style="93" customWidth="1"/>
    <col min="3528" max="3528" width="5.85546875" style="93" customWidth="1"/>
    <col min="3529" max="3529" width="5.140625" style="93" customWidth="1"/>
    <col min="3530" max="3530" width="18.140625" style="93" customWidth="1"/>
    <col min="3531" max="3531" width="8.5703125" style="93" customWidth="1"/>
    <col min="3532" max="3532" width="27.140625" style="93" customWidth="1"/>
    <col min="3533" max="3539" width="0" style="93" hidden="1" customWidth="1"/>
    <col min="3540" max="3540" width="12.42578125" style="93" bestFit="1" customWidth="1"/>
    <col min="3541" max="3541" width="13.28515625" style="93" bestFit="1" customWidth="1"/>
    <col min="3542" max="3542" width="46.7109375" style="93" bestFit="1" customWidth="1"/>
    <col min="3543" max="3781" width="8.85546875" style="93"/>
    <col min="3782" max="3782" width="61" style="93" customWidth="1"/>
    <col min="3783" max="3783" width="9.140625" style="93" customWidth="1"/>
    <col min="3784" max="3784" width="5.85546875" style="93" customWidth="1"/>
    <col min="3785" max="3785" width="5.140625" style="93" customWidth="1"/>
    <col min="3786" max="3786" width="18.140625" style="93" customWidth="1"/>
    <col min="3787" max="3787" width="8.5703125" style="93" customWidth="1"/>
    <col min="3788" max="3788" width="27.140625" style="93" customWidth="1"/>
    <col min="3789" max="3795" width="0" style="93" hidden="1" customWidth="1"/>
    <col min="3796" max="3796" width="12.42578125" style="93" bestFit="1" customWidth="1"/>
    <col min="3797" max="3797" width="13.28515625" style="93" bestFit="1" customWidth="1"/>
    <col min="3798" max="3798" width="46.7109375" style="93" bestFit="1" customWidth="1"/>
    <col min="3799" max="4037" width="8.85546875" style="93"/>
    <col min="4038" max="4038" width="61" style="93" customWidth="1"/>
    <col min="4039" max="4039" width="9.140625" style="93" customWidth="1"/>
    <col min="4040" max="4040" width="5.85546875" style="93" customWidth="1"/>
    <col min="4041" max="4041" width="5.140625" style="93" customWidth="1"/>
    <col min="4042" max="4042" width="18.140625" style="93" customWidth="1"/>
    <col min="4043" max="4043" width="8.5703125" style="93" customWidth="1"/>
    <col min="4044" max="4044" width="27.140625" style="93" customWidth="1"/>
    <col min="4045" max="4051" width="0" style="93" hidden="1" customWidth="1"/>
    <col min="4052" max="4052" width="12.42578125" style="93" bestFit="1" customWidth="1"/>
    <col min="4053" max="4053" width="13.28515625" style="93" bestFit="1" customWidth="1"/>
    <col min="4054" max="4054" width="46.7109375" style="93" bestFit="1" customWidth="1"/>
    <col min="4055" max="4293" width="8.85546875" style="93"/>
    <col min="4294" max="4294" width="61" style="93" customWidth="1"/>
    <col min="4295" max="4295" width="9.140625" style="93" customWidth="1"/>
    <col min="4296" max="4296" width="5.85546875" style="93" customWidth="1"/>
    <col min="4297" max="4297" width="5.140625" style="93" customWidth="1"/>
    <col min="4298" max="4298" width="18.140625" style="93" customWidth="1"/>
    <col min="4299" max="4299" width="8.5703125" style="93" customWidth="1"/>
    <col min="4300" max="4300" width="27.140625" style="93" customWidth="1"/>
    <col min="4301" max="4307" width="0" style="93" hidden="1" customWidth="1"/>
    <col min="4308" max="4308" width="12.42578125" style="93" bestFit="1" customWidth="1"/>
    <col min="4309" max="4309" width="13.28515625" style="93" bestFit="1" customWidth="1"/>
    <col min="4310" max="4310" width="46.7109375" style="93" bestFit="1" customWidth="1"/>
    <col min="4311" max="4549" width="8.85546875" style="93"/>
    <col min="4550" max="4550" width="61" style="93" customWidth="1"/>
    <col min="4551" max="4551" width="9.140625" style="93" customWidth="1"/>
    <col min="4552" max="4552" width="5.85546875" style="93" customWidth="1"/>
    <col min="4553" max="4553" width="5.140625" style="93" customWidth="1"/>
    <col min="4554" max="4554" width="18.140625" style="93" customWidth="1"/>
    <col min="4555" max="4555" width="8.5703125" style="93" customWidth="1"/>
    <col min="4556" max="4556" width="27.140625" style="93" customWidth="1"/>
    <col min="4557" max="4563" width="0" style="93" hidden="1" customWidth="1"/>
    <col min="4564" max="4564" width="12.42578125" style="93" bestFit="1" customWidth="1"/>
    <col min="4565" max="4565" width="13.28515625" style="93" bestFit="1" customWidth="1"/>
    <col min="4566" max="4566" width="46.7109375" style="93" bestFit="1" customWidth="1"/>
    <col min="4567" max="4805" width="8.85546875" style="93"/>
    <col min="4806" max="4806" width="61" style="93" customWidth="1"/>
    <col min="4807" max="4807" width="9.140625" style="93" customWidth="1"/>
    <col min="4808" max="4808" width="5.85546875" style="93" customWidth="1"/>
    <col min="4809" max="4809" width="5.140625" style="93" customWidth="1"/>
    <col min="4810" max="4810" width="18.140625" style="93" customWidth="1"/>
    <col min="4811" max="4811" width="8.5703125" style="93" customWidth="1"/>
    <col min="4812" max="4812" width="27.140625" style="93" customWidth="1"/>
    <col min="4813" max="4819" width="0" style="93" hidden="1" customWidth="1"/>
    <col min="4820" max="4820" width="12.42578125" style="93" bestFit="1" customWidth="1"/>
    <col min="4821" max="4821" width="13.28515625" style="93" bestFit="1" customWidth="1"/>
    <col min="4822" max="4822" width="46.7109375" style="93" bestFit="1" customWidth="1"/>
    <col min="4823" max="5061" width="8.85546875" style="93"/>
    <col min="5062" max="5062" width="61" style="93" customWidth="1"/>
    <col min="5063" max="5063" width="9.140625" style="93" customWidth="1"/>
    <col min="5064" max="5064" width="5.85546875" style="93" customWidth="1"/>
    <col min="5065" max="5065" width="5.140625" style="93" customWidth="1"/>
    <col min="5066" max="5066" width="18.140625" style="93" customWidth="1"/>
    <col min="5067" max="5067" width="8.5703125" style="93" customWidth="1"/>
    <col min="5068" max="5068" width="27.140625" style="93" customWidth="1"/>
    <col min="5069" max="5075" width="0" style="93" hidden="1" customWidth="1"/>
    <col min="5076" max="5076" width="12.42578125" style="93" bestFit="1" customWidth="1"/>
    <col min="5077" max="5077" width="13.28515625" style="93" bestFit="1" customWidth="1"/>
    <col min="5078" max="5078" width="46.7109375" style="93" bestFit="1" customWidth="1"/>
    <col min="5079" max="5317" width="8.85546875" style="93"/>
    <col min="5318" max="5318" width="61" style="93" customWidth="1"/>
    <col min="5319" max="5319" width="9.140625" style="93" customWidth="1"/>
    <col min="5320" max="5320" width="5.85546875" style="93" customWidth="1"/>
    <col min="5321" max="5321" width="5.140625" style="93" customWidth="1"/>
    <col min="5322" max="5322" width="18.140625" style="93" customWidth="1"/>
    <col min="5323" max="5323" width="8.5703125" style="93" customWidth="1"/>
    <col min="5324" max="5324" width="27.140625" style="93" customWidth="1"/>
    <col min="5325" max="5331" width="0" style="93" hidden="1" customWidth="1"/>
    <col min="5332" max="5332" width="12.42578125" style="93" bestFit="1" customWidth="1"/>
    <col min="5333" max="5333" width="13.28515625" style="93" bestFit="1" customWidth="1"/>
    <col min="5334" max="5334" width="46.7109375" style="93" bestFit="1" customWidth="1"/>
    <col min="5335" max="5573" width="8.85546875" style="93"/>
    <col min="5574" max="5574" width="61" style="93" customWidth="1"/>
    <col min="5575" max="5575" width="9.140625" style="93" customWidth="1"/>
    <col min="5576" max="5576" width="5.85546875" style="93" customWidth="1"/>
    <col min="5577" max="5577" width="5.140625" style="93" customWidth="1"/>
    <col min="5578" max="5578" width="18.140625" style="93" customWidth="1"/>
    <col min="5579" max="5579" width="8.5703125" style="93" customWidth="1"/>
    <col min="5580" max="5580" width="27.140625" style="93" customWidth="1"/>
    <col min="5581" max="5587" width="0" style="93" hidden="1" customWidth="1"/>
    <col min="5588" max="5588" width="12.42578125" style="93" bestFit="1" customWidth="1"/>
    <col min="5589" max="5589" width="13.28515625" style="93" bestFit="1" customWidth="1"/>
    <col min="5590" max="5590" width="46.7109375" style="93" bestFit="1" customWidth="1"/>
    <col min="5591" max="5829" width="8.85546875" style="93"/>
    <col min="5830" max="5830" width="61" style="93" customWidth="1"/>
    <col min="5831" max="5831" width="9.140625" style="93" customWidth="1"/>
    <col min="5832" max="5832" width="5.85546875" style="93" customWidth="1"/>
    <col min="5833" max="5833" width="5.140625" style="93" customWidth="1"/>
    <col min="5834" max="5834" width="18.140625" style="93" customWidth="1"/>
    <col min="5835" max="5835" width="8.5703125" style="93" customWidth="1"/>
    <col min="5836" max="5836" width="27.140625" style="93" customWidth="1"/>
    <col min="5837" max="5843" width="0" style="93" hidden="1" customWidth="1"/>
    <col min="5844" max="5844" width="12.42578125" style="93" bestFit="1" customWidth="1"/>
    <col min="5845" max="5845" width="13.28515625" style="93" bestFit="1" customWidth="1"/>
    <col min="5846" max="5846" width="46.7109375" style="93" bestFit="1" customWidth="1"/>
    <col min="5847" max="6085" width="8.85546875" style="93"/>
    <col min="6086" max="6086" width="61" style="93" customWidth="1"/>
    <col min="6087" max="6087" width="9.140625" style="93" customWidth="1"/>
    <col min="6088" max="6088" width="5.85546875" style="93" customWidth="1"/>
    <col min="6089" max="6089" width="5.140625" style="93" customWidth="1"/>
    <col min="6090" max="6090" width="18.140625" style="93" customWidth="1"/>
    <col min="6091" max="6091" width="8.5703125" style="93" customWidth="1"/>
    <col min="6092" max="6092" width="27.140625" style="93" customWidth="1"/>
    <col min="6093" max="6099" width="0" style="93" hidden="1" customWidth="1"/>
    <col min="6100" max="6100" width="12.42578125" style="93" bestFit="1" customWidth="1"/>
    <col min="6101" max="6101" width="13.28515625" style="93" bestFit="1" customWidth="1"/>
    <col min="6102" max="6102" width="46.7109375" style="93" bestFit="1" customWidth="1"/>
    <col min="6103" max="6341" width="8.85546875" style="93"/>
    <col min="6342" max="6342" width="61" style="93" customWidth="1"/>
    <col min="6343" max="6343" width="9.140625" style="93" customWidth="1"/>
    <col min="6344" max="6344" width="5.85546875" style="93" customWidth="1"/>
    <col min="6345" max="6345" width="5.140625" style="93" customWidth="1"/>
    <col min="6346" max="6346" width="18.140625" style="93" customWidth="1"/>
    <col min="6347" max="6347" width="8.5703125" style="93" customWidth="1"/>
    <col min="6348" max="6348" width="27.140625" style="93" customWidth="1"/>
    <col min="6349" max="6355" width="0" style="93" hidden="1" customWidth="1"/>
    <col min="6356" max="6356" width="12.42578125" style="93" bestFit="1" customWidth="1"/>
    <col min="6357" max="6357" width="13.28515625" style="93" bestFit="1" customWidth="1"/>
    <col min="6358" max="6358" width="46.7109375" style="93" bestFit="1" customWidth="1"/>
    <col min="6359" max="6597" width="8.85546875" style="93"/>
    <col min="6598" max="6598" width="61" style="93" customWidth="1"/>
    <col min="6599" max="6599" width="9.140625" style="93" customWidth="1"/>
    <col min="6600" max="6600" width="5.85546875" style="93" customWidth="1"/>
    <col min="6601" max="6601" width="5.140625" style="93" customWidth="1"/>
    <col min="6602" max="6602" width="18.140625" style="93" customWidth="1"/>
    <col min="6603" max="6603" width="8.5703125" style="93" customWidth="1"/>
    <col min="6604" max="6604" width="27.140625" style="93" customWidth="1"/>
    <col min="6605" max="6611" width="0" style="93" hidden="1" customWidth="1"/>
    <col min="6612" max="6612" width="12.42578125" style="93" bestFit="1" customWidth="1"/>
    <col min="6613" max="6613" width="13.28515625" style="93" bestFit="1" customWidth="1"/>
    <col min="6614" max="6614" width="46.7109375" style="93" bestFit="1" customWidth="1"/>
    <col min="6615" max="6853" width="8.85546875" style="93"/>
    <col min="6854" max="6854" width="61" style="93" customWidth="1"/>
    <col min="6855" max="6855" width="9.140625" style="93" customWidth="1"/>
    <col min="6856" max="6856" width="5.85546875" style="93" customWidth="1"/>
    <col min="6857" max="6857" width="5.140625" style="93" customWidth="1"/>
    <col min="6858" max="6858" width="18.140625" style="93" customWidth="1"/>
    <col min="6859" max="6859" width="8.5703125" style="93" customWidth="1"/>
    <col min="6860" max="6860" width="27.140625" style="93" customWidth="1"/>
    <col min="6861" max="6867" width="0" style="93" hidden="1" customWidth="1"/>
    <col min="6868" max="6868" width="12.42578125" style="93" bestFit="1" customWidth="1"/>
    <col min="6869" max="6869" width="13.28515625" style="93" bestFit="1" customWidth="1"/>
    <col min="6870" max="6870" width="46.7109375" style="93" bestFit="1" customWidth="1"/>
    <col min="6871" max="7109" width="8.85546875" style="93"/>
    <col min="7110" max="7110" width="61" style="93" customWidth="1"/>
    <col min="7111" max="7111" width="9.140625" style="93" customWidth="1"/>
    <col min="7112" max="7112" width="5.85546875" style="93" customWidth="1"/>
    <col min="7113" max="7113" width="5.140625" style="93" customWidth="1"/>
    <col min="7114" max="7114" width="18.140625" style="93" customWidth="1"/>
    <col min="7115" max="7115" width="8.5703125" style="93" customWidth="1"/>
    <col min="7116" max="7116" width="27.140625" style="93" customWidth="1"/>
    <col min="7117" max="7123" width="0" style="93" hidden="1" customWidth="1"/>
    <col min="7124" max="7124" width="12.42578125" style="93" bestFit="1" customWidth="1"/>
    <col min="7125" max="7125" width="13.28515625" style="93" bestFit="1" customWidth="1"/>
    <col min="7126" max="7126" width="46.7109375" style="93" bestFit="1" customWidth="1"/>
    <col min="7127" max="7365" width="8.85546875" style="93"/>
    <col min="7366" max="7366" width="61" style="93" customWidth="1"/>
    <col min="7367" max="7367" width="9.140625" style="93" customWidth="1"/>
    <col min="7368" max="7368" width="5.85546875" style="93" customWidth="1"/>
    <col min="7369" max="7369" width="5.140625" style="93" customWidth="1"/>
    <col min="7370" max="7370" width="18.140625" style="93" customWidth="1"/>
    <col min="7371" max="7371" width="8.5703125" style="93" customWidth="1"/>
    <col min="7372" max="7372" width="27.140625" style="93" customWidth="1"/>
    <col min="7373" max="7379" width="0" style="93" hidden="1" customWidth="1"/>
    <col min="7380" max="7380" width="12.42578125" style="93" bestFit="1" customWidth="1"/>
    <col min="7381" max="7381" width="13.28515625" style="93" bestFit="1" customWidth="1"/>
    <col min="7382" max="7382" width="46.7109375" style="93" bestFit="1" customWidth="1"/>
    <col min="7383" max="7621" width="8.85546875" style="93"/>
    <col min="7622" max="7622" width="61" style="93" customWidth="1"/>
    <col min="7623" max="7623" width="9.140625" style="93" customWidth="1"/>
    <col min="7624" max="7624" width="5.85546875" style="93" customWidth="1"/>
    <col min="7625" max="7625" width="5.140625" style="93" customWidth="1"/>
    <col min="7626" max="7626" width="18.140625" style="93" customWidth="1"/>
    <col min="7627" max="7627" width="8.5703125" style="93" customWidth="1"/>
    <col min="7628" max="7628" width="27.140625" style="93" customWidth="1"/>
    <col min="7629" max="7635" width="0" style="93" hidden="1" customWidth="1"/>
    <col min="7636" max="7636" width="12.42578125" style="93" bestFit="1" customWidth="1"/>
    <col min="7637" max="7637" width="13.28515625" style="93" bestFit="1" customWidth="1"/>
    <col min="7638" max="7638" width="46.7109375" style="93" bestFit="1" customWidth="1"/>
    <col min="7639" max="7877" width="8.85546875" style="93"/>
    <col min="7878" max="7878" width="61" style="93" customWidth="1"/>
    <col min="7879" max="7879" width="9.140625" style="93" customWidth="1"/>
    <col min="7880" max="7880" width="5.85546875" style="93" customWidth="1"/>
    <col min="7881" max="7881" width="5.140625" style="93" customWidth="1"/>
    <col min="7882" max="7882" width="18.140625" style="93" customWidth="1"/>
    <col min="7883" max="7883" width="8.5703125" style="93" customWidth="1"/>
    <col min="7884" max="7884" width="27.140625" style="93" customWidth="1"/>
    <col min="7885" max="7891" width="0" style="93" hidden="1" customWidth="1"/>
    <col min="7892" max="7892" width="12.42578125" style="93" bestFit="1" customWidth="1"/>
    <col min="7893" max="7893" width="13.28515625" style="93" bestFit="1" customWidth="1"/>
    <col min="7894" max="7894" width="46.7109375" style="93" bestFit="1" customWidth="1"/>
    <col min="7895" max="8133" width="8.85546875" style="93"/>
    <col min="8134" max="8134" width="61" style="93" customWidth="1"/>
    <col min="8135" max="8135" width="9.140625" style="93" customWidth="1"/>
    <col min="8136" max="8136" width="5.85546875" style="93" customWidth="1"/>
    <col min="8137" max="8137" width="5.140625" style="93" customWidth="1"/>
    <col min="8138" max="8138" width="18.140625" style="93" customWidth="1"/>
    <col min="8139" max="8139" width="8.5703125" style="93" customWidth="1"/>
    <col min="8140" max="8140" width="27.140625" style="93" customWidth="1"/>
    <col min="8141" max="8147" width="0" style="93" hidden="1" customWidth="1"/>
    <col min="8148" max="8148" width="12.42578125" style="93" bestFit="1" customWidth="1"/>
    <col min="8149" max="8149" width="13.28515625" style="93" bestFit="1" customWidth="1"/>
    <col min="8150" max="8150" width="46.7109375" style="93" bestFit="1" customWidth="1"/>
    <col min="8151" max="8389" width="8.85546875" style="93"/>
    <col min="8390" max="8390" width="61" style="93" customWidth="1"/>
    <col min="8391" max="8391" width="9.140625" style="93" customWidth="1"/>
    <col min="8392" max="8392" width="5.85546875" style="93" customWidth="1"/>
    <col min="8393" max="8393" width="5.140625" style="93" customWidth="1"/>
    <col min="8394" max="8394" width="18.140625" style="93" customWidth="1"/>
    <col min="8395" max="8395" width="8.5703125" style="93" customWidth="1"/>
    <col min="8396" max="8396" width="27.140625" style="93" customWidth="1"/>
    <col min="8397" max="8403" width="0" style="93" hidden="1" customWidth="1"/>
    <col min="8404" max="8404" width="12.42578125" style="93" bestFit="1" customWidth="1"/>
    <col min="8405" max="8405" width="13.28515625" style="93" bestFit="1" customWidth="1"/>
    <col min="8406" max="8406" width="46.7109375" style="93" bestFit="1" customWidth="1"/>
    <col min="8407" max="8645" width="8.85546875" style="93"/>
    <col min="8646" max="8646" width="61" style="93" customWidth="1"/>
    <col min="8647" max="8647" width="9.140625" style="93" customWidth="1"/>
    <col min="8648" max="8648" width="5.85546875" style="93" customWidth="1"/>
    <col min="8649" max="8649" width="5.140625" style="93" customWidth="1"/>
    <col min="8650" max="8650" width="18.140625" style="93" customWidth="1"/>
    <col min="8651" max="8651" width="8.5703125" style="93" customWidth="1"/>
    <col min="8652" max="8652" width="27.140625" style="93" customWidth="1"/>
    <col min="8653" max="8659" width="0" style="93" hidden="1" customWidth="1"/>
    <col min="8660" max="8660" width="12.42578125" style="93" bestFit="1" customWidth="1"/>
    <col min="8661" max="8661" width="13.28515625" style="93" bestFit="1" customWidth="1"/>
    <col min="8662" max="8662" width="46.7109375" style="93" bestFit="1" customWidth="1"/>
    <col min="8663" max="8901" width="8.85546875" style="93"/>
    <col min="8902" max="8902" width="61" style="93" customWidth="1"/>
    <col min="8903" max="8903" width="9.140625" style="93" customWidth="1"/>
    <col min="8904" max="8904" width="5.85546875" style="93" customWidth="1"/>
    <col min="8905" max="8905" width="5.140625" style="93" customWidth="1"/>
    <col min="8906" max="8906" width="18.140625" style="93" customWidth="1"/>
    <col min="8907" max="8907" width="8.5703125" style="93" customWidth="1"/>
    <col min="8908" max="8908" width="27.140625" style="93" customWidth="1"/>
    <col min="8909" max="8915" width="0" style="93" hidden="1" customWidth="1"/>
    <col min="8916" max="8916" width="12.42578125" style="93" bestFit="1" customWidth="1"/>
    <col min="8917" max="8917" width="13.28515625" style="93" bestFit="1" customWidth="1"/>
    <col min="8918" max="8918" width="46.7109375" style="93" bestFit="1" customWidth="1"/>
    <col min="8919" max="9157" width="8.85546875" style="93"/>
    <col min="9158" max="9158" width="61" style="93" customWidth="1"/>
    <col min="9159" max="9159" width="9.140625" style="93" customWidth="1"/>
    <col min="9160" max="9160" width="5.85546875" style="93" customWidth="1"/>
    <col min="9161" max="9161" width="5.140625" style="93" customWidth="1"/>
    <col min="9162" max="9162" width="18.140625" style="93" customWidth="1"/>
    <col min="9163" max="9163" width="8.5703125" style="93" customWidth="1"/>
    <col min="9164" max="9164" width="27.140625" style="93" customWidth="1"/>
    <col min="9165" max="9171" width="0" style="93" hidden="1" customWidth="1"/>
    <col min="9172" max="9172" width="12.42578125" style="93" bestFit="1" customWidth="1"/>
    <col min="9173" max="9173" width="13.28515625" style="93" bestFit="1" customWidth="1"/>
    <col min="9174" max="9174" width="46.7109375" style="93" bestFit="1" customWidth="1"/>
    <col min="9175" max="9413" width="8.85546875" style="93"/>
    <col min="9414" max="9414" width="61" style="93" customWidth="1"/>
    <col min="9415" max="9415" width="9.140625" style="93" customWidth="1"/>
    <col min="9416" max="9416" width="5.85546875" style="93" customWidth="1"/>
    <col min="9417" max="9417" width="5.140625" style="93" customWidth="1"/>
    <col min="9418" max="9418" width="18.140625" style="93" customWidth="1"/>
    <col min="9419" max="9419" width="8.5703125" style="93" customWidth="1"/>
    <col min="9420" max="9420" width="27.140625" style="93" customWidth="1"/>
    <col min="9421" max="9427" width="0" style="93" hidden="1" customWidth="1"/>
    <col min="9428" max="9428" width="12.42578125" style="93" bestFit="1" customWidth="1"/>
    <col min="9429" max="9429" width="13.28515625" style="93" bestFit="1" customWidth="1"/>
    <col min="9430" max="9430" width="46.7109375" style="93" bestFit="1" customWidth="1"/>
    <col min="9431" max="9669" width="8.85546875" style="93"/>
    <col min="9670" max="9670" width="61" style="93" customWidth="1"/>
    <col min="9671" max="9671" width="9.140625" style="93" customWidth="1"/>
    <col min="9672" max="9672" width="5.85546875" style="93" customWidth="1"/>
    <col min="9673" max="9673" width="5.140625" style="93" customWidth="1"/>
    <col min="9674" max="9674" width="18.140625" style="93" customWidth="1"/>
    <col min="9675" max="9675" width="8.5703125" style="93" customWidth="1"/>
    <col min="9676" max="9676" width="27.140625" style="93" customWidth="1"/>
    <col min="9677" max="9683" width="0" style="93" hidden="1" customWidth="1"/>
    <col min="9684" max="9684" width="12.42578125" style="93" bestFit="1" customWidth="1"/>
    <col min="9685" max="9685" width="13.28515625" style="93" bestFit="1" customWidth="1"/>
    <col min="9686" max="9686" width="46.7109375" style="93" bestFit="1" customWidth="1"/>
    <col min="9687" max="9925" width="8.85546875" style="93"/>
    <col min="9926" max="9926" width="61" style="93" customWidth="1"/>
    <col min="9927" max="9927" width="9.140625" style="93" customWidth="1"/>
    <col min="9928" max="9928" width="5.85546875" style="93" customWidth="1"/>
    <col min="9929" max="9929" width="5.140625" style="93" customWidth="1"/>
    <col min="9930" max="9930" width="18.140625" style="93" customWidth="1"/>
    <col min="9931" max="9931" width="8.5703125" style="93" customWidth="1"/>
    <col min="9932" max="9932" width="27.140625" style="93" customWidth="1"/>
    <col min="9933" max="9939" width="0" style="93" hidden="1" customWidth="1"/>
    <col min="9940" max="9940" width="12.42578125" style="93" bestFit="1" customWidth="1"/>
    <col min="9941" max="9941" width="13.28515625" style="93" bestFit="1" customWidth="1"/>
    <col min="9942" max="9942" width="46.7109375" style="93" bestFit="1" customWidth="1"/>
    <col min="9943" max="10181" width="8.85546875" style="93"/>
    <col min="10182" max="10182" width="61" style="93" customWidth="1"/>
    <col min="10183" max="10183" width="9.140625" style="93" customWidth="1"/>
    <col min="10184" max="10184" width="5.85546875" style="93" customWidth="1"/>
    <col min="10185" max="10185" width="5.140625" style="93" customWidth="1"/>
    <col min="10186" max="10186" width="18.140625" style="93" customWidth="1"/>
    <col min="10187" max="10187" width="8.5703125" style="93" customWidth="1"/>
    <col min="10188" max="10188" width="27.140625" style="93" customWidth="1"/>
    <col min="10189" max="10195" width="0" style="93" hidden="1" customWidth="1"/>
    <col min="10196" max="10196" width="12.42578125" style="93" bestFit="1" customWidth="1"/>
    <col min="10197" max="10197" width="13.28515625" style="93" bestFit="1" customWidth="1"/>
    <col min="10198" max="10198" width="46.7109375" style="93" bestFit="1" customWidth="1"/>
    <col min="10199" max="10437" width="8.85546875" style="93"/>
    <col min="10438" max="10438" width="61" style="93" customWidth="1"/>
    <col min="10439" max="10439" width="9.140625" style="93" customWidth="1"/>
    <col min="10440" max="10440" width="5.85546875" style="93" customWidth="1"/>
    <col min="10441" max="10441" width="5.140625" style="93" customWidth="1"/>
    <col min="10442" max="10442" width="18.140625" style="93" customWidth="1"/>
    <col min="10443" max="10443" width="8.5703125" style="93" customWidth="1"/>
    <col min="10444" max="10444" width="27.140625" style="93" customWidth="1"/>
    <col min="10445" max="10451" width="0" style="93" hidden="1" customWidth="1"/>
    <col min="10452" max="10452" width="12.42578125" style="93" bestFit="1" customWidth="1"/>
    <col min="10453" max="10453" width="13.28515625" style="93" bestFit="1" customWidth="1"/>
    <col min="10454" max="10454" width="46.7109375" style="93" bestFit="1" customWidth="1"/>
    <col min="10455" max="10693" width="8.85546875" style="93"/>
    <col min="10694" max="10694" width="61" style="93" customWidth="1"/>
    <col min="10695" max="10695" width="9.140625" style="93" customWidth="1"/>
    <col min="10696" max="10696" width="5.85546875" style="93" customWidth="1"/>
    <col min="10697" max="10697" width="5.140625" style="93" customWidth="1"/>
    <col min="10698" max="10698" width="18.140625" style="93" customWidth="1"/>
    <col min="10699" max="10699" width="8.5703125" style="93" customWidth="1"/>
    <col min="10700" max="10700" width="27.140625" style="93" customWidth="1"/>
    <col min="10701" max="10707" width="0" style="93" hidden="1" customWidth="1"/>
    <col min="10708" max="10708" width="12.42578125" style="93" bestFit="1" customWidth="1"/>
    <col min="10709" max="10709" width="13.28515625" style="93" bestFit="1" customWidth="1"/>
    <col min="10710" max="10710" width="46.7109375" style="93" bestFit="1" customWidth="1"/>
    <col min="10711" max="10949" width="8.85546875" style="93"/>
    <col min="10950" max="10950" width="61" style="93" customWidth="1"/>
    <col min="10951" max="10951" width="9.140625" style="93" customWidth="1"/>
    <col min="10952" max="10952" width="5.85546875" style="93" customWidth="1"/>
    <col min="10953" max="10953" width="5.140625" style="93" customWidth="1"/>
    <col min="10954" max="10954" width="18.140625" style="93" customWidth="1"/>
    <col min="10955" max="10955" width="8.5703125" style="93" customWidth="1"/>
    <col min="10956" max="10956" width="27.140625" style="93" customWidth="1"/>
    <col min="10957" max="10963" width="0" style="93" hidden="1" customWidth="1"/>
    <col min="10964" max="10964" width="12.42578125" style="93" bestFit="1" customWidth="1"/>
    <col min="10965" max="10965" width="13.28515625" style="93" bestFit="1" customWidth="1"/>
    <col min="10966" max="10966" width="46.7109375" style="93" bestFit="1" customWidth="1"/>
    <col min="10967" max="11205" width="8.85546875" style="93"/>
    <col min="11206" max="11206" width="61" style="93" customWidth="1"/>
    <col min="11207" max="11207" width="9.140625" style="93" customWidth="1"/>
    <col min="11208" max="11208" width="5.85546875" style="93" customWidth="1"/>
    <col min="11209" max="11209" width="5.140625" style="93" customWidth="1"/>
    <col min="11210" max="11210" width="18.140625" style="93" customWidth="1"/>
    <col min="11211" max="11211" width="8.5703125" style="93" customWidth="1"/>
    <col min="11212" max="11212" width="27.140625" style="93" customWidth="1"/>
    <col min="11213" max="11219" width="0" style="93" hidden="1" customWidth="1"/>
    <col min="11220" max="11220" width="12.42578125" style="93" bestFit="1" customWidth="1"/>
    <col min="11221" max="11221" width="13.28515625" style="93" bestFit="1" customWidth="1"/>
    <col min="11222" max="11222" width="46.7109375" style="93" bestFit="1" customWidth="1"/>
    <col min="11223" max="11461" width="8.85546875" style="93"/>
    <col min="11462" max="11462" width="61" style="93" customWidth="1"/>
    <col min="11463" max="11463" width="9.140625" style="93" customWidth="1"/>
    <col min="11464" max="11464" width="5.85546875" style="93" customWidth="1"/>
    <col min="11465" max="11465" width="5.140625" style="93" customWidth="1"/>
    <col min="11466" max="11466" width="18.140625" style="93" customWidth="1"/>
    <col min="11467" max="11467" width="8.5703125" style="93" customWidth="1"/>
    <col min="11468" max="11468" width="27.140625" style="93" customWidth="1"/>
    <col min="11469" max="11475" width="0" style="93" hidden="1" customWidth="1"/>
    <col min="11476" max="11476" width="12.42578125" style="93" bestFit="1" customWidth="1"/>
    <col min="11477" max="11477" width="13.28515625" style="93" bestFit="1" customWidth="1"/>
    <col min="11478" max="11478" width="46.7109375" style="93" bestFit="1" customWidth="1"/>
    <col min="11479" max="11717" width="8.85546875" style="93"/>
    <col min="11718" max="11718" width="61" style="93" customWidth="1"/>
    <col min="11719" max="11719" width="9.140625" style="93" customWidth="1"/>
    <col min="11720" max="11720" width="5.85546875" style="93" customWidth="1"/>
    <col min="11721" max="11721" width="5.140625" style="93" customWidth="1"/>
    <col min="11722" max="11722" width="18.140625" style="93" customWidth="1"/>
    <col min="11723" max="11723" width="8.5703125" style="93" customWidth="1"/>
    <col min="11724" max="11724" width="27.140625" style="93" customWidth="1"/>
    <col min="11725" max="11731" width="0" style="93" hidden="1" customWidth="1"/>
    <col min="11732" max="11732" width="12.42578125" style="93" bestFit="1" customWidth="1"/>
    <col min="11733" max="11733" width="13.28515625" style="93" bestFit="1" customWidth="1"/>
    <col min="11734" max="11734" width="46.7109375" style="93" bestFit="1" customWidth="1"/>
    <col min="11735" max="11973" width="8.85546875" style="93"/>
    <col min="11974" max="11974" width="61" style="93" customWidth="1"/>
    <col min="11975" max="11975" width="9.140625" style="93" customWidth="1"/>
    <col min="11976" max="11976" width="5.85546875" style="93" customWidth="1"/>
    <col min="11977" max="11977" width="5.140625" style="93" customWidth="1"/>
    <col min="11978" max="11978" width="18.140625" style="93" customWidth="1"/>
    <col min="11979" max="11979" width="8.5703125" style="93" customWidth="1"/>
    <col min="11980" max="11980" width="27.140625" style="93" customWidth="1"/>
    <col min="11981" max="11987" width="0" style="93" hidden="1" customWidth="1"/>
    <col min="11988" max="11988" width="12.42578125" style="93" bestFit="1" customWidth="1"/>
    <col min="11989" max="11989" width="13.28515625" style="93" bestFit="1" customWidth="1"/>
    <col min="11990" max="11990" width="46.7109375" style="93" bestFit="1" customWidth="1"/>
    <col min="11991" max="12229" width="8.85546875" style="93"/>
    <col min="12230" max="12230" width="61" style="93" customWidth="1"/>
    <col min="12231" max="12231" width="9.140625" style="93" customWidth="1"/>
    <col min="12232" max="12232" width="5.85546875" style="93" customWidth="1"/>
    <col min="12233" max="12233" width="5.140625" style="93" customWidth="1"/>
    <col min="12234" max="12234" width="18.140625" style="93" customWidth="1"/>
    <col min="12235" max="12235" width="8.5703125" style="93" customWidth="1"/>
    <col min="12236" max="12236" width="27.140625" style="93" customWidth="1"/>
    <col min="12237" max="12243" width="0" style="93" hidden="1" customWidth="1"/>
    <col min="12244" max="12244" width="12.42578125" style="93" bestFit="1" customWidth="1"/>
    <col min="12245" max="12245" width="13.28515625" style="93" bestFit="1" customWidth="1"/>
    <col min="12246" max="12246" width="46.7109375" style="93" bestFit="1" customWidth="1"/>
    <col min="12247" max="12485" width="8.85546875" style="93"/>
    <col min="12486" max="12486" width="61" style="93" customWidth="1"/>
    <col min="12487" max="12487" width="9.140625" style="93" customWidth="1"/>
    <col min="12488" max="12488" width="5.85546875" style="93" customWidth="1"/>
    <col min="12489" max="12489" width="5.140625" style="93" customWidth="1"/>
    <col min="12490" max="12490" width="18.140625" style="93" customWidth="1"/>
    <col min="12491" max="12491" width="8.5703125" style="93" customWidth="1"/>
    <col min="12492" max="12492" width="27.140625" style="93" customWidth="1"/>
    <col min="12493" max="12499" width="0" style="93" hidden="1" customWidth="1"/>
    <col min="12500" max="12500" width="12.42578125" style="93" bestFit="1" customWidth="1"/>
    <col min="12501" max="12501" width="13.28515625" style="93" bestFit="1" customWidth="1"/>
    <col min="12502" max="12502" width="46.7109375" style="93" bestFit="1" customWidth="1"/>
    <col min="12503" max="12741" width="8.85546875" style="93"/>
    <col min="12742" max="12742" width="61" style="93" customWidth="1"/>
    <col min="12743" max="12743" width="9.140625" style="93" customWidth="1"/>
    <col min="12744" max="12744" width="5.85546875" style="93" customWidth="1"/>
    <col min="12745" max="12745" width="5.140625" style="93" customWidth="1"/>
    <col min="12746" max="12746" width="18.140625" style="93" customWidth="1"/>
    <col min="12747" max="12747" width="8.5703125" style="93" customWidth="1"/>
    <col min="12748" max="12748" width="27.140625" style="93" customWidth="1"/>
    <col min="12749" max="12755" width="0" style="93" hidden="1" customWidth="1"/>
    <col min="12756" max="12756" width="12.42578125" style="93" bestFit="1" customWidth="1"/>
    <col min="12757" max="12757" width="13.28515625" style="93" bestFit="1" customWidth="1"/>
    <col min="12758" max="12758" width="46.7109375" style="93" bestFit="1" customWidth="1"/>
    <col min="12759" max="12997" width="8.85546875" style="93"/>
    <col min="12998" max="12998" width="61" style="93" customWidth="1"/>
    <col min="12999" max="12999" width="9.140625" style="93" customWidth="1"/>
    <col min="13000" max="13000" width="5.85546875" style="93" customWidth="1"/>
    <col min="13001" max="13001" width="5.140625" style="93" customWidth="1"/>
    <col min="13002" max="13002" width="18.140625" style="93" customWidth="1"/>
    <col min="13003" max="13003" width="8.5703125" style="93" customWidth="1"/>
    <col min="13004" max="13004" width="27.140625" style="93" customWidth="1"/>
    <col min="13005" max="13011" width="0" style="93" hidden="1" customWidth="1"/>
    <col min="13012" max="13012" width="12.42578125" style="93" bestFit="1" customWidth="1"/>
    <col min="13013" max="13013" width="13.28515625" style="93" bestFit="1" customWidth="1"/>
    <col min="13014" max="13014" width="46.7109375" style="93" bestFit="1" customWidth="1"/>
    <col min="13015" max="13253" width="8.85546875" style="93"/>
    <col min="13254" max="13254" width="61" style="93" customWidth="1"/>
    <col min="13255" max="13255" width="9.140625" style="93" customWidth="1"/>
    <col min="13256" max="13256" width="5.85546875" style="93" customWidth="1"/>
    <col min="13257" max="13257" width="5.140625" style="93" customWidth="1"/>
    <col min="13258" max="13258" width="18.140625" style="93" customWidth="1"/>
    <col min="13259" max="13259" width="8.5703125" style="93" customWidth="1"/>
    <col min="13260" max="13260" width="27.140625" style="93" customWidth="1"/>
    <col min="13261" max="13267" width="0" style="93" hidden="1" customWidth="1"/>
    <col min="13268" max="13268" width="12.42578125" style="93" bestFit="1" customWidth="1"/>
    <col min="13269" max="13269" width="13.28515625" style="93" bestFit="1" customWidth="1"/>
    <col min="13270" max="13270" width="46.7109375" style="93" bestFit="1" customWidth="1"/>
    <col min="13271" max="13509" width="8.85546875" style="93"/>
    <col min="13510" max="13510" width="61" style="93" customWidth="1"/>
    <col min="13511" max="13511" width="9.140625" style="93" customWidth="1"/>
    <col min="13512" max="13512" width="5.85546875" style="93" customWidth="1"/>
    <col min="13513" max="13513" width="5.140625" style="93" customWidth="1"/>
    <col min="13514" max="13514" width="18.140625" style="93" customWidth="1"/>
    <col min="13515" max="13515" width="8.5703125" style="93" customWidth="1"/>
    <col min="13516" max="13516" width="27.140625" style="93" customWidth="1"/>
    <col min="13517" max="13523" width="0" style="93" hidden="1" customWidth="1"/>
    <col min="13524" max="13524" width="12.42578125" style="93" bestFit="1" customWidth="1"/>
    <col min="13525" max="13525" width="13.28515625" style="93" bestFit="1" customWidth="1"/>
    <col min="13526" max="13526" width="46.7109375" style="93" bestFit="1" customWidth="1"/>
    <col min="13527" max="13765" width="8.85546875" style="93"/>
    <col min="13766" max="13766" width="61" style="93" customWidth="1"/>
    <col min="13767" max="13767" width="9.140625" style="93" customWidth="1"/>
    <col min="13768" max="13768" width="5.85546875" style="93" customWidth="1"/>
    <col min="13769" max="13769" width="5.140625" style="93" customWidth="1"/>
    <col min="13770" max="13770" width="18.140625" style="93" customWidth="1"/>
    <col min="13771" max="13771" width="8.5703125" style="93" customWidth="1"/>
    <col min="13772" max="13772" width="27.140625" style="93" customWidth="1"/>
    <col min="13773" max="13779" width="0" style="93" hidden="1" customWidth="1"/>
    <col min="13780" max="13780" width="12.42578125" style="93" bestFit="1" customWidth="1"/>
    <col min="13781" max="13781" width="13.28515625" style="93" bestFit="1" customWidth="1"/>
    <col min="13782" max="13782" width="46.7109375" style="93" bestFit="1" customWidth="1"/>
    <col min="13783" max="14021" width="8.85546875" style="93"/>
    <col min="14022" max="14022" width="61" style="93" customWidth="1"/>
    <col min="14023" max="14023" width="9.140625" style="93" customWidth="1"/>
    <col min="14024" max="14024" width="5.85546875" style="93" customWidth="1"/>
    <col min="14025" max="14025" width="5.140625" style="93" customWidth="1"/>
    <col min="14026" max="14026" width="18.140625" style="93" customWidth="1"/>
    <col min="14027" max="14027" width="8.5703125" style="93" customWidth="1"/>
    <col min="14028" max="14028" width="27.140625" style="93" customWidth="1"/>
    <col min="14029" max="14035" width="0" style="93" hidden="1" customWidth="1"/>
    <col min="14036" max="14036" width="12.42578125" style="93" bestFit="1" customWidth="1"/>
    <col min="14037" max="14037" width="13.28515625" style="93" bestFit="1" customWidth="1"/>
    <col min="14038" max="14038" width="46.7109375" style="93" bestFit="1" customWidth="1"/>
    <col min="14039" max="14277" width="8.85546875" style="93"/>
    <col min="14278" max="14278" width="61" style="93" customWidth="1"/>
    <col min="14279" max="14279" width="9.140625" style="93" customWidth="1"/>
    <col min="14280" max="14280" width="5.85546875" style="93" customWidth="1"/>
    <col min="14281" max="14281" width="5.140625" style="93" customWidth="1"/>
    <col min="14282" max="14282" width="18.140625" style="93" customWidth="1"/>
    <col min="14283" max="14283" width="8.5703125" style="93" customWidth="1"/>
    <col min="14284" max="14284" width="27.140625" style="93" customWidth="1"/>
    <col min="14285" max="14291" width="0" style="93" hidden="1" customWidth="1"/>
    <col min="14292" max="14292" width="12.42578125" style="93" bestFit="1" customWidth="1"/>
    <col min="14293" max="14293" width="13.28515625" style="93" bestFit="1" customWidth="1"/>
    <col min="14294" max="14294" width="46.7109375" style="93" bestFit="1" customWidth="1"/>
    <col min="14295" max="14533" width="8.85546875" style="93"/>
    <col min="14534" max="14534" width="61" style="93" customWidth="1"/>
    <col min="14535" max="14535" width="9.140625" style="93" customWidth="1"/>
    <col min="14536" max="14536" width="5.85546875" style="93" customWidth="1"/>
    <col min="14537" max="14537" width="5.140625" style="93" customWidth="1"/>
    <col min="14538" max="14538" width="18.140625" style="93" customWidth="1"/>
    <col min="14539" max="14539" width="8.5703125" style="93" customWidth="1"/>
    <col min="14540" max="14540" width="27.140625" style="93" customWidth="1"/>
    <col min="14541" max="14547" width="0" style="93" hidden="1" customWidth="1"/>
    <col min="14548" max="14548" width="12.42578125" style="93" bestFit="1" customWidth="1"/>
    <col min="14549" max="14549" width="13.28515625" style="93" bestFit="1" customWidth="1"/>
    <col min="14550" max="14550" width="46.7109375" style="93" bestFit="1" customWidth="1"/>
    <col min="14551" max="14789" width="8.85546875" style="93"/>
    <col min="14790" max="14790" width="61" style="93" customWidth="1"/>
    <col min="14791" max="14791" width="9.140625" style="93" customWidth="1"/>
    <col min="14792" max="14792" width="5.85546875" style="93" customWidth="1"/>
    <col min="14793" max="14793" width="5.140625" style="93" customWidth="1"/>
    <col min="14794" max="14794" width="18.140625" style="93" customWidth="1"/>
    <col min="14795" max="14795" width="8.5703125" style="93" customWidth="1"/>
    <col min="14796" max="14796" width="27.140625" style="93" customWidth="1"/>
    <col min="14797" max="14803" width="0" style="93" hidden="1" customWidth="1"/>
    <col min="14804" max="14804" width="12.42578125" style="93" bestFit="1" customWidth="1"/>
    <col min="14805" max="14805" width="13.28515625" style="93" bestFit="1" customWidth="1"/>
    <col min="14806" max="14806" width="46.7109375" style="93" bestFit="1" customWidth="1"/>
    <col min="14807" max="15045" width="8.85546875" style="93"/>
    <col min="15046" max="15046" width="61" style="93" customWidth="1"/>
    <col min="15047" max="15047" width="9.140625" style="93" customWidth="1"/>
    <col min="15048" max="15048" width="5.85546875" style="93" customWidth="1"/>
    <col min="15049" max="15049" width="5.140625" style="93" customWidth="1"/>
    <col min="15050" max="15050" width="18.140625" style="93" customWidth="1"/>
    <col min="15051" max="15051" width="8.5703125" style="93" customWidth="1"/>
    <col min="15052" max="15052" width="27.140625" style="93" customWidth="1"/>
    <col min="15053" max="15059" width="0" style="93" hidden="1" customWidth="1"/>
    <col min="15060" max="15060" width="12.42578125" style="93" bestFit="1" customWidth="1"/>
    <col min="15061" max="15061" width="13.28515625" style="93" bestFit="1" customWidth="1"/>
    <col min="15062" max="15062" width="46.7109375" style="93" bestFit="1" customWidth="1"/>
    <col min="15063" max="15301" width="8.85546875" style="93"/>
    <col min="15302" max="15302" width="61" style="93" customWidth="1"/>
    <col min="15303" max="15303" width="9.140625" style="93" customWidth="1"/>
    <col min="15304" max="15304" width="5.85546875" style="93" customWidth="1"/>
    <col min="15305" max="15305" width="5.140625" style="93" customWidth="1"/>
    <col min="15306" max="15306" width="18.140625" style="93" customWidth="1"/>
    <col min="15307" max="15307" width="8.5703125" style="93" customWidth="1"/>
    <col min="15308" max="15308" width="27.140625" style="93" customWidth="1"/>
    <col min="15309" max="15315" width="0" style="93" hidden="1" customWidth="1"/>
    <col min="15316" max="15316" width="12.42578125" style="93" bestFit="1" customWidth="1"/>
    <col min="15317" max="15317" width="13.28515625" style="93" bestFit="1" customWidth="1"/>
    <col min="15318" max="15318" width="46.7109375" style="93" bestFit="1" customWidth="1"/>
    <col min="15319" max="15557" width="8.85546875" style="93"/>
    <col min="15558" max="15558" width="61" style="93" customWidth="1"/>
    <col min="15559" max="15559" width="9.140625" style="93" customWidth="1"/>
    <col min="15560" max="15560" width="5.85546875" style="93" customWidth="1"/>
    <col min="15561" max="15561" width="5.140625" style="93" customWidth="1"/>
    <col min="15562" max="15562" width="18.140625" style="93" customWidth="1"/>
    <col min="15563" max="15563" width="8.5703125" style="93" customWidth="1"/>
    <col min="15564" max="15564" width="27.140625" style="93" customWidth="1"/>
    <col min="15565" max="15571" width="0" style="93" hidden="1" customWidth="1"/>
    <col min="15572" max="15572" width="12.42578125" style="93" bestFit="1" customWidth="1"/>
    <col min="15573" max="15573" width="13.28515625" style="93" bestFit="1" customWidth="1"/>
    <col min="15574" max="15574" width="46.7109375" style="93" bestFit="1" customWidth="1"/>
    <col min="15575" max="15813" width="8.85546875" style="93"/>
    <col min="15814" max="15814" width="61" style="93" customWidth="1"/>
    <col min="15815" max="15815" width="9.140625" style="93" customWidth="1"/>
    <col min="15816" max="15816" width="5.85546875" style="93" customWidth="1"/>
    <col min="15817" max="15817" width="5.140625" style="93" customWidth="1"/>
    <col min="15818" max="15818" width="18.140625" style="93" customWidth="1"/>
    <col min="15819" max="15819" width="8.5703125" style="93" customWidth="1"/>
    <col min="15820" max="15820" width="27.140625" style="93" customWidth="1"/>
    <col min="15821" max="15827" width="0" style="93" hidden="1" customWidth="1"/>
    <col min="15828" max="15828" width="12.42578125" style="93" bestFit="1" customWidth="1"/>
    <col min="15829" max="15829" width="13.28515625" style="93" bestFit="1" customWidth="1"/>
    <col min="15830" max="15830" width="46.7109375" style="93" bestFit="1" customWidth="1"/>
    <col min="15831" max="16069" width="8.85546875" style="93"/>
    <col min="16070" max="16070" width="61" style="93" customWidth="1"/>
    <col min="16071" max="16071" width="9.140625" style="93" customWidth="1"/>
    <col min="16072" max="16072" width="5.85546875" style="93" customWidth="1"/>
    <col min="16073" max="16073" width="5.140625" style="93" customWidth="1"/>
    <col min="16074" max="16074" width="18.140625" style="93" customWidth="1"/>
    <col min="16075" max="16075" width="8.5703125" style="93" customWidth="1"/>
    <col min="16076" max="16076" width="27.140625" style="93" customWidth="1"/>
    <col min="16077" max="16083" width="0" style="93" hidden="1" customWidth="1"/>
    <col min="16084" max="16084" width="12.42578125" style="93" bestFit="1" customWidth="1"/>
    <col min="16085" max="16085" width="13.28515625" style="93" bestFit="1" customWidth="1"/>
    <col min="16086" max="16086" width="46.7109375" style="93" bestFit="1" customWidth="1"/>
    <col min="16087" max="16355" width="8.85546875" style="93"/>
    <col min="16356" max="16384" width="8.85546875" style="93" customWidth="1"/>
  </cols>
  <sheetData>
    <row r="1" spans="1:9" x14ac:dyDescent="0.2">
      <c r="H1" s="423" t="s">
        <v>838</v>
      </c>
    </row>
    <row r="2" spans="1:9" x14ac:dyDescent="0.2">
      <c r="H2" s="423" t="s">
        <v>834</v>
      </c>
    </row>
    <row r="3" spans="1:9" x14ac:dyDescent="0.2">
      <c r="H3" s="423" t="s">
        <v>1</v>
      </c>
    </row>
    <row r="4" spans="1:9" x14ac:dyDescent="0.2">
      <c r="H4" s="423" t="s">
        <v>2</v>
      </c>
    </row>
    <row r="5" spans="1:9" x14ac:dyDescent="0.2">
      <c r="H5" s="423" t="s">
        <v>3</v>
      </c>
    </row>
    <row r="6" spans="1:9" x14ac:dyDescent="0.2">
      <c r="F6" s="8"/>
      <c r="H6" s="422" t="s">
        <v>837</v>
      </c>
      <c r="I6" s="424"/>
    </row>
    <row r="7" spans="1:9" x14ac:dyDescent="0.2">
      <c r="H7" s="423" t="s">
        <v>836</v>
      </c>
    </row>
    <row r="9" spans="1:9" ht="91.15" customHeight="1" x14ac:dyDescent="0.2">
      <c r="A9" s="427" t="s">
        <v>220</v>
      </c>
      <c r="B9" s="427"/>
      <c r="C9" s="427"/>
      <c r="D9" s="427"/>
      <c r="E9" s="427"/>
      <c r="F9" s="427"/>
      <c r="G9" s="427"/>
      <c r="H9" s="427"/>
    </row>
    <row r="11" spans="1:9" x14ac:dyDescent="0.2">
      <c r="A11" s="94"/>
      <c r="F11" s="95"/>
    </row>
    <row r="12" spans="1:9" ht="30" x14ac:dyDescent="0.2">
      <c r="A12" s="96" t="s">
        <v>5</v>
      </c>
      <c r="B12" s="31" t="s">
        <v>6</v>
      </c>
      <c r="C12" s="31" t="s">
        <v>7</v>
      </c>
      <c r="D12" s="31" t="s">
        <v>8</v>
      </c>
      <c r="E12" s="31" t="s">
        <v>9</v>
      </c>
      <c r="F12" s="11" t="s">
        <v>10</v>
      </c>
      <c r="G12" s="11" t="s">
        <v>11</v>
      </c>
      <c r="H12" s="11" t="s">
        <v>141</v>
      </c>
    </row>
    <row r="13" spans="1:9" s="100" customFormat="1" ht="24" customHeight="1" x14ac:dyDescent="0.25">
      <c r="A13" s="97" t="s">
        <v>154</v>
      </c>
      <c r="B13" s="30"/>
      <c r="C13" s="30"/>
      <c r="D13" s="30"/>
      <c r="E13" s="30"/>
      <c r="F13" s="98">
        <f>F14+F192+F105+F118+F235+F225+F137+F149+F186</f>
        <v>1899606720.5333331</v>
      </c>
      <c r="G13" s="98">
        <f>G14+G192+G105+G118+G235+G225+G137+G149+G186</f>
        <v>950138337.37000012</v>
      </c>
      <c r="H13" s="98">
        <f>H14+H192+H105+H118+H235+H225+H137+H149+H186</f>
        <v>822216731.33000004</v>
      </c>
    </row>
    <row r="14" spans="1:9" s="100" customFormat="1" ht="15.75" x14ac:dyDescent="0.25">
      <c r="A14" s="18" t="s">
        <v>13</v>
      </c>
      <c r="B14" s="19" t="s">
        <v>14</v>
      </c>
      <c r="C14" s="19"/>
      <c r="D14" s="19"/>
      <c r="E14" s="19"/>
      <c r="F14" s="20">
        <f>F15+F20+F30+F38+F57+F62+F52</f>
        <v>774156412.15333331</v>
      </c>
      <c r="G14" s="20">
        <f>G15+G20+G30+G38+G57+G62+G52</f>
        <v>767822814.68000007</v>
      </c>
      <c r="H14" s="20">
        <f>H15+H20+H30+H38+H57+H62+H52</f>
        <v>768530908.73000002</v>
      </c>
    </row>
    <row r="15" spans="1:9" s="100" customFormat="1" ht="47.25" x14ac:dyDescent="0.25">
      <c r="A15" s="18" t="s">
        <v>15</v>
      </c>
      <c r="B15" s="19" t="s">
        <v>14</v>
      </c>
      <c r="C15" s="19" t="s">
        <v>16</v>
      </c>
      <c r="D15" s="19"/>
      <c r="E15" s="19"/>
      <c r="F15" s="246">
        <f t="shared" ref="F15:H18" si="0">F16</f>
        <v>9081110</v>
      </c>
      <c r="G15" s="20">
        <f t="shared" si="0"/>
        <v>9085598</v>
      </c>
      <c r="H15" s="20">
        <f t="shared" si="0"/>
        <v>8999510</v>
      </c>
    </row>
    <row r="16" spans="1:9" s="100" customFormat="1" ht="15.75" x14ac:dyDescent="0.25">
      <c r="A16" s="18" t="s">
        <v>17</v>
      </c>
      <c r="B16" s="19" t="s">
        <v>14</v>
      </c>
      <c r="C16" s="19" t="s">
        <v>16</v>
      </c>
      <c r="D16" s="19" t="s">
        <v>18</v>
      </c>
      <c r="E16" s="19"/>
      <c r="F16" s="246">
        <f t="shared" si="0"/>
        <v>9081110</v>
      </c>
      <c r="G16" s="20">
        <f t="shared" si="0"/>
        <v>9085598</v>
      </c>
      <c r="H16" s="20">
        <f t="shared" si="0"/>
        <v>8999510</v>
      </c>
    </row>
    <row r="17" spans="1:8" ht="30" x14ac:dyDescent="0.2">
      <c r="A17" s="22" t="s">
        <v>19</v>
      </c>
      <c r="B17" s="23" t="s">
        <v>14</v>
      </c>
      <c r="C17" s="23" t="s">
        <v>16</v>
      </c>
      <c r="D17" s="23" t="s">
        <v>20</v>
      </c>
      <c r="E17" s="23"/>
      <c r="F17" s="247">
        <f t="shared" si="0"/>
        <v>9081110</v>
      </c>
      <c r="G17" s="24">
        <f t="shared" si="0"/>
        <v>9085598</v>
      </c>
      <c r="H17" s="24">
        <f t="shared" si="0"/>
        <v>8999510</v>
      </c>
    </row>
    <row r="18" spans="1:8" x14ac:dyDescent="0.2">
      <c r="A18" s="22" t="s">
        <v>155</v>
      </c>
      <c r="B18" s="23" t="s">
        <v>14</v>
      </c>
      <c r="C18" s="23" t="s">
        <v>16</v>
      </c>
      <c r="D18" s="23" t="s">
        <v>156</v>
      </c>
      <c r="E18" s="23"/>
      <c r="F18" s="247">
        <f t="shared" si="0"/>
        <v>9081110</v>
      </c>
      <c r="G18" s="24">
        <f t="shared" si="0"/>
        <v>9085598</v>
      </c>
      <c r="H18" s="24">
        <f t="shared" si="0"/>
        <v>8999510</v>
      </c>
    </row>
    <row r="19" spans="1:8" ht="75" x14ac:dyDescent="0.2">
      <c r="A19" s="22" t="s">
        <v>21</v>
      </c>
      <c r="B19" s="23" t="s">
        <v>14</v>
      </c>
      <c r="C19" s="23" t="s">
        <v>16</v>
      </c>
      <c r="D19" s="23" t="s">
        <v>156</v>
      </c>
      <c r="E19" s="23" t="s">
        <v>22</v>
      </c>
      <c r="F19" s="248">
        <v>9081110</v>
      </c>
      <c r="G19" s="28">
        <v>9085598</v>
      </c>
      <c r="H19" s="28">
        <v>8999510</v>
      </c>
    </row>
    <row r="20" spans="1:8" s="100" customFormat="1" ht="63" x14ac:dyDescent="0.25">
      <c r="A20" s="18" t="s">
        <v>23</v>
      </c>
      <c r="B20" s="19" t="s">
        <v>14</v>
      </c>
      <c r="C20" s="19" t="s">
        <v>24</v>
      </c>
      <c r="D20" s="19"/>
      <c r="E20" s="19"/>
      <c r="F20" s="246">
        <f t="shared" ref="F20:H21" si="1">F21</f>
        <v>9567881.120000001</v>
      </c>
      <c r="G20" s="20">
        <f t="shared" si="1"/>
        <v>5072585.76</v>
      </c>
      <c r="H20" s="20">
        <f t="shared" si="1"/>
        <v>5311265.62</v>
      </c>
    </row>
    <row r="21" spans="1:8" s="100" customFormat="1" ht="15.75" x14ac:dyDescent="0.25">
      <c r="A21" s="18" t="s">
        <v>17</v>
      </c>
      <c r="B21" s="19" t="s">
        <v>14</v>
      </c>
      <c r="C21" s="19" t="s">
        <v>24</v>
      </c>
      <c r="D21" s="19" t="s">
        <v>18</v>
      </c>
      <c r="E21" s="19"/>
      <c r="F21" s="246">
        <f t="shared" si="1"/>
        <v>9567881.120000001</v>
      </c>
      <c r="G21" s="20">
        <f t="shared" si="1"/>
        <v>5072585.76</v>
      </c>
      <c r="H21" s="20">
        <f t="shared" si="1"/>
        <v>5311265.62</v>
      </c>
    </row>
    <row r="22" spans="1:8" ht="30" x14ac:dyDescent="0.2">
      <c r="A22" s="22" t="s">
        <v>19</v>
      </c>
      <c r="B22" s="23" t="s">
        <v>14</v>
      </c>
      <c r="C22" s="23" t="s">
        <v>24</v>
      </c>
      <c r="D22" s="23" t="s">
        <v>20</v>
      </c>
      <c r="E22" s="23"/>
      <c r="F22" s="247">
        <f>F26+F23</f>
        <v>9567881.120000001</v>
      </c>
      <c r="G22" s="24">
        <f>G26+G23</f>
        <v>5072585.76</v>
      </c>
      <c r="H22" s="24">
        <f>H26+H23</f>
        <v>5311265.62</v>
      </c>
    </row>
    <row r="23" spans="1:8" ht="30" x14ac:dyDescent="0.2">
      <c r="A23" s="22" t="s">
        <v>581</v>
      </c>
      <c r="B23" s="23" t="s">
        <v>14</v>
      </c>
      <c r="C23" s="23" t="s">
        <v>24</v>
      </c>
      <c r="D23" s="23" t="s">
        <v>580</v>
      </c>
      <c r="E23" s="23"/>
      <c r="F23" s="247">
        <f>SUM(F24:F25)</f>
        <v>4555675.25</v>
      </c>
      <c r="G23" s="24">
        <f t="shared" ref="G23:H23" si="2">SUM(G24:G25)</f>
        <v>0</v>
      </c>
      <c r="H23" s="24">
        <f t="shared" si="2"/>
        <v>0</v>
      </c>
    </row>
    <row r="24" spans="1:8" ht="75" x14ac:dyDescent="0.2">
      <c r="A24" s="22" t="s">
        <v>21</v>
      </c>
      <c r="B24" s="23" t="s">
        <v>14</v>
      </c>
      <c r="C24" s="23" t="s">
        <v>24</v>
      </c>
      <c r="D24" s="23" t="s">
        <v>580</v>
      </c>
      <c r="E24" s="23" t="s">
        <v>22</v>
      </c>
      <c r="F24" s="247">
        <f>4649025.25-5918.25-93350</f>
        <v>4549757</v>
      </c>
      <c r="G24" s="24">
        <v>0</v>
      </c>
      <c r="H24" s="24">
        <v>0</v>
      </c>
    </row>
    <row r="25" spans="1:8" ht="30" x14ac:dyDescent="0.2">
      <c r="A25" s="22" t="s">
        <v>50</v>
      </c>
      <c r="B25" s="23" t="s">
        <v>14</v>
      </c>
      <c r="C25" s="23" t="s">
        <v>24</v>
      </c>
      <c r="D25" s="23" t="s">
        <v>580</v>
      </c>
      <c r="E25" s="23" t="s">
        <v>51</v>
      </c>
      <c r="F25" s="247">
        <v>5918.25</v>
      </c>
      <c r="G25" s="24">
        <v>0</v>
      </c>
      <c r="H25" s="24">
        <v>0</v>
      </c>
    </row>
    <row r="26" spans="1:8" ht="30" x14ac:dyDescent="0.2">
      <c r="A26" s="32" t="s">
        <v>157</v>
      </c>
      <c r="B26" s="23" t="s">
        <v>14</v>
      </c>
      <c r="C26" s="23" t="s">
        <v>24</v>
      </c>
      <c r="D26" s="23" t="s">
        <v>158</v>
      </c>
      <c r="E26" s="23"/>
      <c r="F26" s="247">
        <f>F27+F28+F29</f>
        <v>5012205.87</v>
      </c>
      <c r="G26" s="24">
        <f>G27+G28+G29</f>
        <v>5072585.76</v>
      </c>
      <c r="H26" s="24">
        <f>H27+H28+H29</f>
        <v>5311265.62</v>
      </c>
    </row>
    <row r="27" spans="1:8" ht="75" x14ac:dyDescent="0.2">
      <c r="A27" s="22" t="s">
        <v>21</v>
      </c>
      <c r="B27" s="23" t="s">
        <v>14</v>
      </c>
      <c r="C27" s="23" t="s">
        <v>24</v>
      </c>
      <c r="D27" s="23" t="s">
        <v>158</v>
      </c>
      <c r="E27" s="23" t="s">
        <v>22</v>
      </c>
      <c r="F27" s="248">
        <f>847154.58+1111764.83-265000</f>
        <v>1693919.4100000001</v>
      </c>
      <c r="G27" s="28">
        <v>847154.58</v>
      </c>
      <c r="H27" s="28">
        <v>874470.08</v>
      </c>
    </row>
    <row r="28" spans="1:8" ht="30" x14ac:dyDescent="0.2">
      <c r="A28" s="22" t="s">
        <v>25</v>
      </c>
      <c r="B28" s="23" t="s">
        <v>14</v>
      </c>
      <c r="C28" s="23" t="s">
        <v>24</v>
      </c>
      <c r="D28" s="23" t="s">
        <v>158</v>
      </c>
      <c r="E28" s="23" t="s">
        <v>26</v>
      </c>
      <c r="F28" s="248">
        <f>4061701.29-135600-1111764.83+390600+93350</f>
        <v>3298286.46</v>
      </c>
      <c r="G28" s="28">
        <f>4338089.18-143058</f>
        <v>4195031.18</v>
      </c>
      <c r="H28" s="28">
        <f>4555311.76-150497.02</f>
        <v>4404814.74</v>
      </c>
    </row>
    <row r="29" spans="1:8" x14ac:dyDescent="0.2">
      <c r="A29" s="22" t="s">
        <v>27</v>
      </c>
      <c r="B29" s="23" t="s">
        <v>14</v>
      </c>
      <c r="C29" s="23" t="s">
        <v>24</v>
      </c>
      <c r="D29" s="23" t="s">
        <v>158</v>
      </c>
      <c r="E29" s="23" t="s">
        <v>28</v>
      </c>
      <c r="F29" s="247">
        <v>20000</v>
      </c>
      <c r="G29" s="24">
        <v>30400</v>
      </c>
      <c r="H29" s="28">
        <v>31980.799999999999</v>
      </c>
    </row>
    <row r="30" spans="1:8" s="100" customFormat="1" ht="78.75" x14ac:dyDescent="0.25">
      <c r="A30" s="26" t="s">
        <v>568</v>
      </c>
      <c r="B30" s="19" t="s">
        <v>14</v>
      </c>
      <c r="C30" s="19" t="s">
        <v>29</v>
      </c>
      <c r="D30" s="19"/>
      <c r="E30" s="19"/>
      <c r="F30" s="246">
        <f t="shared" ref="F30:H32" si="3">F31</f>
        <v>75691819.109999999</v>
      </c>
      <c r="G30" s="20">
        <f t="shared" si="3"/>
        <v>77202429.319999993</v>
      </c>
      <c r="H30" s="20">
        <f t="shared" si="3"/>
        <v>77701079.309999987</v>
      </c>
    </row>
    <row r="31" spans="1:8" s="100" customFormat="1" ht="15.75" x14ac:dyDescent="0.25">
      <c r="A31" s="18" t="s">
        <v>17</v>
      </c>
      <c r="B31" s="19" t="s">
        <v>14</v>
      </c>
      <c r="C31" s="19" t="s">
        <v>29</v>
      </c>
      <c r="D31" s="19" t="s">
        <v>18</v>
      </c>
      <c r="E31" s="19"/>
      <c r="F31" s="246">
        <f t="shared" si="3"/>
        <v>75691819.109999999</v>
      </c>
      <c r="G31" s="20">
        <f t="shared" si="3"/>
        <v>77202429.319999993</v>
      </c>
      <c r="H31" s="20">
        <f t="shared" si="3"/>
        <v>77701079.309999987</v>
      </c>
    </row>
    <row r="32" spans="1:8" ht="30" x14ac:dyDescent="0.2">
      <c r="A32" s="22" t="s">
        <v>19</v>
      </c>
      <c r="B32" s="23" t="s">
        <v>14</v>
      </c>
      <c r="C32" s="23" t="s">
        <v>29</v>
      </c>
      <c r="D32" s="23" t="s">
        <v>20</v>
      </c>
      <c r="E32" s="23"/>
      <c r="F32" s="247">
        <f t="shared" si="3"/>
        <v>75691819.109999999</v>
      </c>
      <c r="G32" s="24">
        <f t="shared" si="3"/>
        <v>77202429.319999993</v>
      </c>
      <c r="H32" s="24">
        <f t="shared" si="3"/>
        <v>77701079.309999987</v>
      </c>
    </row>
    <row r="33" spans="1:8" ht="30" x14ac:dyDescent="0.2">
      <c r="A33" s="22" t="s">
        <v>159</v>
      </c>
      <c r="B33" s="23" t="s">
        <v>14</v>
      </c>
      <c r="C33" s="23" t="s">
        <v>29</v>
      </c>
      <c r="D33" s="23" t="s">
        <v>160</v>
      </c>
      <c r="E33" s="23"/>
      <c r="F33" s="247">
        <f>F34+F35+F36+F37</f>
        <v>75691819.109999999</v>
      </c>
      <c r="G33" s="24">
        <f>G34+G35+G36+G37</f>
        <v>77202429.319999993</v>
      </c>
      <c r="H33" s="24">
        <f>H34+H35+H36+H37</f>
        <v>77701079.309999987</v>
      </c>
    </row>
    <row r="34" spans="1:8" ht="75" x14ac:dyDescent="0.2">
      <c r="A34" s="22" t="s">
        <v>21</v>
      </c>
      <c r="B34" s="23" t="s">
        <v>14</v>
      </c>
      <c r="C34" s="23" t="s">
        <v>29</v>
      </c>
      <c r="D34" s="23" t="s">
        <v>160</v>
      </c>
      <c r="E34" s="23" t="s">
        <v>22</v>
      </c>
      <c r="F34" s="248">
        <v>70327780.310000002</v>
      </c>
      <c r="G34" s="28">
        <v>70532182.319999993</v>
      </c>
      <c r="H34" s="28">
        <v>70736065.319999993</v>
      </c>
    </row>
    <row r="35" spans="1:8" ht="30" x14ac:dyDescent="0.2">
      <c r="A35" s="22" t="s">
        <v>25</v>
      </c>
      <c r="B35" s="23" t="s">
        <v>14</v>
      </c>
      <c r="C35" s="23" t="s">
        <v>29</v>
      </c>
      <c r="D35" s="23" t="s">
        <v>160</v>
      </c>
      <c r="E35" s="23" t="s">
        <v>26</v>
      </c>
      <c r="F35" s="248">
        <f>6868597-1105600-646210+92281.8</f>
        <v>5209068.8</v>
      </c>
      <c r="G35" s="28">
        <f>7197027-681750</f>
        <v>6515277</v>
      </c>
      <c r="H35" s="28">
        <f>7527244.99-717201</f>
        <v>6810043.9900000002</v>
      </c>
    </row>
    <row r="36" spans="1:8" ht="30" hidden="1" x14ac:dyDescent="0.2">
      <c r="A36" s="22" t="s">
        <v>50</v>
      </c>
      <c r="B36" s="23" t="s">
        <v>14</v>
      </c>
      <c r="C36" s="23" t="s">
        <v>29</v>
      </c>
      <c r="D36" s="23" t="s">
        <v>160</v>
      </c>
      <c r="E36" s="23" t="s">
        <v>51</v>
      </c>
      <c r="F36" s="248"/>
      <c r="G36" s="28"/>
      <c r="H36" s="28"/>
    </row>
    <row r="37" spans="1:8" x14ac:dyDescent="0.2">
      <c r="A37" s="22" t="s">
        <v>27</v>
      </c>
      <c r="B37" s="23" t="s">
        <v>14</v>
      </c>
      <c r="C37" s="23" t="s">
        <v>29</v>
      </c>
      <c r="D37" s="23" t="s">
        <v>160</v>
      </c>
      <c r="E37" s="23" t="s">
        <v>28</v>
      </c>
      <c r="F37" s="248">
        <v>154970</v>
      </c>
      <c r="G37" s="28">
        <v>154970</v>
      </c>
      <c r="H37" s="28">
        <v>154970</v>
      </c>
    </row>
    <row r="38" spans="1:8" s="100" customFormat="1" ht="63" x14ac:dyDescent="0.25">
      <c r="A38" s="18" t="s">
        <v>30</v>
      </c>
      <c r="B38" s="19" t="s">
        <v>14</v>
      </c>
      <c r="C38" s="19" t="s">
        <v>31</v>
      </c>
      <c r="D38" s="19"/>
      <c r="E38" s="19"/>
      <c r="F38" s="246">
        <f>F39</f>
        <v>48200148.25</v>
      </c>
      <c r="G38" s="20">
        <f>G39</f>
        <v>46937865.759999998</v>
      </c>
      <c r="H38" s="20">
        <f>H39</f>
        <v>46445563.060000002</v>
      </c>
    </row>
    <row r="39" spans="1:8" s="100" customFormat="1" ht="15.75" x14ac:dyDescent="0.25">
      <c r="A39" s="18" t="s">
        <v>17</v>
      </c>
      <c r="B39" s="19" t="s">
        <v>14</v>
      </c>
      <c r="C39" s="19" t="s">
        <v>31</v>
      </c>
      <c r="D39" s="19" t="s">
        <v>18</v>
      </c>
      <c r="E39" s="19"/>
      <c r="F39" s="246">
        <f>F40+F49</f>
        <v>48200148.25</v>
      </c>
      <c r="G39" s="20">
        <f>G40+G49</f>
        <v>46937865.759999998</v>
      </c>
      <c r="H39" s="20">
        <f>H40+H49</f>
        <v>46445563.060000002</v>
      </c>
    </row>
    <row r="40" spans="1:8" ht="30" x14ac:dyDescent="0.2">
      <c r="A40" s="22" t="s">
        <v>19</v>
      </c>
      <c r="B40" s="23" t="s">
        <v>14</v>
      </c>
      <c r="C40" s="23" t="s">
        <v>31</v>
      </c>
      <c r="D40" s="23" t="s">
        <v>20</v>
      </c>
      <c r="E40" s="23"/>
      <c r="F40" s="247">
        <f>F41+F45</f>
        <v>13967488.25</v>
      </c>
      <c r="G40" s="24">
        <f>G41+G45</f>
        <v>12608455.76</v>
      </c>
      <c r="H40" s="24">
        <f>H41+H45</f>
        <v>12536153.059999999</v>
      </c>
    </row>
    <row r="41" spans="1:8" ht="30" x14ac:dyDescent="0.2">
      <c r="A41" s="22" t="s">
        <v>161</v>
      </c>
      <c r="B41" s="23" t="s">
        <v>14</v>
      </c>
      <c r="C41" s="23" t="s">
        <v>31</v>
      </c>
      <c r="D41" s="23" t="s">
        <v>162</v>
      </c>
      <c r="E41" s="23"/>
      <c r="F41" s="247">
        <f>F42+F43+F44</f>
        <v>5779999.7199999997</v>
      </c>
      <c r="G41" s="247">
        <f t="shared" ref="G41:H41" si="4">G42+G43+G44</f>
        <v>4002138</v>
      </c>
      <c r="H41" s="247">
        <f t="shared" si="4"/>
        <v>4182138</v>
      </c>
    </row>
    <row r="42" spans="1:8" ht="75" x14ac:dyDescent="0.2">
      <c r="A42" s="22" t="s">
        <v>21</v>
      </c>
      <c r="B42" s="23" t="s">
        <v>14</v>
      </c>
      <c r="C42" s="23" t="s">
        <v>31</v>
      </c>
      <c r="D42" s="23" t="s">
        <v>162</v>
      </c>
      <c r="E42" s="23" t="s">
        <v>22</v>
      </c>
      <c r="F42" s="247">
        <f>4182138-45.67+1188661.72</f>
        <v>5370754.0499999998</v>
      </c>
      <c r="G42" s="24">
        <v>4002138</v>
      </c>
      <c r="H42" s="24">
        <v>4182138</v>
      </c>
    </row>
    <row r="43" spans="1:8" ht="30" x14ac:dyDescent="0.2">
      <c r="A43" s="22" t="s">
        <v>50</v>
      </c>
      <c r="B43" s="23" t="s">
        <v>14</v>
      </c>
      <c r="C43" s="23" t="s">
        <v>31</v>
      </c>
      <c r="D43" s="23" t="s">
        <v>162</v>
      </c>
      <c r="E43" s="23" t="s">
        <v>51</v>
      </c>
      <c r="F43" s="247">
        <v>409200</v>
      </c>
      <c r="G43" s="24"/>
      <c r="H43" s="24"/>
    </row>
    <row r="44" spans="1:8" x14ac:dyDescent="0.2">
      <c r="A44" s="22" t="s">
        <v>27</v>
      </c>
      <c r="B44" s="23" t="s">
        <v>14</v>
      </c>
      <c r="C44" s="23" t="s">
        <v>31</v>
      </c>
      <c r="D44" s="23" t="s">
        <v>162</v>
      </c>
      <c r="E44" s="23" t="s">
        <v>28</v>
      </c>
      <c r="F44" s="247">
        <v>45.67</v>
      </c>
      <c r="G44" s="24">
        <v>0</v>
      </c>
      <c r="H44" s="24">
        <v>0</v>
      </c>
    </row>
    <row r="45" spans="1:8" ht="30" x14ac:dyDescent="0.2">
      <c r="A45" s="22" t="s">
        <v>159</v>
      </c>
      <c r="B45" s="23" t="s">
        <v>14</v>
      </c>
      <c r="C45" s="23" t="s">
        <v>31</v>
      </c>
      <c r="D45" s="23" t="s">
        <v>160</v>
      </c>
      <c r="E45" s="23"/>
      <c r="F45" s="247">
        <f>F46+F47+F48</f>
        <v>8187488.5300000003</v>
      </c>
      <c r="G45" s="24">
        <f>G46+G47+G48</f>
        <v>8606317.7599999998</v>
      </c>
      <c r="H45" s="24">
        <f>H46+H47+H48</f>
        <v>8354015.0599999996</v>
      </c>
    </row>
    <row r="46" spans="1:8" ht="75" x14ac:dyDescent="0.2">
      <c r="A46" s="22" t="s">
        <v>21</v>
      </c>
      <c r="B46" s="23" t="s">
        <v>14</v>
      </c>
      <c r="C46" s="23" t="s">
        <v>31</v>
      </c>
      <c r="D46" s="23" t="s">
        <v>160</v>
      </c>
      <c r="E46" s="23" t="s">
        <v>22</v>
      </c>
      <c r="F46" s="248">
        <f>6937066.53-38.57</f>
        <v>6937027.96</v>
      </c>
      <c r="G46" s="28">
        <v>7291393.4100000001</v>
      </c>
      <c r="H46" s="28">
        <v>6973673.6399999997</v>
      </c>
    </row>
    <row r="47" spans="1:8" ht="30" x14ac:dyDescent="0.2">
      <c r="A47" s="22" t="s">
        <v>25</v>
      </c>
      <c r="B47" s="23" t="s">
        <v>14</v>
      </c>
      <c r="C47" s="23" t="s">
        <v>31</v>
      </c>
      <c r="D47" s="23" t="s">
        <v>160</v>
      </c>
      <c r="E47" s="23" t="s">
        <v>26</v>
      </c>
      <c r="F47" s="248">
        <f>1349135-98713</f>
        <v>1250422</v>
      </c>
      <c r="G47" s="28">
        <f>1413637.35-98713</f>
        <v>1314924.3500000001</v>
      </c>
      <c r="H47" s="28">
        <f>1479054.42-98713</f>
        <v>1380341.42</v>
      </c>
    </row>
    <row r="48" spans="1:8" x14ac:dyDescent="0.2">
      <c r="A48" s="22" t="s">
        <v>27</v>
      </c>
      <c r="B48" s="23" t="s">
        <v>14</v>
      </c>
      <c r="C48" s="23" t="s">
        <v>31</v>
      </c>
      <c r="D48" s="23" t="s">
        <v>160</v>
      </c>
      <c r="E48" s="23" t="s">
        <v>28</v>
      </c>
      <c r="F48" s="248">
        <v>38.57</v>
      </c>
      <c r="G48" s="28">
        <v>0</v>
      </c>
      <c r="H48" s="28">
        <v>0</v>
      </c>
    </row>
    <row r="49" spans="1:13" ht="30" x14ac:dyDescent="0.2">
      <c r="A49" s="22" t="s">
        <v>159</v>
      </c>
      <c r="B49" s="23" t="s">
        <v>14</v>
      </c>
      <c r="C49" s="23" t="s">
        <v>31</v>
      </c>
      <c r="D49" s="23" t="s">
        <v>160</v>
      </c>
      <c r="E49" s="23"/>
      <c r="F49" s="247">
        <f>F50+F51</f>
        <v>34232660</v>
      </c>
      <c r="G49" s="24">
        <f>G50+G51</f>
        <v>34329410</v>
      </c>
      <c r="H49" s="24">
        <f>H50+H51</f>
        <v>33909410</v>
      </c>
    </row>
    <row r="50" spans="1:13" ht="75" x14ac:dyDescent="0.2">
      <c r="A50" s="22" t="s">
        <v>21</v>
      </c>
      <c r="B50" s="23" t="s">
        <v>14</v>
      </c>
      <c r="C50" s="23" t="s">
        <v>31</v>
      </c>
      <c r="D50" s="23" t="s">
        <v>160</v>
      </c>
      <c r="E50" s="23" t="s">
        <v>22</v>
      </c>
      <c r="F50" s="247">
        <f>32046410-3550</f>
        <v>32042860</v>
      </c>
      <c r="G50" s="24">
        <v>32466410</v>
      </c>
      <c r="H50" s="24">
        <v>32046410</v>
      </c>
    </row>
    <row r="51" spans="1:13" ht="30" x14ac:dyDescent="0.2">
      <c r="A51" s="22" t="s">
        <v>25</v>
      </c>
      <c r="B51" s="23" t="s">
        <v>14</v>
      </c>
      <c r="C51" s="23" t="s">
        <v>31</v>
      </c>
      <c r="D51" s="23" t="s">
        <v>160</v>
      </c>
      <c r="E51" s="23" t="s">
        <v>26</v>
      </c>
      <c r="F51" s="248">
        <f>1948000-85000+326800</f>
        <v>2189800</v>
      </c>
      <c r="G51" s="28">
        <f>1948000-85000</f>
        <v>1863000</v>
      </c>
      <c r="H51" s="28">
        <f>1948000-85000</f>
        <v>1863000</v>
      </c>
    </row>
    <row r="52" spans="1:13" ht="31.5" x14ac:dyDescent="0.25">
      <c r="A52" s="18" t="s">
        <v>32</v>
      </c>
      <c r="B52" s="19" t="s">
        <v>14</v>
      </c>
      <c r="C52" s="19" t="s">
        <v>33</v>
      </c>
      <c r="D52" s="19"/>
      <c r="E52" s="19"/>
      <c r="F52" s="249">
        <f t="shared" ref="F52:H55" si="5">F53</f>
        <v>149600</v>
      </c>
      <c r="G52" s="42">
        <f t="shared" si="5"/>
        <v>0</v>
      </c>
      <c r="H52" s="42">
        <f t="shared" si="5"/>
        <v>0</v>
      </c>
    </row>
    <row r="53" spans="1:13" ht="15.75" x14ac:dyDescent="0.25">
      <c r="A53" s="18" t="s">
        <v>17</v>
      </c>
      <c r="B53" s="19" t="s">
        <v>14</v>
      </c>
      <c r="C53" s="19" t="s">
        <v>33</v>
      </c>
      <c r="D53" s="19" t="s">
        <v>18</v>
      </c>
      <c r="E53" s="19"/>
      <c r="F53" s="249">
        <f t="shared" si="5"/>
        <v>149600</v>
      </c>
      <c r="G53" s="42">
        <f t="shared" si="5"/>
        <v>0</v>
      </c>
      <c r="H53" s="42">
        <f t="shared" si="5"/>
        <v>0</v>
      </c>
    </row>
    <row r="54" spans="1:13" x14ac:dyDescent="0.2">
      <c r="A54" s="22" t="s">
        <v>54</v>
      </c>
      <c r="B54" s="23" t="s">
        <v>14</v>
      </c>
      <c r="C54" s="23" t="s">
        <v>33</v>
      </c>
      <c r="D54" s="23" t="s">
        <v>37</v>
      </c>
      <c r="E54" s="23"/>
      <c r="F54" s="248">
        <f t="shared" si="5"/>
        <v>149600</v>
      </c>
      <c r="G54" s="28">
        <f t="shared" si="5"/>
        <v>0</v>
      </c>
      <c r="H54" s="28">
        <f t="shared" si="5"/>
        <v>0</v>
      </c>
    </row>
    <row r="55" spans="1:13" ht="30" x14ac:dyDescent="0.2">
      <c r="A55" s="22" t="s">
        <v>166</v>
      </c>
      <c r="B55" s="23" t="s">
        <v>14</v>
      </c>
      <c r="C55" s="23" t="s">
        <v>33</v>
      </c>
      <c r="D55" s="23" t="s">
        <v>167</v>
      </c>
      <c r="E55" s="23"/>
      <c r="F55" s="248">
        <f t="shared" si="5"/>
        <v>149600</v>
      </c>
      <c r="G55" s="28">
        <f t="shared" si="5"/>
        <v>0</v>
      </c>
      <c r="H55" s="28">
        <f t="shared" si="5"/>
        <v>0</v>
      </c>
    </row>
    <row r="56" spans="1:13" ht="30" x14ac:dyDescent="0.2">
      <c r="A56" s="22" t="s">
        <v>25</v>
      </c>
      <c r="B56" s="23" t="s">
        <v>14</v>
      </c>
      <c r="C56" s="23" t="s">
        <v>33</v>
      </c>
      <c r="D56" s="23" t="s">
        <v>167</v>
      </c>
      <c r="E56" s="23" t="s">
        <v>26</v>
      </c>
      <c r="F56" s="248">
        <v>149600</v>
      </c>
      <c r="G56" s="28">
        <v>0</v>
      </c>
      <c r="H56" s="28">
        <v>0</v>
      </c>
    </row>
    <row r="57" spans="1:13" s="100" customFormat="1" ht="15.75" x14ac:dyDescent="0.25">
      <c r="A57" s="18" t="s">
        <v>34</v>
      </c>
      <c r="B57" s="19" t="s">
        <v>14</v>
      </c>
      <c r="C57" s="19" t="s">
        <v>35</v>
      </c>
      <c r="D57" s="19"/>
      <c r="E57" s="19"/>
      <c r="F57" s="246">
        <f t="shared" ref="F57:H60" si="6">F58</f>
        <v>27650474.999999993</v>
      </c>
      <c r="G57" s="20">
        <f t="shared" si="6"/>
        <v>70000000</v>
      </c>
      <c r="H57" s="20">
        <f t="shared" si="6"/>
        <v>70000000</v>
      </c>
    </row>
    <row r="58" spans="1:13" s="100" customFormat="1" ht="15.75" x14ac:dyDescent="0.25">
      <c r="A58" s="18" t="s">
        <v>17</v>
      </c>
      <c r="B58" s="19" t="s">
        <v>14</v>
      </c>
      <c r="C58" s="19" t="s">
        <v>35</v>
      </c>
      <c r="D58" s="19" t="s">
        <v>18</v>
      </c>
      <c r="E58" s="19"/>
      <c r="F58" s="246">
        <f t="shared" si="6"/>
        <v>27650474.999999993</v>
      </c>
      <c r="G58" s="20">
        <f t="shared" si="6"/>
        <v>70000000</v>
      </c>
      <c r="H58" s="20">
        <f t="shared" si="6"/>
        <v>70000000</v>
      </c>
    </row>
    <row r="59" spans="1:13" x14ac:dyDescent="0.2">
      <c r="A59" s="22" t="s">
        <v>54</v>
      </c>
      <c r="B59" s="23" t="s">
        <v>14</v>
      </c>
      <c r="C59" s="23" t="s">
        <v>35</v>
      </c>
      <c r="D59" s="23" t="s">
        <v>37</v>
      </c>
      <c r="E59" s="23"/>
      <c r="F59" s="247">
        <f t="shared" si="6"/>
        <v>27650474.999999993</v>
      </c>
      <c r="G59" s="24">
        <f t="shared" si="6"/>
        <v>70000000</v>
      </c>
      <c r="H59" s="24">
        <f t="shared" si="6"/>
        <v>70000000</v>
      </c>
    </row>
    <row r="60" spans="1:13" x14ac:dyDescent="0.2">
      <c r="A60" s="22" t="s">
        <v>163</v>
      </c>
      <c r="B60" s="23" t="s">
        <v>14</v>
      </c>
      <c r="C60" s="23" t="s">
        <v>35</v>
      </c>
      <c r="D60" s="23" t="s">
        <v>164</v>
      </c>
      <c r="E60" s="23"/>
      <c r="F60" s="247">
        <f t="shared" si="6"/>
        <v>27650474.999999993</v>
      </c>
      <c r="G60" s="24">
        <f t="shared" si="6"/>
        <v>70000000</v>
      </c>
      <c r="H60" s="24">
        <f t="shared" si="6"/>
        <v>70000000</v>
      </c>
    </row>
    <row r="61" spans="1:13" ht="15.75" x14ac:dyDescent="0.25">
      <c r="A61" s="22" t="s">
        <v>27</v>
      </c>
      <c r="B61" s="23" t="s">
        <v>14</v>
      </c>
      <c r="C61" s="23" t="s">
        <v>35</v>
      </c>
      <c r="D61" s="23" t="s">
        <v>164</v>
      </c>
      <c r="E61" s="23" t="s">
        <v>28</v>
      </c>
      <c r="F61" s="248">
        <f>70000000-149600-870642.73-2000000-500000-1038253.77-1149530-3875239.29-225000-100522-750000-583919.73-55000-6954500-436819.48-171720-1799087.7-357961.42-288900-70480-60000+560-16985+55000+6954500-3004594-1134551.97-3212032.31-547164-914000-50000-1281871-1026000-6119083-37200-1200383.6-1000000-1000000-100000-850000-3166302.61+3166302.61-52880-2500000-2882674-1000000+7010</f>
        <v>27650474.999999993</v>
      </c>
      <c r="G61" s="28">
        <f>70000000-70000000+70000000</f>
        <v>70000000</v>
      </c>
      <c r="H61" s="28">
        <v>70000000</v>
      </c>
      <c r="I61" s="102"/>
      <c r="J61" s="102"/>
      <c r="K61" s="102"/>
      <c r="L61" s="102"/>
      <c r="M61" s="102"/>
    </row>
    <row r="62" spans="1:13" s="100" customFormat="1" ht="15.75" x14ac:dyDescent="0.25">
      <c r="A62" s="18" t="s">
        <v>38</v>
      </c>
      <c r="B62" s="19" t="s">
        <v>14</v>
      </c>
      <c r="C62" s="19" t="s">
        <v>39</v>
      </c>
      <c r="D62" s="19"/>
      <c r="E62" s="19"/>
      <c r="F62" s="20">
        <f>F63</f>
        <v>603815378.67333329</v>
      </c>
      <c r="G62" s="20">
        <f>G63</f>
        <v>559524335.84000003</v>
      </c>
      <c r="H62" s="20">
        <f>H63</f>
        <v>560073490.74000001</v>
      </c>
    </row>
    <row r="63" spans="1:13" s="100" customFormat="1" ht="15.75" x14ac:dyDescent="0.25">
      <c r="A63" s="18" t="s">
        <v>17</v>
      </c>
      <c r="B63" s="19" t="s">
        <v>14</v>
      </c>
      <c r="C63" s="19" t="s">
        <v>39</v>
      </c>
      <c r="D63" s="30">
        <v>9900000000</v>
      </c>
      <c r="E63" s="19"/>
      <c r="F63" s="20">
        <f>F64+F86</f>
        <v>603815378.67333329</v>
      </c>
      <c r="G63" s="20">
        <f>G64+G86</f>
        <v>559524335.84000003</v>
      </c>
      <c r="H63" s="20">
        <f>H64+H86</f>
        <v>560073490.74000001</v>
      </c>
    </row>
    <row r="64" spans="1:13" ht="30" x14ac:dyDescent="0.2">
      <c r="A64" s="22" t="s">
        <v>19</v>
      </c>
      <c r="B64" s="23" t="s">
        <v>14</v>
      </c>
      <c r="C64" s="23" t="s">
        <v>39</v>
      </c>
      <c r="D64" s="31">
        <v>9910000000</v>
      </c>
      <c r="E64" s="23"/>
      <c r="F64" s="24">
        <f>F65+F67+F69+F72+F74+F78+F82</f>
        <v>545861808.18333328</v>
      </c>
      <c r="G64" s="24">
        <f>G65+G67+G69+G72+G74+G78+G82</f>
        <v>553485256.84000003</v>
      </c>
      <c r="H64" s="24">
        <f>H65+H67+H69+H72+H74+H78+H82</f>
        <v>553770520.84000003</v>
      </c>
    </row>
    <row r="65" spans="1:8" ht="30" x14ac:dyDescent="0.2">
      <c r="A65" s="32" t="s">
        <v>159</v>
      </c>
      <c r="B65" s="23" t="s">
        <v>14</v>
      </c>
      <c r="C65" s="23" t="s">
        <v>39</v>
      </c>
      <c r="D65" s="31">
        <v>9910011410</v>
      </c>
      <c r="E65" s="23"/>
      <c r="F65" s="247">
        <f>F66</f>
        <v>1581356.2533333334</v>
      </c>
      <c r="G65" s="24">
        <f>G66</f>
        <v>1581356.25</v>
      </c>
      <c r="H65" s="24">
        <f>H66</f>
        <v>1581356.25</v>
      </c>
    </row>
    <row r="66" spans="1:8" ht="75" x14ac:dyDescent="0.2">
      <c r="A66" s="32" t="s">
        <v>21</v>
      </c>
      <c r="B66" s="23" t="s">
        <v>14</v>
      </c>
      <c r="C66" s="23" t="s">
        <v>39</v>
      </c>
      <c r="D66" s="31">
        <v>9910011410</v>
      </c>
      <c r="E66" s="23" t="s">
        <v>22</v>
      </c>
      <c r="F66" s="247">
        <v>1581356.2533333334</v>
      </c>
      <c r="G66" s="24">
        <v>1581356.25</v>
      </c>
      <c r="H66" s="28">
        <v>1581356.25</v>
      </c>
    </row>
    <row r="67" spans="1:8" ht="30" x14ac:dyDescent="0.2">
      <c r="A67" s="32" t="s">
        <v>165</v>
      </c>
      <c r="B67" s="23" t="s">
        <v>14</v>
      </c>
      <c r="C67" s="23" t="s">
        <v>39</v>
      </c>
      <c r="D67" s="31">
        <v>9910022001</v>
      </c>
      <c r="E67" s="23"/>
      <c r="F67" s="247">
        <f>SUM(F68:F68)</f>
        <v>3058753</v>
      </c>
      <c r="G67" s="24">
        <f>SUM(G68:G68)</f>
        <v>3055203</v>
      </c>
      <c r="H67" s="24">
        <f>SUM(H68:H68)</f>
        <v>3055203</v>
      </c>
    </row>
    <row r="68" spans="1:8" ht="75" x14ac:dyDescent="0.2">
      <c r="A68" s="32" t="s">
        <v>21</v>
      </c>
      <c r="B68" s="23" t="s">
        <v>14</v>
      </c>
      <c r="C68" s="23" t="s">
        <v>39</v>
      </c>
      <c r="D68" s="31">
        <v>9910022001</v>
      </c>
      <c r="E68" s="23" t="s">
        <v>22</v>
      </c>
      <c r="F68" s="247">
        <f>3055203+3550</f>
        <v>3058753</v>
      </c>
      <c r="G68" s="24">
        <v>3055203</v>
      </c>
      <c r="H68" s="24">
        <v>3055203</v>
      </c>
    </row>
    <row r="69" spans="1:8" ht="30" x14ac:dyDescent="0.2">
      <c r="A69" s="32" t="s">
        <v>165</v>
      </c>
      <c r="B69" s="23" t="s">
        <v>14</v>
      </c>
      <c r="C69" s="23" t="s">
        <v>39</v>
      </c>
      <c r="D69" s="31">
        <v>9910022001</v>
      </c>
      <c r="E69" s="23"/>
      <c r="F69" s="247">
        <f>F70+F71</f>
        <v>6093717.8499999996</v>
      </c>
      <c r="G69" s="24">
        <f>G70+G71</f>
        <v>5923793.71</v>
      </c>
      <c r="H69" s="24">
        <f>H70+H71</f>
        <v>5923793.71</v>
      </c>
    </row>
    <row r="70" spans="1:8" ht="75" x14ac:dyDescent="0.2">
      <c r="A70" s="22" t="s">
        <v>21</v>
      </c>
      <c r="B70" s="23" t="s">
        <v>14</v>
      </c>
      <c r="C70" s="23" t="s">
        <v>39</v>
      </c>
      <c r="D70" s="31">
        <v>9910022001</v>
      </c>
      <c r="E70" s="23" t="s">
        <v>22</v>
      </c>
      <c r="F70" s="248">
        <v>4957585.8499999996</v>
      </c>
      <c r="G70" s="28">
        <v>4956769.3499999996</v>
      </c>
      <c r="H70" s="28">
        <v>4956769.3499999996</v>
      </c>
    </row>
    <row r="71" spans="1:8" ht="30" x14ac:dyDescent="0.2">
      <c r="A71" s="22" t="s">
        <v>25</v>
      </c>
      <c r="B71" s="23" t="s">
        <v>14</v>
      </c>
      <c r="C71" s="23" t="s">
        <v>39</v>
      </c>
      <c r="D71" s="31">
        <v>9910022001</v>
      </c>
      <c r="E71" s="23" t="s">
        <v>26</v>
      </c>
      <c r="F71" s="248">
        <f>936132+200000</f>
        <v>1136132</v>
      </c>
      <c r="G71" s="28">
        <v>967024.36</v>
      </c>
      <c r="H71" s="28">
        <v>967024.36</v>
      </c>
    </row>
    <row r="72" spans="1:8" ht="30" x14ac:dyDescent="0.2">
      <c r="A72" s="32" t="s">
        <v>165</v>
      </c>
      <c r="B72" s="23" t="s">
        <v>14</v>
      </c>
      <c r="C72" s="23" t="s">
        <v>39</v>
      </c>
      <c r="D72" s="31">
        <v>9910022001</v>
      </c>
      <c r="E72" s="23"/>
      <c r="F72" s="247">
        <f>SUM(F73:F73)</f>
        <v>384359980.11999995</v>
      </c>
      <c r="G72" s="24">
        <f>SUM(G73:G73)</f>
        <v>387348700.42000002</v>
      </c>
      <c r="H72" s="24">
        <f>SUM(H73:H73)</f>
        <v>387348700.42000002</v>
      </c>
    </row>
    <row r="73" spans="1:8" ht="45" x14ac:dyDescent="0.2">
      <c r="A73" s="32" t="s">
        <v>52</v>
      </c>
      <c r="B73" s="23" t="s">
        <v>14</v>
      </c>
      <c r="C73" s="23" t="s">
        <v>39</v>
      </c>
      <c r="D73" s="31">
        <v>9910022001</v>
      </c>
      <c r="E73" s="23" t="s">
        <v>53</v>
      </c>
      <c r="F73" s="411">
        <f>415036861.59-31920960.67-1406300.8+2650380</f>
        <v>384359980.11999995</v>
      </c>
      <c r="G73" s="185">
        <v>387348700.42000002</v>
      </c>
      <c r="H73" s="28">
        <v>387348700.42000002</v>
      </c>
    </row>
    <row r="74" spans="1:8" ht="30" x14ac:dyDescent="0.2">
      <c r="A74" s="32" t="s">
        <v>165</v>
      </c>
      <c r="B74" s="23" t="s">
        <v>14</v>
      </c>
      <c r="C74" s="23" t="s">
        <v>39</v>
      </c>
      <c r="D74" s="31">
        <v>9910022001</v>
      </c>
      <c r="E74" s="23"/>
      <c r="F74" s="247">
        <f>SUM(F75:F77)</f>
        <v>53102783.5</v>
      </c>
      <c r="G74" s="24">
        <f>SUM(G75:G77)</f>
        <v>54457606</v>
      </c>
      <c r="H74" s="24">
        <f>SUM(H75:H77)</f>
        <v>54742870</v>
      </c>
    </row>
    <row r="75" spans="1:8" ht="75" x14ac:dyDescent="0.2">
      <c r="A75" s="22" t="s">
        <v>21</v>
      </c>
      <c r="B75" s="23" t="s">
        <v>14</v>
      </c>
      <c r="C75" s="23" t="s">
        <v>39</v>
      </c>
      <c r="D75" s="31">
        <v>9910022001</v>
      </c>
      <c r="E75" s="23" t="s">
        <v>22</v>
      </c>
      <c r="F75" s="247">
        <f>49737175</f>
        <v>49737175</v>
      </c>
      <c r="G75" s="24">
        <v>49840615</v>
      </c>
      <c r="H75" s="28">
        <v>49943795</v>
      </c>
    </row>
    <row r="76" spans="1:8" ht="30" x14ac:dyDescent="0.2">
      <c r="A76" s="22" t="s">
        <v>25</v>
      </c>
      <c r="B76" s="23" t="s">
        <v>14</v>
      </c>
      <c r="C76" s="23" t="s">
        <v>39</v>
      </c>
      <c r="D76" s="31">
        <v>9910022001</v>
      </c>
      <c r="E76" s="23" t="s">
        <v>26</v>
      </c>
      <c r="F76" s="248">
        <f>4915281-1833890-477360+61677.5+699900</f>
        <v>3365608.5</v>
      </c>
      <c r="G76" s="28">
        <f>5120606-503615</f>
        <v>4616991</v>
      </c>
      <c r="H76" s="28">
        <f>5328880-529805</f>
        <v>4799075</v>
      </c>
    </row>
    <row r="77" spans="1:8" ht="30" hidden="1" x14ac:dyDescent="0.2">
      <c r="A77" s="22" t="s">
        <v>50</v>
      </c>
      <c r="B77" s="23" t="s">
        <v>14</v>
      </c>
      <c r="C77" s="23" t="s">
        <v>39</v>
      </c>
      <c r="D77" s="31">
        <v>9910022001</v>
      </c>
      <c r="E77" s="23" t="s">
        <v>51</v>
      </c>
      <c r="F77" s="248">
        <v>0</v>
      </c>
      <c r="G77" s="28">
        <v>0</v>
      </c>
      <c r="H77" s="28">
        <v>0</v>
      </c>
    </row>
    <row r="78" spans="1:8" ht="30" hidden="1" x14ac:dyDescent="0.2">
      <c r="A78" s="22" t="s">
        <v>19</v>
      </c>
      <c r="B78" s="23" t="s">
        <v>14</v>
      </c>
      <c r="C78" s="23" t="s">
        <v>39</v>
      </c>
      <c r="D78" s="31">
        <v>9910000000</v>
      </c>
      <c r="E78" s="31"/>
      <c r="F78" s="248">
        <f>F79+F80+F81</f>
        <v>0</v>
      </c>
      <c r="G78" s="28">
        <f>G79+G80+G81</f>
        <v>0</v>
      </c>
      <c r="H78" s="28">
        <f>H79+H80+H81</f>
        <v>0</v>
      </c>
    </row>
    <row r="79" spans="1:8" ht="75" hidden="1" x14ac:dyDescent="0.2">
      <c r="A79" s="22" t="s">
        <v>21</v>
      </c>
      <c r="B79" s="23" t="s">
        <v>14</v>
      </c>
      <c r="C79" s="23" t="s">
        <v>39</v>
      </c>
      <c r="D79" s="31">
        <v>9910022001</v>
      </c>
      <c r="E79" s="31">
        <v>100</v>
      </c>
      <c r="F79" s="248">
        <v>0</v>
      </c>
      <c r="G79" s="28">
        <v>0</v>
      </c>
      <c r="H79" s="28">
        <v>0</v>
      </c>
    </row>
    <row r="80" spans="1:8" ht="30" hidden="1" x14ac:dyDescent="0.2">
      <c r="A80" s="22" t="s">
        <v>25</v>
      </c>
      <c r="B80" s="23" t="s">
        <v>14</v>
      </c>
      <c r="C80" s="23" t="s">
        <v>39</v>
      </c>
      <c r="D80" s="31">
        <v>9910022001</v>
      </c>
      <c r="E80" s="31">
        <v>200</v>
      </c>
      <c r="F80" s="248">
        <v>0</v>
      </c>
      <c r="G80" s="28">
        <v>0</v>
      </c>
      <c r="H80" s="28">
        <v>0</v>
      </c>
    </row>
    <row r="81" spans="1:8" hidden="1" x14ac:dyDescent="0.2">
      <c r="A81" s="32" t="s">
        <v>27</v>
      </c>
      <c r="B81" s="23" t="s">
        <v>14</v>
      </c>
      <c r="C81" s="23" t="s">
        <v>39</v>
      </c>
      <c r="D81" s="31">
        <v>9910022001</v>
      </c>
      <c r="E81" s="31">
        <v>800</v>
      </c>
      <c r="F81" s="248">
        <v>0</v>
      </c>
      <c r="G81" s="28">
        <v>0</v>
      </c>
      <c r="H81" s="28">
        <v>0</v>
      </c>
    </row>
    <row r="82" spans="1:8" ht="30" x14ac:dyDescent="0.2">
      <c r="A82" s="22" t="s">
        <v>19</v>
      </c>
      <c r="B82" s="23" t="s">
        <v>14</v>
      </c>
      <c r="C82" s="23" t="s">
        <v>39</v>
      </c>
      <c r="D82" s="31">
        <v>9910000000</v>
      </c>
      <c r="E82" s="31"/>
      <c r="F82" s="248">
        <f>SUM(F83:F85)</f>
        <v>97665217.459999993</v>
      </c>
      <c r="G82" s="28">
        <f>SUM(G83:G85)</f>
        <v>101118597.45999999</v>
      </c>
      <c r="H82" s="28">
        <f>SUM(H83:H85)</f>
        <v>101118597.45999999</v>
      </c>
    </row>
    <row r="83" spans="1:8" ht="75" x14ac:dyDescent="0.2">
      <c r="A83" s="22" t="s">
        <v>21</v>
      </c>
      <c r="B83" s="23" t="s">
        <v>14</v>
      </c>
      <c r="C83" s="23" t="s">
        <v>39</v>
      </c>
      <c r="D83" s="31">
        <v>9910022001</v>
      </c>
      <c r="E83" s="31">
        <v>100</v>
      </c>
      <c r="F83" s="248">
        <f>90478297.46-76290.91-2786.76-2606.97-301096.9-2650380</f>
        <v>87445135.919999987</v>
      </c>
      <c r="G83" s="28">
        <v>90478297.459999993</v>
      </c>
      <c r="H83" s="28">
        <v>90478297.459999993</v>
      </c>
    </row>
    <row r="84" spans="1:8" ht="30" x14ac:dyDescent="0.2">
      <c r="A84" s="22" t="s">
        <v>25</v>
      </c>
      <c r="B84" s="23" t="s">
        <v>14</v>
      </c>
      <c r="C84" s="23" t="s">
        <v>39</v>
      </c>
      <c r="D84" s="31">
        <v>9910022001</v>
      </c>
      <c r="E84" s="31">
        <v>200</v>
      </c>
      <c r="F84" s="248">
        <f>10637300-800000</f>
        <v>9837300</v>
      </c>
      <c r="G84" s="28">
        <f>11440300-800000</f>
        <v>10640300</v>
      </c>
      <c r="H84" s="28">
        <f>11440300-800000</f>
        <v>10640300</v>
      </c>
    </row>
    <row r="85" spans="1:8" ht="30" x14ac:dyDescent="0.2">
      <c r="A85" s="22" t="s">
        <v>50</v>
      </c>
      <c r="B85" s="23" t="s">
        <v>14</v>
      </c>
      <c r="C85" s="23" t="s">
        <v>39</v>
      </c>
      <c r="D85" s="31">
        <v>9910022001</v>
      </c>
      <c r="E85" s="31">
        <v>300</v>
      </c>
      <c r="F85" s="248">
        <f>76290.91+2786.76+2606.97+301096.9</f>
        <v>382781.54000000004</v>
      </c>
      <c r="G85" s="28">
        <v>0</v>
      </c>
      <c r="H85" s="28"/>
    </row>
    <row r="86" spans="1:8" x14ac:dyDescent="0.2">
      <c r="A86" s="22" t="s">
        <v>54</v>
      </c>
      <c r="B86" s="23" t="s">
        <v>14</v>
      </c>
      <c r="C86" s="23" t="s">
        <v>39</v>
      </c>
      <c r="D86" s="23" t="s">
        <v>37</v>
      </c>
      <c r="E86" s="23"/>
      <c r="F86" s="24">
        <f>F89+F97+F95+F99+F101+F103+F87</f>
        <v>57953570.490000002</v>
      </c>
      <c r="G86" s="24">
        <f t="shared" ref="G86:H86" si="7">G89+G97+G95+G99+G101+G103+G87</f>
        <v>6039079</v>
      </c>
      <c r="H86" s="24">
        <f t="shared" si="7"/>
        <v>6302969.9000000004</v>
      </c>
    </row>
    <row r="87" spans="1:8" ht="45" x14ac:dyDescent="0.2">
      <c r="A87" s="22" t="s">
        <v>772</v>
      </c>
      <c r="B87" s="23" t="s">
        <v>14</v>
      </c>
      <c r="C87" s="23" t="s">
        <v>39</v>
      </c>
      <c r="D87" s="23">
        <v>9950091017</v>
      </c>
      <c r="E87" s="23"/>
      <c r="F87" s="247">
        <f>F88</f>
        <v>394305.7</v>
      </c>
      <c r="G87" s="24">
        <f t="shared" ref="G87:H87" si="8">G88</f>
        <v>0</v>
      </c>
      <c r="H87" s="24">
        <f t="shared" si="8"/>
        <v>0</v>
      </c>
    </row>
    <row r="88" spans="1:8" x14ac:dyDescent="0.2">
      <c r="A88" s="22" t="s">
        <v>27</v>
      </c>
      <c r="B88" s="23" t="s">
        <v>14</v>
      </c>
      <c r="C88" s="23" t="s">
        <v>39</v>
      </c>
      <c r="D88" s="23">
        <v>9950091017</v>
      </c>
      <c r="E88" s="23" t="s">
        <v>28</v>
      </c>
      <c r="F88" s="247">
        <f>225000+169305.7</f>
        <v>394305.7</v>
      </c>
      <c r="G88" s="24">
        <v>0</v>
      </c>
      <c r="H88" s="24">
        <v>0</v>
      </c>
    </row>
    <row r="89" spans="1:8" ht="30" x14ac:dyDescent="0.2">
      <c r="A89" s="22" t="s">
        <v>166</v>
      </c>
      <c r="B89" s="23" t="s">
        <v>14</v>
      </c>
      <c r="C89" s="23" t="s">
        <v>39</v>
      </c>
      <c r="D89" s="23" t="s">
        <v>167</v>
      </c>
      <c r="E89" s="23"/>
      <c r="F89" s="24">
        <f>SUM(F90:F94)</f>
        <v>52710675.390000001</v>
      </c>
      <c r="G89" s="24">
        <f>SUM(G90:G94)</f>
        <v>5809199</v>
      </c>
      <c r="H89" s="24">
        <f>SUM(H90:H94)</f>
        <v>6073089.9000000004</v>
      </c>
    </row>
    <row r="90" spans="1:8" ht="75" x14ac:dyDescent="0.2">
      <c r="A90" s="22" t="s">
        <v>21</v>
      </c>
      <c r="B90" s="23" t="s">
        <v>14</v>
      </c>
      <c r="C90" s="23" t="s">
        <v>39</v>
      </c>
      <c r="D90" s="23" t="s">
        <v>167</v>
      </c>
      <c r="E90" s="23" t="s">
        <v>22</v>
      </c>
      <c r="F90" s="247">
        <f>70480+60000-560+16985+52880</f>
        <v>199785</v>
      </c>
      <c r="G90" s="24">
        <v>0</v>
      </c>
      <c r="H90" s="28">
        <v>0</v>
      </c>
    </row>
    <row r="91" spans="1:8" ht="30" x14ac:dyDescent="0.2">
      <c r="A91" s="22" t="s">
        <v>25</v>
      </c>
      <c r="B91" s="23" t="s">
        <v>14</v>
      </c>
      <c r="C91" s="23" t="s">
        <v>39</v>
      </c>
      <c r="D91" s="23" t="s">
        <v>167</v>
      </c>
      <c r="E91" s="23" t="s">
        <v>26</v>
      </c>
      <c r="F91" s="248">
        <f>5626918+302645+140000+870642.73+1000000+914000+2500000</f>
        <v>11354205.73</v>
      </c>
      <c r="G91" s="28">
        <v>5809199</v>
      </c>
      <c r="H91" s="28">
        <v>6073089.9000000004</v>
      </c>
    </row>
    <row r="92" spans="1:8" ht="30" x14ac:dyDescent="0.2">
      <c r="A92" s="22" t="s">
        <v>50</v>
      </c>
      <c r="B92" s="23" t="s">
        <v>14</v>
      </c>
      <c r="C92" s="23" t="s">
        <v>39</v>
      </c>
      <c r="D92" s="23" t="s">
        <v>167</v>
      </c>
      <c r="E92" s="23" t="s">
        <v>51</v>
      </c>
      <c r="F92" s="248">
        <f>1413931+384150</f>
        <v>1798081</v>
      </c>
      <c r="G92" s="28">
        <v>0</v>
      </c>
      <c r="H92" s="28">
        <v>0</v>
      </c>
    </row>
    <row r="93" spans="1:8" ht="45" x14ac:dyDescent="0.2">
      <c r="A93" s="32" t="s">
        <v>52</v>
      </c>
      <c r="B93" s="23" t="s">
        <v>14</v>
      </c>
      <c r="C93" s="23" t="s">
        <v>39</v>
      </c>
      <c r="D93" s="23" t="s">
        <v>167</v>
      </c>
      <c r="E93" s="23" t="s">
        <v>53</v>
      </c>
      <c r="F93" s="248">
        <f>1530000+237718.37+17676696.01+1134551.97+3212032.31</f>
        <v>23790998.66</v>
      </c>
      <c r="G93" s="28">
        <v>0</v>
      </c>
      <c r="H93" s="28">
        <v>0</v>
      </c>
    </row>
    <row r="94" spans="1:8" x14ac:dyDescent="0.2">
      <c r="A94" s="32" t="s">
        <v>27</v>
      </c>
      <c r="B94" s="23" t="s">
        <v>14</v>
      </c>
      <c r="C94" s="23" t="s">
        <v>39</v>
      </c>
      <c r="D94" s="23" t="s">
        <v>167</v>
      </c>
      <c r="E94" s="23" t="s">
        <v>28</v>
      </c>
      <c r="F94" s="248">
        <f>2000000+4500000+598000+100522+100000+50000+6119083+1000000+1000000+100000</f>
        <v>15567605</v>
      </c>
      <c r="G94" s="28">
        <v>0</v>
      </c>
      <c r="H94" s="28">
        <v>0</v>
      </c>
    </row>
    <row r="95" spans="1:8" ht="30" hidden="1" x14ac:dyDescent="0.2">
      <c r="A95" s="22" t="s">
        <v>166</v>
      </c>
      <c r="B95" s="23" t="s">
        <v>14</v>
      </c>
      <c r="C95" s="23" t="s">
        <v>39</v>
      </c>
      <c r="D95" s="23" t="s">
        <v>167</v>
      </c>
      <c r="E95" s="23"/>
      <c r="F95" s="28">
        <f>F96</f>
        <v>0</v>
      </c>
      <c r="G95" s="28">
        <f>G96</f>
        <v>0</v>
      </c>
      <c r="H95" s="28"/>
    </row>
    <row r="96" spans="1:8" ht="30" hidden="1" x14ac:dyDescent="0.2">
      <c r="A96" s="22" t="s">
        <v>25</v>
      </c>
      <c r="B96" s="23" t="s">
        <v>14</v>
      </c>
      <c r="C96" s="23" t="s">
        <v>39</v>
      </c>
      <c r="D96" s="23" t="s">
        <v>167</v>
      </c>
      <c r="E96" s="23" t="s">
        <v>26</v>
      </c>
      <c r="F96" s="28">
        <v>0</v>
      </c>
      <c r="G96" s="28">
        <v>0</v>
      </c>
      <c r="H96" s="28"/>
    </row>
    <row r="97" spans="1:8" ht="30" x14ac:dyDescent="0.2">
      <c r="A97" s="22" t="s">
        <v>168</v>
      </c>
      <c r="B97" s="23" t="s">
        <v>14</v>
      </c>
      <c r="C97" s="23" t="s">
        <v>39</v>
      </c>
      <c r="D97" s="23" t="s">
        <v>169</v>
      </c>
      <c r="E97" s="23"/>
      <c r="F97" s="247">
        <f>F98</f>
        <v>229880</v>
      </c>
      <c r="G97" s="24">
        <f>G98</f>
        <v>229880</v>
      </c>
      <c r="H97" s="24">
        <f>H98</f>
        <v>229880</v>
      </c>
    </row>
    <row r="98" spans="1:8" ht="30" x14ac:dyDescent="0.2">
      <c r="A98" s="22" t="s">
        <v>50</v>
      </c>
      <c r="B98" s="23" t="s">
        <v>14</v>
      </c>
      <c r="C98" s="23" t="s">
        <v>39</v>
      </c>
      <c r="D98" s="23" t="s">
        <v>169</v>
      </c>
      <c r="E98" s="23" t="s">
        <v>51</v>
      </c>
      <c r="F98" s="248">
        <v>229880</v>
      </c>
      <c r="G98" s="28">
        <v>229880</v>
      </c>
      <c r="H98" s="28">
        <v>229880</v>
      </c>
    </row>
    <row r="99" spans="1:8" ht="45" x14ac:dyDescent="0.2">
      <c r="A99" s="22" t="s">
        <v>578</v>
      </c>
      <c r="B99" s="23" t="s">
        <v>14</v>
      </c>
      <c r="C99" s="23" t="s">
        <v>39</v>
      </c>
      <c r="D99" s="23" t="s">
        <v>577</v>
      </c>
      <c r="E99" s="23"/>
      <c r="F99" s="248">
        <f>F100</f>
        <v>1452406.790000001</v>
      </c>
      <c r="G99" s="28">
        <f>G100</f>
        <v>0</v>
      </c>
      <c r="H99" s="28">
        <f>H100</f>
        <v>0</v>
      </c>
    </row>
    <row r="100" spans="1:8" x14ac:dyDescent="0.2">
      <c r="A100" s="32" t="s">
        <v>27</v>
      </c>
      <c r="B100" s="23" t="s">
        <v>14</v>
      </c>
      <c r="C100" s="23" t="s">
        <v>39</v>
      </c>
      <c r="D100" s="23" t="s">
        <v>577</v>
      </c>
      <c r="E100" s="23" t="s">
        <v>28</v>
      </c>
      <c r="F100" s="248">
        <f>10000000-694243.75-115052.02-154000-4158161.43-3426136.01</f>
        <v>1452406.790000001</v>
      </c>
      <c r="G100" s="28">
        <v>0</v>
      </c>
      <c r="H100" s="28">
        <v>0</v>
      </c>
    </row>
    <row r="101" spans="1:8" ht="45" x14ac:dyDescent="0.2">
      <c r="A101" s="22" t="s">
        <v>578</v>
      </c>
      <c r="B101" s="23" t="s">
        <v>14</v>
      </c>
      <c r="C101" s="23" t="s">
        <v>39</v>
      </c>
      <c r="D101" s="23" t="s">
        <v>577</v>
      </c>
      <c r="E101" s="23"/>
      <c r="F101" s="28">
        <f>F102</f>
        <v>0</v>
      </c>
      <c r="G101" s="28">
        <f>G102</f>
        <v>0</v>
      </c>
      <c r="H101" s="28"/>
    </row>
    <row r="102" spans="1:8" x14ac:dyDescent="0.2">
      <c r="A102" s="32" t="s">
        <v>27</v>
      </c>
      <c r="B102" s="23" t="s">
        <v>14</v>
      </c>
      <c r="C102" s="23" t="s">
        <v>39</v>
      </c>
      <c r="D102" s="23" t="s">
        <v>577</v>
      </c>
      <c r="E102" s="23" t="s">
        <v>28</v>
      </c>
      <c r="F102" s="28">
        <f>100000000-99720978.25-279021.75</f>
        <v>0</v>
      </c>
      <c r="G102" s="28">
        <v>0</v>
      </c>
      <c r="H102" s="28">
        <v>0</v>
      </c>
    </row>
    <row r="103" spans="1:8" ht="45" x14ac:dyDescent="0.2">
      <c r="A103" s="22" t="s">
        <v>824</v>
      </c>
      <c r="B103" s="23" t="s">
        <v>14</v>
      </c>
      <c r="C103" s="23" t="s">
        <v>39</v>
      </c>
      <c r="D103" s="23" t="s">
        <v>823</v>
      </c>
      <c r="E103" s="23"/>
      <c r="F103" s="248">
        <f>F104</f>
        <v>3166302.61</v>
      </c>
      <c r="G103" s="28">
        <f t="shared" ref="G103:H103" si="9">G104</f>
        <v>0</v>
      </c>
      <c r="H103" s="28">
        <f t="shared" si="9"/>
        <v>0</v>
      </c>
    </row>
    <row r="104" spans="1:8" x14ac:dyDescent="0.2">
      <c r="A104" s="32" t="s">
        <v>27</v>
      </c>
      <c r="B104" s="23" t="s">
        <v>14</v>
      </c>
      <c r="C104" s="23" t="s">
        <v>39</v>
      </c>
      <c r="D104" s="23" t="s">
        <v>823</v>
      </c>
      <c r="E104" s="23" t="s">
        <v>26</v>
      </c>
      <c r="F104" s="248">
        <v>3166302.61</v>
      </c>
      <c r="G104" s="28">
        <v>0</v>
      </c>
      <c r="H104" s="28">
        <v>0</v>
      </c>
    </row>
    <row r="105" spans="1:8" s="100" customFormat="1" ht="31.5" x14ac:dyDescent="0.25">
      <c r="A105" s="18" t="s">
        <v>55</v>
      </c>
      <c r="B105" s="19" t="s">
        <v>24</v>
      </c>
      <c r="C105" s="19"/>
      <c r="D105" s="30"/>
      <c r="E105" s="30"/>
      <c r="F105" s="249">
        <f t="shared" ref="F105:H106" si="10">F106</f>
        <v>16368913</v>
      </c>
      <c r="G105" s="42">
        <f t="shared" si="10"/>
        <v>15601670</v>
      </c>
      <c r="H105" s="42">
        <f t="shared" si="10"/>
        <v>15552127</v>
      </c>
    </row>
    <row r="106" spans="1:8" s="100" customFormat="1" ht="78.75" x14ac:dyDescent="0.25">
      <c r="A106" s="18" t="s">
        <v>56</v>
      </c>
      <c r="B106" s="19" t="s">
        <v>24</v>
      </c>
      <c r="C106" s="19" t="s">
        <v>57</v>
      </c>
      <c r="D106" s="30"/>
      <c r="E106" s="30"/>
      <c r="F106" s="249">
        <f t="shared" si="10"/>
        <v>16368913</v>
      </c>
      <c r="G106" s="42">
        <f t="shared" si="10"/>
        <v>15601670</v>
      </c>
      <c r="H106" s="42">
        <f t="shared" si="10"/>
        <v>15552127</v>
      </c>
    </row>
    <row r="107" spans="1:8" s="100" customFormat="1" ht="15.75" x14ac:dyDescent="0.25">
      <c r="A107" s="34" t="s">
        <v>17</v>
      </c>
      <c r="B107" s="19" t="s">
        <v>24</v>
      </c>
      <c r="C107" s="19" t="s">
        <v>57</v>
      </c>
      <c r="D107" s="30">
        <v>9900000000</v>
      </c>
      <c r="E107" s="30"/>
      <c r="F107" s="249">
        <f>F108+F113</f>
        <v>16368913</v>
      </c>
      <c r="G107" s="42">
        <f>G108+G113</f>
        <v>15601670</v>
      </c>
      <c r="H107" s="42">
        <f>H108+H113</f>
        <v>15552127</v>
      </c>
    </row>
    <row r="108" spans="1:8" ht="30" x14ac:dyDescent="0.2">
      <c r="A108" s="22" t="s">
        <v>19</v>
      </c>
      <c r="B108" s="23" t="s">
        <v>24</v>
      </c>
      <c r="C108" s="23" t="s">
        <v>57</v>
      </c>
      <c r="D108" s="31">
        <v>9910000000</v>
      </c>
      <c r="E108" s="31"/>
      <c r="F108" s="248">
        <f>F109</f>
        <v>15368913</v>
      </c>
      <c r="G108" s="28">
        <f>G109</f>
        <v>14601670</v>
      </c>
      <c r="H108" s="28">
        <f>H109</f>
        <v>14552127</v>
      </c>
    </row>
    <row r="109" spans="1:8" ht="30" x14ac:dyDescent="0.2">
      <c r="A109" s="32" t="s">
        <v>165</v>
      </c>
      <c r="B109" s="23" t="s">
        <v>24</v>
      </c>
      <c r="C109" s="23" t="s">
        <v>57</v>
      </c>
      <c r="D109" s="31">
        <v>9910022001</v>
      </c>
      <c r="E109" s="31"/>
      <c r="F109" s="248">
        <f>SUM(F110:F112)</f>
        <v>15368913</v>
      </c>
      <c r="G109" s="28">
        <f>SUM(G110:G112)</f>
        <v>14601670</v>
      </c>
      <c r="H109" s="28">
        <f>SUM(H110:H112)</f>
        <v>14552127</v>
      </c>
    </row>
    <row r="110" spans="1:8" ht="75" x14ac:dyDescent="0.2">
      <c r="A110" s="22" t="s">
        <v>21</v>
      </c>
      <c r="B110" s="23" t="s">
        <v>24</v>
      </c>
      <c r="C110" s="23" t="s">
        <v>57</v>
      </c>
      <c r="D110" s="31">
        <v>9910022001</v>
      </c>
      <c r="E110" s="23" t="s">
        <v>22</v>
      </c>
      <c r="F110" s="248">
        <v>10916155</v>
      </c>
      <c r="G110" s="28">
        <v>10916155</v>
      </c>
      <c r="H110" s="28">
        <v>10916155</v>
      </c>
    </row>
    <row r="111" spans="1:8" ht="30" x14ac:dyDescent="0.2">
      <c r="A111" s="22" t="s">
        <v>25</v>
      </c>
      <c r="B111" s="23" t="s">
        <v>24</v>
      </c>
      <c r="C111" s="23" t="s">
        <v>57</v>
      </c>
      <c r="D111" s="31">
        <v>9910022001</v>
      </c>
      <c r="E111" s="23" t="s">
        <v>26</v>
      </c>
      <c r="F111" s="248">
        <f>4469846-17088</f>
        <v>4452758</v>
      </c>
      <c r="G111" s="28">
        <f>3703543-18028</f>
        <v>3685515</v>
      </c>
      <c r="H111" s="28">
        <f>3654937-18965</f>
        <v>3635972</v>
      </c>
    </row>
    <row r="112" spans="1:8" hidden="1" x14ac:dyDescent="0.2">
      <c r="A112" s="22" t="s">
        <v>27</v>
      </c>
      <c r="B112" s="23" t="s">
        <v>24</v>
      </c>
      <c r="C112" s="23" t="s">
        <v>57</v>
      </c>
      <c r="D112" s="31">
        <v>9910022001</v>
      </c>
      <c r="E112" s="31">
        <v>800</v>
      </c>
      <c r="F112" s="248"/>
      <c r="G112" s="28"/>
      <c r="H112" s="28"/>
    </row>
    <row r="113" spans="1:8" x14ac:dyDescent="0.2">
      <c r="A113" s="22" t="s">
        <v>54</v>
      </c>
      <c r="B113" s="23" t="s">
        <v>24</v>
      </c>
      <c r="C113" s="23" t="s">
        <v>57</v>
      </c>
      <c r="D113" s="31">
        <v>9950000000</v>
      </c>
      <c r="E113" s="31"/>
      <c r="F113" s="248">
        <f>F114+F116</f>
        <v>1000000</v>
      </c>
      <c r="G113" s="28">
        <f>G114+G116</f>
        <v>1000000</v>
      </c>
      <c r="H113" s="28">
        <f>H114+H116</f>
        <v>1000000</v>
      </c>
    </row>
    <row r="114" spans="1:8" ht="45" x14ac:dyDescent="0.2">
      <c r="A114" s="22" t="s">
        <v>170</v>
      </c>
      <c r="B114" s="23" t="s">
        <v>24</v>
      </c>
      <c r="C114" s="23" t="s">
        <v>57</v>
      </c>
      <c r="D114" s="40" t="s">
        <v>171</v>
      </c>
      <c r="E114" s="31"/>
      <c r="F114" s="248">
        <f>F115</f>
        <v>1000000</v>
      </c>
      <c r="G114" s="28">
        <f>G115</f>
        <v>1000000</v>
      </c>
      <c r="H114" s="28">
        <f>H115</f>
        <v>1000000</v>
      </c>
    </row>
    <row r="115" spans="1:8" ht="30" x14ac:dyDescent="0.2">
      <c r="A115" s="22" t="s">
        <v>25</v>
      </c>
      <c r="B115" s="23" t="s">
        <v>24</v>
      </c>
      <c r="C115" s="23" t="s">
        <v>57</v>
      </c>
      <c r="D115" s="40" t="s">
        <v>171</v>
      </c>
      <c r="E115" s="31">
        <v>200</v>
      </c>
      <c r="F115" s="248">
        <v>1000000</v>
      </c>
      <c r="G115" s="28">
        <v>1000000</v>
      </c>
      <c r="H115" s="28">
        <v>1000000</v>
      </c>
    </row>
    <row r="116" spans="1:8" ht="30" hidden="1" x14ac:dyDescent="0.2">
      <c r="A116" s="22" t="s">
        <v>172</v>
      </c>
      <c r="B116" s="23" t="s">
        <v>24</v>
      </c>
      <c r="C116" s="23" t="s">
        <v>57</v>
      </c>
      <c r="D116" s="40" t="s">
        <v>173</v>
      </c>
      <c r="E116" s="31"/>
      <c r="F116" s="28">
        <f>F117</f>
        <v>0</v>
      </c>
      <c r="G116" s="28">
        <f>G117</f>
        <v>0</v>
      </c>
      <c r="H116" s="28"/>
    </row>
    <row r="117" spans="1:8" ht="30" hidden="1" x14ac:dyDescent="0.2">
      <c r="A117" s="22" t="s">
        <v>25</v>
      </c>
      <c r="B117" s="23" t="s">
        <v>24</v>
      </c>
      <c r="C117" s="23" t="s">
        <v>57</v>
      </c>
      <c r="D117" s="40" t="s">
        <v>173</v>
      </c>
      <c r="E117" s="31">
        <v>200</v>
      </c>
      <c r="F117" s="28">
        <v>0</v>
      </c>
      <c r="G117" s="28">
        <v>0</v>
      </c>
      <c r="H117" s="28"/>
    </row>
    <row r="118" spans="1:8" ht="15.75" x14ac:dyDescent="0.25">
      <c r="A118" s="18" t="s">
        <v>58</v>
      </c>
      <c r="B118" s="19" t="s">
        <v>29</v>
      </c>
      <c r="C118" s="19"/>
      <c r="D118" s="39"/>
      <c r="E118" s="30"/>
      <c r="F118" s="42">
        <f>F119+F124+F132</f>
        <v>12199697.85</v>
      </c>
      <c r="G118" s="42">
        <f>G119+G124+G132</f>
        <v>4199697.8499999996</v>
      </c>
      <c r="H118" s="42">
        <f>H119+H124+H132</f>
        <v>4199697.8499999996</v>
      </c>
    </row>
    <row r="119" spans="1:8" ht="15.75" x14ac:dyDescent="0.25">
      <c r="A119" s="18" t="s">
        <v>59</v>
      </c>
      <c r="B119" s="19" t="s">
        <v>29</v>
      </c>
      <c r="C119" s="19" t="s">
        <v>14</v>
      </c>
      <c r="D119" s="39"/>
      <c r="E119" s="30"/>
      <c r="F119" s="249">
        <f t="shared" ref="F119:H122" si="11">F120</f>
        <v>331283.65999999997</v>
      </c>
      <c r="G119" s="42">
        <f t="shared" si="11"/>
        <v>331283.65999999997</v>
      </c>
      <c r="H119" s="42">
        <f t="shared" si="11"/>
        <v>331283.65999999997</v>
      </c>
    </row>
    <row r="120" spans="1:8" ht="15.75" x14ac:dyDescent="0.25">
      <c r="A120" s="18" t="s">
        <v>17</v>
      </c>
      <c r="B120" s="19" t="s">
        <v>29</v>
      </c>
      <c r="C120" s="19" t="s">
        <v>14</v>
      </c>
      <c r="D120" s="39">
        <v>9900000000</v>
      </c>
      <c r="E120" s="30"/>
      <c r="F120" s="249">
        <f t="shared" si="11"/>
        <v>331283.65999999997</v>
      </c>
      <c r="G120" s="42">
        <f t="shared" si="11"/>
        <v>331283.65999999997</v>
      </c>
      <c r="H120" s="42">
        <f t="shared" si="11"/>
        <v>331283.65999999997</v>
      </c>
    </row>
    <row r="121" spans="1:8" ht="30" x14ac:dyDescent="0.2">
      <c r="A121" s="22" t="s">
        <v>19</v>
      </c>
      <c r="B121" s="23" t="s">
        <v>29</v>
      </c>
      <c r="C121" s="23" t="s">
        <v>14</v>
      </c>
      <c r="D121" s="40" t="s">
        <v>20</v>
      </c>
      <c r="E121" s="31"/>
      <c r="F121" s="248">
        <f t="shared" si="11"/>
        <v>331283.65999999997</v>
      </c>
      <c r="G121" s="28">
        <f t="shared" si="11"/>
        <v>331283.65999999997</v>
      </c>
      <c r="H121" s="28">
        <f t="shared" si="11"/>
        <v>331283.65999999997</v>
      </c>
    </row>
    <row r="122" spans="1:8" ht="30" x14ac:dyDescent="0.2">
      <c r="A122" s="22" t="s">
        <v>159</v>
      </c>
      <c r="B122" s="23" t="s">
        <v>29</v>
      </c>
      <c r="C122" s="23" t="s">
        <v>14</v>
      </c>
      <c r="D122" s="40" t="s">
        <v>160</v>
      </c>
      <c r="E122" s="31"/>
      <c r="F122" s="248">
        <f t="shared" si="11"/>
        <v>331283.65999999997</v>
      </c>
      <c r="G122" s="28">
        <f t="shared" si="11"/>
        <v>331283.65999999997</v>
      </c>
      <c r="H122" s="28">
        <f t="shared" si="11"/>
        <v>331283.65999999997</v>
      </c>
    </row>
    <row r="123" spans="1:8" ht="75" x14ac:dyDescent="0.2">
      <c r="A123" s="22" t="s">
        <v>21</v>
      </c>
      <c r="B123" s="23" t="s">
        <v>29</v>
      </c>
      <c r="C123" s="23" t="s">
        <v>14</v>
      </c>
      <c r="D123" s="40" t="s">
        <v>160</v>
      </c>
      <c r="E123" s="31">
        <v>100</v>
      </c>
      <c r="F123" s="248">
        <v>331283.65999999997</v>
      </c>
      <c r="G123" s="28">
        <v>331283.65999999997</v>
      </c>
      <c r="H123" s="28">
        <v>331283.65999999997</v>
      </c>
    </row>
    <row r="124" spans="1:8" ht="15.75" x14ac:dyDescent="0.25">
      <c r="A124" s="18" t="s">
        <v>60</v>
      </c>
      <c r="B124" s="19" t="s">
        <v>29</v>
      </c>
      <c r="C124" s="19" t="s">
        <v>61</v>
      </c>
      <c r="D124" s="39"/>
      <c r="E124" s="30"/>
      <c r="F124" s="249">
        <f t="shared" ref="F124:H127" si="12">F125</f>
        <v>3868414.19</v>
      </c>
      <c r="G124" s="42">
        <f t="shared" si="12"/>
        <v>3868414.19</v>
      </c>
      <c r="H124" s="42">
        <f t="shared" si="12"/>
        <v>3868414.19</v>
      </c>
    </row>
    <row r="125" spans="1:8" ht="15.75" x14ac:dyDescent="0.25">
      <c r="A125" s="18" t="s">
        <v>17</v>
      </c>
      <c r="B125" s="19" t="s">
        <v>29</v>
      </c>
      <c r="C125" s="19" t="s">
        <v>61</v>
      </c>
      <c r="D125" s="39">
        <v>9900000000</v>
      </c>
      <c r="E125" s="30"/>
      <c r="F125" s="249">
        <f>F126+F129</f>
        <v>3868414.19</v>
      </c>
      <c r="G125" s="42">
        <f>G126+G129</f>
        <v>3868414.19</v>
      </c>
      <c r="H125" s="42">
        <f>H126+H129</f>
        <v>3868414.19</v>
      </c>
    </row>
    <row r="126" spans="1:8" ht="30" x14ac:dyDescent="0.2">
      <c r="A126" s="22" t="s">
        <v>19</v>
      </c>
      <c r="B126" s="23" t="s">
        <v>29</v>
      </c>
      <c r="C126" s="23" t="s">
        <v>61</v>
      </c>
      <c r="D126" s="40" t="s">
        <v>20</v>
      </c>
      <c r="E126" s="31"/>
      <c r="F126" s="248">
        <f t="shared" si="12"/>
        <v>3408414.19</v>
      </c>
      <c r="G126" s="28">
        <f t="shared" si="12"/>
        <v>3408414.19</v>
      </c>
      <c r="H126" s="28">
        <f t="shared" si="12"/>
        <v>3408414.19</v>
      </c>
    </row>
    <row r="127" spans="1:8" ht="30" x14ac:dyDescent="0.2">
      <c r="A127" s="22" t="s">
        <v>165</v>
      </c>
      <c r="B127" s="23" t="s">
        <v>29</v>
      </c>
      <c r="C127" s="23" t="s">
        <v>61</v>
      </c>
      <c r="D127" s="40" t="s">
        <v>174</v>
      </c>
      <c r="E127" s="31"/>
      <c r="F127" s="248">
        <f t="shared" si="12"/>
        <v>3408414.19</v>
      </c>
      <c r="G127" s="28">
        <f t="shared" si="12"/>
        <v>3408414.19</v>
      </c>
      <c r="H127" s="28">
        <f t="shared" si="12"/>
        <v>3408414.19</v>
      </c>
    </row>
    <row r="128" spans="1:8" ht="75" x14ac:dyDescent="0.2">
      <c r="A128" s="22" t="s">
        <v>21</v>
      </c>
      <c r="B128" s="23" t="s">
        <v>29</v>
      </c>
      <c r="C128" s="23" t="s">
        <v>61</v>
      </c>
      <c r="D128" s="40" t="s">
        <v>174</v>
      </c>
      <c r="E128" s="31">
        <v>100</v>
      </c>
      <c r="F128" s="248">
        <v>3408414.19</v>
      </c>
      <c r="G128" s="28">
        <v>3408414.19</v>
      </c>
      <c r="H128" s="28">
        <v>3408414.19</v>
      </c>
    </row>
    <row r="129" spans="1:8" x14ac:dyDescent="0.2">
      <c r="A129" s="22" t="s">
        <v>54</v>
      </c>
      <c r="B129" s="23" t="s">
        <v>29</v>
      </c>
      <c r="C129" s="23" t="s">
        <v>61</v>
      </c>
      <c r="D129" s="40" t="s">
        <v>37</v>
      </c>
      <c r="E129" s="31"/>
      <c r="F129" s="248">
        <f t="shared" ref="F129:H130" si="13">F130</f>
        <v>460000</v>
      </c>
      <c r="G129" s="28">
        <f t="shared" si="13"/>
        <v>460000</v>
      </c>
      <c r="H129" s="28">
        <f t="shared" si="13"/>
        <v>460000</v>
      </c>
    </row>
    <row r="130" spans="1:8" ht="30" x14ac:dyDescent="0.2">
      <c r="A130" s="22" t="s">
        <v>166</v>
      </c>
      <c r="B130" s="23" t="s">
        <v>29</v>
      </c>
      <c r="C130" s="23" t="s">
        <v>61</v>
      </c>
      <c r="D130" s="40" t="s">
        <v>167</v>
      </c>
      <c r="E130" s="31"/>
      <c r="F130" s="248">
        <f t="shared" si="13"/>
        <v>460000</v>
      </c>
      <c r="G130" s="28">
        <f t="shared" si="13"/>
        <v>460000</v>
      </c>
      <c r="H130" s="28">
        <f t="shared" si="13"/>
        <v>460000</v>
      </c>
    </row>
    <row r="131" spans="1:8" ht="30" x14ac:dyDescent="0.2">
      <c r="A131" s="32" t="s">
        <v>50</v>
      </c>
      <c r="B131" s="23" t="s">
        <v>29</v>
      </c>
      <c r="C131" s="23" t="s">
        <v>61</v>
      </c>
      <c r="D131" s="40" t="s">
        <v>167</v>
      </c>
      <c r="E131" s="31">
        <v>300</v>
      </c>
      <c r="F131" s="248">
        <v>460000</v>
      </c>
      <c r="G131" s="28">
        <v>460000</v>
      </c>
      <c r="H131" s="28">
        <v>460000</v>
      </c>
    </row>
    <row r="132" spans="1:8" ht="31.5" x14ac:dyDescent="0.25">
      <c r="A132" s="18" t="s">
        <v>73</v>
      </c>
      <c r="B132" s="19" t="s">
        <v>29</v>
      </c>
      <c r="C132" s="19" t="s">
        <v>74</v>
      </c>
      <c r="D132" s="39"/>
      <c r="E132" s="30"/>
      <c r="F132" s="249">
        <f t="shared" ref="F132:H135" si="14">F133</f>
        <v>8000000</v>
      </c>
      <c r="G132" s="42">
        <f t="shared" si="14"/>
        <v>0</v>
      </c>
      <c r="H132" s="42">
        <f t="shared" si="14"/>
        <v>0</v>
      </c>
    </row>
    <row r="133" spans="1:8" ht="15.75" x14ac:dyDescent="0.25">
      <c r="A133" s="18" t="s">
        <v>17</v>
      </c>
      <c r="B133" s="19" t="s">
        <v>29</v>
      </c>
      <c r="C133" s="19" t="s">
        <v>74</v>
      </c>
      <c r="D133" s="39" t="s">
        <v>18</v>
      </c>
      <c r="E133" s="30"/>
      <c r="F133" s="249">
        <f t="shared" si="14"/>
        <v>8000000</v>
      </c>
      <c r="G133" s="42">
        <f t="shared" si="14"/>
        <v>0</v>
      </c>
      <c r="H133" s="42">
        <f t="shared" si="14"/>
        <v>0</v>
      </c>
    </row>
    <row r="134" spans="1:8" x14ac:dyDescent="0.2">
      <c r="A134" s="22" t="s">
        <v>54</v>
      </c>
      <c r="B134" s="23" t="s">
        <v>29</v>
      </c>
      <c r="C134" s="23" t="s">
        <v>74</v>
      </c>
      <c r="D134" s="40" t="s">
        <v>37</v>
      </c>
      <c r="E134" s="31"/>
      <c r="F134" s="248">
        <f t="shared" si="14"/>
        <v>8000000</v>
      </c>
      <c r="G134" s="28">
        <f t="shared" si="14"/>
        <v>0</v>
      </c>
      <c r="H134" s="28">
        <f t="shared" si="14"/>
        <v>0</v>
      </c>
    </row>
    <row r="135" spans="1:8" ht="30" x14ac:dyDescent="0.2">
      <c r="A135" s="22" t="s">
        <v>166</v>
      </c>
      <c r="B135" s="23" t="s">
        <v>29</v>
      </c>
      <c r="C135" s="23" t="s">
        <v>74</v>
      </c>
      <c r="D135" s="40" t="s">
        <v>167</v>
      </c>
      <c r="E135" s="31"/>
      <c r="F135" s="248">
        <f t="shared" si="14"/>
        <v>8000000</v>
      </c>
      <c r="G135" s="28">
        <f t="shared" si="14"/>
        <v>0</v>
      </c>
      <c r="H135" s="28">
        <f t="shared" si="14"/>
        <v>0</v>
      </c>
    </row>
    <row r="136" spans="1:8" x14ac:dyDescent="0.2">
      <c r="A136" s="32" t="s">
        <v>27</v>
      </c>
      <c r="B136" s="23" t="s">
        <v>29</v>
      </c>
      <c r="C136" s="23" t="s">
        <v>74</v>
      </c>
      <c r="D136" s="40" t="s">
        <v>167</v>
      </c>
      <c r="E136" s="31">
        <v>800</v>
      </c>
      <c r="F136" s="248">
        <v>8000000</v>
      </c>
      <c r="G136" s="28">
        <v>0</v>
      </c>
      <c r="H136" s="28">
        <v>0</v>
      </c>
    </row>
    <row r="137" spans="1:8" s="100" customFormat="1" ht="15.75" hidden="1" x14ac:dyDescent="0.25">
      <c r="A137" s="18" t="s">
        <v>77</v>
      </c>
      <c r="B137" s="19" t="s">
        <v>61</v>
      </c>
      <c r="C137" s="19"/>
      <c r="D137" s="39"/>
      <c r="E137" s="30"/>
      <c r="F137" s="42">
        <f>F144+F138</f>
        <v>0</v>
      </c>
      <c r="G137" s="42">
        <f>G144+G138</f>
        <v>0</v>
      </c>
      <c r="H137" s="28"/>
    </row>
    <row r="138" spans="1:8" s="100" customFormat="1" ht="15.75" hidden="1" x14ac:dyDescent="0.25">
      <c r="A138" s="18" t="s">
        <v>175</v>
      </c>
      <c r="B138" s="19" t="s">
        <v>61</v>
      </c>
      <c r="C138" s="19" t="s">
        <v>14</v>
      </c>
      <c r="D138" s="39"/>
      <c r="E138" s="30"/>
      <c r="F138" s="42">
        <f t="shared" ref="F138:G140" si="15">F139</f>
        <v>0</v>
      </c>
      <c r="G138" s="42">
        <f t="shared" si="15"/>
        <v>0</v>
      </c>
      <c r="H138" s="28"/>
    </row>
    <row r="139" spans="1:8" s="100" customFormat="1" ht="15.75" hidden="1" x14ac:dyDescent="0.25">
      <c r="A139" s="18" t="s">
        <v>17</v>
      </c>
      <c r="B139" s="19" t="s">
        <v>61</v>
      </c>
      <c r="C139" s="19" t="s">
        <v>14</v>
      </c>
      <c r="D139" s="39" t="s">
        <v>18</v>
      </c>
      <c r="E139" s="30"/>
      <c r="F139" s="42">
        <f t="shared" si="15"/>
        <v>0</v>
      </c>
      <c r="G139" s="42">
        <f t="shared" si="15"/>
        <v>0</v>
      </c>
      <c r="H139" s="28"/>
    </row>
    <row r="140" spans="1:8" s="100" customFormat="1" ht="15.75" hidden="1" x14ac:dyDescent="0.25">
      <c r="A140" s="22" t="s">
        <v>54</v>
      </c>
      <c r="B140" s="23" t="s">
        <v>61</v>
      </c>
      <c r="C140" s="23" t="s">
        <v>14</v>
      </c>
      <c r="D140" s="40" t="s">
        <v>37</v>
      </c>
      <c r="E140" s="31"/>
      <c r="F140" s="28">
        <f t="shared" si="15"/>
        <v>0</v>
      </c>
      <c r="G140" s="28">
        <f t="shared" si="15"/>
        <v>0</v>
      </c>
      <c r="H140" s="28"/>
    </row>
    <row r="141" spans="1:8" s="100" customFormat="1" ht="30.75" hidden="1" x14ac:dyDescent="0.25">
      <c r="A141" s="22" t="s">
        <v>176</v>
      </c>
      <c r="B141" s="23" t="s">
        <v>61</v>
      </c>
      <c r="C141" s="23" t="s">
        <v>14</v>
      </c>
      <c r="D141" s="40" t="s">
        <v>177</v>
      </c>
      <c r="E141" s="31"/>
      <c r="F141" s="28">
        <f>F142+F143</f>
        <v>0</v>
      </c>
      <c r="G141" s="28">
        <f>G142+G143</f>
        <v>0</v>
      </c>
      <c r="H141" s="28"/>
    </row>
    <row r="142" spans="1:8" s="100" customFormat="1" ht="30.75" hidden="1" x14ac:dyDescent="0.25">
      <c r="A142" s="22" t="s">
        <v>25</v>
      </c>
      <c r="B142" s="23" t="s">
        <v>61</v>
      </c>
      <c r="C142" s="23" t="s">
        <v>14</v>
      </c>
      <c r="D142" s="40" t="s">
        <v>177</v>
      </c>
      <c r="E142" s="31">
        <v>200</v>
      </c>
      <c r="F142" s="28">
        <v>0</v>
      </c>
      <c r="G142" s="28">
        <v>0</v>
      </c>
      <c r="H142" s="28"/>
    </row>
    <row r="143" spans="1:8" s="100" customFormat="1" ht="45.75" hidden="1" x14ac:dyDescent="0.25">
      <c r="A143" s="32" t="s">
        <v>52</v>
      </c>
      <c r="B143" s="23" t="s">
        <v>61</v>
      </c>
      <c r="C143" s="23" t="s">
        <v>14</v>
      </c>
      <c r="D143" s="40" t="s">
        <v>177</v>
      </c>
      <c r="E143" s="31">
        <v>600</v>
      </c>
      <c r="F143" s="28">
        <v>0</v>
      </c>
      <c r="G143" s="28">
        <v>0</v>
      </c>
      <c r="H143" s="28"/>
    </row>
    <row r="144" spans="1:8" s="100" customFormat="1" ht="15.75" hidden="1" x14ac:dyDescent="0.25">
      <c r="A144" s="18" t="s">
        <v>78</v>
      </c>
      <c r="B144" s="19" t="s">
        <v>61</v>
      </c>
      <c r="C144" s="19" t="s">
        <v>24</v>
      </c>
      <c r="D144" s="39"/>
      <c r="E144" s="30"/>
      <c r="F144" s="42">
        <f t="shared" ref="F144:G147" si="16">F145</f>
        <v>0</v>
      </c>
      <c r="G144" s="42">
        <f t="shared" si="16"/>
        <v>0</v>
      </c>
      <c r="H144" s="28"/>
    </row>
    <row r="145" spans="1:8" s="100" customFormat="1" ht="15.75" hidden="1" x14ac:dyDescent="0.25">
      <c r="A145" s="18" t="s">
        <v>17</v>
      </c>
      <c r="B145" s="19" t="s">
        <v>61</v>
      </c>
      <c r="C145" s="19" t="s">
        <v>24</v>
      </c>
      <c r="D145" s="39" t="s">
        <v>18</v>
      </c>
      <c r="E145" s="30"/>
      <c r="F145" s="42">
        <f t="shared" si="16"/>
        <v>0</v>
      </c>
      <c r="G145" s="42">
        <f t="shared" si="16"/>
        <v>0</v>
      </c>
      <c r="H145" s="28"/>
    </row>
    <row r="146" spans="1:8" hidden="1" x14ac:dyDescent="0.2">
      <c r="A146" s="22" t="s">
        <v>54</v>
      </c>
      <c r="B146" s="23" t="s">
        <v>61</v>
      </c>
      <c r="C146" s="23" t="s">
        <v>24</v>
      </c>
      <c r="D146" s="40" t="s">
        <v>37</v>
      </c>
      <c r="E146" s="31"/>
      <c r="F146" s="28">
        <f t="shared" si="16"/>
        <v>0</v>
      </c>
      <c r="G146" s="28">
        <f t="shared" si="16"/>
        <v>0</v>
      </c>
      <c r="H146" s="28"/>
    </row>
    <row r="147" spans="1:8" hidden="1" x14ac:dyDescent="0.2">
      <c r="A147" s="22" t="s">
        <v>178</v>
      </c>
      <c r="B147" s="23" t="s">
        <v>61</v>
      </c>
      <c r="C147" s="23" t="s">
        <v>24</v>
      </c>
      <c r="D147" s="40" t="s">
        <v>179</v>
      </c>
      <c r="E147" s="31"/>
      <c r="F147" s="28">
        <f t="shared" si="16"/>
        <v>0</v>
      </c>
      <c r="G147" s="28">
        <f t="shared" si="16"/>
        <v>0</v>
      </c>
      <c r="H147" s="28"/>
    </row>
    <row r="148" spans="1:8" ht="30" hidden="1" x14ac:dyDescent="0.2">
      <c r="A148" s="22" t="s">
        <v>25</v>
      </c>
      <c r="B148" s="23" t="s">
        <v>61</v>
      </c>
      <c r="C148" s="23" t="s">
        <v>24</v>
      </c>
      <c r="D148" s="40" t="s">
        <v>179</v>
      </c>
      <c r="E148" s="31">
        <v>200</v>
      </c>
      <c r="F148" s="28">
        <v>0</v>
      </c>
      <c r="G148" s="28">
        <v>0</v>
      </c>
      <c r="H148" s="28"/>
    </row>
    <row r="149" spans="1:8" s="100" customFormat="1" ht="15.75" x14ac:dyDescent="0.25">
      <c r="A149" s="34" t="s">
        <v>83</v>
      </c>
      <c r="B149" s="19" t="s">
        <v>33</v>
      </c>
      <c r="C149" s="19"/>
      <c r="D149" s="39"/>
      <c r="E149" s="30"/>
      <c r="F149" s="42">
        <f>F156+F150+F180+F171+F166</f>
        <v>130092033.83</v>
      </c>
      <c r="G149" s="42">
        <f>G156+G150+G180+G171+G166</f>
        <v>9654354.6999999993</v>
      </c>
      <c r="H149" s="42">
        <f>H156+H150+H180+H171+H166</f>
        <v>9438084.1300000008</v>
      </c>
    </row>
    <row r="150" spans="1:8" s="100" customFormat="1" ht="15.75" x14ac:dyDescent="0.25">
      <c r="A150" s="34" t="s">
        <v>84</v>
      </c>
      <c r="B150" s="19" t="s">
        <v>33</v>
      </c>
      <c r="C150" s="19" t="s">
        <v>14</v>
      </c>
      <c r="D150" s="39"/>
      <c r="E150" s="30"/>
      <c r="F150" s="249">
        <f t="shared" ref="F150:H152" si="17">F151</f>
        <v>31334290.859999999</v>
      </c>
      <c r="G150" s="42">
        <f t="shared" si="17"/>
        <v>7324190.7000000002</v>
      </c>
      <c r="H150" s="42">
        <f t="shared" si="17"/>
        <v>7037903.1100000003</v>
      </c>
    </row>
    <row r="151" spans="1:8" s="100" customFormat="1" ht="15.75" x14ac:dyDescent="0.25">
      <c r="A151" s="18" t="s">
        <v>17</v>
      </c>
      <c r="B151" s="19" t="s">
        <v>33</v>
      </c>
      <c r="C151" s="19" t="s">
        <v>14</v>
      </c>
      <c r="D151" s="39" t="s">
        <v>18</v>
      </c>
      <c r="E151" s="30"/>
      <c r="F151" s="249">
        <f t="shared" si="17"/>
        <v>31334290.859999999</v>
      </c>
      <c r="G151" s="42">
        <f t="shared" si="17"/>
        <v>7324190.7000000002</v>
      </c>
      <c r="H151" s="42">
        <f t="shared" si="17"/>
        <v>7037903.1100000003</v>
      </c>
    </row>
    <row r="152" spans="1:8" s="100" customFormat="1" ht="15.75" x14ac:dyDescent="0.25">
      <c r="A152" s="22" t="s">
        <v>54</v>
      </c>
      <c r="B152" s="23" t="s">
        <v>33</v>
      </c>
      <c r="C152" s="23" t="s">
        <v>14</v>
      </c>
      <c r="D152" s="40" t="s">
        <v>37</v>
      </c>
      <c r="E152" s="31"/>
      <c r="F152" s="248">
        <f t="shared" si="17"/>
        <v>31334290.859999999</v>
      </c>
      <c r="G152" s="28">
        <f t="shared" si="17"/>
        <v>7324190.7000000002</v>
      </c>
      <c r="H152" s="28">
        <f t="shared" si="17"/>
        <v>7037903.1100000003</v>
      </c>
    </row>
    <row r="153" spans="1:8" s="100" customFormat="1" ht="30.75" x14ac:dyDescent="0.25">
      <c r="A153" s="22" t="s">
        <v>166</v>
      </c>
      <c r="B153" s="23" t="s">
        <v>33</v>
      </c>
      <c r="C153" s="23" t="s">
        <v>14</v>
      </c>
      <c r="D153" s="40" t="s">
        <v>167</v>
      </c>
      <c r="E153" s="31"/>
      <c r="F153" s="248">
        <f>F155+F154</f>
        <v>31334290.859999999</v>
      </c>
      <c r="G153" s="28">
        <f>G155+G154</f>
        <v>7324190.7000000002</v>
      </c>
      <c r="H153" s="28">
        <f>H155+H154</f>
        <v>7037903.1100000003</v>
      </c>
    </row>
    <row r="154" spans="1:8" s="100" customFormat="1" ht="30.75" x14ac:dyDescent="0.25">
      <c r="A154" s="22" t="s">
        <v>25</v>
      </c>
      <c r="B154" s="23" t="s">
        <v>33</v>
      </c>
      <c r="C154" s="23" t="s">
        <v>14</v>
      </c>
      <c r="D154" s="40" t="s">
        <v>167</v>
      </c>
      <c r="E154" s="31">
        <v>200</v>
      </c>
      <c r="F154" s="248">
        <f>24816792.58-937770.6-155209.4</f>
        <v>23723812.579999998</v>
      </c>
      <c r="G154" s="28">
        <v>0</v>
      </c>
      <c r="H154" s="28"/>
    </row>
    <row r="155" spans="1:8" s="100" customFormat="1" ht="15.75" x14ac:dyDescent="0.25">
      <c r="A155" s="32" t="s">
        <v>27</v>
      </c>
      <c r="B155" s="23" t="s">
        <v>33</v>
      </c>
      <c r="C155" s="23" t="s">
        <v>14</v>
      </c>
      <c r="D155" s="40" t="s">
        <v>167</v>
      </c>
      <c r="E155" s="31">
        <v>800</v>
      </c>
      <c r="F155" s="412">
        <v>7610478.2800000003</v>
      </c>
      <c r="G155" s="28">
        <v>7324190.7000000002</v>
      </c>
      <c r="H155" s="28">
        <v>7037903.1100000003</v>
      </c>
    </row>
    <row r="156" spans="1:8" s="100" customFormat="1" ht="15.75" x14ac:dyDescent="0.25">
      <c r="A156" s="34" t="s">
        <v>88</v>
      </c>
      <c r="B156" s="19" t="s">
        <v>33</v>
      </c>
      <c r="C156" s="19" t="s">
        <v>16</v>
      </c>
      <c r="D156" s="39"/>
      <c r="E156" s="30"/>
      <c r="F156" s="42">
        <f t="shared" ref="F156:H157" si="18">F157</f>
        <v>79718268.590000004</v>
      </c>
      <c r="G156" s="42">
        <f t="shared" si="18"/>
        <v>0</v>
      </c>
      <c r="H156" s="42">
        <f t="shared" si="18"/>
        <v>0</v>
      </c>
    </row>
    <row r="157" spans="1:8" s="100" customFormat="1" ht="15.75" x14ac:dyDescent="0.25">
      <c r="A157" s="18" t="s">
        <v>17</v>
      </c>
      <c r="B157" s="19" t="s">
        <v>33</v>
      </c>
      <c r="C157" s="19" t="s">
        <v>16</v>
      </c>
      <c r="D157" s="39" t="s">
        <v>18</v>
      </c>
      <c r="E157" s="30"/>
      <c r="F157" s="42">
        <f t="shared" si="18"/>
        <v>79718268.590000004</v>
      </c>
      <c r="G157" s="42">
        <f t="shared" si="18"/>
        <v>0</v>
      </c>
      <c r="H157" s="42">
        <f t="shared" si="18"/>
        <v>0</v>
      </c>
    </row>
    <row r="158" spans="1:8" x14ac:dyDescent="0.2">
      <c r="A158" s="22" t="s">
        <v>54</v>
      </c>
      <c r="B158" s="23" t="s">
        <v>33</v>
      </c>
      <c r="C158" s="23" t="s">
        <v>16</v>
      </c>
      <c r="D158" s="40" t="s">
        <v>37</v>
      </c>
      <c r="E158" s="31"/>
      <c r="F158" s="28">
        <f>F159+F164</f>
        <v>79718268.590000004</v>
      </c>
      <c r="G158" s="28">
        <f>G159+G164</f>
        <v>0</v>
      </c>
      <c r="H158" s="28">
        <f>H159+H164</f>
        <v>0</v>
      </c>
    </row>
    <row r="159" spans="1:8" ht="30" x14ac:dyDescent="0.2">
      <c r="A159" s="22" t="s">
        <v>166</v>
      </c>
      <c r="B159" s="23" t="s">
        <v>33</v>
      </c>
      <c r="C159" s="23" t="s">
        <v>16</v>
      </c>
      <c r="D159" s="40" t="s">
        <v>167</v>
      </c>
      <c r="E159" s="31"/>
      <c r="F159" s="28">
        <f>SUM(F160:F163)</f>
        <v>29718268.589999996</v>
      </c>
      <c r="G159" s="28">
        <f t="shared" ref="G159:H159" si="19">SUM(G161:G163)</f>
        <v>0</v>
      </c>
      <c r="H159" s="28">
        <f t="shared" si="19"/>
        <v>0</v>
      </c>
    </row>
    <row r="160" spans="1:8" ht="75" x14ac:dyDescent="0.2">
      <c r="A160" s="22" t="s">
        <v>21</v>
      </c>
      <c r="B160" s="23" t="s">
        <v>33</v>
      </c>
      <c r="C160" s="23" t="s">
        <v>16</v>
      </c>
      <c r="D160" s="40" t="s">
        <v>167</v>
      </c>
      <c r="E160" s="31">
        <v>100</v>
      </c>
      <c r="F160" s="248">
        <v>500000</v>
      </c>
      <c r="G160" s="28">
        <v>0</v>
      </c>
      <c r="H160" s="28">
        <v>0</v>
      </c>
    </row>
    <row r="161" spans="1:8" ht="30" x14ac:dyDescent="0.2">
      <c r="A161" s="22" t="s">
        <v>25</v>
      </c>
      <c r="B161" s="23" t="s">
        <v>33</v>
      </c>
      <c r="C161" s="23" t="s">
        <v>16</v>
      </c>
      <c r="D161" s="40" t="s">
        <v>167</v>
      </c>
      <c r="E161" s="31">
        <v>200</v>
      </c>
      <c r="F161" s="248">
        <f>8787586.51+1038253.77+279021.75+155209.4+394347.45+969453+1578152.68</f>
        <v>13202024.559999999</v>
      </c>
      <c r="G161" s="28">
        <v>0</v>
      </c>
      <c r="H161" s="28">
        <v>0</v>
      </c>
    </row>
    <row r="162" spans="1:8" ht="30" hidden="1" x14ac:dyDescent="0.2">
      <c r="A162" s="22" t="s">
        <v>46</v>
      </c>
      <c r="B162" s="23" t="s">
        <v>33</v>
      </c>
      <c r="C162" s="23" t="s">
        <v>16</v>
      </c>
      <c r="D162" s="40" t="s">
        <v>167</v>
      </c>
      <c r="E162" s="31">
        <v>400</v>
      </c>
      <c r="F162" s="248">
        <v>0</v>
      </c>
      <c r="G162" s="28">
        <v>0</v>
      </c>
      <c r="H162" s="28">
        <v>0</v>
      </c>
    </row>
    <row r="163" spans="1:8" ht="45" x14ac:dyDescent="0.2">
      <c r="A163" s="32" t="s">
        <v>52</v>
      </c>
      <c r="B163" s="23" t="s">
        <v>33</v>
      </c>
      <c r="C163" s="23" t="s">
        <v>16</v>
      </c>
      <c r="D163" s="40" t="s">
        <v>167</v>
      </c>
      <c r="E163" s="31">
        <v>600</v>
      </c>
      <c r="F163" s="248">
        <f>6774920.62+55000+583919.73+4931856.68+3670547</f>
        <v>16016244.029999999</v>
      </c>
      <c r="G163" s="28">
        <v>0</v>
      </c>
      <c r="H163" s="28">
        <v>0</v>
      </c>
    </row>
    <row r="164" spans="1:8" ht="75" x14ac:dyDescent="0.2">
      <c r="A164" s="32" t="s">
        <v>571</v>
      </c>
      <c r="B164" s="23" t="s">
        <v>33</v>
      </c>
      <c r="C164" s="23" t="s">
        <v>16</v>
      </c>
      <c r="D164" s="40" t="s">
        <v>570</v>
      </c>
      <c r="E164" s="31"/>
      <c r="F164" s="248">
        <f>F165</f>
        <v>50000000</v>
      </c>
      <c r="G164" s="28">
        <f>G165</f>
        <v>0</v>
      </c>
      <c r="H164" s="28">
        <f>H165</f>
        <v>0</v>
      </c>
    </row>
    <row r="165" spans="1:8" ht="30" x14ac:dyDescent="0.2">
      <c r="A165" s="22" t="s">
        <v>46</v>
      </c>
      <c r="B165" s="23" t="s">
        <v>33</v>
      </c>
      <c r="C165" s="23" t="s">
        <v>16</v>
      </c>
      <c r="D165" s="40" t="s">
        <v>570</v>
      </c>
      <c r="E165" s="31">
        <v>400</v>
      </c>
      <c r="F165" s="248">
        <v>50000000</v>
      </c>
      <c r="G165" s="28">
        <v>0</v>
      </c>
      <c r="H165" s="28">
        <v>0</v>
      </c>
    </row>
    <row r="166" spans="1:8" s="100" customFormat="1" ht="15.75" x14ac:dyDescent="0.25">
      <c r="A166" s="18" t="s">
        <v>92</v>
      </c>
      <c r="B166" s="19" t="s">
        <v>33</v>
      </c>
      <c r="C166" s="19" t="s">
        <v>24</v>
      </c>
      <c r="D166" s="39"/>
      <c r="E166" s="30"/>
      <c r="F166" s="249">
        <f>F167</f>
        <v>11224044.779999997</v>
      </c>
      <c r="G166" s="42">
        <f t="shared" ref="G166:H168" si="20">G167</f>
        <v>0</v>
      </c>
      <c r="H166" s="42">
        <f t="shared" si="20"/>
        <v>0</v>
      </c>
    </row>
    <row r="167" spans="1:8" s="100" customFormat="1" ht="15.75" x14ac:dyDescent="0.25">
      <c r="A167" s="18" t="s">
        <v>17</v>
      </c>
      <c r="B167" s="19" t="s">
        <v>33</v>
      </c>
      <c r="C167" s="19" t="s">
        <v>24</v>
      </c>
      <c r="D167" s="39" t="s">
        <v>18</v>
      </c>
      <c r="E167" s="30"/>
      <c r="F167" s="249">
        <f>F168</f>
        <v>11224044.779999997</v>
      </c>
      <c r="G167" s="42">
        <f t="shared" si="20"/>
        <v>0</v>
      </c>
      <c r="H167" s="42">
        <f t="shared" si="20"/>
        <v>0</v>
      </c>
    </row>
    <row r="168" spans="1:8" s="100" customFormat="1" ht="15.75" x14ac:dyDescent="0.25">
      <c r="A168" s="22" t="s">
        <v>54</v>
      </c>
      <c r="B168" s="23" t="s">
        <v>33</v>
      </c>
      <c r="C168" s="23" t="s">
        <v>24</v>
      </c>
      <c r="D168" s="40" t="s">
        <v>37</v>
      </c>
      <c r="E168" s="30"/>
      <c r="F168" s="249">
        <f>F169</f>
        <v>11224044.779999997</v>
      </c>
      <c r="G168" s="42">
        <f t="shared" si="20"/>
        <v>0</v>
      </c>
      <c r="H168" s="42">
        <f t="shared" si="20"/>
        <v>0</v>
      </c>
    </row>
    <row r="169" spans="1:8" ht="30" x14ac:dyDescent="0.2">
      <c r="A169" s="22" t="s">
        <v>166</v>
      </c>
      <c r="B169" s="23" t="s">
        <v>33</v>
      </c>
      <c r="C169" s="23" t="s">
        <v>24</v>
      </c>
      <c r="D169" s="40" t="s">
        <v>167</v>
      </c>
      <c r="E169" s="31"/>
      <c r="F169" s="248">
        <f>F170</f>
        <v>11224044.779999997</v>
      </c>
      <c r="G169" s="28">
        <f t="shared" ref="G169:H169" si="21">G170</f>
        <v>0</v>
      </c>
      <c r="H169" s="28">
        <f t="shared" si="21"/>
        <v>0</v>
      </c>
    </row>
    <row r="170" spans="1:8" ht="30" x14ac:dyDescent="0.2">
      <c r="A170" s="22" t="s">
        <v>25</v>
      </c>
      <c r="B170" s="23" t="s">
        <v>33</v>
      </c>
      <c r="C170" s="23" t="s">
        <v>24</v>
      </c>
      <c r="D170" s="40" t="s">
        <v>167</v>
      </c>
      <c r="E170" s="31">
        <v>200</v>
      </c>
      <c r="F170" s="248">
        <f>21801188.49-2342809.83+360000-4165778.5-4428555.38</f>
        <v>11224044.779999997</v>
      </c>
      <c r="G170" s="28">
        <v>0</v>
      </c>
      <c r="H170" s="28">
        <v>0</v>
      </c>
    </row>
    <row r="171" spans="1:8" ht="31.5" x14ac:dyDescent="0.25">
      <c r="A171" s="18" t="s">
        <v>569</v>
      </c>
      <c r="B171" s="19" t="s">
        <v>33</v>
      </c>
      <c r="C171" s="19" t="s">
        <v>61</v>
      </c>
      <c r="D171" s="39"/>
      <c r="E171" s="30"/>
      <c r="F171" s="42">
        <f t="shared" ref="F171:H172" si="22">F172</f>
        <v>2134371</v>
      </c>
      <c r="G171" s="42">
        <f t="shared" si="22"/>
        <v>2330164</v>
      </c>
      <c r="H171" s="42">
        <f t="shared" si="22"/>
        <v>2400181.02</v>
      </c>
    </row>
    <row r="172" spans="1:8" ht="15.75" x14ac:dyDescent="0.25">
      <c r="A172" s="18" t="s">
        <v>17</v>
      </c>
      <c r="B172" s="19" t="s">
        <v>33</v>
      </c>
      <c r="C172" s="19" t="s">
        <v>61</v>
      </c>
      <c r="D172" s="39" t="s">
        <v>18</v>
      </c>
      <c r="E172" s="30"/>
      <c r="F172" s="42">
        <f t="shared" si="22"/>
        <v>2134371</v>
      </c>
      <c r="G172" s="42">
        <f t="shared" si="22"/>
        <v>2330164</v>
      </c>
      <c r="H172" s="42">
        <f t="shared" si="22"/>
        <v>2400181.02</v>
      </c>
    </row>
    <row r="173" spans="1:8" ht="30" x14ac:dyDescent="0.2">
      <c r="A173" s="22" t="s">
        <v>231</v>
      </c>
      <c r="B173" s="23" t="s">
        <v>33</v>
      </c>
      <c r="C173" s="23" t="s">
        <v>61</v>
      </c>
      <c r="D173" s="31">
        <v>9910000000</v>
      </c>
      <c r="E173" s="31"/>
      <c r="F173" s="28">
        <f>F174+F176+F178</f>
        <v>2134371</v>
      </c>
      <c r="G173" s="28">
        <f>G174+G176+G178</f>
        <v>2330164</v>
      </c>
      <c r="H173" s="28">
        <f>H174+H176+H178</f>
        <v>2400181.02</v>
      </c>
    </row>
    <row r="174" spans="1:8" ht="30" x14ac:dyDescent="0.2">
      <c r="A174" s="22" t="s">
        <v>159</v>
      </c>
      <c r="B174" s="23" t="s">
        <v>33</v>
      </c>
      <c r="C174" s="23" t="s">
        <v>61</v>
      </c>
      <c r="D174" s="125" t="s">
        <v>160</v>
      </c>
      <c r="E174" s="126"/>
      <c r="F174" s="248">
        <f>F175</f>
        <v>829923</v>
      </c>
      <c r="G174" s="28">
        <f>G175</f>
        <v>865463</v>
      </c>
      <c r="H174" s="28">
        <f>H175</f>
        <v>900914</v>
      </c>
    </row>
    <row r="175" spans="1:8" ht="30" x14ac:dyDescent="0.2">
      <c r="A175" s="22" t="s">
        <v>25</v>
      </c>
      <c r="B175" s="23" t="s">
        <v>33</v>
      </c>
      <c r="C175" s="23" t="s">
        <v>61</v>
      </c>
      <c r="D175" s="125" t="s">
        <v>160</v>
      </c>
      <c r="E175" s="126" t="s">
        <v>26</v>
      </c>
      <c r="F175" s="248">
        <v>829923</v>
      </c>
      <c r="G175" s="28">
        <v>865463</v>
      </c>
      <c r="H175" s="28">
        <v>900914</v>
      </c>
    </row>
    <row r="176" spans="1:8" ht="30" x14ac:dyDescent="0.2">
      <c r="A176" s="32" t="s">
        <v>157</v>
      </c>
      <c r="B176" s="23" t="s">
        <v>33</v>
      </c>
      <c r="C176" s="23" t="s">
        <v>61</v>
      </c>
      <c r="D176" s="23" t="s">
        <v>158</v>
      </c>
      <c r="E176" s="126"/>
      <c r="F176" s="248">
        <f>F177</f>
        <v>10000</v>
      </c>
      <c r="G176" s="28">
        <f>G177</f>
        <v>143058</v>
      </c>
      <c r="H176" s="28">
        <f>H177</f>
        <v>150497.01999999999</v>
      </c>
    </row>
    <row r="177" spans="1:8" ht="30" x14ac:dyDescent="0.2">
      <c r="A177" s="22" t="s">
        <v>25</v>
      </c>
      <c r="B177" s="23" t="s">
        <v>33</v>
      </c>
      <c r="C177" s="23" t="s">
        <v>61</v>
      </c>
      <c r="D177" s="125" t="s">
        <v>158</v>
      </c>
      <c r="E177" s="126" t="s">
        <v>26</v>
      </c>
      <c r="F177" s="248">
        <f>135600-125600</f>
        <v>10000</v>
      </c>
      <c r="G177" s="28">
        <v>143058</v>
      </c>
      <c r="H177" s="28">
        <v>150497.01999999999</v>
      </c>
    </row>
    <row r="178" spans="1:8" ht="30" x14ac:dyDescent="0.2">
      <c r="A178" s="32" t="s">
        <v>165</v>
      </c>
      <c r="B178" s="23" t="s">
        <v>33</v>
      </c>
      <c r="C178" s="23" t="s">
        <v>61</v>
      </c>
      <c r="D178" s="31">
        <v>9910022001</v>
      </c>
      <c r="E178" s="126"/>
      <c r="F178" s="248">
        <f>F179</f>
        <v>1294448</v>
      </c>
      <c r="G178" s="28">
        <f>G179</f>
        <v>1321643</v>
      </c>
      <c r="H178" s="28">
        <f>H179</f>
        <v>1348770</v>
      </c>
    </row>
    <row r="179" spans="1:8" ht="30" x14ac:dyDescent="0.2">
      <c r="A179" s="22" t="s">
        <v>25</v>
      </c>
      <c r="B179" s="23" t="s">
        <v>33</v>
      </c>
      <c r="C179" s="23" t="s">
        <v>61</v>
      </c>
      <c r="D179" s="125">
        <v>9910022001</v>
      </c>
      <c r="E179" s="126" t="s">
        <v>26</v>
      </c>
      <c r="F179" s="248">
        <v>1294448</v>
      </c>
      <c r="G179" s="28">
        <v>1321643</v>
      </c>
      <c r="H179" s="28">
        <v>1348770</v>
      </c>
    </row>
    <row r="180" spans="1:8" ht="15.75" x14ac:dyDescent="0.25">
      <c r="A180" s="34" t="s">
        <v>102</v>
      </c>
      <c r="B180" s="19" t="s">
        <v>33</v>
      </c>
      <c r="C180" s="19" t="s">
        <v>72</v>
      </c>
      <c r="D180" s="39"/>
      <c r="E180" s="30"/>
      <c r="F180" s="249">
        <f t="shared" ref="F180:H182" si="23">F181</f>
        <v>5681058.5999999996</v>
      </c>
      <c r="G180" s="42">
        <f t="shared" si="23"/>
        <v>0</v>
      </c>
      <c r="H180" s="42">
        <f t="shared" si="23"/>
        <v>0</v>
      </c>
    </row>
    <row r="181" spans="1:8" ht="15.75" x14ac:dyDescent="0.25">
      <c r="A181" s="18" t="s">
        <v>17</v>
      </c>
      <c r="B181" s="19" t="s">
        <v>33</v>
      </c>
      <c r="C181" s="19" t="s">
        <v>72</v>
      </c>
      <c r="D181" s="39" t="s">
        <v>18</v>
      </c>
      <c r="E181" s="30"/>
      <c r="F181" s="249">
        <f t="shared" si="23"/>
        <v>5681058.5999999996</v>
      </c>
      <c r="G181" s="42">
        <f t="shared" si="23"/>
        <v>0</v>
      </c>
      <c r="H181" s="42">
        <f t="shared" si="23"/>
        <v>0</v>
      </c>
    </row>
    <row r="182" spans="1:8" x14ac:dyDescent="0.2">
      <c r="A182" s="22" t="s">
        <v>54</v>
      </c>
      <c r="B182" s="23" t="s">
        <v>33</v>
      </c>
      <c r="C182" s="23" t="s">
        <v>72</v>
      </c>
      <c r="D182" s="40" t="s">
        <v>37</v>
      </c>
      <c r="E182" s="31"/>
      <c r="F182" s="248">
        <f t="shared" si="23"/>
        <v>5681058.5999999996</v>
      </c>
      <c r="G182" s="28">
        <f t="shared" si="23"/>
        <v>0</v>
      </c>
      <c r="H182" s="28">
        <f t="shared" si="23"/>
        <v>0</v>
      </c>
    </row>
    <row r="183" spans="1:8" ht="30" x14ac:dyDescent="0.2">
      <c r="A183" s="22" t="s">
        <v>166</v>
      </c>
      <c r="B183" s="23" t="s">
        <v>33</v>
      </c>
      <c r="C183" s="23" t="s">
        <v>72</v>
      </c>
      <c r="D183" s="40" t="s">
        <v>167</v>
      </c>
      <c r="E183" s="31"/>
      <c r="F183" s="248">
        <f>SUM(F184:F185)</f>
        <v>5681058.5999999996</v>
      </c>
      <c r="G183" s="28">
        <f t="shared" ref="G183:H183" si="24">SUM(G184:G185)</f>
        <v>0</v>
      </c>
      <c r="H183" s="28">
        <f t="shared" si="24"/>
        <v>0</v>
      </c>
    </row>
    <row r="184" spans="1:8" ht="30" x14ac:dyDescent="0.2">
      <c r="A184" s="22" t="s">
        <v>25</v>
      </c>
      <c r="B184" s="23" t="s">
        <v>33</v>
      </c>
      <c r="C184" s="23" t="s">
        <v>72</v>
      </c>
      <c r="D184" s="40" t="s">
        <v>167</v>
      </c>
      <c r="E184" s="31">
        <v>200</v>
      </c>
      <c r="F184" s="248">
        <f>4165778.5-1478851.19</f>
        <v>2686927.31</v>
      </c>
      <c r="G184" s="28">
        <v>0</v>
      </c>
      <c r="H184" s="28">
        <v>0</v>
      </c>
    </row>
    <row r="185" spans="1:8" ht="45" x14ac:dyDescent="0.2">
      <c r="A185" s="32" t="s">
        <v>52</v>
      </c>
      <c r="B185" s="23" t="s">
        <v>33</v>
      </c>
      <c r="C185" s="23" t="s">
        <v>72</v>
      </c>
      <c r="D185" s="40" t="s">
        <v>167</v>
      </c>
      <c r="E185" s="31">
        <v>600</v>
      </c>
      <c r="F185" s="248">
        <v>2994131.29</v>
      </c>
      <c r="G185" s="28">
        <v>0</v>
      </c>
      <c r="H185" s="28">
        <v>0</v>
      </c>
    </row>
    <row r="186" spans="1:8" ht="15.75" x14ac:dyDescent="0.25">
      <c r="A186" s="34" t="s">
        <v>180</v>
      </c>
      <c r="B186" s="19" t="s">
        <v>67</v>
      </c>
      <c r="C186" s="19"/>
      <c r="D186" s="40"/>
      <c r="E186" s="31"/>
      <c r="F186" s="249">
        <f t="shared" ref="F186:H190" si="25">F187</f>
        <v>160000</v>
      </c>
      <c r="G186" s="42">
        <f t="shared" si="25"/>
        <v>0</v>
      </c>
      <c r="H186" s="42">
        <f t="shared" si="25"/>
        <v>0</v>
      </c>
    </row>
    <row r="187" spans="1:8" ht="31.5" x14ac:dyDescent="0.25">
      <c r="A187" s="34" t="s">
        <v>111</v>
      </c>
      <c r="B187" s="19" t="s">
        <v>67</v>
      </c>
      <c r="C187" s="19" t="s">
        <v>29</v>
      </c>
      <c r="D187" s="40"/>
      <c r="E187" s="31"/>
      <c r="F187" s="249">
        <f t="shared" si="25"/>
        <v>160000</v>
      </c>
      <c r="G187" s="42">
        <f t="shared" si="25"/>
        <v>0</v>
      </c>
      <c r="H187" s="42">
        <f t="shared" si="25"/>
        <v>0</v>
      </c>
    </row>
    <row r="188" spans="1:8" ht="15.75" x14ac:dyDescent="0.25">
      <c r="A188" s="18" t="s">
        <v>17</v>
      </c>
      <c r="B188" s="19" t="s">
        <v>67</v>
      </c>
      <c r="C188" s="19" t="s">
        <v>29</v>
      </c>
      <c r="D188" s="39" t="s">
        <v>18</v>
      </c>
      <c r="E188" s="30"/>
      <c r="F188" s="249">
        <f t="shared" si="25"/>
        <v>160000</v>
      </c>
      <c r="G188" s="42">
        <f t="shared" si="25"/>
        <v>0</v>
      </c>
      <c r="H188" s="42">
        <f t="shared" si="25"/>
        <v>0</v>
      </c>
    </row>
    <row r="189" spans="1:8" x14ac:dyDescent="0.2">
      <c r="A189" s="22" t="s">
        <v>54</v>
      </c>
      <c r="B189" s="23" t="s">
        <v>67</v>
      </c>
      <c r="C189" s="23" t="s">
        <v>29</v>
      </c>
      <c r="D189" s="40" t="s">
        <v>37</v>
      </c>
      <c r="E189" s="31"/>
      <c r="F189" s="248">
        <f t="shared" si="25"/>
        <v>160000</v>
      </c>
      <c r="G189" s="28">
        <f t="shared" si="25"/>
        <v>0</v>
      </c>
      <c r="H189" s="28">
        <f t="shared" si="25"/>
        <v>0</v>
      </c>
    </row>
    <row r="190" spans="1:8" ht="30" x14ac:dyDescent="0.2">
      <c r="A190" s="22" t="s">
        <v>181</v>
      </c>
      <c r="B190" s="23" t="s">
        <v>67</v>
      </c>
      <c r="C190" s="23" t="s">
        <v>29</v>
      </c>
      <c r="D190" s="40" t="s">
        <v>182</v>
      </c>
      <c r="E190" s="31"/>
      <c r="F190" s="248">
        <f t="shared" si="25"/>
        <v>160000</v>
      </c>
      <c r="G190" s="28">
        <f t="shared" si="25"/>
        <v>0</v>
      </c>
      <c r="H190" s="28">
        <f t="shared" si="25"/>
        <v>0</v>
      </c>
    </row>
    <row r="191" spans="1:8" ht="30" x14ac:dyDescent="0.2">
      <c r="A191" s="22" t="s">
        <v>25</v>
      </c>
      <c r="B191" s="23" t="s">
        <v>67</v>
      </c>
      <c r="C191" s="23" t="s">
        <v>29</v>
      </c>
      <c r="D191" s="40" t="s">
        <v>182</v>
      </c>
      <c r="E191" s="31">
        <v>200</v>
      </c>
      <c r="F191" s="248">
        <v>160000</v>
      </c>
      <c r="G191" s="28">
        <v>0</v>
      </c>
      <c r="H191" s="28">
        <v>0</v>
      </c>
    </row>
    <row r="192" spans="1:8" s="100" customFormat="1" ht="15.75" x14ac:dyDescent="0.25">
      <c r="A192" s="18" t="s">
        <v>116</v>
      </c>
      <c r="B192" s="19" t="s">
        <v>57</v>
      </c>
      <c r="C192" s="19"/>
      <c r="D192" s="19"/>
      <c r="E192" s="19"/>
      <c r="F192" s="20">
        <f>F193+F198+F205+F212</f>
        <v>32332856.91</v>
      </c>
      <c r="G192" s="20">
        <f>G193+G198+G205+G212</f>
        <v>24399703.620000001</v>
      </c>
      <c r="H192" s="20">
        <f>H193+H198+H205+H212</f>
        <v>24495913.620000001</v>
      </c>
    </row>
    <row r="193" spans="1:8" s="100" customFormat="1" ht="15.75" x14ac:dyDescent="0.25">
      <c r="A193" s="18" t="s">
        <v>117</v>
      </c>
      <c r="B193" s="19" t="s">
        <v>57</v>
      </c>
      <c r="C193" s="19" t="s">
        <v>14</v>
      </c>
      <c r="D193" s="19"/>
      <c r="E193" s="19"/>
      <c r="F193" s="246">
        <f t="shared" ref="F193:H196" si="26">F194</f>
        <v>4364315</v>
      </c>
      <c r="G193" s="20">
        <f t="shared" si="26"/>
        <v>4364315</v>
      </c>
      <c r="H193" s="20">
        <f t="shared" si="26"/>
        <v>4364315</v>
      </c>
    </row>
    <row r="194" spans="1:8" s="100" customFormat="1" ht="15.75" x14ac:dyDescent="0.25">
      <c r="A194" s="18" t="s">
        <v>17</v>
      </c>
      <c r="B194" s="19" t="s">
        <v>57</v>
      </c>
      <c r="C194" s="19" t="s">
        <v>14</v>
      </c>
      <c r="D194" s="19" t="s">
        <v>18</v>
      </c>
      <c r="E194" s="19"/>
      <c r="F194" s="246">
        <f t="shared" si="26"/>
        <v>4364315</v>
      </c>
      <c r="G194" s="20">
        <f t="shared" si="26"/>
        <v>4364315</v>
      </c>
      <c r="H194" s="20">
        <f t="shared" si="26"/>
        <v>4364315</v>
      </c>
    </row>
    <row r="195" spans="1:8" x14ac:dyDescent="0.2">
      <c r="A195" s="22" t="s">
        <v>54</v>
      </c>
      <c r="B195" s="23" t="s">
        <v>57</v>
      </c>
      <c r="C195" s="23" t="s">
        <v>14</v>
      </c>
      <c r="D195" s="23" t="s">
        <v>37</v>
      </c>
      <c r="E195" s="23"/>
      <c r="F195" s="247">
        <f t="shared" si="26"/>
        <v>4364315</v>
      </c>
      <c r="G195" s="24">
        <f t="shared" si="26"/>
        <v>4364315</v>
      </c>
      <c r="H195" s="24">
        <f t="shared" si="26"/>
        <v>4364315</v>
      </c>
    </row>
    <row r="196" spans="1:8" ht="60" x14ac:dyDescent="0.2">
      <c r="A196" s="288" t="s">
        <v>183</v>
      </c>
      <c r="B196" s="23" t="s">
        <v>57</v>
      </c>
      <c r="C196" s="23" t="s">
        <v>14</v>
      </c>
      <c r="D196" s="23" t="s">
        <v>184</v>
      </c>
      <c r="E196" s="23"/>
      <c r="F196" s="247">
        <f t="shared" si="26"/>
        <v>4364315</v>
      </c>
      <c r="G196" s="24">
        <f t="shared" si="26"/>
        <v>4364315</v>
      </c>
      <c r="H196" s="24">
        <f t="shared" si="26"/>
        <v>4364315</v>
      </c>
    </row>
    <row r="197" spans="1:8" ht="30" x14ac:dyDescent="0.2">
      <c r="A197" s="22" t="s">
        <v>50</v>
      </c>
      <c r="B197" s="23" t="s">
        <v>57</v>
      </c>
      <c r="C197" s="23" t="s">
        <v>14</v>
      </c>
      <c r="D197" s="23" t="s">
        <v>184</v>
      </c>
      <c r="E197" s="23" t="s">
        <v>51</v>
      </c>
      <c r="F197" s="248">
        <v>4364315</v>
      </c>
      <c r="G197" s="28">
        <v>4364315</v>
      </c>
      <c r="H197" s="28">
        <v>4364315</v>
      </c>
    </row>
    <row r="198" spans="1:8" ht="15.75" hidden="1" x14ac:dyDescent="0.25">
      <c r="A198" s="18" t="s">
        <v>121</v>
      </c>
      <c r="B198" s="19" t="s">
        <v>57</v>
      </c>
      <c r="C198" s="19" t="s">
        <v>24</v>
      </c>
      <c r="D198" s="19"/>
      <c r="E198" s="19"/>
      <c r="F198" s="20">
        <f t="shared" ref="F198:H201" si="27">F199</f>
        <v>0</v>
      </c>
      <c r="G198" s="20">
        <f t="shared" si="27"/>
        <v>0</v>
      </c>
      <c r="H198" s="20">
        <f t="shared" si="27"/>
        <v>0</v>
      </c>
    </row>
    <row r="199" spans="1:8" ht="15.75" hidden="1" x14ac:dyDescent="0.25">
      <c r="A199" s="18" t="s">
        <v>17</v>
      </c>
      <c r="B199" s="19" t="s">
        <v>57</v>
      </c>
      <c r="C199" s="19" t="s">
        <v>24</v>
      </c>
      <c r="D199" s="19" t="s">
        <v>18</v>
      </c>
      <c r="E199" s="19"/>
      <c r="F199" s="20">
        <f t="shared" si="27"/>
        <v>0</v>
      </c>
      <c r="G199" s="20">
        <f t="shared" si="27"/>
        <v>0</v>
      </c>
      <c r="H199" s="20">
        <f t="shared" si="27"/>
        <v>0</v>
      </c>
    </row>
    <row r="200" spans="1:8" hidden="1" x14ac:dyDescent="0.2">
      <c r="A200" s="22" t="s">
        <v>54</v>
      </c>
      <c r="B200" s="23" t="s">
        <v>57</v>
      </c>
      <c r="C200" s="23" t="s">
        <v>24</v>
      </c>
      <c r="D200" s="23" t="s">
        <v>37</v>
      </c>
      <c r="E200" s="23"/>
      <c r="F200" s="24">
        <f>F201+F203</f>
        <v>0</v>
      </c>
      <c r="G200" s="24">
        <f>G201+G203</f>
        <v>0</v>
      </c>
      <c r="H200" s="24">
        <f>H201+H203</f>
        <v>0</v>
      </c>
    </row>
    <row r="201" spans="1:8" ht="30" hidden="1" x14ac:dyDescent="0.2">
      <c r="A201" s="22" t="s">
        <v>185</v>
      </c>
      <c r="B201" s="23" t="s">
        <v>57</v>
      </c>
      <c r="C201" s="23" t="s">
        <v>24</v>
      </c>
      <c r="D201" s="23" t="s">
        <v>186</v>
      </c>
      <c r="E201" s="23"/>
      <c r="F201" s="24">
        <f t="shared" si="27"/>
        <v>0</v>
      </c>
      <c r="G201" s="24">
        <f t="shared" si="27"/>
        <v>0</v>
      </c>
      <c r="H201" s="24">
        <f t="shared" si="27"/>
        <v>0</v>
      </c>
    </row>
    <row r="202" spans="1:8" ht="30" hidden="1" x14ac:dyDescent="0.2">
      <c r="A202" s="22" t="s">
        <v>122</v>
      </c>
      <c r="B202" s="23" t="s">
        <v>57</v>
      </c>
      <c r="C202" s="23" t="s">
        <v>24</v>
      </c>
      <c r="D202" s="23" t="s">
        <v>186</v>
      </c>
      <c r="E202" s="23" t="s">
        <v>47</v>
      </c>
      <c r="F202" s="28">
        <v>0</v>
      </c>
      <c r="G202" s="28">
        <v>0</v>
      </c>
      <c r="H202" s="28">
        <v>0</v>
      </c>
    </row>
    <row r="203" spans="1:8" ht="30" hidden="1" x14ac:dyDescent="0.2">
      <c r="A203" s="22" t="s">
        <v>166</v>
      </c>
      <c r="B203" s="23" t="s">
        <v>57</v>
      </c>
      <c r="C203" s="23" t="s">
        <v>24</v>
      </c>
      <c r="D203" s="40" t="s">
        <v>167</v>
      </c>
      <c r="E203" s="31"/>
      <c r="F203" s="28">
        <f>F204</f>
        <v>0</v>
      </c>
      <c r="G203" s="28">
        <f>G204</f>
        <v>0</v>
      </c>
      <c r="H203" s="28"/>
    </row>
    <row r="204" spans="1:8" ht="30" hidden="1" x14ac:dyDescent="0.2">
      <c r="A204" s="22" t="s">
        <v>25</v>
      </c>
      <c r="B204" s="23" t="s">
        <v>57</v>
      </c>
      <c r="C204" s="23" t="s">
        <v>24</v>
      </c>
      <c r="D204" s="40" t="s">
        <v>167</v>
      </c>
      <c r="E204" s="31">
        <v>200</v>
      </c>
      <c r="F204" s="28">
        <v>0</v>
      </c>
      <c r="G204" s="28">
        <v>0</v>
      </c>
      <c r="H204" s="28"/>
    </row>
    <row r="205" spans="1:8" ht="15.75" x14ac:dyDescent="0.25">
      <c r="A205" s="18" t="s">
        <v>124</v>
      </c>
      <c r="B205" s="19" t="s">
        <v>57</v>
      </c>
      <c r="C205" s="19" t="s">
        <v>29</v>
      </c>
      <c r="D205" s="19"/>
      <c r="E205" s="19"/>
      <c r="F205" s="246">
        <f t="shared" ref="F205:H207" si="28">F206</f>
        <v>13500000</v>
      </c>
      <c r="G205" s="20">
        <f t="shared" si="28"/>
        <v>13500000</v>
      </c>
      <c r="H205" s="20">
        <f t="shared" si="28"/>
        <v>13500000</v>
      </c>
    </row>
    <row r="206" spans="1:8" ht="15.75" x14ac:dyDescent="0.25">
      <c r="A206" s="18" t="s">
        <v>17</v>
      </c>
      <c r="B206" s="19" t="s">
        <v>57</v>
      </c>
      <c r="C206" s="19" t="s">
        <v>29</v>
      </c>
      <c r="D206" s="19" t="s">
        <v>18</v>
      </c>
      <c r="E206" s="19"/>
      <c r="F206" s="246">
        <f t="shared" si="28"/>
        <v>13500000</v>
      </c>
      <c r="G206" s="20">
        <f t="shared" si="28"/>
        <v>13500000</v>
      </c>
      <c r="H206" s="20">
        <f t="shared" si="28"/>
        <v>13500000</v>
      </c>
    </row>
    <row r="207" spans="1:8" x14ac:dyDescent="0.2">
      <c r="A207" s="22" t="s">
        <v>54</v>
      </c>
      <c r="B207" s="23" t="s">
        <v>57</v>
      </c>
      <c r="C207" s="23" t="s">
        <v>29</v>
      </c>
      <c r="D207" s="23" t="s">
        <v>37</v>
      </c>
      <c r="E207" s="23"/>
      <c r="F207" s="247">
        <f t="shared" si="28"/>
        <v>13500000</v>
      </c>
      <c r="G207" s="24">
        <f t="shared" si="28"/>
        <v>13500000</v>
      </c>
      <c r="H207" s="24">
        <f t="shared" si="28"/>
        <v>13500000</v>
      </c>
    </row>
    <row r="208" spans="1:8" ht="30" x14ac:dyDescent="0.2">
      <c r="A208" s="22" t="s">
        <v>185</v>
      </c>
      <c r="B208" s="23" t="s">
        <v>57</v>
      </c>
      <c r="C208" s="23" t="s">
        <v>29</v>
      </c>
      <c r="D208" s="23" t="s">
        <v>186</v>
      </c>
      <c r="E208" s="23"/>
      <c r="F208" s="247">
        <f>SUM(F209:F211)</f>
        <v>13500000</v>
      </c>
      <c r="G208" s="24">
        <f>SUM(G209:G211)</f>
        <v>13500000</v>
      </c>
      <c r="H208" s="24">
        <f>SUM(H209:H211)</f>
        <v>13500000</v>
      </c>
    </row>
    <row r="209" spans="1:8" ht="30" x14ac:dyDescent="0.2">
      <c r="A209" s="22" t="s">
        <v>25</v>
      </c>
      <c r="B209" s="23" t="s">
        <v>57</v>
      </c>
      <c r="C209" s="23" t="s">
        <v>29</v>
      </c>
      <c r="D209" s="23" t="s">
        <v>186</v>
      </c>
      <c r="E209" s="23" t="s">
        <v>26</v>
      </c>
      <c r="F209" s="413">
        <v>197734</v>
      </c>
      <c r="G209" s="355">
        <v>197734</v>
      </c>
      <c r="H209" s="356">
        <v>197734</v>
      </c>
    </row>
    <row r="210" spans="1:8" ht="30" x14ac:dyDescent="0.2">
      <c r="A210" s="22" t="s">
        <v>50</v>
      </c>
      <c r="B210" s="23" t="s">
        <v>57</v>
      </c>
      <c r="C210" s="23" t="s">
        <v>29</v>
      </c>
      <c r="D210" s="23" t="s">
        <v>186</v>
      </c>
      <c r="E210" s="23" t="s">
        <v>51</v>
      </c>
      <c r="F210" s="413">
        <v>13302266</v>
      </c>
      <c r="G210" s="355">
        <v>13302266</v>
      </c>
      <c r="H210" s="356">
        <v>13302266</v>
      </c>
    </row>
    <row r="211" spans="1:8" ht="30" hidden="1" x14ac:dyDescent="0.2">
      <c r="A211" s="22" t="s">
        <v>122</v>
      </c>
      <c r="B211" s="23" t="s">
        <v>57</v>
      </c>
      <c r="C211" s="23" t="s">
        <v>29</v>
      </c>
      <c r="D211" s="23" t="s">
        <v>186</v>
      </c>
      <c r="E211" s="23" t="s">
        <v>47</v>
      </c>
      <c r="F211" s="308">
        <v>0</v>
      </c>
      <c r="G211" s="308">
        <v>0</v>
      </c>
      <c r="H211" s="28"/>
    </row>
    <row r="212" spans="1:8" s="100" customFormat="1" ht="31.5" x14ac:dyDescent="0.25">
      <c r="A212" s="18" t="s">
        <v>126</v>
      </c>
      <c r="B212" s="19" t="s">
        <v>57</v>
      </c>
      <c r="C212" s="19" t="s">
        <v>31</v>
      </c>
      <c r="D212" s="19"/>
      <c r="E212" s="19"/>
      <c r="F212" s="20">
        <f>F213</f>
        <v>14468541.91</v>
      </c>
      <c r="G212" s="20">
        <f>G213</f>
        <v>6535388.6200000001</v>
      </c>
      <c r="H212" s="20">
        <f>H213</f>
        <v>6631598.6200000001</v>
      </c>
    </row>
    <row r="213" spans="1:8" s="100" customFormat="1" ht="15.75" x14ac:dyDescent="0.25">
      <c r="A213" s="18" t="s">
        <v>17</v>
      </c>
      <c r="B213" s="19" t="s">
        <v>57</v>
      </c>
      <c r="C213" s="19" t="s">
        <v>31</v>
      </c>
      <c r="D213" s="19" t="s">
        <v>18</v>
      </c>
      <c r="E213" s="19"/>
      <c r="F213" s="20">
        <f>F214+F217</f>
        <v>14468541.91</v>
      </c>
      <c r="G213" s="20">
        <f>G214+G217</f>
        <v>6535388.6200000001</v>
      </c>
      <c r="H213" s="20">
        <f>H214+H217</f>
        <v>6631598.6200000001</v>
      </c>
    </row>
    <row r="214" spans="1:8" s="100" customFormat="1" ht="30.75" x14ac:dyDescent="0.25">
      <c r="A214" s="22" t="s">
        <v>19</v>
      </c>
      <c r="B214" s="23" t="s">
        <v>57</v>
      </c>
      <c r="C214" s="23" t="s">
        <v>31</v>
      </c>
      <c r="D214" s="23" t="s">
        <v>20</v>
      </c>
      <c r="E214" s="23"/>
      <c r="F214" s="247">
        <f t="shared" ref="F214:H215" si="29">F215</f>
        <v>4611188.62</v>
      </c>
      <c r="G214" s="24">
        <f t="shared" si="29"/>
        <v>4611188.62</v>
      </c>
      <c r="H214" s="24">
        <f t="shared" si="29"/>
        <v>4611188.62</v>
      </c>
    </row>
    <row r="215" spans="1:8" s="100" customFormat="1" ht="30.75" x14ac:dyDescent="0.25">
      <c r="A215" s="22" t="s">
        <v>159</v>
      </c>
      <c r="B215" s="23" t="s">
        <v>57</v>
      </c>
      <c r="C215" s="23" t="s">
        <v>31</v>
      </c>
      <c r="D215" s="23" t="s">
        <v>160</v>
      </c>
      <c r="E215" s="23"/>
      <c r="F215" s="247">
        <f t="shared" si="29"/>
        <v>4611188.62</v>
      </c>
      <c r="G215" s="24">
        <f t="shared" si="29"/>
        <v>4611188.62</v>
      </c>
      <c r="H215" s="24">
        <f t="shared" si="29"/>
        <v>4611188.62</v>
      </c>
    </row>
    <row r="216" spans="1:8" s="100" customFormat="1" ht="75.75" x14ac:dyDescent="0.25">
      <c r="A216" s="22" t="s">
        <v>21</v>
      </c>
      <c r="B216" s="23" t="s">
        <v>57</v>
      </c>
      <c r="C216" s="23" t="s">
        <v>31</v>
      </c>
      <c r="D216" s="23" t="s">
        <v>160</v>
      </c>
      <c r="E216" s="23" t="s">
        <v>22</v>
      </c>
      <c r="F216" s="247">
        <v>4611188.62</v>
      </c>
      <c r="G216" s="24">
        <v>4611188.62</v>
      </c>
      <c r="H216" s="28">
        <v>4611188.62</v>
      </c>
    </row>
    <row r="217" spans="1:8" x14ac:dyDescent="0.2">
      <c r="A217" s="22" t="s">
        <v>54</v>
      </c>
      <c r="B217" s="23" t="s">
        <v>57</v>
      </c>
      <c r="C217" s="23" t="s">
        <v>31</v>
      </c>
      <c r="D217" s="23" t="s">
        <v>37</v>
      </c>
      <c r="E217" s="23"/>
      <c r="F217" s="24">
        <f>F222+F220+F218</f>
        <v>9857353.2899999991</v>
      </c>
      <c r="G217" s="24">
        <f t="shared" ref="G217:H217" si="30">G222+G220+G218</f>
        <v>1924200</v>
      </c>
      <c r="H217" s="24">
        <f t="shared" si="30"/>
        <v>2020410</v>
      </c>
    </row>
    <row r="218" spans="1:8" ht="30" x14ac:dyDescent="0.2">
      <c r="A218" s="22" t="s">
        <v>771</v>
      </c>
      <c r="B218" s="23" t="s">
        <v>57</v>
      </c>
      <c r="C218" s="23" t="s">
        <v>31</v>
      </c>
      <c r="D218" s="23" t="s">
        <v>770</v>
      </c>
      <c r="E218" s="23"/>
      <c r="F218" s="247">
        <f>F219</f>
        <v>6879833.29</v>
      </c>
      <c r="G218" s="24">
        <f t="shared" ref="G218:H218" si="31">G219</f>
        <v>0</v>
      </c>
      <c r="H218" s="24">
        <f t="shared" si="31"/>
        <v>0</v>
      </c>
    </row>
    <row r="219" spans="1:8" ht="30" x14ac:dyDescent="0.2">
      <c r="A219" s="22" t="s">
        <v>50</v>
      </c>
      <c r="B219" s="23" t="s">
        <v>57</v>
      </c>
      <c r="C219" s="23" t="s">
        <v>31</v>
      </c>
      <c r="D219" s="23" t="s">
        <v>770</v>
      </c>
      <c r="E219" s="23" t="s">
        <v>51</v>
      </c>
      <c r="F219" s="247">
        <f>3875239.29+3004594</f>
        <v>6879833.29</v>
      </c>
      <c r="G219" s="24">
        <v>0</v>
      </c>
      <c r="H219" s="24">
        <v>0</v>
      </c>
    </row>
    <row r="220" spans="1:8" ht="30" x14ac:dyDescent="0.2">
      <c r="A220" s="22" t="s">
        <v>185</v>
      </c>
      <c r="B220" s="23" t="s">
        <v>57</v>
      </c>
      <c r="C220" s="23" t="s">
        <v>31</v>
      </c>
      <c r="D220" s="23" t="s">
        <v>186</v>
      </c>
      <c r="E220" s="23"/>
      <c r="F220" s="247">
        <f>F221</f>
        <v>1149530</v>
      </c>
      <c r="G220" s="24">
        <f>G221</f>
        <v>0</v>
      </c>
      <c r="H220" s="24">
        <f>H221</f>
        <v>0</v>
      </c>
    </row>
    <row r="221" spans="1:8" ht="30" x14ac:dyDescent="0.2">
      <c r="A221" s="22" t="s">
        <v>50</v>
      </c>
      <c r="B221" s="23" t="s">
        <v>57</v>
      </c>
      <c r="C221" s="23" t="s">
        <v>31</v>
      </c>
      <c r="D221" s="23" t="s">
        <v>186</v>
      </c>
      <c r="E221" s="23" t="s">
        <v>51</v>
      </c>
      <c r="F221" s="247">
        <f>1149530</f>
        <v>1149530</v>
      </c>
      <c r="G221" s="24">
        <v>0</v>
      </c>
      <c r="H221" s="28">
        <v>0</v>
      </c>
    </row>
    <row r="222" spans="1:8" ht="30" x14ac:dyDescent="0.2">
      <c r="A222" s="22" t="s">
        <v>187</v>
      </c>
      <c r="B222" s="23" t="s">
        <v>57</v>
      </c>
      <c r="C222" s="23" t="s">
        <v>31</v>
      </c>
      <c r="D222" s="23" t="s">
        <v>188</v>
      </c>
      <c r="E222" s="23"/>
      <c r="F222" s="247">
        <f>F223+F224</f>
        <v>1827990</v>
      </c>
      <c r="G222" s="24">
        <f>G223+G224</f>
        <v>1924200</v>
      </c>
      <c r="H222" s="24">
        <f>H223+H224</f>
        <v>2020410</v>
      </c>
    </row>
    <row r="223" spans="1:8" ht="30" hidden="1" x14ac:dyDescent="0.2">
      <c r="A223" s="22" t="s">
        <v>25</v>
      </c>
      <c r="B223" s="23" t="s">
        <v>57</v>
      </c>
      <c r="C223" s="23" t="s">
        <v>31</v>
      </c>
      <c r="D223" s="23" t="s">
        <v>186</v>
      </c>
      <c r="E223" s="23" t="s">
        <v>26</v>
      </c>
      <c r="F223" s="248"/>
      <c r="G223" s="28"/>
      <c r="H223" s="28"/>
    </row>
    <row r="224" spans="1:8" ht="30" x14ac:dyDescent="0.2">
      <c r="A224" s="22" t="s">
        <v>50</v>
      </c>
      <c r="B224" s="23" t="s">
        <v>57</v>
      </c>
      <c r="C224" s="23" t="s">
        <v>31</v>
      </c>
      <c r="D224" s="23" t="s">
        <v>188</v>
      </c>
      <c r="E224" s="23" t="s">
        <v>51</v>
      </c>
      <c r="F224" s="248">
        <v>1827990</v>
      </c>
      <c r="G224" s="28">
        <v>1924200</v>
      </c>
      <c r="H224" s="28">
        <v>2020410</v>
      </c>
    </row>
    <row r="225" spans="1:8" ht="15.75" x14ac:dyDescent="0.25">
      <c r="A225" s="18" t="s">
        <v>130</v>
      </c>
      <c r="B225" s="19" t="s">
        <v>35</v>
      </c>
      <c r="C225" s="19"/>
      <c r="D225" s="19"/>
      <c r="E225" s="103"/>
      <c r="F225" s="249">
        <f t="shared" ref="F225:H227" si="32">F226</f>
        <v>39795083.339999996</v>
      </c>
      <c r="G225" s="42">
        <f t="shared" si="32"/>
        <v>0</v>
      </c>
      <c r="H225" s="42">
        <f t="shared" si="32"/>
        <v>0</v>
      </c>
    </row>
    <row r="226" spans="1:8" ht="15.75" x14ac:dyDescent="0.25">
      <c r="A226" s="18" t="s">
        <v>131</v>
      </c>
      <c r="B226" s="19" t="s">
        <v>35</v>
      </c>
      <c r="C226" s="19" t="s">
        <v>14</v>
      </c>
      <c r="D226" s="19"/>
      <c r="E226" s="103"/>
      <c r="F226" s="249">
        <f t="shared" si="32"/>
        <v>39795083.339999996</v>
      </c>
      <c r="G226" s="42">
        <f t="shared" si="32"/>
        <v>0</v>
      </c>
      <c r="H226" s="42">
        <f t="shared" si="32"/>
        <v>0</v>
      </c>
    </row>
    <row r="227" spans="1:8" ht="15.75" x14ac:dyDescent="0.25">
      <c r="A227" s="18" t="s">
        <v>17</v>
      </c>
      <c r="B227" s="19" t="s">
        <v>35</v>
      </c>
      <c r="C227" s="19" t="s">
        <v>14</v>
      </c>
      <c r="D227" s="104" t="s">
        <v>18</v>
      </c>
      <c r="E227" s="103"/>
      <c r="F227" s="249">
        <f t="shared" si="32"/>
        <v>39795083.339999996</v>
      </c>
      <c r="G227" s="42">
        <f t="shared" si="32"/>
        <v>0</v>
      </c>
      <c r="H227" s="42">
        <f t="shared" si="32"/>
        <v>0</v>
      </c>
    </row>
    <row r="228" spans="1:8" x14ac:dyDescent="0.2">
      <c r="A228" s="22" t="s">
        <v>54</v>
      </c>
      <c r="B228" s="23" t="s">
        <v>35</v>
      </c>
      <c r="C228" s="23" t="s">
        <v>14</v>
      </c>
      <c r="D228" s="23" t="s">
        <v>37</v>
      </c>
      <c r="E228" s="105"/>
      <c r="F228" s="248">
        <f>F229+F233</f>
        <v>39795083.339999996</v>
      </c>
      <c r="G228" s="28">
        <f>G229+G233</f>
        <v>0</v>
      </c>
      <c r="H228" s="28">
        <f>H229+H233</f>
        <v>0</v>
      </c>
    </row>
    <row r="229" spans="1:8" x14ac:dyDescent="0.2">
      <c r="A229" s="22" t="s">
        <v>189</v>
      </c>
      <c r="B229" s="23" t="s">
        <v>35</v>
      </c>
      <c r="C229" s="23" t="s">
        <v>14</v>
      </c>
      <c r="D229" s="23" t="s">
        <v>190</v>
      </c>
      <c r="E229" s="105"/>
      <c r="F229" s="248">
        <f>F232+F230+F231</f>
        <v>39795083.339999996</v>
      </c>
      <c r="G229" s="28">
        <f>G232+G230+G231</f>
        <v>0</v>
      </c>
      <c r="H229" s="28">
        <f>H232+H230+H231</f>
        <v>0</v>
      </c>
    </row>
    <row r="230" spans="1:8" ht="30" x14ac:dyDescent="0.2">
      <c r="A230" s="22" t="s">
        <v>25</v>
      </c>
      <c r="B230" s="23" t="s">
        <v>35</v>
      </c>
      <c r="C230" s="23" t="s">
        <v>14</v>
      </c>
      <c r="D230" s="23" t="s">
        <v>190</v>
      </c>
      <c r="E230" s="105" t="s">
        <v>26</v>
      </c>
      <c r="F230" s="248">
        <f>4032120+12452895.93+65152.12+1026000+21704764.73-394347.45-61892.1+1540743.29-955000</f>
        <v>39410436.519999996</v>
      </c>
      <c r="G230" s="28">
        <v>0</v>
      </c>
      <c r="H230" s="28">
        <v>0</v>
      </c>
    </row>
    <row r="231" spans="1:8" ht="30" hidden="1" x14ac:dyDescent="0.2">
      <c r="A231" s="22" t="s">
        <v>50</v>
      </c>
      <c r="B231" s="23" t="s">
        <v>35</v>
      </c>
      <c r="C231" s="23" t="s">
        <v>14</v>
      </c>
      <c r="D231" s="23" t="s">
        <v>190</v>
      </c>
      <c r="E231" s="105" t="s">
        <v>51</v>
      </c>
      <c r="F231" s="248">
        <v>0</v>
      </c>
      <c r="G231" s="28">
        <v>0</v>
      </c>
      <c r="H231" s="28"/>
    </row>
    <row r="232" spans="1:8" ht="30" x14ac:dyDescent="0.2">
      <c r="A232" s="22" t="s">
        <v>122</v>
      </c>
      <c r="B232" s="23" t="s">
        <v>35</v>
      </c>
      <c r="C232" s="23" t="s">
        <v>14</v>
      </c>
      <c r="D232" s="23" t="s">
        <v>190</v>
      </c>
      <c r="E232" s="105" t="s">
        <v>47</v>
      </c>
      <c r="F232" s="248">
        <v>384646.82</v>
      </c>
      <c r="G232" s="28">
        <v>0</v>
      </c>
      <c r="H232" s="28">
        <v>0</v>
      </c>
    </row>
    <row r="233" spans="1:8" ht="30" hidden="1" x14ac:dyDescent="0.2">
      <c r="A233" s="22" t="s">
        <v>166</v>
      </c>
      <c r="B233" s="23" t="s">
        <v>35</v>
      </c>
      <c r="C233" s="23" t="s">
        <v>14</v>
      </c>
      <c r="D233" s="23" t="s">
        <v>167</v>
      </c>
      <c r="E233" s="105"/>
      <c r="F233" s="28">
        <f>F234</f>
        <v>0</v>
      </c>
      <c r="G233" s="28">
        <f>G234</f>
        <v>0</v>
      </c>
      <c r="H233" s="28"/>
    </row>
    <row r="234" spans="1:8" ht="30" hidden="1" x14ac:dyDescent="0.2">
      <c r="A234" s="22" t="s">
        <v>25</v>
      </c>
      <c r="B234" s="23" t="s">
        <v>35</v>
      </c>
      <c r="C234" s="23" t="s">
        <v>14</v>
      </c>
      <c r="D234" s="23" t="s">
        <v>167</v>
      </c>
      <c r="E234" s="105" t="s">
        <v>26</v>
      </c>
      <c r="F234" s="28">
        <v>0</v>
      </c>
      <c r="G234" s="28"/>
      <c r="H234" s="28"/>
    </row>
    <row r="235" spans="1:8" ht="63" x14ac:dyDescent="0.25">
      <c r="A235" s="115" t="s">
        <v>136</v>
      </c>
      <c r="B235" s="104" t="s">
        <v>137</v>
      </c>
      <c r="C235" s="104"/>
      <c r="D235" s="104"/>
      <c r="E235" s="309"/>
      <c r="F235" s="50">
        <f t="shared" ref="F235:H239" si="33">F236</f>
        <v>894501723.45000005</v>
      </c>
      <c r="G235" s="50">
        <f t="shared" si="33"/>
        <v>128460096.52000001</v>
      </c>
      <c r="H235" s="50">
        <f t="shared" si="33"/>
        <v>0</v>
      </c>
    </row>
    <row r="236" spans="1:8" ht="31.5" x14ac:dyDescent="0.25">
      <c r="A236" s="51" t="s">
        <v>138</v>
      </c>
      <c r="B236" s="104" t="s">
        <v>137</v>
      </c>
      <c r="C236" s="104" t="s">
        <v>24</v>
      </c>
      <c r="D236" s="104"/>
      <c r="E236" s="104"/>
      <c r="F236" s="50">
        <f t="shared" si="33"/>
        <v>894501723.45000005</v>
      </c>
      <c r="G236" s="50">
        <f t="shared" si="33"/>
        <v>128460096.52000001</v>
      </c>
      <c r="H236" s="50">
        <f t="shared" si="33"/>
        <v>0</v>
      </c>
    </row>
    <row r="237" spans="1:8" ht="15.75" x14ac:dyDescent="0.25">
      <c r="A237" s="18" t="s">
        <v>17</v>
      </c>
      <c r="B237" s="104" t="s">
        <v>137</v>
      </c>
      <c r="C237" s="104" t="s">
        <v>24</v>
      </c>
      <c r="D237" s="104" t="s">
        <v>18</v>
      </c>
      <c r="E237" s="104"/>
      <c r="F237" s="50">
        <f>F238</f>
        <v>894501723.45000005</v>
      </c>
      <c r="G237" s="50">
        <f>G238</f>
        <v>128460096.52000001</v>
      </c>
      <c r="H237" s="50">
        <f t="shared" si="33"/>
        <v>0</v>
      </c>
    </row>
    <row r="238" spans="1:8" x14ac:dyDescent="0.2">
      <c r="A238" s="22" t="s">
        <v>82</v>
      </c>
      <c r="B238" s="310" t="s">
        <v>137</v>
      </c>
      <c r="C238" s="310" t="s">
        <v>24</v>
      </c>
      <c r="D238" s="310" t="s">
        <v>139</v>
      </c>
      <c r="E238" s="310"/>
      <c r="F238" s="54">
        <f>F239+F241</f>
        <v>894501723.45000005</v>
      </c>
      <c r="G238" s="54">
        <f t="shared" ref="G238:H238" si="34">G239+G241</f>
        <v>128460096.52000001</v>
      </c>
      <c r="H238" s="54">
        <f t="shared" si="34"/>
        <v>0</v>
      </c>
    </row>
    <row r="239" spans="1:8" ht="30" x14ac:dyDescent="0.2">
      <c r="A239" s="311" t="s">
        <v>191</v>
      </c>
      <c r="B239" s="310" t="s">
        <v>137</v>
      </c>
      <c r="C239" s="310" t="s">
        <v>24</v>
      </c>
      <c r="D239" s="310" t="s">
        <v>192</v>
      </c>
      <c r="E239" s="310"/>
      <c r="F239" s="414">
        <f>F240</f>
        <v>436642000</v>
      </c>
      <c r="G239" s="54">
        <f t="shared" si="33"/>
        <v>0</v>
      </c>
      <c r="H239" s="54">
        <f t="shared" si="33"/>
        <v>0</v>
      </c>
    </row>
    <row r="240" spans="1:8" x14ac:dyDescent="0.2">
      <c r="A240" s="311" t="s">
        <v>82</v>
      </c>
      <c r="B240" s="310" t="s">
        <v>137</v>
      </c>
      <c r="C240" s="310" t="s">
        <v>24</v>
      </c>
      <c r="D240" s="310" t="s">
        <v>192</v>
      </c>
      <c r="E240" s="310" t="s">
        <v>140</v>
      </c>
      <c r="F240" s="248">
        <v>436642000</v>
      </c>
      <c r="G240" s="28">
        <v>0</v>
      </c>
      <c r="H240" s="28">
        <v>0</v>
      </c>
    </row>
    <row r="241" spans="1:8" ht="30" x14ac:dyDescent="0.2">
      <c r="A241" s="312" t="s">
        <v>193</v>
      </c>
      <c r="B241" s="310" t="s">
        <v>137</v>
      </c>
      <c r="C241" s="310" t="s">
        <v>24</v>
      </c>
      <c r="D241" s="224">
        <v>9960088520</v>
      </c>
      <c r="E241" s="224"/>
      <c r="F241" s="248">
        <f>F242</f>
        <v>457859723.44999999</v>
      </c>
      <c r="G241" s="28">
        <f>G242</f>
        <v>128460096.52000001</v>
      </c>
      <c r="H241" s="28">
        <f>H242</f>
        <v>0</v>
      </c>
    </row>
    <row r="242" spans="1:8" x14ac:dyDescent="0.2">
      <c r="A242" s="311" t="s">
        <v>82</v>
      </c>
      <c r="B242" s="310" t="s">
        <v>137</v>
      </c>
      <c r="C242" s="310" t="s">
        <v>24</v>
      </c>
      <c r="D242" s="224">
        <v>9960088520</v>
      </c>
      <c r="E242" s="224">
        <v>500</v>
      </c>
      <c r="F242" s="248">
        <f>11741386.74+328297269.87+8100000+404216.68+ 694243.75+115052.02+154000+2110000+1998000-255717.94+4616400+58747946.16+8687811.33+850000+4158161.43+3426136.01+1496000+951252.48+1207479.3+15850183.62+4509902</f>
        <v>457859723.44999999</v>
      </c>
      <c r="G242" s="28">
        <f>70000000+58460096.52</f>
        <v>128460096.52000001</v>
      </c>
      <c r="H242" s="28">
        <v>0</v>
      </c>
    </row>
    <row r="245" spans="1:8" x14ac:dyDescent="0.2">
      <c r="A245" s="316" t="s">
        <v>767</v>
      </c>
    </row>
    <row r="246" spans="1:8" x14ac:dyDescent="0.2">
      <c r="A246" s="317" t="s">
        <v>768</v>
      </c>
    </row>
  </sheetData>
  <autoFilter ref="A12:H242"/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51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"/>
  <sheetViews>
    <sheetView topLeftCell="A16" zoomScale="96" zoomScaleNormal="96" workbookViewId="0">
      <selection activeCell="I8" sqref="I8"/>
    </sheetView>
  </sheetViews>
  <sheetFormatPr defaultColWidth="9.140625" defaultRowHeight="15.75" x14ac:dyDescent="0.25"/>
  <cols>
    <col min="1" max="1" width="60.85546875" style="1" customWidth="1"/>
    <col min="2" max="2" width="6.140625" style="2" customWidth="1"/>
    <col min="3" max="3" width="6" style="2" customWidth="1"/>
    <col min="4" max="4" width="17.5703125" style="1" customWidth="1"/>
    <col min="5" max="5" width="8" style="1" customWidth="1"/>
    <col min="6" max="6" width="21" style="8" customWidth="1"/>
    <col min="7" max="7" width="21" style="55" customWidth="1"/>
    <col min="8" max="8" width="25.42578125" style="41" customWidth="1"/>
    <col min="9" max="9" width="17.85546875" style="4" customWidth="1"/>
    <col min="10" max="10" width="22.7109375" style="4" customWidth="1"/>
    <col min="11" max="12" width="18.5703125" style="4" customWidth="1"/>
    <col min="13" max="13" width="13.28515625" style="4" customWidth="1"/>
    <col min="14" max="16384" width="9.140625" style="4"/>
  </cols>
  <sheetData>
    <row r="1" spans="1:12" x14ac:dyDescent="0.25">
      <c r="F1" s="3"/>
      <c r="G1" s="3"/>
    </row>
    <row r="2" spans="1:12" ht="18.75" x14ac:dyDescent="0.3">
      <c r="D2" s="5"/>
      <c r="F2" s="6"/>
      <c r="G2" s="6" t="s">
        <v>0</v>
      </c>
    </row>
    <row r="3" spans="1:12" ht="18.75" x14ac:dyDescent="0.3">
      <c r="D3" s="5"/>
      <c r="F3" s="6"/>
      <c r="G3" s="6" t="s">
        <v>840</v>
      </c>
    </row>
    <row r="4" spans="1:12" ht="18.75" x14ac:dyDescent="0.3">
      <c r="D4" s="5"/>
      <c r="F4" s="6"/>
      <c r="G4" s="6" t="s">
        <v>1</v>
      </c>
    </row>
    <row r="5" spans="1:12" ht="18.75" x14ac:dyDescent="0.3">
      <c r="D5" s="5"/>
      <c r="F5" s="6"/>
      <c r="G5" s="6" t="s">
        <v>2</v>
      </c>
    </row>
    <row r="6" spans="1:12" ht="18.75" x14ac:dyDescent="0.3">
      <c r="D6" s="5"/>
      <c r="F6" s="6"/>
      <c r="G6" s="6" t="s">
        <v>3</v>
      </c>
    </row>
    <row r="7" spans="1:12" ht="18.75" x14ac:dyDescent="0.3">
      <c r="D7" s="5"/>
      <c r="F7" s="6"/>
      <c r="G7" s="6" t="s">
        <v>839</v>
      </c>
    </row>
    <row r="8" spans="1:12" ht="18.75" x14ac:dyDescent="0.3">
      <c r="D8" s="5"/>
      <c r="F8" s="6"/>
      <c r="G8" s="6" t="s">
        <v>833</v>
      </c>
    </row>
    <row r="9" spans="1:12" x14ac:dyDescent="0.25">
      <c r="F9" s="3"/>
      <c r="G9" s="3"/>
    </row>
    <row r="11" spans="1:12" ht="59.25" customHeight="1" x14ac:dyDescent="0.25">
      <c r="A11" s="434" t="s">
        <v>209</v>
      </c>
      <c r="B11" s="434"/>
      <c r="C11" s="434"/>
      <c r="D11" s="434"/>
      <c r="E11" s="434"/>
      <c r="F11" s="434"/>
      <c r="G11" s="434"/>
      <c r="H11" s="434"/>
      <c r="J11" s="73"/>
      <c r="K11" s="73"/>
      <c r="L11" s="73"/>
    </row>
    <row r="13" spans="1:12" x14ac:dyDescent="0.25">
      <c r="G13" s="7"/>
      <c r="H13" s="7" t="s">
        <v>4</v>
      </c>
      <c r="J13" s="73"/>
      <c r="K13" s="73"/>
      <c r="L13" s="73"/>
    </row>
    <row r="14" spans="1:12" s="12" customFormat="1" ht="30" x14ac:dyDescent="0.25">
      <c r="A14" s="9" t="s">
        <v>5</v>
      </c>
      <c r="B14" s="10" t="s">
        <v>6</v>
      </c>
      <c r="C14" s="10" t="s">
        <v>7</v>
      </c>
      <c r="D14" s="9" t="s">
        <v>8</v>
      </c>
      <c r="E14" s="9" t="s">
        <v>9</v>
      </c>
      <c r="F14" s="11" t="s">
        <v>10</v>
      </c>
      <c r="G14" s="11" t="s">
        <v>11</v>
      </c>
      <c r="H14" s="11" t="s">
        <v>141</v>
      </c>
      <c r="I14" s="55"/>
      <c r="J14" s="55"/>
      <c r="K14" s="55"/>
      <c r="L14" s="55"/>
    </row>
    <row r="15" spans="1:12" s="17" customFormat="1" x14ac:dyDescent="0.25">
      <c r="A15" s="13" t="s">
        <v>12</v>
      </c>
      <c r="B15" s="14"/>
      <c r="C15" s="14"/>
      <c r="D15" s="15"/>
      <c r="E15" s="15"/>
      <c r="F15" s="16">
        <f>F16+F78+F86+F125+F130+F141+F259+F295+F358+F378+F290</f>
        <v>4475112082.1833324</v>
      </c>
      <c r="G15" s="16">
        <f>G16+G78+G86+G125+G130+G141+G259+G295+G358+G378+G290</f>
        <v>3470812388.5144</v>
      </c>
      <c r="H15" s="16">
        <f>H16+H78+H86+H125+H130+H141+H259+H295+H358+H378+H290</f>
        <v>3080330700.9958825</v>
      </c>
      <c r="I15" s="114"/>
      <c r="J15" s="114"/>
      <c r="K15" s="114"/>
      <c r="L15" s="114"/>
    </row>
    <row r="16" spans="1:12" x14ac:dyDescent="0.25">
      <c r="A16" s="18" t="s">
        <v>13</v>
      </c>
      <c r="B16" s="19" t="s">
        <v>14</v>
      </c>
      <c r="C16" s="19"/>
      <c r="D16" s="19"/>
      <c r="E16" s="19"/>
      <c r="F16" s="20">
        <f>F17+F21+F28+F34+F45+F49+F41</f>
        <v>976842515.14333332</v>
      </c>
      <c r="G16" s="20">
        <f>G17+G21+G28+G34+G45+G49+G41</f>
        <v>974951554.32000005</v>
      </c>
      <c r="H16" s="20">
        <f>H17+H21+H28+H34+H45+H49+H41</f>
        <v>972924493.23000002</v>
      </c>
      <c r="J16" s="73"/>
      <c r="K16" s="73"/>
      <c r="L16" s="73"/>
    </row>
    <row r="17" spans="1:8" ht="47.25" x14ac:dyDescent="0.25">
      <c r="A17" s="18" t="s">
        <v>15</v>
      </c>
      <c r="B17" s="19" t="s">
        <v>14</v>
      </c>
      <c r="C17" s="19" t="s">
        <v>16</v>
      </c>
      <c r="D17" s="19"/>
      <c r="E17" s="19"/>
      <c r="F17" s="20">
        <f t="shared" ref="F17:H19" si="0">F18</f>
        <v>9081110</v>
      </c>
      <c r="G17" s="20">
        <f t="shared" si="0"/>
        <v>9085598</v>
      </c>
      <c r="H17" s="20">
        <f t="shared" si="0"/>
        <v>8999510</v>
      </c>
    </row>
    <row r="18" spans="1:8" s="21" customFormat="1" x14ac:dyDescent="0.25">
      <c r="A18" s="18" t="s">
        <v>17</v>
      </c>
      <c r="B18" s="19" t="s">
        <v>14</v>
      </c>
      <c r="C18" s="19" t="s">
        <v>16</v>
      </c>
      <c r="D18" s="19" t="s">
        <v>18</v>
      </c>
      <c r="E18" s="19"/>
      <c r="F18" s="20">
        <f t="shared" si="0"/>
        <v>9081110</v>
      </c>
      <c r="G18" s="20">
        <f t="shared" si="0"/>
        <v>9085598</v>
      </c>
      <c r="H18" s="20">
        <f t="shared" si="0"/>
        <v>8999510</v>
      </c>
    </row>
    <row r="19" spans="1:8" ht="30.75" x14ac:dyDescent="0.25">
      <c r="A19" s="22" t="s">
        <v>19</v>
      </c>
      <c r="B19" s="23" t="s">
        <v>14</v>
      </c>
      <c r="C19" s="23" t="s">
        <v>16</v>
      </c>
      <c r="D19" s="23" t="s">
        <v>20</v>
      </c>
      <c r="E19" s="23"/>
      <c r="F19" s="24">
        <f t="shared" si="0"/>
        <v>9081110</v>
      </c>
      <c r="G19" s="24">
        <f t="shared" si="0"/>
        <v>9085598</v>
      </c>
      <c r="H19" s="24">
        <f t="shared" si="0"/>
        <v>8999510</v>
      </c>
    </row>
    <row r="20" spans="1:8" ht="75.75" x14ac:dyDescent="0.25">
      <c r="A20" s="22" t="s">
        <v>21</v>
      </c>
      <c r="B20" s="23" t="s">
        <v>14</v>
      </c>
      <c r="C20" s="23" t="s">
        <v>16</v>
      </c>
      <c r="D20" s="23" t="s">
        <v>20</v>
      </c>
      <c r="E20" s="23" t="s">
        <v>22</v>
      </c>
      <c r="F20" s="25">
        <f>'Приложение 3'!F19</f>
        <v>9081110</v>
      </c>
      <c r="G20" s="25">
        <f>'Приложение 3'!G19</f>
        <v>9085598</v>
      </c>
      <c r="H20" s="25">
        <f>'Приложение 3'!H19</f>
        <v>8999510</v>
      </c>
    </row>
    <row r="21" spans="1:8" s="21" customFormat="1" ht="63" x14ac:dyDescent="0.25">
      <c r="A21" s="18" t="s">
        <v>23</v>
      </c>
      <c r="B21" s="19" t="s">
        <v>14</v>
      </c>
      <c r="C21" s="19" t="s">
        <v>24</v>
      </c>
      <c r="D21" s="19"/>
      <c r="E21" s="19"/>
      <c r="F21" s="20">
        <f t="shared" ref="F21:H22" si="1">F22</f>
        <v>9567881.120000001</v>
      </c>
      <c r="G21" s="20">
        <f t="shared" si="1"/>
        <v>5072585.76</v>
      </c>
      <c r="H21" s="20">
        <f t="shared" si="1"/>
        <v>5311265.62</v>
      </c>
    </row>
    <row r="22" spans="1:8" x14ac:dyDescent="0.25">
      <c r="A22" s="18" t="s">
        <v>17</v>
      </c>
      <c r="B22" s="19" t="s">
        <v>14</v>
      </c>
      <c r="C22" s="19" t="s">
        <v>24</v>
      </c>
      <c r="D22" s="19" t="s">
        <v>18</v>
      </c>
      <c r="E22" s="19"/>
      <c r="F22" s="20">
        <f t="shared" si="1"/>
        <v>9567881.120000001</v>
      </c>
      <c r="G22" s="20">
        <f t="shared" si="1"/>
        <v>5072585.76</v>
      </c>
      <c r="H22" s="20">
        <f t="shared" si="1"/>
        <v>5311265.62</v>
      </c>
    </row>
    <row r="23" spans="1:8" ht="30.75" x14ac:dyDescent="0.25">
      <c r="A23" s="22" t="s">
        <v>19</v>
      </c>
      <c r="B23" s="23" t="s">
        <v>14</v>
      </c>
      <c r="C23" s="23" t="s">
        <v>24</v>
      </c>
      <c r="D23" s="23" t="s">
        <v>20</v>
      </c>
      <c r="E23" s="23"/>
      <c r="F23" s="24">
        <f>SUM(F24:F27)</f>
        <v>9567881.120000001</v>
      </c>
      <c r="G23" s="24">
        <f t="shared" ref="G23:H23" si="2">SUM(G24:G27)</f>
        <v>5072585.76</v>
      </c>
      <c r="H23" s="24">
        <f t="shared" si="2"/>
        <v>5311265.62</v>
      </c>
    </row>
    <row r="24" spans="1:8" ht="75.75" x14ac:dyDescent="0.25">
      <c r="A24" s="22" t="s">
        <v>21</v>
      </c>
      <c r="B24" s="23" t="s">
        <v>14</v>
      </c>
      <c r="C24" s="23" t="s">
        <v>24</v>
      </c>
      <c r="D24" s="23" t="s">
        <v>20</v>
      </c>
      <c r="E24" s="23" t="s">
        <v>22</v>
      </c>
      <c r="F24" s="24">
        <f>'Приложение 3'!F27+'Приложение 3'!F24</f>
        <v>6243676.4100000001</v>
      </c>
      <c r="G24" s="24">
        <f>'Приложение 3'!G27+'Приложение 3'!G24</f>
        <v>847154.58</v>
      </c>
      <c r="H24" s="24">
        <f>'Приложение 3'!H27+'Приложение 3'!H24</f>
        <v>874470.08</v>
      </c>
    </row>
    <row r="25" spans="1:8" ht="30.75" x14ac:dyDescent="0.25">
      <c r="A25" s="22" t="s">
        <v>25</v>
      </c>
      <c r="B25" s="23" t="s">
        <v>14</v>
      </c>
      <c r="C25" s="23" t="s">
        <v>24</v>
      </c>
      <c r="D25" s="23" t="s">
        <v>20</v>
      </c>
      <c r="E25" s="23" t="s">
        <v>26</v>
      </c>
      <c r="F25" s="24">
        <f>'Приложение 3'!F28</f>
        <v>3298286.46</v>
      </c>
      <c r="G25" s="24">
        <f>'Приложение 3'!G28</f>
        <v>4195031.18</v>
      </c>
      <c r="H25" s="24">
        <f>'Приложение 3'!H28</f>
        <v>4404814.74</v>
      </c>
    </row>
    <row r="26" spans="1:8" x14ac:dyDescent="0.25">
      <c r="A26" s="22" t="s">
        <v>50</v>
      </c>
      <c r="B26" s="23" t="s">
        <v>14</v>
      </c>
      <c r="C26" s="23" t="s">
        <v>24</v>
      </c>
      <c r="D26" s="23" t="s">
        <v>20</v>
      </c>
      <c r="E26" s="23" t="s">
        <v>51</v>
      </c>
      <c r="F26" s="24">
        <f>'Приложение 3'!F25</f>
        <v>5918.25</v>
      </c>
      <c r="G26" s="24">
        <f>'Приложение 3'!G25</f>
        <v>0</v>
      </c>
      <c r="H26" s="24">
        <f>'Приложение 3'!H25</f>
        <v>0</v>
      </c>
    </row>
    <row r="27" spans="1:8" x14ac:dyDescent="0.25">
      <c r="A27" s="22" t="s">
        <v>27</v>
      </c>
      <c r="B27" s="23" t="s">
        <v>14</v>
      </c>
      <c r="C27" s="23" t="s">
        <v>24</v>
      </c>
      <c r="D27" s="23" t="s">
        <v>20</v>
      </c>
      <c r="E27" s="23" t="s">
        <v>28</v>
      </c>
      <c r="F27" s="24">
        <f>'Приложение 3'!F29</f>
        <v>20000</v>
      </c>
      <c r="G27" s="24">
        <f>'Приложение 3'!G29</f>
        <v>30400</v>
      </c>
      <c r="H27" s="24">
        <f>'Приложение 3'!H29</f>
        <v>31980.799999999999</v>
      </c>
    </row>
    <row r="28" spans="1:8" ht="63" x14ac:dyDescent="0.25">
      <c r="A28" s="26" t="s">
        <v>568</v>
      </c>
      <c r="B28" s="19" t="s">
        <v>14</v>
      </c>
      <c r="C28" s="19" t="s">
        <v>29</v>
      </c>
      <c r="D28" s="19"/>
      <c r="E28" s="19"/>
      <c r="F28" s="20">
        <f t="shared" ref="F28:H29" si="3">F29</f>
        <v>75691819.109999999</v>
      </c>
      <c r="G28" s="20">
        <f t="shared" si="3"/>
        <v>77202429.319999993</v>
      </c>
      <c r="H28" s="20">
        <f t="shared" si="3"/>
        <v>77701079.309999987</v>
      </c>
    </row>
    <row r="29" spans="1:8" x14ac:dyDescent="0.25">
      <c r="A29" s="18" t="s">
        <v>17</v>
      </c>
      <c r="B29" s="19" t="s">
        <v>14</v>
      </c>
      <c r="C29" s="19" t="s">
        <v>29</v>
      </c>
      <c r="D29" s="19" t="s">
        <v>18</v>
      </c>
      <c r="E29" s="19"/>
      <c r="F29" s="20">
        <f t="shared" si="3"/>
        <v>75691819.109999999</v>
      </c>
      <c r="G29" s="20">
        <f t="shared" si="3"/>
        <v>77202429.319999993</v>
      </c>
      <c r="H29" s="20">
        <f t="shared" si="3"/>
        <v>77701079.309999987</v>
      </c>
    </row>
    <row r="30" spans="1:8" ht="30.75" x14ac:dyDescent="0.25">
      <c r="A30" s="22" t="s">
        <v>19</v>
      </c>
      <c r="B30" s="23" t="s">
        <v>14</v>
      </c>
      <c r="C30" s="23" t="s">
        <v>29</v>
      </c>
      <c r="D30" s="23" t="s">
        <v>20</v>
      </c>
      <c r="E30" s="23"/>
      <c r="F30" s="24">
        <f>SUM(F31:F33)</f>
        <v>75691819.109999999</v>
      </c>
      <c r="G30" s="24">
        <f>SUM(G31:G33)</f>
        <v>77202429.319999993</v>
      </c>
      <c r="H30" s="24">
        <f>SUM(H31:H33)</f>
        <v>77701079.309999987</v>
      </c>
    </row>
    <row r="31" spans="1:8" ht="75.75" x14ac:dyDescent="0.25">
      <c r="A31" s="22" t="s">
        <v>21</v>
      </c>
      <c r="B31" s="23" t="s">
        <v>14</v>
      </c>
      <c r="C31" s="23" t="s">
        <v>29</v>
      </c>
      <c r="D31" s="23" t="s">
        <v>20</v>
      </c>
      <c r="E31" s="23" t="s">
        <v>22</v>
      </c>
      <c r="F31" s="24">
        <f>'Приложение 3'!F34</f>
        <v>70327780.310000002</v>
      </c>
      <c r="G31" s="24">
        <f>'Приложение 3'!G34</f>
        <v>70532182.319999993</v>
      </c>
      <c r="H31" s="24">
        <f>'Приложение 3'!H34</f>
        <v>70736065.319999993</v>
      </c>
    </row>
    <row r="32" spans="1:8" s="21" customFormat="1" ht="30.75" x14ac:dyDescent="0.25">
      <c r="A32" s="22" t="s">
        <v>25</v>
      </c>
      <c r="B32" s="23" t="s">
        <v>14</v>
      </c>
      <c r="C32" s="23" t="s">
        <v>29</v>
      </c>
      <c r="D32" s="23" t="s">
        <v>20</v>
      </c>
      <c r="E32" s="23" t="s">
        <v>26</v>
      </c>
      <c r="F32" s="24">
        <f>'Приложение 3'!F35</f>
        <v>5209068.8</v>
      </c>
      <c r="G32" s="24">
        <f>'Приложение 3'!G35</f>
        <v>6515277</v>
      </c>
      <c r="H32" s="24">
        <f>'Приложение 3'!H35</f>
        <v>6810043.9900000002</v>
      </c>
    </row>
    <row r="33" spans="1:8" s="21" customFormat="1" x14ac:dyDescent="0.25">
      <c r="A33" s="22" t="s">
        <v>27</v>
      </c>
      <c r="B33" s="23" t="s">
        <v>14</v>
      </c>
      <c r="C33" s="23" t="s">
        <v>29</v>
      </c>
      <c r="D33" s="23" t="s">
        <v>20</v>
      </c>
      <c r="E33" s="23" t="s">
        <v>28</v>
      </c>
      <c r="F33" s="24">
        <f>'Приложение 3'!F37</f>
        <v>154970</v>
      </c>
      <c r="G33" s="24">
        <f>'Приложение 3'!G37</f>
        <v>154970</v>
      </c>
      <c r="H33" s="24">
        <f>'Приложение 3'!H37</f>
        <v>154970</v>
      </c>
    </row>
    <row r="34" spans="1:8" ht="47.25" x14ac:dyDescent="0.25">
      <c r="A34" s="18" t="s">
        <v>30</v>
      </c>
      <c r="B34" s="19" t="s">
        <v>14</v>
      </c>
      <c r="C34" s="19" t="s">
        <v>31</v>
      </c>
      <c r="D34" s="19"/>
      <c r="E34" s="19"/>
      <c r="F34" s="20">
        <f t="shared" ref="F34:H35" si="4">F35</f>
        <v>48200148.25</v>
      </c>
      <c r="G34" s="20">
        <f t="shared" si="4"/>
        <v>46937865.759999998</v>
      </c>
      <c r="H34" s="20">
        <f t="shared" si="4"/>
        <v>46445563.060000002</v>
      </c>
    </row>
    <row r="35" spans="1:8" x14ac:dyDescent="0.25">
      <c r="A35" s="18" t="s">
        <v>17</v>
      </c>
      <c r="B35" s="19" t="s">
        <v>14</v>
      </c>
      <c r="C35" s="19" t="s">
        <v>31</v>
      </c>
      <c r="D35" s="19" t="s">
        <v>18</v>
      </c>
      <c r="E35" s="19"/>
      <c r="F35" s="20">
        <f t="shared" si="4"/>
        <v>48200148.25</v>
      </c>
      <c r="G35" s="20">
        <f t="shared" si="4"/>
        <v>46937865.759999998</v>
      </c>
      <c r="H35" s="20">
        <f t="shared" si="4"/>
        <v>46445563.060000002</v>
      </c>
    </row>
    <row r="36" spans="1:8" ht="30.75" x14ac:dyDescent="0.25">
      <c r="A36" s="22" t="s">
        <v>19</v>
      </c>
      <c r="B36" s="23" t="s">
        <v>14</v>
      </c>
      <c r="C36" s="23" t="s">
        <v>31</v>
      </c>
      <c r="D36" s="23" t="s">
        <v>20</v>
      </c>
      <c r="E36" s="23"/>
      <c r="F36" s="24">
        <f>SUM(F37:F40)</f>
        <v>48200148.25</v>
      </c>
      <c r="G36" s="24">
        <f t="shared" ref="G36:H36" si="5">SUM(G37:G40)</f>
        <v>46937865.759999998</v>
      </c>
      <c r="H36" s="24">
        <f t="shared" si="5"/>
        <v>46445563.060000002</v>
      </c>
    </row>
    <row r="37" spans="1:8" ht="75.75" x14ac:dyDescent="0.25">
      <c r="A37" s="22" t="s">
        <v>21</v>
      </c>
      <c r="B37" s="23" t="s">
        <v>14</v>
      </c>
      <c r="C37" s="23" t="s">
        <v>31</v>
      </c>
      <c r="D37" s="23" t="s">
        <v>20</v>
      </c>
      <c r="E37" s="23" t="s">
        <v>22</v>
      </c>
      <c r="F37" s="24">
        <f>'Приложение 3'!F42+'Приложение 3'!F46+'Приложение 3'!F50</f>
        <v>44350642.009999998</v>
      </c>
      <c r="G37" s="24">
        <f>'Приложение 3'!G42+'Приложение 3'!G46+'Приложение 3'!G50</f>
        <v>43759941.409999996</v>
      </c>
      <c r="H37" s="24">
        <f>'Приложение 3'!H42+'Приложение 3'!H46+'Приложение 3'!H50</f>
        <v>43202221.640000001</v>
      </c>
    </row>
    <row r="38" spans="1:8" ht="30.75" x14ac:dyDescent="0.25">
      <c r="A38" s="22" t="s">
        <v>25</v>
      </c>
      <c r="B38" s="23" t="s">
        <v>14</v>
      </c>
      <c r="C38" s="23" t="s">
        <v>31</v>
      </c>
      <c r="D38" s="23" t="s">
        <v>20</v>
      </c>
      <c r="E38" s="23" t="s">
        <v>26</v>
      </c>
      <c r="F38" s="24">
        <f>'Приложение 3'!F47+'Приложение 3'!F51</f>
        <v>3440222</v>
      </c>
      <c r="G38" s="24">
        <f>'Приложение 3'!G47+'Приложение 3'!G51</f>
        <v>3177924.35</v>
      </c>
      <c r="H38" s="24">
        <f>'Приложение 3'!H47+'Приложение 3'!H51</f>
        <v>3243341.42</v>
      </c>
    </row>
    <row r="39" spans="1:8" x14ac:dyDescent="0.25">
      <c r="A39" s="22" t="s">
        <v>50</v>
      </c>
      <c r="B39" s="23" t="s">
        <v>14</v>
      </c>
      <c r="C39" s="23" t="s">
        <v>31</v>
      </c>
      <c r="D39" s="23" t="s">
        <v>20</v>
      </c>
      <c r="E39" s="23" t="s">
        <v>51</v>
      </c>
      <c r="F39" s="24">
        <f>'Приложение 3'!F43</f>
        <v>409200</v>
      </c>
      <c r="G39" s="24">
        <f>'Приложение 3'!G43</f>
        <v>0</v>
      </c>
      <c r="H39" s="24">
        <f>'Приложение 3'!H43</f>
        <v>0</v>
      </c>
    </row>
    <row r="40" spans="1:8" x14ac:dyDescent="0.25">
      <c r="A40" s="22" t="s">
        <v>27</v>
      </c>
      <c r="B40" s="23" t="s">
        <v>14</v>
      </c>
      <c r="C40" s="23" t="s">
        <v>31</v>
      </c>
      <c r="D40" s="23" t="s">
        <v>20</v>
      </c>
      <c r="E40" s="23" t="s">
        <v>28</v>
      </c>
      <c r="F40" s="24">
        <f>'Приложение 5'!G45+'Приложение 5'!G49</f>
        <v>84.240000000000009</v>
      </c>
      <c r="G40" s="24">
        <f>'Приложение 5'!H45+'Приложение 5'!H49</f>
        <v>0</v>
      </c>
      <c r="H40" s="24">
        <f>'Приложение 5'!I45+'Приложение 5'!I49</f>
        <v>0</v>
      </c>
    </row>
    <row r="41" spans="1:8" s="27" customFormat="1" ht="31.5" x14ac:dyDescent="0.25">
      <c r="A41" s="18" t="s">
        <v>32</v>
      </c>
      <c r="B41" s="19" t="s">
        <v>14</v>
      </c>
      <c r="C41" s="19" t="s">
        <v>33</v>
      </c>
      <c r="D41" s="19"/>
      <c r="E41" s="19"/>
      <c r="F41" s="20">
        <f t="shared" ref="F41:H43" si="6">F42</f>
        <v>149600</v>
      </c>
      <c r="G41" s="20">
        <f t="shared" si="6"/>
        <v>0</v>
      </c>
      <c r="H41" s="20">
        <f t="shared" si="6"/>
        <v>0</v>
      </c>
    </row>
    <row r="42" spans="1:8" s="27" customFormat="1" x14ac:dyDescent="0.25">
      <c r="A42" s="18" t="s">
        <v>17</v>
      </c>
      <c r="B42" s="19" t="s">
        <v>14</v>
      </c>
      <c r="C42" s="19" t="s">
        <v>33</v>
      </c>
      <c r="D42" s="19" t="s">
        <v>18</v>
      </c>
      <c r="E42" s="19"/>
      <c r="F42" s="20">
        <f t="shared" si="6"/>
        <v>149600</v>
      </c>
      <c r="G42" s="20">
        <f t="shared" si="6"/>
        <v>0</v>
      </c>
      <c r="H42" s="20">
        <f t="shared" si="6"/>
        <v>0</v>
      </c>
    </row>
    <row r="43" spans="1:8" x14ac:dyDescent="0.25">
      <c r="A43" s="22" t="s">
        <v>54</v>
      </c>
      <c r="B43" s="23" t="s">
        <v>14</v>
      </c>
      <c r="C43" s="23" t="s">
        <v>33</v>
      </c>
      <c r="D43" s="23" t="s">
        <v>37</v>
      </c>
      <c r="E43" s="23"/>
      <c r="F43" s="24">
        <f t="shared" si="6"/>
        <v>149600</v>
      </c>
      <c r="G43" s="24">
        <f t="shared" si="6"/>
        <v>0</v>
      </c>
      <c r="H43" s="24">
        <f t="shared" si="6"/>
        <v>0</v>
      </c>
    </row>
    <row r="44" spans="1:8" ht="30.75" x14ac:dyDescent="0.25">
      <c r="A44" s="22" t="s">
        <v>25</v>
      </c>
      <c r="B44" s="23" t="s">
        <v>14</v>
      </c>
      <c r="C44" s="23" t="s">
        <v>33</v>
      </c>
      <c r="D44" s="23" t="s">
        <v>37</v>
      </c>
      <c r="E44" s="23" t="s">
        <v>26</v>
      </c>
      <c r="F44" s="24">
        <f>'Приложение 5'!G54</f>
        <v>149600</v>
      </c>
      <c r="G44" s="24">
        <f>'Приложение 5'!H54</f>
        <v>0</v>
      </c>
      <c r="H44" s="24">
        <f>'Приложение 5'!I54</f>
        <v>0</v>
      </c>
    </row>
    <row r="45" spans="1:8" x14ac:dyDescent="0.25">
      <c r="A45" s="18" t="s">
        <v>34</v>
      </c>
      <c r="B45" s="19" t="s">
        <v>14</v>
      </c>
      <c r="C45" s="19" t="s">
        <v>35</v>
      </c>
      <c r="D45" s="19"/>
      <c r="E45" s="19"/>
      <c r="F45" s="20">
        <f t="shared" ref="F45:H47" si="7">F46</f>
        <v>27650474.999999993</v>
      </c>
      <c r="G45" s="20">
        <f t="shared" si="7"/>
        <v>70000000</v>
      </c>
      <c r="H45" s="20">
        <f t="shared" si="7"/>
        <v>70000000</v>
      </c>
    </row>
    <row r="46" spans="1:8" x14ac:dyDescent="0.25">
      <c r="A46" s="18" t="s">
        <v>17</v>
      </c>
      <c r="B46" s="19" t="s">
        <v>14</v>
      </c>
      <c r="C46" s="19" t="s">
        <v>35</v>
      </c>
      <c r="D46" s="19" t="s">
        <v>18</v>
      </c>
      <c r="E46" s="19"/>
      <c r="F46" s="20">
        <f t="shared" si="7"/>
        <v>27650474.999999993</v>
      </c>
      <c r="G46" s="20">
        <f t="shared" si="7"/>
        <v>70000000</v>
      </c>
      <c r="H46" s="20">
        <f t="shared" si="7"/>
        <v>70000000</v>
      </c>
    </row>
    <row r="47" spans="1:8" x14ac:dyDescent="0.25">
      <c r="A47" s="22" t="s">
        <v>36</v>
      </c>
      <c r="B47" s="23" t="s">
        <v>14</v>
      </c>
      <c r="C47" s="23" t="s">
        <v>35</v>
      </c>
      <c r="D47" s="23" t="s">
        <v>37</v>
      </c>
      <c r="E47" s="23"/>
      <c r="F47" s="24">
        <f t="shared" si="7"/>
        <v>27650474.999999993</v>
      </c>
      <c r="G47" s="24">
        <f t="shared" si="7"/>
        <v>70000000</v>
      </c>
      <c r="H47" s="24">
        <f t="shared" si="7"/>
        <v>70000000</v>
      </c>
    </row>
    <row r="48" spans="1:8" x14ac:dyDescent="0.25">
      <c r="A48" s="22" t="s">
        <v>27</v>
      </c>
      <c r="B48" s="23" t="s">
        <v>14</v>
      </c>
      <c r="C48" s="23" t="s">
        <v>35</v>
      </c>
      <c r="D48" s="23" t="s">
        <v>37</v>
      </c>
      <c r="E48" s="23" t="s">
        <v>28</v>
      </c>
      <c r="F48" s="24">
        <f>'Приложение 3'!F61</f>
        <v>27650474.999999993</v>
      </c>
      <c r="G48" s="24">
        <f>'Приложение 3'!G61</f>
        <v>70000000</v>
      </c>
      <c r="H48" s="24">
        <f>'Приложение 3'!H61</f>
        <v>70000000</v>
      </c>
    </row>
    <row r="49" spans="1:9" s="27" customFormat="1" x14ac:dyDescent="0.25">
      <c r="A49" s="18" t="s">
        <v>38</v>
      </c>
      <c r="B49" s="19" t="s">
        <v>14</v>
      </c>
      <c r="C49" s="19" t="s">
        <v>39</v>
      </c>
      <c r="D49" s="19"/>
      <c r="E49" s="19"/>
      <c r="F49" s="20">
        <f>F50+F53+F65</f>
        <v>806501481.6633333</v>
      </c>
      <c r="G49" s="20">
        <f>G50+G53+G65</f>
        <v>766653075.48000002</v>
      </c>
      <c r="H49" s="20">
        <f>H50+H53+H65</f>
        <v>764467075.24000001</v>
      </c>
    </row>
    <row r="50" spans="1:9" ht="47.25" x14ac:dyDescent="0.25">
      <c r="A50" s="18" t="s">
        <v>40</v>
      </c>
      <c r="B50" s="19" t="s">
        <v>14</v>
      </c>
      <c r="C50" s="19" t="s">
        <v>39</v>
      </c>
      <c r="D50" s="19" t="s">
        <v>41</v>
      </c>
      <c r="E50" s="19"/>
      <c r="F50" s="20">
        <f t="shared" ref="F50:H51" si="8">F51</f>
        <v>7014052.0900000008</v>
      </c>
      <c r="G50" s="20">
        <f t="shared" si="8"/>
        <v>9735155</v>
      </c>
      <c r="H50" s="20">
        <f t="shared" si="8"/>
        <v>7000000</v>
      </c>
    </row>
    <row r="51" spans="1:9" ht="45" x14ac:dyDescent="0.25">
      <c r="A51" s="227" t="s">
        <v>213</v>
      </c>
      <c r="B51" s="23" t="s">
        <v>14</v>
      </c>
      <c r="C51" s="23" t="s">
        <v>39</v>
      </c>
      <c r="D51" s="23" t="s">
        <v>43</v>
      </c>
      <c r="E51" s="23"/>
      <c r="F51" s="24">
        <f t="shared" si="8"/>
        <v>7014052.0900000008</v>
      </c>
      <c r="G51" s="24">
        <f t="shared" si="8"/>
        <v>9735155</v>
      </c>
      <c r="H51" s="24">
        <f t="shared" si="8"/>
        <v>7000000</v>
      </c>
    </row>
    <row r="52" spans="1:9" ht="30.75" x14ac:dyDescent="0.25">
      <c r="A52" s="22" t="s">
        <v>25</v>
      </c>
      <c r="B52" s="23" t="s">
        <v>14</v>
      </c>
      <c r="C52" s="23" t="s">
        <v>39</v>
      </c>
      <c r="D52" s="57" t="s">
        <v>43</v>
      </c>
      <c r="E52" s="57" t="s">
        <v>26</v>
      </c>
      <c r="F52" s="58">
        <f>'Приложение 5'!G64+'Приложение 5'!G66</f>
        <v>7014052.0900000008</v>
      </c>
      <c r="G52" s="58">
        <f>'Приложение 5'!H64+'Приложение 5'!H66</f>
        <v>9735155</v>
      </c>
      <c r="H52" s="58">
        <f>'Приложение 5'!I64+'Приложение 5'!I66</f>
        <v>7000000</v>
      </c>
    </row>
    <row r="53" spans="1:9" ht="31.5" x14ac:dyDescent="0.25">
      <c r="A53" s="18" t="s">
        <v>789</v>
      </c>
      <c r="B53" s="19" t="s">
        <v>14</v>
      </c>
      <c r="C53" s="19" t="s">
        <v>39</v>
      </c>
      <c r="D53" s="19" t="s">
        <v>44</v>
      </c>
      <c r="E53" s="19"/>
      <c r="F53" s="20">
        <f>F54+F61</f>
        <v>195672050.90000001</v>
      </c>
      <c r="G53" s="20">
        <f>G54+G61</f>
        <v>197393584.64000002</v>
      </c>
      <c r="H53" s="20">
        <f>H54+H61</f>
        <v>197393584.50000003</v>
      </c>
    </row>
    <row r="54" spans="1:9" x14ac:dyDescent="0.25">
      <c r="A54" s="22" t="s">
        <v>42</v>
      </c>
      <c r="B54" s="23" t="s">
        <v>14</v>
      </c>
      <c r="C54" s="23" t="s">
        <v>39</v>
      </c>
      <c r="D54" s="23" t="s">
        <v>45</v>
      </c>
      <c r="E54" s="23"/>
      <c r="F54" s="24">
        <f>F55+F59</f>
        <v>153539687.94</v>
      </c>
      <c r="G54" s="24">
        <f>G55+G59</f>
        <v>156570701.68000001</v>
      </c>
      <c r="H54" s="24">
        <f>H55+H59</f>
        <v>156570701.54000002</v>
      </c>
    </row>
    <row r="55" spans="1:9" s="56" customFormat="1" x14ac:dyDescent="0.25">
      <c r="A55" s="22" t="s">
        <v>142</v>
      </c>
      <c r="B55" s="23" t="s">
        <v>14</v>
      </c>
      <c r="C55" s="23" t="s">
        <v>39</v>
      </c>
      <c r="D55" s="23" t="s">
        <v>45</v>
      </c>
      <c r="E55" s="23"/>
      <c r="F55" s="24">
        <f>SUM(F56:F58)</f>
        <v>147813493.63999999</v>
      </c>
      <c r="G55" s="24">
        <f>SUM(G56:G58)</f>
        <v>151303201.68000001</v>
      </c>
      <c r="H55" s="24">
        <f>SUM(H56:H58)</f>
        <v>151303201.54000002</v>
      </c>
    </row>
    <row r="56" spans="1:9" ht="30.75" x14ac:dyDescent="0.25">
      <c r="A56" s="22" t="s">
        <v>25</v>
      </c>
      <c r="B56" s="23" t="s">
        <v>14</v>
      </c>
      <c r="C56" s="23" t="s">
        <v>39</v>
      </c>
      <c r="D56" s="23" t="s">
        <v>45</v>
      </c>
      <c r="E56" s="23" t="s">
        <v>26</v>
      </c>
      <c r="F56" s="24">
        <f>'Приложение 5'!G73+'Приложение 5'!G76+'Приложение 5'!G78+'Приложение 5'!G80+'Приложение 5'!G82</f>
        <v>11514761.379999999</v>
      </c>
      <c r="G56" s="24">
        <f>'Приложение 5'!H73+'Приложение 5'!H76+'Приложение 5'!H78+'Приложение 5'!H80+'Приложение 5'!H82</f>
        <v>10987953.68</v>
      </c>
      <c r="H56" s="24">
        <f>'Приложение 5'!I73+'Приложение 5'!I76+'Приложение 5'!I78+'Приложение 5'!I80+'Приложение 5'!I82</f>
        <v>10987953.68</v>
      </c>
    </row>
    <row r="57" spans="1:9" ht="30.75" x14ac:dyDescent="0.25">
      <c r="A57" s="22" t="s">
        <v>46</v>
      </c>
      <c r="B57" s="23" t="s">
        <v>14</v>
      </c>
      <c r="C57" s="23" t="s">
        <v>39</v>
      </c>
      <c r="D57" s="23" t="s">
        <v>45</v>
      </c>
      <c r="E57" s="23" t="s">
        <v>47</v>
      </c>
      <c r="F57" s="24">
        <f>'Приложение 5'!G71</f>
        <v>136288732.25999999</v>
      </c>
      <c r="G57" s="24">
        <f>'Приложение 5'!H71</f>
        <v>140305248</v>
      </c>
      <c r="H57" s="24">
        <f>'Приложение 5'!I71</f>
        <v>140305247.86000001</v>
      </c>
    </row>
    <row r="58" spans="1:9" x14ac:dyDescent="0.25">
      <c r="A58" s="22" t="s">
        <v>27</v>
      </c>
      <c r="B58" s="23" t="s">
        <v>14</v>
      </c>
      <c r="C58" s="23" t="s">
        <v>39</v>
      </c>
      <c r="D58" s="23" t="s">
        <v>45</v>
      </c>
      <c r="E58" s="23" t="s">
        <v>28</v>
      </c>
      <c r="F58" s="24">
        <f>'Приложение 5'!G74</f>
        <v>10000</v>
      </c>
      <c r="G58" s="24">
        <f>'Приложение 5'!H74</f>
        <v>10000</v>
      </c>
      <c r="H58" s="24">
        <f>'Приложение 5'!I74</f>
        <v>10000</v>
      </c>
    </row>
    <row r="59" spans="1:9" s="56" customFormat="1" ht="30.75" x14ac:dyDescent="0.25">
      <c r="A59" s="22" t="s">
        <v>143</v>
      </c>
      <c r="B59" s="23"/>
      <c r="C59" s="23"/>
      <c r="D59" s="23"/>
      <c r="E59" s="23"/>
      <c r="F59" s="24">
        <f>F60</f>
        <v>5726194.2999999998</v>
      </c>
      <c r="G59" s="24">
        <f>G60</f>
        <v>5267500</v>
      </c>
      <c r="H59" s="24">
        <f>H60</f>
        <v>5267500</v>
      </c>
    </row>
    <row r="60" spans="1:9" ht="30.75" x14ac:dyDescent="0.25">
      <c r="A60" s="22" t="s">
        <v>25</v>
      </c>
      <c r="B60" s="23" t="s">
        <v>14</v>
      </c>
      <c r="C60" s="23" t="s">
        <v>39</v>
      </c>
      <c r="D60" s="23" t="s">
        <v>45</v>
      </c>
      <c r="E60" s="23" t="s">
        <v>26</v>
      </c>
      <c r="F60" s="24">
        <f>'Приложение 5'!G85+'Приложение 5'!G87+'Приложение 5'!G89</f>
        <v>5726194.2999999998</v>
      </c>
      <c r="G60" s="24">
        <f>'Приложение 5'!H85+'Приложение 5'!H87+'Приложение 5'!H89</f>
        <v>5267500</v>
      </c>
      <c r="H60" s="24">
        <f>'Приложение 5'!I85+'Приложение 5'!I87+'Приложение 5'!I89</f>
        <v>5267500</v>
      </c>
    </row>
    <row r="61" spans="1:9" x14ac:dyDescent="0.25">
      <c r="A61" s="22" t="s">
        <v>48</v>
      </c>
      <c r="B61" s="23" t="s">
        <v>14</v>
      </c>
      <c r="C61" s="23" t="s">
        <v>39</v>
      </c>
      <c r="D61" s="23" t="s">
        <v>49</v>
      </c>
      <c r="E61" s="23"/>
      <c r="F61" s="24">
        <f>SUM(F62:F64)</f>
        <v>42132362.960000001</v>
      </c>
      <c r="G61" s="24">
        <f>SUM(G62:G64)</f>
        <v>40822882.960000001</v>
      </c>
      <c r="H61" s="24">
        <f>SUM(H62:H64)</f>
        <v>40822882.960000001</v>
      </c>
    </row>
    <row r="62" spans="1:9" ht="75.75" x14ac:dyDescent="0.25">
      <c r="A62" s="22" t="s">
        <v>21</v>
      </c>
      <c r="B62" s="23" t="s">
        <v>14</v>
      </c>
      <c r="C62" s="23" t="s">
        <v>39</v>
      </c>
      <c r="D62" s="23" t="s">
        <v>49</v>
      </c>
      <c r="E62" s="23" t="s">
        <v>22</v>
      </c>
      <c r="F62" s="28">
        <f>'Приложение 5'!G92</f>
        <v>37635314.32</v>
      </c>
      <c r="G62" s="28">
        <f>'Приложение 5'!H92</f>
        <v>37635314.32</v>
      </c>
      <c r="H62" s="28">
        <f>'Приложение 5'!I92</f>
        <v>37635314.32</v>
      </c>
      <c r="I62" s="225"/>
    </row>
    <row r="63" spans="1:9" ht="30.75" x14ac:dyDescent="0.25">
      <c r="A63" s="22" t="s">
        <v>25</v>
      </c>
      <c r="B63" s="23" t="s">
        <v>14</v>
      </c>
      <c r="C63" s="23" t="s">
        <v>39</v>
      </c>
      <c r="D63" s="23" t="s">
        <v>49</v>
      </c>
      <c r="E63" s="23" t="s">
        <v>26</v>
      </c>
      <c r="F63" s="28">
        <f>'Приложение 5'!G93</f>
        <v>4454848.6400000006</v>
      </c>
      <c r="G63" s="28">
        <f>'Приложение 5'!H93</f>
        <v>3182568.64</v>
      </c>
      <c r="H63" s="28">
        <f>'Приложение 5'!I93</f>
        <v>3182568.64</v>
      </c>
      <c r="I63" s="225"/>
    </row>
    <row r="64" spans="1:9" s="29" customFormat="1" x14ac:dyDescent="0.25">
      <c r="A64" s="22" t="s">
        <v>27</v>
      </c>
      <c r="B64" s="23" t="s">
        <v>14</v>
      </c>
      <c r="C64" s="23" t="s">
        <v>39</v>
      </c>
      <c r="D64" s="23" t="s">
        <v>49</v>
      </c>
      <c r="E64" s="23" t="s">
        <v>28</v>
      </c>
      <c r="F64" s="28">
        <f>'Приложение 5'!G94</f>
        <v>42200</v>
      </c>
      <c r="G64" s="28">
        <f>'Приложение 5'!H94</f>
        <v>5000</v>
      </c>
      <c r="H64" s="28">
        <f>'Приложение 5'!I94</f>
        <v>5000</v>
      </c>
    </row>
    <row r="65" spans="1:8" x14ac:dyDescent="0.25">
      <c r="A65" s="18" t="s">
        <v>17</v>
      </c>
      <c r="B65" s="19" t="s">
        <v>14</v>
      </c>
      <c r="C65" s="19" t="s">
        <v>39</v>
      </c>
      <c r="D65" s="30">
        <v>9900000000</v>
      </c>
      <c r="E65" s="19"/>
      <c r="F65" s="20">
        <f>F66+F72</f>
        <v>603815378.67333329</v>
      </c>
      <c r="G65" s="20">
        <f>G66+G72</f>
        <v>559524335.84000003</v>
      </c>
      <c r="H65" s="20">
        <f>H66+H72</f>
        <v>560073490.74000001</v>
      </c>
    </row>
    <row r="66" spans="1:8" ht="30.75" x14ac:dyDescent="0.25">
      <c r="A66" s="22" t="s">
        <v>19</v>
      </c>
      <c r="B66" s="23" t="s">
        <v>14</v>
      </c>
      <c r="C66" s="23" t="s">
        <v>39</v>
      </c>
      <c r="D66" s="31">
        <v>9910000000</v>
      </c>
      <c r="E66" s="23"/>
      <c r="F66" s="24">
        <f>SUM(F67:F71)</f>
        <v>545861808.18333328</v>
      </c>
      <c r="G66" s="24">
        <f>SUM(G67:G71)</f>
        <v>553485256.84000003</v>
      </c>
      <c r="H66" s="24">
        <f>SUM(H67:H71)</f>
        <v>553770520.84000003</v>
      </c>
    </row>
    <row r="67" spans="1:8" ht="75.75" x14ac:dyDescent="0.25">
      <c r="A67" s="22" t="s">
        <v>21</v>
      </c>
      <c r="B67" s="23" t="s">
        <v>14</v>
      </c>
      <c r="C67" s="23" t="s">
        <v>39</v>
      </c>
      <c r="D67" s="31">
        <v>9910000000</v>
      </c>
      <c r="E67" s="23" t="s">
        <v>22</v>
      </c>
      <c r="F67" s="24">
        <f>'Приложение 3'!F66+'Приложение 3'!F68+'Приложение 3'!F70+'Приложение 3'!F75+'Приложение 3'!F79+'Приложение 3'!F83</f>
        <v>146780006.02333331</v>
      </c>
      <c r="G67" s="24">
        <f>'Приложение 3'!G66+'Приложение 3'!G68+'Приложение 3'!G70+'Приложение 3'!G75+'Приложение 3'!G79+'Приложение 3'!G83</f>
        <v>149912241.06</v>
      </c>
      <c r="H67" s="24">
        <f>'Приложение 3'!H66+'Приложение 3'!H68+'Приложение 3'!H70+'Приложение 3'!H75+'Приложение 3'!H79+'Приложение 3'!H83</f>
        <v>150015421.06</v>
      </c>
    </row>
    <row r="68" spans="1:8" ht="30.75" x14ac:dyDescent="0.25">
      <c r="A68" s="22" t="s">
        <v>25</v>
      </c>
      <c r="B68" s="23" t="s">
        <v>14</v>
      </c>
      <c r="C68" s="23" t="s">
        <v>39</v>
      </c>
      <c r="D68" s="31">
        <v>9910000000</v>
      </c>
      <c r="E68" s="23" t="s">
        <v>26</v>
      </c>
      <c r="F68" s="24">
        <f>'Приложение 3'!F71+'Приложение 3'!F76+'Приложение 3'!F80+'Приложение 3'!F84</f>
        <v>14339040.5</v>
      </c>
      <c r="G68" s="24">
        <f>'Приложение 3'!G71+'Приложение 3'!G76+'Приложение 3'!G80+'Приложение 3'!G84</f>
        <v>16224315.359999999</v>
      </c>
      <c r="H68" s="24">
        <f>'Приложение 3'!H71+'Приложение 3'!H76+'Приложение 3'!H80+'Приложение 3'!H84</f>
        <v>16406399.359999999</v>
      </c>
    </row>
    <row r="69" spans="1:8" x14ac:dyDescent="0.25">
      <c r="A69" s="22" t="s">
        <v>50</v>
      </c>
      <c r="B69" s="23" t="s">
        <v>14</v>
      </c>
      <c r="C69" s="23" t="s">
        <v>39</v>
      </c>
      <c r="D69" s="31">
        <v>9910000000</v>
      </c>
      <c r="E69" s="23" t="s">
        <v>51</v>
      </c>
      <c r="F69" s="24">
        <f>'Приложение 3'!F77+'Приложение 3'!F85</f>
        <v>382781.54000000004</v>
      </c>
      <c r="G69" s="24">
        <f>'Приложение 3'!G85</f>
        <v>0</v>
      </c>
      <c r="H69" s="24">
        <f>'Приложение 3'!H85</f>
        <v>0</v>
      </c>
    </row>
    <row r="70" spans="1:8" ht="30.75" x14ac:dyDescent="0.25">
      <c r="A70" s="32" t="s">
        <v>52</v>
      </c>
      <c r="B70" s="23" t="s">
        <v>14</v>
      </c>
      <c r="C70" s="23" t="s">
        <v>39</v>
      </c>
      <c r="D70" s="31">
        <v>9910000000</v>
      </c>
      <c r="E70" s="23" t="s">
        <v>53</v>
      </c>
      <c r="F70" s="24">
        <f>'Приложение 3'!F73</f>
        <v>384359980.11999995</v>
      </c>
      <c r="G70" s="24">
        <f>'Приложение 3'!G73</f>
        <v>387348700.42000002</v>
      </c>
      <c r="H70" s="24">
        <f>'Приложение 3'!H73</f>
        <v>387348700.42000002</v>
      </c>
    </row>
    <row r="71" spans="1:8" x14ac:dyDescent="0.25">
      <c r="A71" s="22" t="s">
        <v>27</v>
      </c>
      <c r="B71" s="23" t="s">
        <v>14</v>
      </c>
      <c r="C71" s="23" t="s">
        <v>39</v>
      </c>
      <c r="D71" s="31">
        <v>9910000000</v>
      </c>
      <c r="E71" s="23" t="s">
        <v>28</v>
      </c>
      <c r="F71" s="24">
        <f>'Приложение 3'!F81</f>
        <v>0</v>
      </c>
      <c r="G71" s="24">
        <f>'Приложение 3'!G81</f>
        <v>0</v>
      </c>
      <c r="H71" s="24">
        <f>'Приложение 3'!H81</f>
        <v>0</v>
      </c>
    </row>
    <row r="72" spans="1:8" s="29" customFormat="1" x14ac:dyDescent="0.25">
      <c r="A72" s="22" t="s">
        <v>54</v>
      </c>
      <c r="B72" s="23" t="s">
        <v>14</v>
      </c>
      <c r="C72" s="23" t="s">
        <v>39</v>
      </c>
      <c r="D72" s="23" t="s">
        <v>37</v>
      </c>
      <c r="E72" s="23"/>
      <c r="F72" s="24">
        <f>SUM(F73:F77)</f>
        <v>57953570.489999995</v>
      </c>
      <c r="G72" s="24">
        <f>SUM(G74:G77)</f>
        <v>6039079</v>
      </c>
      <c r="H72" s="24">
        <f>SUM(H74:H77)</f>
        <v>6302969.9000000004</v>
      </c>
    </row>
    <row r="73" spans="1:8" s="29" customFormat="1" ht="75.75" x14ac:dyDescent="0.25">
      <c r="A73" s="22" t="s">
        <v>21</v>
      </c>
      <c r="B73" s="23" t="s">
        <v>14</v>
      </c>
      <c r="C73" s="23" t="s">
        <v>39</v>
      </c>
      <c r="D73" s="23" t="s">
        <v>37</v>
      </c>
      <c r="E73" s="23" t="s">
        <v>22</v>
      </c>
      <c r="F73" s="24">
        <f>'Приложение 3'!F90</f>
        <v>199785</v>
      </c>
      <c r="G73" s="24">
        <f>'Приложение 3'!G90</f>
        <v>0</v>
      </c>
      <c r="H73" s="24">
        <f>'Приложение 3'!H90</f>
        <v>0</v>
      </c>
    </row>
    <row r="74" spans="1:8" s="21" customFormat="1" ht="30.75" x14ac:dyDescent="0.25">
      <c r="A74" s="22" t="s">
        <v>25</v>
      </c>
      <c r="B74" s="23" t="s">
        <v>14</v>
      </c>
      <c r="C74" s="23" t="s">
        <v>39</v>
      </c>
      <c r="D74" s="23" t="s">
        <v>37</v>
      </c>
      <c r="E74" s="23" t="s">
        <v>26</v>
      </c>
      <c r="F74" s="24">
        <f>'Приложение 3'!F91+'Приложение 3'!F104</f>
        <v>14520508.34</v>
      </c>
      <c r="G74" s="24">
        <f>'Приложение 3'!G91+'Приложение 3'!G104</f>
        <v>5809199</v>
      </c>
      <c r="H74" s="24">
        <f>'Приложение 3'!H91+'Приложение 3'!H104</f>
        <v>6073089.9000000004</v>
      </c>
    </row>
    <row r="75" spans="1:8" s="29" customFormat="1" x14ac:dyDescent="0.25">
      <c r="A75" s="22" t="s">
        <v>50</v>
      </c>
      <c r="B75" s="23" t="s">
        <v>14</v>
      </c>
      <c r="C75" s="23" t="s">
        <v>39</v>
      </c>
      <c r="D75" s="23" t="s">
        <v>37</v>
      </c>
      <c r="E75" s="23" t="s">
        <v>51</v>
      </c>
      <c r="F75" s="24">
        <f>'Приложение 3'!F98+'Приложение 3'!F92</f>
        <v>2027961</v>
      </c>
      <c r="G75" s="24">
        <f>'Приложение 3'!G98+'Приложение 3'!G92</f>
        <v>229880</v>
      </c>
      <c r="H75" s="24">
        <f>'Приложение 3'!H98+'Приложение 3'!H92</f>
        <v>229880</v>
      </c>
    </row>
    <row r="76" spans="1:8" s="29" customFormat="1" ht="30.75" x14ac:dyDescent="0.25">
      <c r="A76" s="32" t="s">
        <v>52</v>
      </c>
      <c r="B76" s="23" t="s">
        <v>14</v>
      </c>
      <c r="C76" s="23" t="s">
        <v>39</v>
      </c>
      <c r="D76" s="23" t="s">
        <v>37</v>
      </c>
      <c r="E76" s="23" t="s">
        <v>53</v>
      </c>
      <c r="F76" s="24">
        <f>'Приложение 3'!F93</f>
        <v>23790998.66</v>
      </c>
      <c r="G76" s="24">
        <f>'Приложение 3'!G93</f>
        <v>0</v>
      </c>
      <c r="H76" s="24">
        <f>'Приложение 3'!H93</f>
        <v>0</v>
      </c>
    </row>
    <row r="77" spans="1:8" s="29" customFormat="1" x14ac:dyDescent="0.25">
      <c r="A77" s="22" t="s">
        <v>27</v>
      </c>
      <c r="B77" s="23" t="s">
        <v>14</v>
      </c>
      <c r="C77" s="23" t="s">
        <v>39</v>
      </c>
      <c r="D77" s="23" t="s">
        <v>37</v>
      </c>
      <c r="E77" s="23" t="s">
        <v>28</v>
      </c>
      <c r="F77" s="24">
        <f>'Приложение 3'!F100+'Приложение 3'!F102+'Приложение 3'!F94+'Приложение 3'!F88</f>
        <v>17414317.489999998</v>
      </c>
      <c r="G77" s="24">
        <f>'Приложение 3'!G100+'Приложение 3'!G102+'Приложение 3'!G94+'Приложение 3'!G88</f>
        <v>0</v>
      </c>
      <c r="H77" s="24">
        <f>'Приложение 3'!H100+'Приложение 3'!H102+'Приложение 3'!H94+'Приложение 3'!H88</f>
        <v>0</v>
      </c>
    </row>
    <row r="78" spans="1:8" s="33" customFormat="1" ht="31.5" x14ac:dyDescent="0.25">
      <c r="A78" s="18" t="s">
        <v>55</v>
      </c>
      <c r="B78" s="19" t="s">
        <v>24</v>
      </c>
      <c r="C78" s="19"/>
      <c r="D78" s="19"/>
      <c r="E78" s="19"/>
      <c r="F78" s="20">
        <f t="shared" ref="F78:H79" si="9">F79</f>
        <v>16368913</v>
      </c>
      <c r="G78" s="20">
        <f t="shared" si="9"/>
        <v>15601670</v>
      </c>
      <c r="H78" s="20">
        <f t="shared" si="9"/>
        <v>15552127</v>
      </c>
    </row>
    <row r="79" spans="1:8" s="33" customFormat="1" ht="63" x14ac:dyDescent="0.25">
      <c r="A79" s="18" t="s">
        <v>56</v>
      </c>
      <c r="B79" s="19" t="s">
        <v>24</v>
      </c>
      <c r="C79" s="19" t="s">
        <v>57</v>
      </c>
      <c r="D79" s="19"/>
      <c r="E79" s="19"/>
      <c r="F79" s="20">
        <f t="shared" si="9"/>
        <v>16368913</v>
      </c>
      <c r="G79" s="20">
        <f t="shared" si="9"/>
        <v>15601670</v>
      </c>
      <c r="H79" s="20">
        <f t="shared" si="9"/>
        <v>15552127</v>
      </c>
    </row>
    <row r="80" spans="1:8" s="29" customFormat="1" x14ac:dyDescent="0.25">
      <c r="A80" s="34" t="s">
        <v>17</v>
      </c>
      <c r="B80" s="19" t="s">
        <v>24</v>
      </c>
      <c r="C80" s="19" t="s">
        <v>57</v>
      </c>
      <c r="D80" s="30">
        <v>9900000000</v>
      </c>
      <c r="E80" s="30"/>
      <c r="F80" s="20">
        <f>F81+F84</f>
        <v>16368913</v>
      </c>
      <c r="G80" s="20">
        <f>G81+G84</f>
        <v>15601670</v>
      </c>
      <c r="H80" s="20">
        <f>H81+H84</f>
        <v>15552127</v>
      </c>
    </row>
    <row r="81" spans="1:8" s="29" customFormat="1" ht="30.75" x14ac:dyDescent="0.25">
      <c r="A81" s="22" t="s">
        <v>19</v>
      </c>
      <c r="B81" s="23" t="s">
        <v>24</v>
      </c>
      <c r="C81" s="23" t="s">
        <v>57</v>
      </c>
      <c r="D81" s="31">
        <v>9910000000</v>
      </c>
      <c r="E81" s="31"/>
      <c r="F81" s="24">
        <f>SUM(F82:F83)</f>
        <v>15368913</v>
      </c>
      <c r="G81" s="24">
        <f>SUM(G82:G83)</f>
        <v>14601670</v>
      </c>
      <c r="H81" s="24">
        <f>SUM(H82:H83)</f>
        <v>14552127</v>
      </c>
    </row>
    <row r="82" spans="1:8" s="29" customFormat="1" ht="75.75" x14ac:dyDescent="0.25">
      <c r="A82" s="22" t="s">
        <v>21</v>
      </c>
      <c r="B82" s="23" t="s">
        <v>24</v>
      </c>
      <c r="C82" s="23" t="s">
        <v>57</v>
      </c>
      <c r="D82" s="31">
        <v>9910000000</v>
      </c>
      <c r="E82" s="23" t="s">
        <v>22</v>
      </c>
      <c r="F82" s="24">
        <f>'Приложение 3'!F110</f>
        <v>10916155</v>
      </c>
      <c r="G82" s="24">
        <f>'Приложение 3'!G110</f>
        <v>10916155</v>
      </c>
      <c r="H82" s="24">
        <f>'Приложение 3'!H110</f>
        <v>10916155</v>
      </c>
    </row>
    <row r="83" spans="1:8" s="29" customFormat="1" ht="30.75" x14ac:dyDescent="0.25">
      <c r="A83" s="22" t="s">
        <v>25</v>
      </c>
      <c r="B83" s="23" t="s">
        <v>24</v>
      </c>
      <c r="C83" s="23" t="s">
        <v>57</v>
      </c>
      <c r="D83" s="31">
        <v>9910000000</v>
      </c>
      <c r="E83" s="23" t="s">
        <v>26</v>
      </c>
      <c r="F83" s="24">
        <f>'Приложение 3'!F111</f>
        <v>4452758</v>
      </c>
      <c r="G83" s="24">
        <f>'Приложение 3'!G111</f>
        <v>3685515</v>
      </c>
      <c r="H83" s="24">
        <f>'Приложение 3'!H111</f>
        <v>3635972</v>
      </c>
    </row>
    <row r="84" spans="1:8" s="29" customFormat="1" x14ac:dyDescent="0.25">
      <c r="A84" s="22" t="s">
        <v>54</v>
      </c>
      <c r="B84" s="23" t="s">
        <v>24</v>
      </c>
      <c r="C84" s="23" t="s">
        <v>57</v>
      </c>
      <c r="D84" s="31">
        <v>9950000000</v>
      </c>
      <c r="E84" s="31"/>
      <c r="F84" s="24">
        <f>F85</f>
        <v>1000000</v>
      </c>
      <c r="G84" s="24">
        <f>G85</f>
        <v>1000000</v>
      </c>
      <c r="H84" s="24">
        <f>H85</f>
        <v>1000000</v>
      </c>
    </row>
    <row r="85" spans="1:8" s="29" customFormat="1" ht="30.75" x14ac:dyDescent="0.25">
      <c r="A85" s="22" t="s">
        <v>25</v>
      </c>
      <c r="B85" s="23" t="s">
        <v>24</v>
      </c>
      <c r="C85" s="23" t="s">
        <v>57</v>
      </c>
      <c r="D85" s="31">
        <v>9950000000</v>
      </c>
      <c r="E85" s="31">
        <v>200</v>
      </c>
      <c r="F85" s="24">
        <f>'Приложение 3'!F115</f>
        <v>1000000</v>
      </c>
      <c r="G85" s="24">
        <f>'Приложение 3'!G115</f>
        <v>1000000</v>
      </c>
      <c r="H85" s="24">
        <f>'Приложение 3'!H115</f>
        <v>1000000</v>
      </c>
    </row>
    <row r="86" spans="1:8" s="33" customFormat="1" x14ac:dyDescent="0.25">
      <c r="A86" s="18" t="s">
        <v>58</v>
      </c>
      <c r="B86" s="19" t="s">
        <v>29</v>
      </c>
      <c r="C86" s="19"/>
      <c r="D86" s="19"/>
      <c r="E86" s="19"/>
      <c r="F86" s="20">
        <f>F87+F91+F103+F107+F113</f>
        <v>351224073.82999992</v>
      </c>
      <c r="G86" s="20">
        <f>G87+G91+G103+G107+G113</f>
        <v>133955363.34999999</v>
      </c>
      <c r="H86" s="20">
        <f>H87+H91+H103+H107+H113</f>
        <v>107955567.76999998</v>
      </c>
    </row>
    <row r="87" spans="1:8" s="33" customFormat="1" x14ac:dyDescent="0.25">
      <c r="A87" s="18" t="s">
        <v>59</v>
      </c>
      <c r="B87" s="19" t="s">
        <v>29</v>
      </c>
      <c r="C87" s="19" t="s">
        <v>14</v>
      </c>
      <c r="D87" s="19"/>
      <c r="E87" s="19"/>
      <c r="F87" s="20">
        <f t="shared" ref="F87:H89" si="10">F88</f>
        <v>331283.65999999997</v>
      </c>
      <c r="G87" s="20">
        <f t="shared" si="10"/>
        <v>331283.65999999997</v>
      </c>
      <c r="H87" s="20">
        <f t="shared" si="10"/>
        <v>331283.65999999997</v>
      </c>
    </row>
    <row r="88" spans="1:8" s="33" customFormat="1" x14ac:dyDescent="0.25">
      <c r="A88" s="18" t="s">
        <v>17</v>
      </c>
      <c r="B88" s="19" t="s">
        <v>29</v>
      </c>
      <c r="C88" s="19" t="s">
        <v>14</v>
      </c>
      <c r="D88" s="19">
        <v>9900000000</v>
      </c>
      <c r="E88" s="19"/>
      <c r="F88" s="20">
        <f t="shared" si="10"/>
        <v>331283.65999999997</v>
      </c>
      <c r="G88" s="20">
        <f t="shared" si="10"/>
        <v>331283.65999999997</v>
      </c>
      <c r="H88" s="20">
        <f t="shared" si="10"/>
        <v>331283.65999999997</v>
      </c>
    </row>
    <row r="89" spans="1:8" s="33" customFormat="1" ht="30.75" x14ac:dyDescent="0.25">
      <c r="A89" s="22" t="s">
        <v>19</v>
      </c>
      <c r="B89" s="23" t="s">
        <v>29</v>
      </c>
      <c r="C89" s="23" t="s">
        <v>14</v>
      </c>
      <c r="D89" s="23" t="s">
        <v>20</v>
      </c>
      <c r="E89" s="23"/>
      <c r="F89" s="24">
        <f t="shared" si="10"/>
        <v>331283.65999999997</v>
      </c>
      <c r="G89" s="24">
        <f t="shared" si="10"/>
        <v>331283.65999999997</v>
      </c>
      <c r="H89" s="24">
        <f t="shared" si="10"/>
        <v>331283.65999999997</v>
      </c>
    </row>
    <row r="90" spans="1:8" s="33" customFormat="1" ht="75.75" x14ac:dyDescent="0.25">
      <c r="A90" s="22" t="s">
        <v>21</v>
      </c>
      <c r="B90" s="23" t="s">
        <v>29</v>
      </c>
      <c r="C90" s="23" t="s">
        <v>14</v>
      </c>
      <c r="D90" s="23" t="s">
        <v>20</v>
      </c>
      <c r="E90" s="23" t="s">
        <v>22</v>
      </c>
      <c r="F90" s="24">
        <f>'Приложение 3'!F123</f>
        <v>331283.65999999997</v>
      </c>
      <c r="G90" s="24">
        <f>'Приложение 3'!G123</f>
        <v>331283.65999999997</v>
      </c>
      <c r="H90" s="24">
        <f>'Приложение 3'!H123</f>
        <v>331283.65999999997</v>
      </c>
    </row>
    <row r="91" spans="1:8" s="33" customFormat="1" x14ac:dyDescent="0.25">
      <c r="A91" s="18" t="s">
        <v>60</v>
      </c>
      <c r="B91" s="19" t="s">
        <v>29</v>
      </c>
      <c r="C91" s="19" t="s">
        <v>61</v>
      </c>
      <c r="D91" s="19"/>
      <c r="E91" s="19"/>
      <c r="F91" s="20">
        <f>F92+F98</f>
        <v>116789941.36999999</v>
      </c>
      <c r="G91" s="20">
        <f>G92+G98</f>
        <v>73547621.189999998</v>
      </c>
      <c r="H91" s="20">
        <f>H92+H98</f>
        <v>47068125.989999995</v>
      </c>
    </row>
    <row r="92" spans="1:8" s="33" customFormat="1" ht="63" x14ac:dyDescent="0.25">
      <c r="A92" s="18" t="s">
        <v>62</v>
      </c>
      <c r="B92" s="19" t="s">
        <v>29</v>
      </c>
      <c r="C92" s="19" t="s">
        <v>61</v>
      </c>
      <c r="D92" s="19" t="s">
        <v>63</v>
      </c>
      <c r="E92" s="19"/>
      <c r="F92" s="20">
        <f>F93+F95</f>
        <v>112921527.17999999</v>
      </c>
      <c r="G92" s="20">
        <f>G93+G95</f>
        <v>69679207</v>
      </c>
      <c r="H92" s="20">
        <f>H93+H95</f>
        <v>43199711.799999997</v>
      </c>
    </row>
    <row r="93" spans="1:8" s="29" customFormat="1" ht="30.75" x14ac:dyDescent="0.25">
      <c r="A93" s="22" t="s">
        <v>204</v>
      </c>
      <c r="B93" s="23" t="s">
        <v>29</v>
      </c>
      <c r="C93" s="23" t="s">
        <v>61</v>
      </c>
      <c r="D93" s="23" t="s">
        <v>64</v>
      </c>
      <c r="E93" s="23"/>
      <c r="F93" s="24">
        <f>F94</f>
        <v>109723450.84999999</v>
      </c>
      <c r="G93" s="24">
        <f>G94</f>
        <v>66757500</v>
      </c>
      <c r="H93" s="24">
        <f>H94</f>
        <v>40057500</v>
      </c>
    </row>
    <row r="94" spans="1:8" s="29" customFormat="1" x14ac:dyDescent="0.25">
      <c r="A94" s="32" t="s">
        <v>27</v>
      </c>
      <c r="B94" s="23" t="s">
        <v>29</v>
      </c>
      <c r="C94" s="23" t="s">
        <v>61</v>
      </c>
      <c r="D94" s="23" t="s">
        <v>64</v>
      </c>
      <c r="E94" s="23" t="s">
        <v>28</v>
      </c>
      <c r="F94" s="24">
        <f>'Приложение 5'!G140+'Приложение 5'!G142+'Приложение 5'!G144+'Приложение 5'!G146+'Приложение 5'!G148</f>
        <v>109723450.84999999</v>
      </c>
      <c r="G94" s="24">
        <f>'Приложение 5'!H140+'Приложение 5'!H142+'Приложение 5'!H144+'Приложение 5'!H146+'Приложение 5'!H148</f>
        <v>66757500</v>
      </c>
      <c r="H94" s="24">
        <f>'Приложение 5'!I140+'Приложение 5'!I142+'Приложение 5'!I144+'Приложение 5'!I146+'Приложение 5'!I148</f>
        <v>40057500</v>
      </c>
    </row>
    <row r="95" spans="1:8" s="33" customFormat="1" x14ac:dyDescent="0.25">
      <c r="A95" s="22" t="s">
        <v>48</v>
      </c>
      <c r="B95" s="23" t="s">
        <v>29</v>
      </c>
      <c r="C95" s="23" t="s">
        <v>61</v>
      </c>
      <c r="D95" s="23" t="s">
        <v>65</v>
      </c>
      <c r="E95" s="23"/>
      <c r="F95" s="24">
        <f>SUBTOTAL(9,F96:F97)</f>
        <v>3198076.33</v>
      </c>
      <c r="G95" s="24">
        <f>SUBTOTAL(9,G96:G97)</f>
        <v>2921707</v>
      </c>
      <c r="H95" s="24">
        <f>SUBTOTAL(9,H96:H97)</f>
        <v>3142211.8</v>
      </c>
    </row>
    <row r="96" spans="1:8" s="33" customFormat="1" ht="75.75" x14ac:dyDescent="0.25">
      <c r="A96" s="22" t="s">
        <v>21</v>
      </c>
      <c r="B96" s="23" t="s">
        <v>29</v>
      </c>
      <c r="C96" s="23" t="s">
        <v>61</v>
      </c>
      <c r="D96" s="23" t="s">
        <v>65</v>
      </c>
      <c r="E96" s="23" t="s">
        <v>22</v>
      </c>
      <c r="F96" s="28">
        <f>'Приложение 5'!G151</f>
        <v>1647062.35</v>
      </c>
      <c r="G96" s="28">
        <f>'Приложение 5'!H151</f>
        <v>1527480.66</v>
      </c>
      <c r="H96" s="28">
        <f>'Приложение 5'!I151</f>
        <v>1684548.94</v>
      </c>
    </row>
    <row r="97" spans="1:9" s="33" customFormat="1" ht="30.75" x14ac:dyDescent="0.25">
      <c r="A97" s="32" t="s">
        <v>25</v>
      </c>
      <c r="B97" s="23" t="s">
        <v>29</v>
      </c>
      <c r="C97" s="23" t="s">
        <v>61</v>
      </c>
      <c r="D97" s="23" t="s">
        <v>65</v>
      </c>
      <c r="E97" s="224">
        <v>200</v>
      </c>
      <c r="F97" s="28">
        <f>'Приложение 5'!G152</f>
        <v>1551013.98</v>
      </c>
      <c r="G97" s="28">
        <f>'Приложение 5'!H152</f>
        <v>1394226.34</v>
      </c>
      <c r="H97" s="28">
        <f>'Приложение 5'!I152</f>
        <v>1457662.86</v>
      </c>
      <c r="I97" s="59"/>
    </row>
    <row r="98" spans="1:9" s="33" customFormat="1" x14ac:dyDescent="0.25">
      <c r="A98" s="34" t="s">
        <v>17</v>
      </c>
      <c r="B98" s="19" t="s">
        <v>29</v>
      </c>
      <c r="C98" s="19" t="s">
        <v>61</v>
      </c>
      <c r="D98" s="19">
        <v>9900000000</v>
      </c>
      <c r="E98" s="31"/>
      <c r="F98" s="68">
        <f>F99+F101</f>
        <v>3868414.19</v>
      </c>
      <c r="G98" s="68">
        <f>G99+G101</f>
        <v>3868414.19</v>
      </c>
      <c r="H98" s="68">
        <f>H99+H101</f>
        <v>3868414.19</v>
      </c>
    </row>
    <row r="99" spans="1:9" s="33" customFormat="1" ht="30.75" x14ac:dyDescent="0.25">
      <c r="A99" s="22" t="s">
        <v>19</v>
      </c>
      <c r="B99" s="23" t="s">
        <v>29</v>
      </c>
      <c r="C99" s="23" t="s">
        <v>61</v>
      </c>
      <c r="D99" s="23">
        <v>9910000000</v>
      </c>
      <c r="E99" s="31"/>
      <c r="F99" s="24">
        <f>F100</f>
        <v>3408414.19</v>
      </c>
      <c r="G99" s="24">
        <f>G100</f>
        <v>3408414.19</v>
      </c>
      <c r="H99" s="24">
        <f>H100</f>
        <v>3408414.19</v>
      </c>
    </row>
    <row r="100" spans="1:9" s="33" customFormat="1" ht="75.75" x14ac:dyDescent="0.25">
      <c r="A100" s="32" t="s">
        <v>21</v>
      </c>
      <c r="B100" s="23" t="s">
        <v>29</v>
      </c>
      <c r="C100" s="23" t="s">
        <v>61</v>
      </c>
      <c r="D100" s="23">
        <v>9910000000</v>
      </c>
      <c r="E100" s="31" t="s">
        <v>22</v>
      </c>
      <c r="F100" s="24">
        <f>'Приложение 3'!F128</f>
        <v>3408414.19</v>
      </c>
      <c r="G100" s="24">
        <f>'Приложение 3'!G128</f>
        <v>3408414.19</v>
      </c>
      <c r="H100" s="24">
        <f>'Приложение 3'!H128</f>
        <v>3408414.19</v>
      </c>
    </row>
    <row r="101" spans="1:9" s="33" customFormat="1" x14ac:dyDescent="0.25">
      <c r="A101" s="32" t="s">
        <v>54</v>
      </c>
      <c r="B101" s="23" t="s">
        <v>29</v>
      </c>
      <c r="C101" s="23" t="s">
        <v>61</v>
      </c>
      <c r="D101" s="23" t="s">
        <v>37</v>
      </c>
      <c r="E101" s="31"/>
      <c r="F101" s="24">
        <f>F102</f>
        <v>460000</v>
      </c>
      <c r="G101" s="24">
        <f>G102</f>
        <v>460000</v>
      </c>
      <c r="H101" s="24">
        <f>H102</f>
        <v>460000</v>
      </c>
    </row>
    <row r="102" spans="1:9" s="33" customFormat="1" x14ac:dyDescent="0.25">
      <c r="A102" s="32" t="s">
        <v>50</v>
      </c>
      <c r="B102" s="23" t="s">
        <v>29</v>
      </c>
      <c r="C102" s="23" t="s">
        <v>61</v>
      </c>
      <c r="D102" s="23" t="s">
        <v>37</v>
      </c>
      <c r="E102" s="31">
        <v>300</v>
      </c>
      <c r="F102" s="24">
        <f>'Приложение 3'!F131</f>
        <v>460000</v>
      </c>
      <c r="G102" s="24">
        <f>'Приложение 3'!G131</f>
        <v>460000</v>
      </c>
      <c r="H102" s="24">
        <f>'Приложение 3'!H131</f>
        <v>460000</v>
      </c>
    </row>
    <row r="103" spans="1:9" s="33" customFormat="1" x14ac:dyDescent="0.25">
      <c r="A103" s="34" t="s">
        <v>66</v>
      </c>
      <c r="B103" s="19" t="s">
        <v>29</v>
      </c>
      <c r="C103" s="19" t="s">
        <v>67</v>
      </c>
      <c r="D103" s="30"/>
      <c r="E103" s="30"/>
      <c r="F103" s="20">
        <f>F104</f>
        <v>22603634</v>
      </c>
      <c r="G103" s="20">
        <f>G104</f>
        <v>17150000</v>
      </c>
      <c r="H103" s="20">
        <f>H104</f>
        <v>17150000</v>
      </c>
    </row>
    <row r="104" spans="1:9" s="33" customFormat="1" ht="31.5" x14ac:dyDescent="0.25">
      <c r="A104" s="34" t="s">
        <v>68</v>
      </c>
      <c r="B104" s="19" t="s">
        <v>29</v>
      </c>
      <c r="C104" s="19" t="s">
        <v>67</v>
      </c>
      <c r="D104" s="35" t="s">
        <v>69</v>
      </c>
      <c r="E104" s="30"/>
      <c r="F104" s="20">
        <f t="shared" ref="F104:H105" si="11">F105</f>
        <v>22603634</v>
      </c>
      <c r="G104" s="20">
        <f t="shared" si="11"/>
        <v>17150000</v>
      </c>
      <c r="H104" s="20">
        <f t="shared" si="11"/>
        <v>17150000</v>
      </c>
    </row>
    <row r="105" spans="1:9" s="33" customFormat="1" ht="30" x14ac:dyDescent="0.25">
      <c r="A105" s="228" t="s">
        <v>200</v>
      </c>
      <c r="B105" s="23" t="s">
        <v>29</v>
      </c>
      <c r="C105" s="23" t="s">
        <v>67</v>
      </c>
      <c r="D105" s="36" t="s">
        <v>70</v>
      </c>
      <c r="E105" s="31"/>
      <c r="F105" s="24">
        <f t="shared" si="11"/>
        <v>22603634</v>
      </c>
      <c r="G105" s="24">
        <f t="shared" si="11"/>
        <v>17150000</v>
      </c>
      <c r="H105" s="24">
        <f t="shared" si="11"/>
        <v>17150000</v>
      </c>
    </row>
    <row r="106" spans="1:9" s="33" customFormat="1" ht="30.75" x14ac:dyDescent="0.25">
      <c r="A106" s="22" t="s">
        <v>25</v>
      </c>
      <c r="B106" s="23" t="s">
        <v>29</v>
      </c>
      <c r="C106" s="23" t="s">
        <v>67</v>
      </c>
      <c r="D106" s="36" t="s">
        <v>70</v>
      </c>
      <c r="E106" s="31">
        <v>800</v>
      </c>
      <c r="F106" s="24">
        <f>'Приложение 5'!G164+'Приложение 5'!G168+'Приложение 5'!G166</f>
        <v>22603634</v>
      </c>
      <c r="G106" s="24">
        <f>'Приложение 5'!H164+'Приложение 5'!H168+'Приложение 5'!H166</f>
        <v>17150000</v>
      </c>
      <c r="H106" s="24">
        <f>'Приложение 5'!I164+'Приложение 5'!I168+'Приложение 5'!I166</f>
        <v>17150000</v>
      </c>
    </row>
    <row r="107" spans="1:9" s="33" customFormat="1" x14ac:dyDescent="0.25">
      <c r="A107" s="34" t="s">
        <v>71</v>
      </c>
      <c r="B107" s="19" t="s">
        <v>29</v>
      </c>
      <c r="C107" s="19" t="s">
        <v>72</v>
      </c>
      <c r="D107" s="30"/>
      <c r="E107" s="30"/>
      <c r="F107" s="20">
        <f t="shared" ref="F107:H109" si="12">F108</f>
        <v>166740160.79999998</v>
      </c>
      <c r="G107" s="20">
        <f t="shared" si="12"/>
        <v>15455434.5</v>
      </c>
      <c r="H107" s="20">
        <f t="shared" si="12"/>
        <v>15455434.5</v>
      </c>
    </row>
    <row r="108" spans="1:9" s="33" customFormat="1" ht="31.5" x14ac:dyDescent="0.25">
      <c r="A108" s="34" t="s">
        <v>68</v>
      </c>
      <c r="B108" s="19" t="s">
        <v>29</v>
      </c>
      <c r="C108" s="19" t="s">
        <v>72</v>
      </c>
      <c r="D108" s="35" t="s">
        <v>69</v>
      </c>
      <c r="E108" s="30"/>
      <c r="F108" s="20">
        <f>F109+F111</f>
        <v>166740160.79999998</v>
      </c>
      <c r="G108" s="20">
        <f>G109+G111</f>
        <v>15455434.5</v>
      </c>
      <c r="H108" s="20">
        <f>H109+H111</f>
        <v>15455434.5</v>
      </c>
    </row>
    <row r="109" spans="1:9" s="29" customFormat="1" x14ac:dyDescent="0.25">
      <c r="A109" s="228" t="s">
        <v>199</v>
      </c>
      <c r="B109" s="23" t="s">
        <v>29</v>
      </c>
      <c r="C109" s="23" t="s">
        <v>72</v>
      </c>
      <c r="D109" s="36" t="s">
        <v>70</v>
      </c>
      <c r="E109" s="31"/>
      <c r="F109" s="24">
        <f t="shared" si="12"/>
        <v>160453649.84999999</v>
      </c>
      <c r="G109" s="24">
        <f t="shared" si="12"/>
        <v>15455434.5</v>
      </c>
      <c r="H109" s="24">
        <f t="shared" si="12"/>
        <v>15455434.5</v>
      </c>
    </row>
    <row r="110" spans="1:9" s="33" customFormat="1" ht="30.75" x14ac:dyDescent="0.25">
      <c r="A110" s="22" t="s">
        <v>25</v>
      </c>
      <c r="B110" s="23" t="s">
        <v>29</v>
      </c>
      <c r="C110" s="23" t="s">
        <v>72</v>
      </c>
      <c r="D110" s="36" t="s">
        <v>70</v>
      </c>
      <c r="E110" s="31">
        <v>200</v>
      </c>
      <c r="F110" s="24">
        <f>'Приложение 5'!G173</f>
        <v>160453649.84999999</v>
      </c>
      <c r="G110" s="24">
        <f>'Приложение 5'!H173</f>
        <v>15455434.5</v>
      </c>
      <c r="H110" s="24">
        <f>'Приложение 5'!I173</f>
        <v>15455434.5</v>
      </c>
    </row>
    <row r="111" spans="1:9" s="33" customFormat="1" x14ac:dyDescent="0.25">
      <c r="A111" s="229" t="s">
        <v>48</v>
      </c>
      <c r="B111" s="23" t="s">
        <v>29</v>
      </c>
      <c r="C111" s="23" t="s">
        <v>72</v>
      </c>
      <c r="D111" s="36" t="s">
        <v>201</v>
      </c>
      <c r="E111" s="31"/>
      <c r="F111" s="24">
        <f>F112</f>
        <v>6286510.9500000002</v>
      </c>
      <c r="G111" s="24">
        <f>G112</f>
        <v>0</v>
      </c>
      <c r="H111" s="24">
        <f>H112</f>
        <v>0</v>
      </c>
    </row>
    <row r="112" spans="1:9" s="33" customFormat="1" ht="30.75" x14ac:dyDescent="0.25">
      <c r="A112" s="22" t="s">
        <v>25</v>
      </c>
      <c r="B112" s="23" t="s">
        <v>29</v>
      </c>
      <c r="C112" s="23" t="s">
        <v>72</v>
      </c>
      <c r="D112" s="36" t="s">
        <v>201</v>
      </c>
      <c r="E112" s="31">
        <v>200</v>
      </c>
      <c r="F112" s="24">
        <f>'Приложение 5'!G176</f>
        <v>6286510.9500000002</v>
      </c>
      <c r="G112" s="24">
        <f>'Приложение 5'!H176</f>
        <v>0</v>
      </c>
      <c r="H112" s="24">
        <f>'Приложение 5'!I176</f>
        <v>0</v>
      </c>
    </row>
    <row r="113" spans="1:8" s="33" customFormat="1" ht="31.5" x14ac:dyDescent="0.25">
      <c r="A113" s="34" t="s">
        <v>73</v>
      </c>
      <c r="B113" s="19" t="s">
        <v>29</v>
      </c>
      <c r="C113" s="19" t="s">
        <v>74</v>
      </c>
      <c r="D113" s="30"/>
      <c r="E113" s="30"/>
      <c r="F113" s="20">
        <f>F114+F122</f>
        <v>44759054</v>
      </c>
      <c r="G113" s="20">
        <f>G114+G122</f>
        <v>27471024</v>
      </c>
      <c r="H113" s="20">
        <f>H114+H122</f>
        <v>27950723.619999997</v>
      </c>
    </row>
    <row r="114" spans="1:8" s="29" customFormat="1" ht="31.5" x14ac:dyDescent="0.25">
      <c r="A114" s="34" t="s">
        <v>149</v>
      </c>
      <c r="B114" s="19" t="s">
        <v>29</v>
      </c>
      <c r="C114" s="19" t="s">
        <v>74</v>
      </c>
      <c r="D114" s="35" t="s">
        <v>75</v>
      </c>
      <c r="E114" s="30"/>
      <c r="F114" s="20">
        <f>F115+F118</f>
        <v>36759054</v>
      </c>
      <c r="G114" s="20">
        <f>G115+G118</f>
        <v>27471024</v>
      </c>
      <c r="H114" s="20">
        <f>H115+H118</f>
        <v>27950723.619999997</v>
      </c>
    </row>
    <row r="115" spans="1:8" s="29" customFormat="1" ht="30.75" x14ac:dyDescent="0.25">
      <c r="A115" s="32" t="s">
        <v>205</v>
      </c>
      <c r="B115" s="23" t="s">
        <v>29</v>
      </c>
      <c r="C115" s="23" t="s">
        <v>74</v>
      </c>
      <c r="D115" s="36" t="s">
        <v>76</v>
      </c>
      <c r="E115" s="31"/>
      <c r="F115" s="24">
        <f>SUM(F116:F117)</f>
        <v>20761500</v>
      </c>
      <c r="G115" s="24">
        <f>SUM(G116:G117)</f>
        <v>12763960</v>
      </c>
      <c r="H115" s="24">
        <f>SUM(H116:H117)</f>
        <v>12766518.4</v>
      </c>
    </row>
    <row r="116" spans="1:8" s="29" customFormat="1" ht="30.75" x14ac:dyDescent="0.25">
      <c r="A116" s="32" t="s">
        <v>25</v>
      </c>
      <c r="B116" s="23" t="s">
        <v>29</v>
      </c>
      <c r="C116" s="23" t="s">
        <v>74</v>
      </c>
      <c r="D116" s="36" t="s">
        <v>76</v>
      </c>
      <c r="E116" s="31">
        <v>200</v>
      </c>
      <c r="F116" s="24">
        <f>'Приложение 5'!G185+'Приложение 5'!G189</f>
        <v>331500</v>
      </c>
      <c r="G116" s="24">
        <f>'Приложение 5'!H185+'Приложение 5'!H189</f>
        <v>333960</v>
      </c>
      <c r="H116" s="24">
        <f>'Приложение 5'!I185+'Приложение 5'!I189</f>
        <v>336518.40000000002</v>
      </c>
    </row>
    <row r="117" spans="1:8" s="29" customFormat="1" x14ac:dyDescent="0.25">
      <c r="A117" s="32" t="s">
        <v>27</v>
      </c>
      <c r="B117" s="23" t="s">
        <v>29</v>
      </c>
      <c r="C117" s="23" t="s">
        <v>74</v>
      </c>
      <c r="D117" s="36" t="s">
        <v>76</v>
      </c>
      <c r="E117" s="31">
        <v>800</v>
      </c>
      <c r="F117" s="24">
        <f>'Приложение 5'!G181+'Приложение 5'!G183+'Приложение 5'!G187</f>
        <v>20430000</v>
      </c>
      <c r="G117" s="24">
        <f>'Приложение 5'!H181+'Приложение 5'!H183+'Приложение 5'!H187</f>
        <v>12430000</v>
      </c>
      <c r="H117" s="24">
        <f>'Приложение 5'!I181+'Приложение 5'!I183+'Приложение 5'!I187</f>
        <v>12430000</v>
      </c>
    </row>
    <row r="118" spans="1:8" s="29" customFormat="1" x14ac:dyDescent="0.25">
      <c r="A118" s="229" t="s">
        <v>48</v>
      </c>
      <c r="B118" s="23" t="s">
        <v>29</v>
      </c>
      <c r="C118" s="23" t="s">
        <v>74</v>
      </c>
      <c r="D118" s="36" t="s">
        <v>579</v>
      </c>
      <c r="E118" s="31"/>
      <c r="F118" s="24">
        <f>SUM(F119:F121)</f>
        <v>15997554</v>
      </c>
      <c r="G118" s="24">
        <f>SUM(G119:G121)</f>
        <v>14707064</v>
      </c>
      <c r="H118" s="24">
        <f>SUM(H119:H121)</f>
        <v>15184205.219999999</v>
      </c>
    </row>
    <row r="119" spans="1:8" s="29" customFormat="1" ht="75.75" x14ac:dyDescent="0.25">
      <c r="A119" s="22" t="s">
        <v>21</v>
      </c>
      <c r="B119" s="23" t="s">
        <v>29</v>
      </c>
      <c r="C119" s="23" t="s">
        <v>74</v>
      </c>
      <c r="D119" s="36" t="s">
        <v>579</v>
      </c>
      <c r="E119" s="31">
        <v>100</v>
      </c>
      <c r="F119" s="24">
        <f>'Приложение 5'!G192</f>
        <v>9306674</v>
      </c>
      <c r="G119" s="24">
        <f>'Приложение 5'!H192</f>
        <v>8007578</v>
      </c>
      <c r="H119" s="24">
        <f>'Приложение 5'!I192</f>
        <v>8222579.3200000003</v>
      </c>
    </row>
    <row r="120" spans="1:8" s="29" customFormat="1" ht="30.75" x14ac:dyDescent="0.25">
      <c r="A120" s="22" t="s">
        <v>25</v>
      </c>
      <c r="B120" s="23" t="s">
        <v>29</v>
      </c>
      <c r="C120" s="23" t="s">
        <v>74</v>
      </c>
      <c r="D120" s="36" t="s">
        <v>579</v>
      </c>
      <c r="E120" s="31">
        <v>200</v>
      </c>
      <c r="F120" s="24">
        <f>'Приложение 5'!G193</f>
        <v>5692980</v>
      </c>
      <c r="G120" s="24">
        <f>'Приложение 5'!H193</f>
        <v>5701586</v>
      </c>
      <c r="H120" s="24">
        <f>'Приложение 5'!I193</f>
        <v>5963725.8999999994</v>
      </c>
    </row>
    <row r="121" spans="1:8" s="29" customFormat="1" x14ac:dyDescent="0.25">
      <c r="A121" s="32" t="s">
        <v>27</v>
      </c>
      <c r="B121" s="23" t="s">
        <v>29</v>
      </c>
      <c r="C121" s="23" t="s">
        <v>74</v>
      </c>
      <c r="D121" s="36" t="s">
        <v>579</v>
      </c>
      <c r="E121" s="31">
        <v>800</v>
      </c>
      <c r="F121" s="24">
        <f>'Приложение 5'!G194</f>
        <v>997900</v>
      </c>
      <c r="G121" s="24">
        <f>'Приложение 5'!H194</f>
        <v>997900</v>
      </c>
      <c r="H121" s="24">
        <f>'Приложение 5'!I194</f>
        <v>997900</v>
      </c>
    </row>
    <row r="122" spans="1:8" s="33" customFormat="1" x14ac:dyDescent="0.25">
      <c r="A122" s="18" t="s">
        <v>17</v>
      </c>
      <c r="B122" s="19" t="s">
        <v>29</v>
      </c>
      <c r="C122" s="19" t="s">
        <v>74</v>
      </c>
      <c r="D122" s="35" t="s">
        <v>18</v>
      </c>
      <c r="E122" s="30"/>
      <c r="F122" s="20">
        <f t="shared" ref="F122:H123" si="13">F123</f>
        <v>8000000</v>
      </c>
      <c r="G122" s="20">
        <f t="shared" si="13"/>
        <v>0</v>
      </c>
      <c r="H122" s="20">
        <f t="shared" si="13"/>
        <v>0</v>
      </c>
    </row>
    <row r="123" spans="1:8" s="29" customFormat="1" x14ac:dyDescent="0.25">
      <c r="A123" s="22" t="s">
        <v>54</v>
      </c>
      <c r="B123" s="23" t="s">
        <v>29</v>
      </c>
      <c r="C123" s="23" t="s">
        <v>74</v>
      </c>
      <c r="D123" s="36" t="s">
        <v>37</v>
      </c>
      <c r="E123" s="31"/>
      <c r="F123" s="24">
        <f t="shared" si="13"/>
        <v>8000000</v>
      </c>
      <c r="G123" s="24">
        <f t="shared" si="13"/>
        <v>0</v>
      </c>
      <c r="H123" s="24">
        <f t="shared" si="13"/>
        <v>0</v>
      </c>
    </row>
    <row r="124" spans="1:8" s="29" customFormat="1" x14ac:dyDescent="0.25">
      <c r="A124" s="32" t="s">
        <v>27</v>
      </c>
      <c r="B124" s="23" t="s">
        <v>29</v>
      </c>
      <c r="C124" s="23" t="s">
        <v>74</v>
      </c>
      <c r="D124" s="36" t="s">
        <v>37</v>
      </c>
      <c r="E124" s="31">
        <v>800</v>
      </c>
      <c r="F124" s="24">
        <f>'Приложение 3'!F136</f>
        <v>8000000</v>
      </c>
      <c r="G124" s="24">
        <f>'Приложение 3'!G136</f>
        <v>0</v>
      </c>
      <c r="H124" s="24">
        <f>'Приложение 3'!H136</f>
        <v>0</v>
      </c>
    </row>
    <row r="125" spans="1:8" s="29" customFormat="1" ht="28.5" hidden="1" customHeight="1" x14ac:dyDescent="0.25">
      <c r="A125" s="18" t="s">
        <v>77</v>
      </c>
      <c r="B125" s="19" t="s">
        <v>61</v>
      </c>
      <c r="C125" s="19"/>
      <c r="D125" s="35"/>
      <c r="E125" s="30"/>
      <c r="F125" s="20">
        <f t="shared" ref="F125:G128" si="14">F126</f>
        <v>0</v>
      </c>
      <c r="G125" s="20">
        <f t="shared" si="14"/>
        <v>0</v>
      </c>
      <c r="H125" s="28"/>
    </row>
    <row r="126" spans="1:8" s="29" customFormat="1" hidden="1" x14ac:dyDescent="0.25">
      <c r="A126" s="18" t="s">
        <v>78</v>
      </c>
      <c r="B126" s="19" t="s">
        <v>61</v>
      </c>
      <c r="C126" s="19" t="s">
        <v>24</v>
      </c>
      <c r="D126" s="35"/>
      <c r="E126" s="30"/>
      <c r="F126" s="20">
        <f t="shared" si="14"/>
        <v>0</v>
      </c>
      <c r="G126" s="20">
        <f t="shared" si="14"/>
        <v>0</v>
      </c>
      <c r="H126" s="28"/>
    </row>
    <row r="127" spans="1:8" s="29" customFormat="1" hidden="1" x14ac:dyDescent="0.25">
      <c r="A127" s="18" t="s">
        <v>17</v>
      </c>
      <c r="B127" s="19" t="s">
        <v>61</v>
      </c>
      <c r="C127" s="19" t="s">
        <v>24</v>
      </c>
      <c r="D127" s="35" t="s">
        <v>18</v>
      </c>
      <c r="E127" s="30"/>
      <c r="F127" s="20">
        <f t="shared" si="14"/>
        <v>0</v>
      </c>
      <c r="G127" s="20">
        <f t="shared" si="14"/>
        <v>0</v>
      </c>
      <c r="H127" s="28"/>
    </row>
    <row r="128" spans="1:8" s="29" customFormat="1" hidden="1" x14ac:dyDescent="0.25">
      <c r="A128" s="22" t="s">
        <v>54</v>
      </c>
      <c r="B128" s="23" t="s">
        <v>61</v>
      </c>
      <c r="C128" s="23" t="s">
        <v>24</v>
      </c>
      <c r="D128" s="36" t="s">
        <v>37</v>
      </c>
      <c r="E128" s="31"/>
      <c r="F128" s="24">
        <f t="shared" si="14"/>
        <v>0</v>
      </c>
      <c r="G128" s="24">
        <f t="shared" si="14"/>
        <v>0</v>
      </c>
      <c r="H128" s="28"/>
    </row>
    <row r="129" spans="1:12" s="29" customFormat="1" ht="30.75" hidden="1" x14ac:dyDescent="0.25">
      <c r="A129" s="22" t="s">
        <v>25</v>
      </c>
      <c r="B129" s="23" t="s">
        <v>61</v>
      </c>
      <c r="C129" s="23" t="s">
        <v>24</v>
      </c>
      <c r="D129" s="36" t="s">
        <v>37</v>
      </c>
      <c r="E129" s="31">
        <v>200</v>
      </c>
      <c r="F129" s="24">
        <f>'[1]Приложение 3'!G144</f>
        <v>0</v>
      </c>
      <c r="G129" s="24">
        <f>'[1]Приложение 3'!H144</f>
        <v>0</v>
      </c>
      <c r="H129" s="28"/>
    </row>
    <row r="130" spans="1:12" s="33" customFormat="1" x14ac:dyDescent="0.25">
      <c r="A130" s="34" t="s">
        <v>79</v>
      </c>
      <c r="B130" s="19" t="s">
        <v>31</v>
      </c>
      <c r="C130" s="19"/>
      <c r="D130" s="30"/>
      <c r="E130" s="30"/>
      <c r="F130" s="20">
        <f>F131+F137</f>
        <v>38219006.100000001</v>
      </c>
      <c r="G130" s="20">
        <f t="shared" ref="G130:H130" si="15">G131+G137</f>
        <v>31880289.210000001</v>
      </c>
      <c r="H130" s="20">
        <f t="shared" si="15"/>
        <v>33155500.780000001</v>
      </c>
    </row>
    <row r="131" spans="1:12" s="33" customFormat="1" ht="31.5" x14ac:dyDescent="0.25">
      <c r="A131" s="18" t="s">
        <v>80</v>
      </c>
      <c r="B131" s="19" t="s">
        <v>31</v>
      </c>
      <c r="C131" s="19" t="s">
        <v>24</v>
      </c>
      <c r="D131" s="35"/>
      <c r="E131" s="30"/>
      <c r="F131" s="20">
        <f t="shared" ref="F131:H132" si="16">F132</f>
        <v>36937135.100000001</v>
      </c>
      <c r="G131" s="20">
        <f t="shared" si="16"/>
        <v>31880289.210000001</v>
      </c>
      <c r="H131" s="20">
        <f t="shared" si="16"/>
        <v>33155500.780000001</v>
      </c>
    </row>
    <row r="132" spans="1:12" s="33" customFormat="1" ht="31.5" x14ac:dyDescent="0.25">
      <c r="A132" s="34" t="s">
        <v>81</v>
      </c>
      <c r="B132" s="19" t="s">
        <v>31</v>
      </c>
      <c r="C132" s="19" t="s">
        <v>24</v>
      </c>
      <c r="D132" s="230">
        <v>7100000000</v>
      </c>
      <c r="E132" s="179"/>
      <c r="F132" s="20">
        <f t="shared" si="16"/>
        <v>36937135.100000001</v>
      </c>
      <c r="G132" s="20">
        <f t="shared" si="16"/>
        <v>31880289.210000001</v>
      </c>
      <c r="H132" s="20">
        <f t="shared" si="16"/>
        <v>33155500.780000001</v>
      </c>
    </row>
    <row r="133" spans="1:12" s="33" customFormat="1" ht="45.75" x14ac:dyDescent="0.25">
      <c r="A133" s="32" t="s">
        <v>206</v>
      </c>
      <c r="B133" s="23" t="s">
        <v>31</v>
      </c>
      <c r="C133" s="23" t="s">
        <v>24</v>
      </c>
      <c r="D133" s="224">
        <v>7130000000</v>
      </c>
      <c r="E133" s="176"/>
      <c r="F133" s="24">
        <f>SUM(F134:F136)</f>
        <v>36937135.100000001</v>
      </c>
      <c r="G133" s="24">
        <f>SUM(G134:G136)</f>
        <v>31880289.210000001</v>
      </c>
      <c r="H133" s="24">
        <f>SUM(H134:H136)</f>
        <v>33155500.780000001</v>
      </c>
    </row>
    <row r="134" spans="1:12" s="33" customFormat="1" ht="30.75" x14ac:dyDescent="0.25">
      <c r="A134" s="32" t="s">
        <v>25</v>
      </c>
      <c r="B134" s="23" t="s">
        <v>31</v>
      </c>
      <c r="C134" s="23" t="s">
        <v>24</v>
      </c>
      <c r="D134" s="224">
        <v>7130000000</v>
      </c>
      <c r="E134" s="224">
        <v>200</v>
      </c>
      <c r="F134" s="24">
        <f>'Приложение 5'!G209+'Приложение 5'!G212+'Приложение 5'!G214+'Приложение 5'!G216</f>
        <v>24444869.75</v>
      </c>
      <c r="G134" s="24">
        <f>'Приложение 5'!H209+'Приложение 5'!H212+'Приложение 5'!H214+'Приложение 5'!H216</f>
        <v>31880289.210000001</v>
      </c>
      <c r="H134" s="24">
        <f>'Приложение 5'!I209+'Приложение 5'!I212+'Приложение 5'!I214+'Приложение 5'!I216</f>
        <v>33155500.780000001</v>
      </c>
    </row>
    <row r="135" spans="1:12" s="33" customFormat="1" ht="27" hidden="1" customHeight="1" x14ac:dyDescent="0.25">
      <c r="A135" s="32" t="s">
        <v>46</v>
      </c>
      <c r="B135" s="23" t="s">
        <v>31</v>
      </c>
      <c r="C135" s="23" t="s">
        <v>24</v>
      </c>
      <c r="D135" s="224">
        <v>7130000000</v>
      </c>
      <c r="E135" s="224">
        <v>400</v>
      </c>
      <c r="F135" s="24">
        <v>0</v>
      </c>
      <c r="G135" s="24">
        <v>0</v>
      </c>
      <c r="H135" s="28">
        <v>0</v>
      </c>
      <c r="I135" s="59"/>
    </row>
    <row r="136" spans="1:12" s="33" customFormat="1" x14ac:dyDescent="0.25">
      <c r="A136" s="37" t="s">
        <v>82</v>
      </c>
      <c r="B136" s="23" t="s">
        <v>31</v>
      </c>
      <c r="C136" s="23" t="s">
        <v>24</v>
      </c>
      <c r="D136" s="224">
        <v>7130000000</v>
      </c>
      <c r="E136" s="224">
        <v>500</v>
      </c>
      <c r="F136" s="24">
        <f>'Приложение 5'!G210</f>
        <v>12492265.35</v>
      </c>
      <c r="G136" s="24">
        <f>'Приложение 5'!H210</f>
        <v>0</v>
      </c>
      <c r="H136" s="24">
        <f>'Приложение 5'!I210</f>
        <v>0</v>
      </c>
    </row>
    <row r="137" spans="1:12" s="33" customFormat="1" ht="31.5" x14ac:dyDescent="0.25">
      <c r="A137" s="274" t="s">
        <v>822</v>
      </c>
      <c r="B137" s="19" t="s">
        <v>31</v>
      </c>
      <c r="C137" s="19" t="s">
        <v>29</v>
      </c>
      <c r="D137" s="230"/>
      <c r="E137" s="230"/>
      <c r="F137" s="20">
        <f>F138</f>
        <v>1281871</v>
      </c>
      <c r="G137" s="20">
        <f t="shared" ref="G137:H139" si="17">G138</f>
        <v>0</v>
      </c>
      <c r="H137" s="20">
        <f t="shared" si="17"/>
        <v>0</v>
      </c>
    </row>
    <row r="138" spans="1:12" s="33" customFormat="1" ht="31.5" x14ac:dyDescent="0.25">
      <c r="A138" s="274" t="s">
        <v>81</v>
      </c>
      <c r="B138" s="19" t="s">
        <v>31</v>
      </c>
      <c r="C138" s="19" t="s">
        <v>29</v>
      </c>
      <c r="D138" s="230">
        <v>7100000000</v>
      </c>
      <c r="E138" s="230"/>
      <c r="F138" s="20">
        <f>F139</f>
        <v>1281871</v>
      </c>
      <c r="G138" s="20">
        <f t="shared" si="17"/>
        <v>0</v>
      </c>
      <c r="H138" s="20">
        <f t="shared" si="17"/>
        <v>0</v>
      </c>
    </row>
    <row r="139" spans="1:12" s="33" customFormat="1" ht="45" x14ac:dyDescent="0.25">
      <c r="A139" s="37" t="s">
        <v>206</v>
      </c>
      <c r="B139" s="23" t="s">
        <v>31</v>
      </c>
      <c r="C139" s="23" t="s">
        <v>29</v>
      </c>
      <c r="D139" s="224">
        <v>7130000000</v>
      </c>
      <c r="E139" s="224"/>
      <c r="F139" s="24">
        <f>F140</f>
        <v>1281871</v>
      </c>
      <c r="G139" s="24">
        <f t="shared" si="17"/>
        <v>0</v>
      </c>
      <c r="H139" s="24">
        <f t="shared" si="17"/>
        <v>0</v>
      </c>
    </row>
    <row r="140" spans="1:12" s="33" customFormat="1" ht="30" x14ac:dyDescent="0.25">
      <c r="A140" s="37" t="s">
        <v>25</v>
      </c>
      <c r="B140" s="23" t="s">
        <v>31</v>
      </c>
      <c r="C140" s="23" t="s">
        <v>29</v>
      </c>
      <c r="D140" s="224">
        <v>7130000000</v>
      </c>
      <c r="E140" s="224">
        <v>200</v>
      </c>
      <c r="F140" s="24">
        <f>'Приложение 5'!G221</f>
        <v>1281871</v>
      </c>
      <c r="G140" s="24">
        <f>'Приложение 5'!H221</f>
        <v>0</v>
      </c>
      <c r="H140" s="24">
        <f>'Приложение 5'!I221</f>
        <v>0</v>
      </c>
    </row>
    <row r="141" spans="1:12" s="33" customFormat="1" x14ac:dyDescent="0.25">
      <c r="A141" s="34" t="s">
        <v>83</v>
      </c>
      <c r="B141" s="19" t="s">
        <v>33</v>
      </c>
      <c r="C141" s="19"/>
      <c r="D141" s="30"/>
      <c r="E141" s="30"/>
      <c r="F141" s="20">
        <f>F142+F153+F175+F219+F234+F196</f>
        <v>1541394085.01</v>
      </c>
      <c r="G141" s="20">
        <f>G142+G153+G175+G219+G234+G196</f>
        <v>1334651200.9744</v>
      </c>
      <c r="H141" s="20">
        <f>H142+H153+H175+H219+H234+H196</f>
        <v>1364209207.4908001</v>
      </c>
    </row>
    <row r="142" spans="1:12" s="33" customFormat="1" x14ac:dyDescent="0.25">
      <c r="A142" s="34" t="s">
        <v>84</v>
      </c>
      <c r="B142" s="19" t="s">
        <v>33</v>
      </c>
      <c r="C142" s="19" t="s">
        <v>14</v>
      </c>
      <c r="D142" s="30"/>
      <c r="E142" s="30"/>
      <c r="F142" s="20">
        <f>F143+F149</f>
        <v>416991601.91000003</v>
      </c>
      <c r="G142" s="20">
        <f>G143+G149</f>
        <v>388941350.53000003</v>
      </c>
      <c r="H142" s="20">
        <f>H143+H149</f>
        <v>402363350.30000007</v>
      </c>
    </row>
    <row r="143" spans="1:12" s="38" customFormat="1" x14ac:dyDescent="0.25">
      <c r="A143" s="34" t="s">
        <v>85</v>
      </c>
      <c r="B143" s="19" t="s">
        <v>33</v>
      </c>
      <c r="C143" s="19" t="s">
        <v>14</v>
      </c>
      <c r="D143" s="35" t="s">
        <v>86</v>
      </c>
      <c r="E143" s="30"/>
      <c r="F143" s="20">
        <f>F144</f>
        <v>385657311.05000001</v>
      </c>
      <c r="G143" s="20">
        <f>G144</f>
        <v>381617159.83000004</v>
      </c>
      <c r="H143" s="20">
        <f>H144</f>
        <v>395325447.19000006</v>
      </c>
      <c r="J143" s="250"/>
      <c r="K143" s="250"/>
      <c r="L143" s="250"/>
    </row>
    <row r="144" spans="1:12" s="1" customFormat="1" ht="15" x14ac:dyDescent="0.2">
      <c r="A144" s="231" t="s">
        <v>48</v>
      </c>
      <c r="B144" s="23" t="s">
        <v>33</v>
      </c>
      <c r="C144" s="23" t="s">
        <v>14</v>
      </c>
      <c r="D144" s="36" t="s">
        <v>87</v>
      </c>
      <c r="E144" s="31"/>
      <c r="F144" s="24">
        <f>SUM(F145:F148)</f>
        <v>385657311.05000001</v>
      </c>
      <c r="G144" s="24">
        <f>SUM(G145:G148)</f>
        <v>381617159.83000004</v>
      </c>
      <c r="H144" s="24">
        <f>SUM(H145:H148)</f>
        <v>395325447.19000006</v>
      </c>
    </row>
    <row r="145" spans="1:10" s="38" customFormat="1" ht="75" x14ac:dyDescent="0.2">
      <c r="A145" s="32" t="s">
        <v>21</v>
      </c>
      <c r="B145" s="23" t="s">
        <v>33</v>
      </c>
      <c r="C145" s="23" t="s">
        <v>14</v>
      </c>
      <c r="D145" s="36" t="s">
        <v>87</v>
      </c>
      <c r="E145" s="31">
        <v>100</v>
      </c>
      <c r="F145" s="28">
        <f>'Приложение 5'!G227</f>
        <v>195312657.19</v>
      </c>
      <c r="G145" s="28">
        <f>'Приложение 5'!H227</f>
        <v>195941035.19</v>
      </c>
      <c r="H145" s="28">
        <f>'Приложение 5'!I227</f>
        <v>199594401.33000001</v>
      </c>
    </row>
    <row r="146" spans="1:10" s="38" customFormat="1" ht="30" x14ac:dyDescent="0.2">
      <c r="A146" s="22" t="s">
        <v>25</v>
      </c>
      <c r="B146" s="23" t="s">
        <v>33</v>
      </c>
      <c r="C146" s="23" t="s">
        <v>14</v>
      </c>
      <c r="D146" s="36" t="s">
        <v>87</v>
      </c>
      <c r="E146" s="31">
        <v>200</v>
      </c>
      <c r="F146" s="28">
        <f>'Приложение 5'!G228</f>
        <v>186167977.86000001</v>
      </c>
      <c r="G146" s="28">
        <f>'Приложение 5'!H228</f>
        <v>181816340.64000002</v>
      </c>
      <c r="H146" s="28">
        <f>'Приложение 5'!I228</f>
        <v>191871261.86000001</v>
      </c>
      <c r="J146" s="250"/>
    </row>
    <row r="147" spans="1:10" s="38" customFormat="1" ht="15" x14ac:dyDescent="0.2">
      <c r="A147" s="32" t="s">
        <v>50</v>
      </c>
      <c r="B147" s="23" t="s">
        <v>33</v>
      </c>
      <c r="C147" s="23" t="s">
        <v>14</v>
      </c>
      <c r="D147" s="36" t="s">
        <v>87</v>
      </c>
      <c r="E147" s="31">
        <v>300</v>
      </c>
      <c r="F147" s="28">
        <f>'Приложение 5'!G229</f>
        <v>325860</v>
      </c>
      <c r="G147" s="28">
        <f>'Приложение 5'!H229</f>
        <v>0</v>
      </c>
      <c r="H147" s="28">
        <f>'Приложение 5'!I229</f>
        <v>0</v>
      </c>
    </row>
    <row r="148" spans="1:10" s="33" customFormat="1" x14ac:dyDescent="0.25">
      <c r="A148" s="32" t="s">
        <v>27</v>
      </c>
      <c r="B148" s="23" t="s">
        <v>33</v>
      </c>
      <c r="C148" s="23" t="s">
        <v>14</v>
      </c>
      <c r="D148" s="36" t="s">
        <v>87</v>
      </c>
      <c r="E148" s="31">
        <v>800</v>
      </c>
      <c r="F148" s="28">
        <f>'Приложение 5'!G230</f>
        <v>3850816</v>
      </c>
      <c r="G148" s="28">
        <f>'Приложение 5'!H230</f>
        <v>3859784</v>
      </c>
      <c r="H148" s="28">
        <f>'Приложение 5'!I230</f>
        <v>3859784</v>
      </c>
    </row>
    <row r="149" spans="1:10" s="33" customFormat="1" x14ac:dyDescent="0.25">
      <c r="A149" s="18" t="s">
        <v>17</v>
      </c>
      <c r="B149" s="19" t="s">
        <v>33</v>
      </c>
      <c r="C149" s="19" t="s">
        <v>14</v>
      </c>
      <c r="D149" s="39" t="s">
        <v>18</v>
      </c>
      <c r="E149" s="30"/>
      <c r="F149" s="20">
        <f>F150</f>
        <v>31334290.859999999</v>
      </c>
      <c r="G149" s="20">
        <f>G150</f>
        <v>7324190.7000000002</v>
      </c>
      <c r="H149" s="20">
        <f>H150</f>
        <v>7037903.1100000003</v>
      </c>
    </row>
    <row r="150" spans="1:10" s="33" customFormat="1" x14ac:dyDescent="0.25">
      <c r="A150" s="22" t="s">
        <v>54</v>
      </c>
      <c r="B150" s="23" t="s">
        <v>33</v>
      </c>
      <c r="C150" s="23" t="s">
        <v>14</v>
      </c>
      <c r="D150" s="40" t="s">
        <v>37</v>
      </c>
      <c r="E150" s="31"/>
      <c r="F150" s="24">
        <f>F152+F151</f>
        <v>31334290.859999999</v>
      </c>
      <c r="G150" s="24">
        <f>G152+G151</f>
        <v>7324190.7000000002</v>
      </c>
      <c r="H150" s="24">
        <f>H152+H151</f>
        <v>7037903.1100000003</v>
      </c>
    </row>
    <row r="151" spans="1:10" s="33" customFormat="1" ht="30.75" x14ac:dyDescent="0.25">
      <c r="A151" s="22" t="s">
        <v>25</v>
      </c>
      <c r="B151" s="23" t="s">
        <v>33</v>
      </c>
      <c r="C151" s="23" t="s">
        <v>14</v>
      </c>
      <c r="D151" s="40" t="s">
        <v>37</v>
      </c>
      <c r="E151" s="31">
        <v>200</v>
      </c>
      <c r="F151" s="24">
        <f>'Приложение 3'!F154</f>
        <v>23723812.579999998</v>
      </c>
      <c r="G151" s="24">
        <f>'Приложение 3'!G154</f>
        <v>0</v>
      </c>
      <c r="H151" s="24">
        <f>'Приложение 3'!H154</f>
        <v>0</v>
      </c>
    </row>
    <row r="152" spans="1:10" s="33" customFormat="1" x14ac:dyDescent="0.25">
      <c r="A152" s="32" t="s">
        <v>27</v>
      </c>
      <c r="B152" s="23" t="s">
        <v>33</v>
      </c>
      <c r="C152" s="23" t="s">
        <v>14</v>
      </c>
      <c r="D152" s="40" t="s">
        <v>37</v>
      </c>
      <c r="E152" s="31">
        <v>800</v>
      </c>
      <c r="F152" s="24">
        <f>'Приложение 3'!F155</f>
        <v>7610478.2800000003</v>
      </c>
      <c r="G152" s="24">
        <f>'Приложение 3'!G155</f>
        <v>7324190.7000000002</v>
      </c>
      <c r="H152" s="24">
        <f>'Приложение 3'!H155</f>
        <v>7037903.1100000003</v>
      </c>
    </row>
    <row r="153" spans="1:10" s="33" customFormat="1" x14ac:dyDescent="0.25">
      <c r="A153" s="34" t="s">
        <v>88</v>
      </c>
      <c r="B153" s="19" t="s">
        <v>33</v>
      </c>
      <c r="C153" s="19" t="s">
        <v>16</v>
      </c>
      <c r="D153" s="30"/>
      <c r="E153" s="30"/>
      <c r="F153" s="20">
        <f>F154+F166+F169</f>
        <v>668301871.22000015</v>
      </c>
      <c r="G153" s="20">
        <f>G154+G166+G169</f>
        <v>527472658.45999998</v>
      </c>
      <c r="H153" s="20">
        <f>H154+H166+H169</f>
        <v>537328644.54999995</v>
      </c>
    </row>
    <row r="154" spans="1:10" s="33" customFormat="1" x14ac:dyDescent="0.25">
      <c r="A154" s="34" t="s">
        <v>85</v>
      </c>
      <c r="B154" s="19" t="s">
        <v>33</v>
      </c>
      <c r="C154" s="19" t="s">
        <v>16</v>
      </c>
      <c r="D154" s="35" t="s">
        <v>86</v>
      </c>
      <c r="E154" s="30"/>
      <c r="F154" s="20">
        <f>F161+F158+F155</f>
        <v>538583602.63000011</v>
      </c>
      <c r="G154" s="20">
        <f>G161+G158+G155</f>
        <v>527472658.45999998</v>
      </c>
      <c r="H154" s="20">
        <f>H161+H158+H155</f>
        <v>537328644.54999995</v>
      </c>
    </row>
    <row r="155" spans="1:10" s="29" customFormat="1" ht="60.75" x14ac:dyDescent="0.25">
      <c r="A155" s="32" t="s">
        <v>671</v>
      </c>
      <c r="B155" s="23" t="s">
        <v>33</v>
      </c>
      <c r="C155" s="23" t="s">
        <v>16</v>
      </c>
      <c r="D155" s="36" t="s">
        <v>90</v>
      </c>
      <c r="E155" s="31"/>
      <c r="F155" s="24">
        <f>SUM(F156:F157)</f>
        <v>88434</v>
      </c>
      <c r="G155" s="24">
        <f>SUM(G156:G157)</f>
        <v>88434</v>
      </c>
      <c r="H155" s="24">
        <f>SUM(H156:H157)</f>
        <v>86783.78</v>
      </c>
    </row>
    <row r="156" spans="1:10" s="33" customFormat="1" ht="75.75" x14ac:dyDescent="0.25">
      <c r="A156" s="32" t="s">
        <v>21</v>
      </c>
      <c r="B156" s="23" t="s">
        <v>33</v>
      </c>
      <c r="C156" s="23" t="s">
        <v>16</v>
      </c>
      <c r="D156" s="124" t="s">
        <v>90</v>
      </c>
      <c r="E156" s="125" t="s">
        <v>22</v>
      </c>
      <c r="F156" s="24">
        <f>'Приложение 5'!G240</f>
        <v>32425.8</v>
      </c>
      <c r="G156" s="24">
        <f>'Приложение 5'!H240</f>
        <v>32425.8</v>
      </c>
      <c r="H156" s="24">
        <f>'Приложение 5'!I240</f>
        <v>30775.579999999998</v>
      </c>
    </row>
    <row r="157" spans="1:10" s="33" customFormat="1" ht="30.75" x14ac:dyDescent="0.25">
      <c r="A157" s="32" t="s">
        <v>52</v>
      </c>
      <c r="B157" s="23" t="s">
        <v>33</v>
      </c>
      <c r="C157" s="23" t="s">
        <v>16</v>
      </c>
      <c r="D157" s="124" t="s">
        <v>90</v>
      </c>
      <c r="E157" s="125" t="s">
        <v>53</v>
      </c>
      <c r="F157" s="24">
        <f>'Приложение 5'!G241</f>
        <v>56008.2</v>
      </c>
      <c r="G157" s="24">
        <f>'Приложение 5'!H241</f>
        <v>56008.2</v>
      </c>
      <c r="H157" s="24">
        <f>'Приложение 5'!I241</f>
        <v>56008.2</v>
      </c>
    </row>
    <row r="158" spans="1:10" s="29" customFormat="1" ht="30.75" x14ac:dyDescent="0.25">
      <c r="A158" s="32" t="s">
        <v>575</v>
      </c>
      <c r="B158" s="23" t="s">
        <v>33</v>
      </c>
      <c r="C158" s="23" t="s">
        <v>16</v>
      </c>
      <c r="D158" s="36" t="s">
        <v>91</v>
      </c>
      <c r="E158" s="31"/>
      <c r="F158" s="24">
        <f>SUM(F159:F160)</f>
        <v>0</v>
      </c>
      <c r="G158" s="24">
        <f>SUM(G159:G160)</f>
        <v>0</v>
      </c>
      <c r="H158" s="24">
        <f>SUM(H159:H160)</f>
        <v>0</v>
      </c>
    </row>
    <row r="159" spans="1:10" s="29" customFormat="1" ht="30.75" x14ac:dyDescent="0.25">
      <c r="A159" s="22" t="s">
        <v>25</v>
      </c>
      <c r="B159" s="23" t="s">
        <v>33</v>
      </c>
      <c r="C159" s="23" t="s">
        <v>16</v>
      </c>
      <c r="D159" s="36" t="s">
        <v>91</v>
      </c>
      <c r="E159" s="31">
        <v>200</v>
      </c>
      <c r="F159" s="24">
        <f>'Приложение 5'!G244</f>
        <v>0</v>
      </c>
      <c r="G159" s="24">
        <f>'Приложение 5'!H244</f>
        <v>0</v>
      </c>
      <c r="H159" s="24">
        <f>'Приложение 5'!I244</f>
        <v>0</v>
      </c>
    </row>
    <row r="160" spans="1:10" s="29" customFormat="1" ht="30.75" x14ac:dyDescent="0.25">
      <c r="A160" s="32" t="s">
        <v>52</v>
      </c>
      <c r="B160" s="23" t="s">
        <v>33</v>
      </c>
      <c r="C160" s="23" t="s">
        <v>16</v>
      </c>
      <c r="D160" s="36" t="s">
        <v>91</v>
      </c>
      <c r="E160" s="31">
        <v>600</v>
      </c>
      <c r="F160" s="24">
        <f>'Приложение 5'!G245</f>
        <v>0</v>
      </c>
      <c r="G160" s="24">
        <f>'Приложение 5'!H245</f>
        <v>0</v>
      </c>
      <c r="H160" s="24">
        <f>'Приложение 5'!I245</f>
        <v>0</v>
      </c>
    </row>
    <row r="161" spans="1:8" s="33" customFormat="1" x14ac:dyDescent="0.25">
      <c r="A161" s="231" t="s">
        <v>48</v>
      </c>
      <c r="B161" s="23" t="s">
        <v>33</v>
      </c>
      <c r="C161" s="23" t="s">
        <v>16</v>
      </c>
      <c r="D161" s="36" t="s">
        <v>87</v>
      </c>
      <c r="E161" s="31"/>
      <c r="F161" s="24">
        <f>SUM(F162:F165)</f>
        <v>538495168.63000011</v>
      </c>
      <c r="G161" s="24">
        <f>SUM(G162:G165)</f>
        <v>527384224.45999998</v>
      </c>
      <c r="H161" s="24">
        <f>SUM(H162:H165)</f>
        <v>537241860.76999998</v>
      </c>
    </row>
    <row r="162" spans="1:8" s="33" customFormat="1" ht="75.75" x14ac:dyDescent="0.25">
      <c r="A162" s="22" t="s">
        <v>21</v>
      </c>
      <c r="B162" s="23" t="s">
        <v>33</v>
      </c>
      <c r="C162" s="23" t="s">
        <v>16</v>
      </c>
      <c r="D162" s="36" t="s">
        <v>87</v>
      </c>
      <c r="E162" s="31">
        <v>100</v>
      </c>
      <c r="F162" s="28">
        <f>'Приложение 5'!G248</f>
        <v>109098803.90000001</v>
      </c>
      <c r="G162" s="28">
        <f>'Приложение 5'!H248</f>
        <v>111833533.09999999</v>
      </c>
      <c r="H162" s="28">
        <f>'Приложение 5'!I248</f>
        <v>112903891.59</v>
      </c>
    </row>
    <row r="163" spans="1:8" s="33" customFormat="1" ht="30.75" x14ac:dyDescent="0.25">
      <c r="A163" s="22" t="s">
        <v>25</v>
      </c>
      <c r="B163" s="23" t="s">
        <v>33</v>
      </c>
      <c r="C163" s="23" t="s">
        <v>16</v>
      </c>
      <c r="D163" s="36" t="s">
        <v>87</v>
      </c>
      <c r="E163" s="31">
        <v>200</v>
      </c>
      <c r="F163" s="28">
        <f>'Приложение 5'!G249+'Приложение 5'!G253</f>
        <v>88571483.780000001</v>
      </c>
      <c r="G163" s="28">
        <f>'Приложение 5'!H249+'Приложение 5'!H253</f>
        <v>82330600.650000006</v>
      </c>
      <c r="H163" s="28">
        <f>'Приложение 5'!I249+'Приложение 5'!I253</f>
        <v>85496159.570000008</v>
      </c>
    </row>
    <row r="164" spans="1:8" s="33" customFormat="1" ht="30.75" x14ac:dyDescent="0.25">
      <c r="A164" s="32" t="s">
        <v>52</v>
      </c>
      <c r="B164" s="23" t="s">
        <v>33</v>
      </c>
      <c r="C164" s="23" t="s">
        <v>16</v>
      </c>
      <c r="D164" s="36" t="s">
        <v>87</v>
      </c>
      <c r="E164" s="31">
        <v>600</v>
      </c>
      <c r="F164" s="28">
        <f>'Приложение 5'!G250+'Приложение 5'!G254</f>
        <v>333379732.95000005</v>
      </c>
      <c r="G164" s="28">
        <f>'Приложение 5'!H250+'Приложение 5'!H254</f>
        <v>326014942.70999998</v>
      </c>
      <c r="H164" s="28">
        <f>'Приложение 5'!I250+'Приложение 5'!I254</f>
        <v>331636661.61000001</v>
      </c>
    </row>
    <row r="165" spans="1:8" s="33" customFormat="1" x14ac:dyDescent="0.25">
      <c r="A165" s="32" t="s">
        <v>27</v>
      </c>
      <c r="B165" s="23" t="s">
        <v>33</v>
      </c>
      <c r="C165" s="23" t="s">
        <v>16</v>
      </c>
      <c r="D165" s="36" t="s">
        <v>87</v>
      </c>
      <c r="E165" s="31">
        <v>800</v>
      </c>
      <c r="F165" s="28">
        <f>'Приложение 5'!G251</f>
        <v>7445148</v>
      </c>
      <c r="G165" s="28">
        <f>'Приложение 5'!H251</f>
        <v>7205148</v>
      </c>
      <c r="H165" s="28">
        <f>'Приложение 5'!I251</f>
        <v>7205148</v>
      </c>
    </row>
    <row r="166" spans="1:8" s="33" customFormat="1" ht="31.5" x14ac:dyDescent="0.25">
      <c r="A166" s="34" t="s">
        <v>789</v>
      </c>
      <c r="B166" s="23" t="s">
        <v>33</v>
      </c>
      <c r="C166" s="23" t="s">
        <v>16</v>
      </c>
      <c r="D166" s="35" t="s">
        <v>44</v>
      </c>
      <c r="E166" s="30"/>
      <c r="F166" s="42">
        <f t="shared" ref="F166:H167" si="18">F167</f>
        <v>50000000</v>
      </c>
      <c r="G166" s="42">
        <f t="shared" si="18"/>
        <v>0</v>
      </c>
      <c r="H166" s="42">
        <f t="shared" si="18"/>
        <v>0</v>
      </c>
    </row>
    <row r="167" spans="1:8" s="33" customFormat="1" x14ac:dyDescent="0.25">
      <c r="A167" s="32" t="s">
        <v>142</v>
      </c>
      <c r="B167" s="23" t="s">
        <v>33</v>
      </c>
      <c r="C167" s="23" t="s">
        <v>16</v>
      </c>
      <c r="D167" s="36" t="s">
        <v>45</v>
      </c>
      <c r="E167" s="31"/>
      <c r="F167" s="28">
        <f t="shared" si="18"/>
        <v>50000000</v>
      </c>
      <c r="G167" s="28">
        <f t="shared" si="18"/>
        <v>0</v>
      </c>
      <c r="H167" s="28">
        <f t="shared" si="18"/>
        <v>0</v>
      </c>
    </row>
    <row r="168" spans="1:8" s="33" customFormat="1" ht="30.75" x14ac:dyDescent="0.25">
      <c r="A168" s="32" t="s">
        <v>46</v>
      </c>
      <c r="B168" s="23" t="s">
        <v>33</v>
      </c>
      <c r="C168" s="23" t="s">
        <v>16</v>
      </c>
      <c r="D168" s="36" t="s">
        <v>45</v>
      </c>
      <c r="E168" s="31">
        <v>400</v>
      </c>
      <c r="F168" s="28">
        <f>'Приложение 5'!G258</f>
        <v>50000000</v>
      </c>
      <c r="G168" s="28">
        <f>'Приложение 5'!H258</f>
        <v>0</v>
      </c>
      <c r="H168" s="28">
        <f>'Приложение 5'!I258</f>
        <v>0</v>
      </c>
    </row>
    <row r="169" spans="1:8" s="33" customFormat="1" x14ac:dyDescent="0.25">
      <c r="A169" s="18" t="s">
        <v>17</v>
      </c>
      <c r="B169" s="19" t="s">
        <v>33</v>
      </c>
      <c r="C169" s="19" t="s">
        <v>16</v>
      </c>
      <c r="D169" s="39" t="s">
        <v>18</v>
      </c>
      <c r="E169" s="31"/>
      <c r="F169" s="42">
        <f>F170</f>
        <v>79718268.590000004</v>
      </c>
      <c r="G169" s="42">
        <f>G170</f>
        <v>0</v>
      </c>
      <c r="H169" s="42">
        <f>H170</f>
        <v>0</v>
      </c>
    </row>
    <row r="170" spans="1:8" s="33" customFormat="1" x14ac:dyDescent="0.25">
      <c r="A170" s="22" t="s">
        <v>54</v>
      </c>
      <c r="B170" s="23" t="s">
        <v>33</v>
      </c>
      <c r="C170" s="23" t="s">
        <v>16</v>
      </c>
      <c r="D170" s="40" t="s">
        <v>37</v>
      </c>
      <c r="E170" s="31"/>
      <c r="F170" s="28">
        <f>SUM(F171:F174)</f>
        <v>79718268.590000004</v>
      </c>
      <c r="G170" s="28">
        <f>SUM(G172:G174)</f>
        <v>0</v>
      </c>
      <c r="H170" s="28">
        <f>SUM(H172:H174)</f>
        <v>0</v>
      </c>
    </row>
    <row r="171" spans="1:8" s="33" customFormat="1" ht="75.75" x14ac:dyDescent="0.25">
      <c r="A171" s="22" t="s">
        <v>21</v>
      </c>
      <c r="B171" s="23" t="s">
        <v>33</v>
      </c>
      <c r="C171" s="23" t="s">
        <v>16</v>
      </c>
      <c r="D171" s="40" t="s">
        <v>37</v>
      </c>
      <c r="E171" s="31">
        <v>100</v>
      </c>
      <c r="F171" s="28">
        <f>'Приложение 3'!F160</f>
        <v>500000</v>
      </c>
      <c r="G171" s="28">
        <f>'Приложение 3'!G160</f>
        <v>0</v>
      </c>
      <c r="H171" s="28">
        <f>'Приложение 3'!H160</f>
        <v>0</v>
      </c>
    </row>
    <row r="172" spans="1:8" s="33" customFormat="1" ht="30.75" x14ac:dyDescent="0.25">
      <c r="A172" s="22" t="s">
        <v>25</v>
      </c>
      <c r="B172" s="23" t="s">
        <v>33</v>
      </c>
      <c r="C172" s="23" t="s">
        <v>16</v>
      </c>
      <c r="D172" s="40" t="s">
        <v>37</v>
      </c>
      <c r="E172" s="31">
        <v>200</v>
      </c>
      <c r="F172" s="28">
        <f>'Приложение 3'!F161</f>
        <v>13202024.559999999</v>
      </c>
      <c r="G172" s="28">
        <f>'Приложение 3'!G161</f>
        <v>0</v>
      </c>
      <c r="H172" s="28">
        <f>'Приложение 3'!H161</f>
        <v>0</v>
      </c>
    </row>
    <row r="173" spans="1:8" s="33" customFormat="1" ht="30.75" x14ac:dyDescent="0.25">
      <c r="A173" s="32" t="s">
        <v>46</v>
      </c>
      <c r="B173" s="23" t="s">
        <v>33</v>
      </c>
      <c r="C173" s="23" t="s">
        <v>16</v>
      </c>
      <c r="D173" s="40" t="s">
        <v>37</v>
      </c>
      <c r="E173" s="31">
        <v>400</v>
      </c>
      <c r="F173" s="28">
        <f>'Приложение 3'!F165</f>
        <v>50000000</v>
      </c>
      <c r="G173" s="28">
        <f>'Приложение 3'!G165</f>
        <v>0</v>
      </c>
      <c r="H173" s="28">
        <f>'Приложение 3'!H165</f>
        <v>0</v>
      </c>
    </row>
    <row r="174" spans="1:8" s="33" customFormat="1" ht="30.75" x14ac:dyDescent="0.25">
      <c r="A174" s="32" t="s">
        <v>52</v>
      </c>
      <c r="B174" s="23" t="s">
        <v>33</v>
      </c>
      <c r="C174" s="23" t="s">
        <v>16</v>
      </c>
      <c r="D174" s="40" t="s">
        <v>37</v>
      </c>
      <c r="E174" s="31">
        <v>600</v>
      </c>
      <c r="F174" s="28">
        <f>'Приложение 3'!F163</f>
        <v>16016244.029999999</v>
      </c>
      <c r="G174" s="28">
        <f>'Приложение 3'!G163</f>
        <v>0</v>
      </c>
      <c r="H174" s="28">
        <f>'Приложение 3'!H163</f>
        <v>0</v>
      </c>
    </row>
    <row r="175" spans="1:8" s="33" customFormat="1" x14ac:dyDescent="0.25">
      <c r="A175" s="34" t="s">
        <v>92</v>
      </c>
      <c r="B175" s="19" t="s">
        <v>33</v>
      </c>
      <c r="C175" s="19" t="s">
        <v>24</v>
      </c>
      <c r="D175" s="35"/>
      <c r="E175" s="30"/>
      <c r="F175" s="42">
        <f>F176+F183+F189+F193</f>
        <v>249548725.35000002</v>
      </c>
      <c r="G175" s="42">
        <f t="shared" ref="G175:H175" si="19">G176+G183+G189+G193</f>
        <v>237315221.65000001</v>
      </c>
      <c r="H175" s="42">
        <f t="shared" si="19"/>
        <v>239124496.21999997</v>
      </c>
    </row>
    <row r="176" spans="1:8" s="33" customFormat="1" x14ac:dyDescent="0.25">
      <c r="A176" s="34" t="s">
        <v>93</v>
      </c>
      <c r="B176" s="19" t="s">
        <v>33</v>
      </c>
      <c r="C176" s="19" t="s">
        <v>24</v>
      </c>
      <c r="D176" s="35" t="s">
        <v>94</v>
      </c>
      <c r="E176" s="30"/>
      <c r="F176" s="42">
        <f>F179+F177</f>
        <v>122030868.87</v>
      </c>
      <c r="G176" s="42">
        <f>G179+G177</f>
        <v>123179470.81999999</v>
      </c>
      <c r="H176" s="42">
        <f>H179+H177</f>
        <v>123896057.92999999</v>
      </c>
    </row>
    <row r="177" spans="1:8" s="29" customFormat="1" ht="30.75" x14ac:dyDescent="0.25">
      <c r="A177" s="32" t="s">
        <v>216</v>
      </c>
      <c r="B177" s="23" t="s">
        <v>33</v>
      </c>
      <c r="C177" s="23" t="s">
        <v>24</v>
      </c>
      <c r="D177" s="36" t="s">
        <v>107</v>
      </c>
      <c r="E177" s="31"/>
      <c r="F177" s="28">
        <f>F178</f>
        <v>880000</v>
      </c>
      <c r="G177" s="28">
        <f>G178</f>
        <v>909039.99999999988</v>
      </c>
      <c r="H177" s="28">
        <f>H178</f>
        <v>939038.31999999983</v>
      </c>
    </row>
    <row r="178" spans="1:8" s="29" customFormat="1" ht="30.75" x14ac:dyDescent="0.25">
      <c r="A178" s="22" t="s">
        <v>25</v>
      </c>
      <c r="B178" s="23" t="s">
        <v>33</v>
      </c>
      <c r="C178" s="23" t="s">
        <v>24</v>
      </c>
      <c r="D178" s="36" t="s">
        <v>107</v>
      </c>
      <c r="E178" s="31">
        <v>200</v>
      </c>
      <c r="F178" s="28">
        <f>'Приложение 5'!G273</f>
        <v>880000</v>
      </c>
      <c r="G178" s="28">
        <f>'Приложение 5'!H273</f>
        <v>909039.99999999988</v>
      </c>
      <c r="H178" s="28">
        <f>'Приложение 5'!I273</f>
        <v>939038.31999999983</v>
      </c>
    </row>
    <row r="179" spans="1:8" s="33" customFormat="1" x14ac:dyDescent="0.25">
      <c r="A179" s="32" t="s">
        <v>95</v>
      </c>
      <c r="B179" s="23" t="s">
        <v>33</v>
      </c>
      <c r="C179" s="23" t="s">
        <v>24</v>
      </c>
      <c r="D179" s="36" t="s">
        <v>96</v>
      </c>
      <c r="E179" s="31"/>
      <c r="F179" s="28">
        <f>SUM(F180:F182)</f>
        <v>121150868.87</v>
      </c>
      <c r="G179" s="28">
        <f>SUM(G180:G182)</f>
        <v>122270430.81999999</v>
      </c>
      <c r="H179" s="28">
        <f>SUM(H180:H182)</f>
        <v>122957019.61</v>
      </c>
    </row>
    <row r="180" spans="1:8" s="33" customFormat="1" ht="75.75" x14ac:dyDescent="0.25">
      <c r="A180" s="22" t="s">
        <v>21</v>
      </c>
      <c r="B180" s="23" t="s">
        <v>33</v>
      </c>
      <c r="C180" s="23" t="s">
        <v>24</v>
      </c>
      <c r="D180" s="36" t="s">
        <v>96</v>
      </c>
      <c r="E180" s="31">
        <v>100</v>
      </c>
      <c r="F180" s="28">
        <f>'Приложение 5'!G276</f>
        <v>112664408.05</v>
      </c>
      <c r="G180" s="28">
        <f>'Приложение 5'!H276</f>
        <v>112905454.72</v>
      </c>
      <c r="H180" s="28">
        <f>'Приложение 5'!I276</f>
        <v>113145887.81</v>
      </c>
    </row>
    <row r="181" spans="1:8" s="33" customFormat="1" ht="30.75" x14ac:dyDescent="0.25">
      <c r="A181" s="22" t="s">
        <v>25</v>
      </c>
      <c r="B181" s="23" t="s">
        <v>33</v>
      </c>
      <c r="C181" s="23" t="s">
        <v>24</v>
      </c>
      <c r="D181" s="36" t="s">
        <v>96</v>
      </c>
      <c r="E181" s="31">
        <v>200</v>
      </c>
      <c r="F181" s="28">
        <f>'Приложение 5'!G277</f>
        <v>8364034.2300000004</v>
      </c>
      <c r="G181" s="28">
        <f>'Приложение 5'!H277</f>
        <v>9364976.0999999996</v>
      </c>
      <c r="H181" s="28">
        <f>'Приложение 5'!I277</f>
        <v>9811131.8000000007</v>
      </c>
    </row>
    <row r="182" spans="1:8" s="33" customFormat="1" x14ac:dyDescent="0.25">
      <c r="A182" s="32" t="s">
        <v>27</v>
      </c>
      <c r="B182" s="23" t="s">
        <v>33</v>
      </c>
      <c r="C182" s="23" t="s">
        <v>24</v>
      </c>
      <c r="D182" s="36" t="s">
        <v>96</v>
      </c>
      <c r="E182" s="31">
        <v>800</v>
      </c>
      <c r="F182" s="28">
        <f>'Приложение 5'!G278</f>
        <v>122426.59</v>
      </c>
      <c r="G182" s="28">
        <f>'Приложение 5'!H278</f>
        <v>0</v>
      </c>
      <c r="H182" s="28">
        <f>'Приложение 5'!I278</f>
        <v>0</v>
      </c>
    </row>
    <row r="183" spans="1:8" s="33" customFormat="1" x14ac:dyDescent="0.25">
      <c r="A183" s="34" t="s">
        <v>85</v>
      </c>
      <c r="B183" s="19" t="s">
        <v>33</v>
      </c>
      <c r="C183" s="19" t="s">
        <v>24</v>
      </c>
      <c r="D183" s="35" t="s">
        <v>86</v>
      </c>
      <c r="E183" s="30"/>
      <c r="F183" s="42">
        <f>F184</f>
        <v>114848722.05000001</v>
      </c>
      <c r="G183" s="42">
        <f>G184</f>
        <v>114135750.83000001</v>
      </c>
      <c r="H183" s="42">
        <f>H184</f>
        <v>115228438.28999999</v>
      </c>
    </row>
    <row r="184" spans="1:8" s="29" customFormat="1" x14ac:dyDescent="0.25">
      <c r="A184" s="231" t="s">
        <v>48</v>
      </c>
      <c r="B184" s="23" t="s">
        <v>33</v>
      </c>
      <c r="C184" s="23" t="s">
        <v>24</v>
      </c>
      <c r="D184" s="36" t="s">
        <v>87</v>
      </c>
      <c r="E184" s="31"/>
      <c r="F184" s="24">
        <f>SUM(F185:F188)</f>
        <v>114848722.05000001</v>
      </c>
      <c r="G184" s="24">
        <f t="shared" ref="G184:H184" si="20">SUM(G185:G188)</f>
        <v>114135750.83000001</v>
      </c>
      <c r="H184" s="24">
        <f t="shared" si="20"/>
        <v>115228438.28999999</v>
      </c>
    </row>
    <row r="185" spans="1:8" s="33" customFormat="1" ht="75.75" x14ac:dyDescent="0.25">
      <c r="A185" s="22" t="s">
        <v>21</v>
      </c>
      <c r="B185" s="23" t="s">
        <v>33</v>
      </c>
      <c r="C185" s="23" t="s">
        <v>24</v>
      </c>
      <c r="D185" s="36" t="s">
        <v>87</v>
      </c>
      <c r="E185" s="31">
        <v>100</v>
      </c>
      <c r="F185" s="28">
        <f>'Приложение 5'!G282</f>
        <v>98652983.150000006</v>
      </c>
      <c r="G185" s="28">
        <f>'Приложение 5'!H282</f>
        <v>99131364.510000005</v>
      </c>
      <c r="H185" s="28">
        <f>'Приложение 5'!I282</f>
        <v>99631364.519999996</v>
      </c>
    </row>
    <row r="186" spans="1:8" s="33" customFormat="1" ht="30.75" x14ac:dyDescent="0.25">
      <c r="A186" s="22" t="s">
        <v>25</v>
      </c>
      <c r="B186" s="23" t="s">
        <v>33</v>
      </c>
      <c r="C186" s="23" t="s">
        <v>24</v>
      </c>
      <c r="D186" s="36" t="s">
        <v>87</v>
      </c>
      <c r="E186" s="31">
        <v>200</v>
      </c>
      <c r="F186" s="28">
        <f>'Приложение 5'!G283</f>
        <v>16103131.93</v>
      </c>
      <c r="G186" s="28">
        <f>'Приложение 5'!H283</f>
        <v>15004386.32</v>
      </c>
      <c r="H186" s="28">
        <f>'Приложение 5'!I283</f>
        <v>15597073.77</v>
      </c>
    </row>
    <row r="187" spans="1:8" s="33" customFormat="1" x14ac:dyDescent="0.25">
      <c r="A187" s="22" t="s">
        <v>50</v>
      </c>
      <c r="B187" s="23" t="s">
        <v>33</v>
      </c>
      <c r="C187" s="23" t="s">
        <v>24</v>
      </c>
      <c r="D187" s="36" t="s">
        <v>87</v>
      </c>
      <c r="E187" s="31">
        <v>300</v>
      </c>
      <c r="F187" s="28">
        <f>'Приложение 5'!G284</f>
        <v>2606.9699999999998</v>
      </c>
      <c r="G187" s="28">
        <f>'Приложение 5'!H284</f>
        <v>0</v>
      </c>
      <c r="H187" s="28">
        <f>'Приложение 5'!I284</f>
        <v>0</v>
      </c>
    </row>
    <row r="188" spans="1:8" s="33" customFormat="1" x14ac:dyDescent="0.25">
      <c r="A188" s="22" t="s">
        <v>27</v>
      </c>
      <c r="B188" s="23" t="s">
        <v>33</v>
      </c>
      <c r="C188" s="23" t="s">
        <v>24</v>
      </c>
      <c r="D188" s="36" t="s">
        <v>87</v>
      </c>
      <c r="E188" s="31">
        <v>800</v>
      </c>
      <c r="F188" s="28">
        <f>'Приложение 5'!G285</f>
        <v>90000</v>
      </c>
      <c r="G188" s="28">
        <f>'Приложение 5'!H285</f>
        <v>0</v>
      </c>
      <c r="H188" s="28">
        <f>'Приложение 5'!I285</f>
        <v>0</v>
      </c>
    </row>
    <row r="189" spans="1:8" s="33" customFormat="1" ht="31.5" x14ac:dyDescent="0.25">
      <c r="A189" s="34" t="s">
        <v>789</v>
      </c>
      <c r="B189" s="23" t="s">
        <v>33</v>
      </c>
      <c r="C189" s="23" t="s">
        <v>24</v>
      </c>
      <c r="D189" s="35" t="s">
        <v>44</v>
      </c>
      <c r="E189" s="31"/>
      <c r="F189" s="42">
        <f>F190</f>
        <v>1445089.65</v>
      </c>
      <c r="G189" s="42">
        <f>G190</f>
        <v>0</v>
      </c>
      <c r="H189" s="42">
        <f>H190</f>
        <v>0</v>
      </c>
    </row>
    <row r="190" spans="1:8" s="33" customFormat="1" x14ac:dyDescent="0.25">
      <c r="A190" s="32" t="s">
        <v>42</v>
      </c>
      <c r="B190" s="23" t="s">
        <v>33</v>
      </c>
      <c r="C190" s="23" t="s">
        <v>24</v>
      </c>
      <c r="D190" s="36" t="s">
        <v>45</v>
      </c>
      <c r="E190" s="31"/>
      <c r="F190" s="28">
        <f>SUM(F191:F192)</f>
        <v>1445089.65</v>
      </c>
      <c r="G190" s="28">
        <f>SUM(G191:G192)</f>
        <v>0</v>
      </c>
      <c r="H190" s="28">
        <f>SUM(H191:H192)</f>
        <v>0</v>
      </c>
    </row>
    <row r="191" spans="1:8" s="33" customFormat="1" ht="30.75" x14ac:dyDescent="0.25">
      <c r="A191" s="22" t="s">
        <v>25</v>
      </c>
      <c r="B191" s="23" t="s">
        <v>33</v>
      </c>
      <c r="C191" s="23" t="s">
        <v>24</v>
      </c>
      <c r="D191" s="36" t="s">
        <v>45</v>
      </c>
      <c r="E191" s="31">
        <v>200</v>
      </c>
      <c r="F191" s="28">
        <v>0</v>
      </c>
      <c r="G191" s="28">
        <v>0</v>
      </c>
      <c r="H191" s="42"/>
    </row>
    <row r="192" spans="1:8" s="33" customFormat="1" ht="30.75" x14ac:dyDescent="0.25">
      <c r="A192" s="32" t="s">
        <v>46</v>
      </c>
      <c r="B192" s="23" t="s">
        <v>33</v>
      </c>
      <c r="C192" s="23" t="s">
        <v>24</v>
      </c>
      <c r="D192" s="36" t="s">
        <v>45</v>
      </c>
      <c r="E192" s="31">
        <v>400</v>
      </c>
      <c r="F192" s="28">
        <f>'Приложение 5'!G289</f>
        <v>1445089.65</v>
      </c>
      <c r="G192" s="28">
        <f>'Приложение 5'!H289</f>
        <v>0</v>
      </c>
      <c r="H192" s="28">
        <f>'Приложение 5'!I289</f>
        <v>0</v>
      </c>
    </row>
    <row r="193" spans="1:11" s="33" customFormat="1" x14ac:dyDescent="0.25">
      <c r="A193" s="34" t="s">
        <v>17</v>
      </c>
      <c r="B193" s="19" t="s">
        <v>33</v>
      </c>
      <c r="C193" s="19" t="s">
        <v>24</v>
      </c>
      <c r="D193" s="35" t="s">
        <v>18</v>
      </c>
      <c r="E193" s="30"/>
      <c r="F193" s="42">
        <f>F194</f>
        <v>11224044.779999997</v>
      </c>
      <c r="G193" s="42">
        <f t="shared" ref="G193:H194" si="21">G194</f>
        <v>0</v>
      </c>
      <c r="H193" s="42">
        <f t="shared" si="21"/>
        <v>0</v>
      </c>
    </row>
    <row r="194" spans="1:11" s="33" customFormat="1" x14ac:dyDescent="0.25">
      <c r="A194" s="32" t="s">
        <v>54</v>
      </c>
      <c r="B194" s="23" t="s">
        <v>33</v>
      </c>
      <c r="C194" s="23" t="s">
        <v>24</v>
      </c>
      <c r="D194" s="36" t="s">
        <v>37</v>
      </c>
      <c r="E194" s="31"/>
      <c r="F194" s="28">
        <f>F195</f>
        <v>11224044.779999997</v>
      </c>
      <c r="G194" s="28">
        <f t="shared" si="21"/>
        <v>0</v>
      </c>
      <c r="H194" s="28">
        <f t="shared" si="21"/>
        <v>0</v>
      </c>
    </row>
    <row r="195" spans="1:11" s="33" customFormat="1" ht="30.75" x14ac:dyDescent="0.25">
      <c r="A195" s="32" t="s">
        <v>25</v>
      </c>
      <c r="B195" s="23" t="s">
        <v>33</v>
      </c>
      <c r="C195" s="23" t="s">
        <v>24</v>
      </c>
      <c r="D195" s="36" t="s">
        <v>37</v>
      </c>
      <c r="E195" s="31">
        <v>200</v>
      </c>
      <c r="F195" s="28">
        <f>'Приложение 3'!F170</f>
        <v>11224044.779999997</v>
      </c>
      <c r="G195" s="28">
        <f>'Приложение 3'!G170</f>
        <v>0</v>
      </c>
      <c r="H195" s="28">
        <f>'Приложение 3'!H170</f>
        <v>0</v>
      </c>
    </row>
    <row r="196" spans="1:11" s="33" customFormat="1" ht="31.5" x14ac:dyDescent="0.25">
      <c r="A196" s="18" t="s">
        <v>569</v>
      </c>
      <c r="B196" s="19" t="s">
        <v>33</v>
      </c>
      <c r="C196" s="19" t="s">
        <v>61</v>
      </c>
      <c r="D196" s="39"/>
      <c r="E196" s="31"/>
      <c r="F196" s="42">
        <f>F197+F200+F203+F206+F210+F213+F216</f>
        <v>4803624.01</v>
      </c>
      <c r="G196" s="42">
        <f>G197+G200+G203+G206+G210+G213+G216</f>
        <v>4597115.7699999996</v>
      </c>
      <c r="H196" s="42">
        <f>H197+H200+H203+H206+H210+H213+H216</f>
        <v>4754320.9000000004</v>
      </c>
    </row>
    <row r="197" spans="1:11" s="33" customFormat="1" x14ac:dyDescent="0.25">
      <c r="A197" s="34" t="s">
        <v>93</v>
      </c>
      <c r="B197" s="19" t="s">
        <v>33</v>
      </c>
      <c r="C197" s="19" t="s">
        <v>61</v>
      </c>
      <c r="D197" s="35" t="s">
        <v>94</v>
      </c>
      <c r="E197" s="31"/>
      <c r="F197" s="42">
        <f t="shared" ref="F197:H198" si="22">F198</f>
        <v>342000</v>
      </c>
      <c r="G197" s="42">
        <f t="shared" si="22"/>
        <v>360810</v>
      </c>
      <c r="H197" s="42">
        <f t="shared" si="22"/>
        <v>379572.12</v>
      </c>
    </row>
    <row r="198" spans="1:11" s="33" customFormat="1" x14ac:dyDescent="0.25">
      <c r="A198" s="32" t="s">
        <v>48</v>
      </c>
      <c r="B198" s="23" t="s">
        <v>33</v>
      </c>
      <c r="C198" s="23" t="s">
        <v>61</v>
      </c>
      <c r="D198" s="36" t="s">
        <v>96</v>
      </c>
      <c r="E198" s="31"/>
      <c r="F198" s="28">
        <f t="shared" si="22"/>
        <v>342000</v>
      </c>
      <c r="G198" s="28">
        <f t="shared" si="22"/>
        <v>360810</v>
      </c>
      <c r="H198" s="28">
        <f t="shared" si="22"/>
        <v>379572.12</v>
      </c>
    </row>
    <row r="199" spans="1:11" s="33" customFormat="1" ht="30.75" x14ac:dyDescent="0.25">
      <c r="A199" s="22" t="s">
        <v>25</v>
      </c>
      <c r="B199" s="23" t="s">
        <v>33</v>
      </c>
      <c r="C199" s="23" t="s">
        <v>61</v>
      </c>
      <c r="D199" s="36" t="s">
        <v>96</v>
      </c>
      <c r="E199" s="31">
        <v>200</v>
      </c>
      <c r="F199" s="28">
        <f>'Приложение 5'!G298+'Приложение 5'!G300+'Приложение 5'!G302</f>
        <v>342000</v>
      </c>
      <c r="G199" s="28">
        <f>'Приложение 5'!H298+'Приложение 5'!H300+'Приложение 5'!H302</f>
        <v>360810</v>
      </c>
      <c r="H199" s="28">
        <f>'Приложение 5'!I298+'Приложение 5'!I300+'Приложение 5'!I302</f>
        <v>379572.12</v>
      </c>
      <c r="I199" s="243"/>
      <c r="J199" s="243"/>
      <c r="K199" s="243"/>
    </row>
    <row r="200" spans="1:11" s="33" customFormat="1" ht="47.25" x14ac:dyDescent="0.25">
      <c r="A200" s="34" t="s">
        <v>98</v>
      </c>
      <c r="B200" s="19" t="s">
        <v>33</v>
      </c>
      <c r="C200" s="19" t="s">
        <v>61</v>
      </c>
      <c r="D200" s="35" t="s">
        <v>99</v>
      </c>
      <c r="E200" s="31"/>
      <c r="F200" s="42">
        <f t="shared" ref="F200:H201" si="23">F201</f>
        <v>144000</v>
      </c>
      <c r="G200" s="42">
        <f t="shared" si="23"/>
        <v>149760</v>
      </c>
      <c r="H200" s="42">
        <f t="shared" si="23"/>
        <v>155750.39999999999</v>
      </c>
    </row>
    <row r="201" spans="1:11" s="29" customFormat="1" x14ac:dyDescent="0.25">
      <c r="A201" s="130" t="s">
        <v>48</v>
      </c>
      <c r="B201" s="23" t="s">
        <v>33</v>
      </c>
      <c r="C201" s="23" t="s">
        <v>61</v>
      </c>
      <c r="D201" s="23" t="s">
        <v>101</v>
      </c>
      <c r="E201" s="31"/>
      <c r="F201" s="28">
        <f t="shared" si="23"/>
        <v>144000</v>
      </c>
      <c r="G201" s="28">
        <f t="shared" si="23"/>
        <v>149760</v>
      </c>
      <c r="H201" s="28">
        <f t="shared" si="23"/>
        <v>155750.39999999999</v>
      </c>
    </row>
    <row r="202" spans="1:11" s="29" customFormat="1" ht="30.75" x14ac:dyDescent="0.25">
      <c r="A202" s="22" t="s">
        <v>25</v>
      </c>
      <c r="B202" s="23" t="s">
        <v>33</v>
      </c>
      <c r="C202" s="23" t="s">
        <v>61</v>
      </c>
      <c r="D202" s="40" t="s">
        <v>101</v>
      </c>
      <c r="E202" s="31">
        <v>200</v>
      </c>
      <c r="F202" s="28">
        <f>'Приложение 5'!G306</f>
        <v>144000</v>
      </c>
      <c r="G202" s="28">
        <f>'Приложение 5'!H306</f>
        <v>149760</v>
      </c>
      <c r="H202" s="28">
        <f>'Приложение 5'!I306</f>
        <v>155750.39999999999</v>
      </c>
      <c r="I202" s="244"/>
      <c r="J202" s="244"/>
      <c r="K202" s="244"/>
    </row>
    <row r="203" spans="1:11" s="33" customFormat="1" ht="31.5" x14ac:dyDescent="0.25">
      <c r="A203" s="18" t="s">
        <v>132</v>
      </c>
      <c r="B203" s="19" t="s">
        <v>33</v>
      </c>
      <c r="C203" s="19" t="s">
        <v>61</v>
      </c>
      <c r="D203" s="19" t="s">
        <v>133</v>
      </c>
      <c r="E203" s="30"/>
      <c r="F203" s="42">
        <f t="shared" ref="F203:H204" si="24">F204</f>
        <v>273114.02</v>
      </c>
      <c r="G203" s="42">
        <f t="shared" si="24"/>
        <v>39366.29</v>
      </c>
      <c r="H203" s="42">
        <f t="shared" si="24"/>
        <v>41413.339999999997</v>
      </c>
      <c r="I203" s="243"/>
      <c r="J203" s="243"/>
      <c r="K203" s="243"/>
    </row>
    <row r="204" spans="1:11" s="29" customFormat="1" x14ac:dyDescent="0.25">
      <c r="A204" s="22" t="s">
        <v>48</v>
      </c>
      <c r="B204" s="23" t="s">
        <v>33</v>
      </c>
      <c r="C204" s="23" t="s">
        <v>61</v>
      </c>
      <c r="D204" s="23" t="s">
        <v>135</v>
      </c>
      <c r="E204" s="31"/>
      <c r="F204" s="28">
        <f t="shared" si="24"/>
        <v>273114.02</v>
      </c>
      <c r="G204" s="28">
        <f t="shared" si="24"/>
        <v>39366.29</v>
      </c>
      <c r="H204" s="28">
        <f t="shared" si="24"/>
        <v>41413.339999999997</v>
      </c>
      <c r="I204" s="244"/>
      <c r="J204" s="244"/>
      <c r="K204" s="244"/>
    </row>
    <row r="205" spans="1:11" s="29" customFormat="1" ht="30.75" x14ac:dyDescent="0.25">
      <c r="A205" s="22" t="s">
        <v>25</v>
      </c>
      <c r="B205" s="23" t="s">
        <v>33</v>
      </c>
      <c r="C205" s="23" t="s">
        <v>61</v>
      </c>
      <c r="D205" s="40" t="s">
        <v>135</v>
      </c>
      <c r="E205" s="31">
        <v>200</v>
      </c>
      <c r="F205" s="28">
        <f>'Приложение 5'!G310</f>
        <v>273114.02</v>
      </c>
      <c r="G205" s="28">
        <f>'Приложение 5'!H310</f>
        <v>39366.29</v>
      </c>
      <c r="H205" s="28">
        <f>'Приложение 5'!I310</f>
        <v>41413.339999999997</v>
      </c>
      <c r="I205" s="244"/>
      <c r="J205" s="244"/>
      <c r="K205" s="244"/>
    </row>
    <row r="206" spans="1:11" s="29" customFormat="1" x14ac:dyDescent="0.25">
      <c r="A206" s="34" t="s">
        <v>85</v>
      </c>
      <c r="B206" s="19" t="s">
        <v>33</v>
      </c>
      <c r="C206" s="19" t="s">
        <v>61</v>
      </c>
      <c r="D206" s="35" t="s">
        <v>86</v>
      </c>
      <c r="E206" s="30"/>
      <c r="F206" s="42">
        <f>F207</f>
        <v>1636537.68</v>
      </c>
      <c r="G206" s="42">
        <f>G207</f>
        <v>1440644.85</v>
      </c>
      <c r="H206" s="42">
        <f>H207</f>
        <v>1498271.1199999999</v>
      </c>
      <c r="I206" s="244"/>
      <c r="J206" s="244"/>
      <c r="K206" s="244"/>
    </row>
    <row r="207" spans="1:11" s="29" customFormat="1" x14ac:dyDescent="0.25">
      <c r="A207" s="231" t="s">
        <v>48</v>
      </c>
      <c r="B207" s="23" t="s">
        <v>33</v>
      </c>
      <c r="C207" s="23" t="s">
        <v>61</v>
      </c>
      <c r="D207" s="36" t="s">
        <v>87</v>
      </c>
      <c r="E207" s="31"/>
      <c r="F207" s="28">
        <f>F208+F209</f>
        <v>1636537.68</v>
      </c>
      <c r="G207" s="28">
        <f>G208+G209</f>
        <v>1440644.85</v>
      </c>
      <c r="H207" s="28">
        <f>H208+H209</f>
        <v>1498271.1199999999</v>
      </c>
      <c r="I207" s="244"/>
      <c r="J207" s="244"/>
      <c r="K207" s="244"/>
    </row>
    <row r="208" spans="1:11" s="29" customFormat="1" ht="30.75" x14ac:dyDescent="0.25">
      <c r="A208" s="22" t="s">
        <v>25</v>
      </c>
      <c r="B208" s="23" t="s">
        <v>33</v>
      </c>
      <c r="C208" s="23" t="s">
        <v>61</v>
      </c>
      <c r="D208" s="36" t="s">
        <v>87</v>
      </c>
      <c r="E208" s="31">
        <v>200</v>
      </c>
      <c r="F208" s="28">
        <f>'Приложение 5'!G314+'Приложение 5'!G316+'Приложение 5'!G319+'Приложение 5'!G321</f>
        <v>1454337.68</v>
      </c>
      <c r="G208" s="28">
        <f>'Приложение 5'!H314+'Приложение 5'!H316+'Приложение 5'!H319+'Приложение 5'!H321</f>
        <v>1251156.8500000001</v>
      </c>
      <c r="H208" s="28">
        <f>'Приложение 5'!I314+'Приложение 5'!I316+'Приложение 5'!I319+'Приложение 5'!I321</f>
        <v>1301204.1599999999</v>
      </c>
      <c r="I208" s="244"/>
      <c r="J208" s="244"/>
      <c r="K208" s="244"/>
    </row>
    <row r="209" spans="1:11" s="29" customFormat="1" ht="30.75" x14ac:dyDescent="0.25">
      <c r="A209" s="32" t="s">
        <v>52</v>
      </c>
      <c r="B209" s="23" t="s">
        <v>33</v>
      </c>
      <c r="C209" s="23" t="s">
        <v>61</v>
      </c>
      <c r="D209" s="36" t="s">
        <v>87</v>
      </c>
      <c r="E209" s="31">
        <v>600</v>
      </c>
      <c r="F209" s="28">
        <f>'Приложение 5'!G317</f>
        <v>182200</v>
      </c>
      <c r="G209" s="28">
        <f>'Приложение 5'!H317</f>
        <v>189488</v>
      </c>
      <c r="H209" s="28">
        <f>'Приложение 5'!I317</f>
        <v>197066.96</v>
      </c>
      <c r="I209" s="244"/>
      <c r="J209" s="244"/>
      <c r="K209" s="244"/>
    </row>
    <row r="210" spans="1:11" s="29" customFormat="1" ht="63" x14ac:dyDescent="0.25">
      <c r="A210" s="18" t="s">
        <v>62</v>
      </c>
      <c r="B210" s="19" t="s">
        <v>33</v>
      </c>
      <c r="C210" s="19" t="s">
        <v>61</v>
      </c>
      <c r="D210" s="19" t="s">
        <v>63</v>
      </c>
      <c r="E210" s="31"/>
      <c r="F210" s="42">
        <f t="shared" ref="F210:H211" si="25">F211</f>
        <v>50351.31</v>
      </c>
      <c r="G210" s="42">
        <f t="shared" si="25"/>
        <v>53120.63</v>
      </c>
      <c r="H210" s="42">
        <f t="shared" si="25"/>
        <v>55882.9</v>
      </c>
      <c r="I210" s="244"/>
      <c r="J210" s="244"/>
      <c r="K210" s="244"/>
    </row>
    <row r="211" spans="1:11" s="29" customFormat="1" x14ac:dyDescent="0.25">
      <c r="A211" s="22" t="s">
        <v>48</v>
      </c>
      <c r="B211" s="23" t="s">
        <v>33</v>
      </c>
      <c r="C211" s="23" t="s">
        <v>61</v>
      </c>
      <c r="D211" s="23" t="s">
        <v>65</v>
      </c>
      <c r="E211" s="31"/>
      <c r="F211" s="28">
        <f t="shared" si="25"/>
        <v>50351.31</v>
      </c>
      <c r="G211" s="28">
        <f t="shared" si="25"/>
        <v>53120.63</v>
      </c>
      <c r="H211" s="28">
        <f t="shared" si="25"/>
        <v>55882.9</v>
      </c>
      <c r="I211" s="244"/>
      <c r="J211" s="244"/>
      <c r="K211" s="244"/>
    </row>
    <row r="212" spans="1:11" s="29" customFormat="1" ht="30.75" x14ac:dyDescent="0.25">
      <c r="A212" s="22" t="s">
        <v>25</v>
      </c>
      <c r="B212" s="23" t="s">
        <v>33</v>
      </c>
      <c r="C212" s="23" t="s">
        <v>61</v>
      </c>
      <c r="D212" s="36" t="s">
        <v>65</v>
      </c>
      <c r="E212" s="31">
        <v>200</v>
      </c>
      <c r="F212" s="28">
        <f>'Приложение 5'!G325</f>
        <v>50351.31</v>
      </c>
      <c r="G212" s="28">
        <f>'Приложение 5'!H325</f>
        <v>53120.63</v>
      </c>
      <c r="H212" s="28">
        <f>'Приложение 5'!I325</f>
        <v>55882.9</v>
      </c>
      <c r="I212" s="244"/>
      <c r="J212" s="244"/>
      <c r="K212" s="244"/>
    </row>
    <row r="213" spans="1:11" s="29" customFormat="1" ht="31.5" x14ac:dyDescent="0.25">
      <c r="A213" s="18" t="s">
        <v>789</v>
      </c>
      <c r="B213" s="19" t="s">
        <v>33</v>
      </c>
      <c r="C213" s="19" t="s">
        <v>61</v>
      </c>
      <c r="D213" s="19" t="s">
        <v>44</v>
      </c>
      <c r="E213" s="30"/>
      <c r="F213" s="42">
        <f t="shared" ref="F213:H214" si="26">F214</f>
        <v>223250</v>
      </c>
      <c r="G213" s="42">
        <f t="shared" si="26"/>
        <v>223250</v>
      </c>
      <c r="H213" s="42">
        <f t="shared" si="26"/>
        <v>223250</v>
      </c>
      <c r="I213" s="244"/>
      <c r="J213" s="244"/>
      <c r="K213" s="244"/>
    </row>
    <row r="214" spans="1:11" s="29" customFormat="1" x14ac:dyDescent="0.25">
      <c r="A214" s="22" t="s">
        <v>48</v>
      </c>
      <c r="B214" s="23" t="s">
        <v>33</v>
      </c>
      <c r="C214" s="23" t="s">
        <v>61</v>
      </c>
      <c r="D214" s="36" t="s">
        <v>49</v>
      </c>
      <c r="E214" s="31"/>
      <c r="F214" s="28">
        <f t="shared" si="26"/>
        <v>223250</v>
      </c>
      <c r="G214" s="28">
        <f t="shared" si="26"/>
        <v>223250</v>
      </c>
      <c r="H214" s="28">
        <f t="shared" si="26"/>
        <v>223250</v>
      </c>
      <c r="I214" s="244"/>
      <c r="J214" s="244"/>
      <c r="K214" s="244"/>
    </row>
    <row r="215" spans="1:11" s="33" customFormat="1" ht="30.75" x14ac:dyDescent="0.25">
      <c r="A215" s="22" t="s">
        <v>25</v>
      </c>
      <c r="B215" s="23" t="s">
        <v>33</v>
      </c>
      <c r="C215" s="23" t="s">
        <v>61</v>
      </c>
      <c r="D215" s="40" t="s">
        <v>49</v>
      </c>
      <c r="E215" s="31">
        <v>200</v>
      </c>
      <c r="F215" s="28">
        <f>'Приложение 5'!G329</f>
        <v>223250</v>
      </c>
      <c r="G215" s="28">
        <f>'Приложение 5'!H329</f>
        <v>223250</v>
      </c>
      <c r="H215" s="28">
        <f>'Приложение 5'!I329</f>
        <v>223250</v>
      </c>
      <c r="I215" s="243"/>
      <c r="J215" s="243"/>
      <c r="K215" s="243"/>
    </row>
    <row r="216" spans="1:11" s="33" customFormat="1" x14ac:dyDescent="0.25">
      <c r="A216" s="18" t="s">
        <v>17</v>
      </c>
      <c r="B216" s="19" t="s">
        <v>33</v>
      </c>
      <c r="C216" s="19" t="s">
        <v>61</v>
      </c>
      <c r="D216" s="39" t="s">
        <v>18</v>
      </c>
      <c r="E216" s="31"/>
      <c r="F216" s="42">
        <f t="shared" ref="F216:H217" si="27">F217</f>
        <v>2134371</v>
      </c>
      <c r="G216" s="42">
        <f t="shared" si="27"/>
        <v>2330164</v>
      </c>
      <c r="H216" s="42">
        <f t="shared" si="27"/>
        <v>2400181.02</v>
      </c>
    </row>
    <row r="217" spans="1:11" s="33" customFormat="1" ht="30.75" x14ac:dyDescent="0.25">
      <c r="A217" s="22" t="s">
        <v>231</v>
      </c>
      <c r="B217" s="23" t="s">
        <v>33</v>
      </c>
      <c r="C217" s="23" t="s">
        <v>61</v>
      </c>
      <c r="D217" s="31">
        <v>9910000000</v>
      </c>
      <c r="E217" s="31"/>
      <c r="F217" s="28">
        <f t="shared" si="27"/>
        <v>2134371</v>
      </c>
      <c r="G217" s="28">
        <f t="shared" si="27"/>
        <v>2330164</v>
      </c>
      <c r="H217" s="28">
        <f t="shared" si="27"/>
        <v>2400181.02</v>
      </c>
    </row>
    <row r="218" spans="1:11" s="33" customFormat="1" ht="30.75" x14ac:dyDescent="0.25">
      <c r="A218" s="22" t="s">
        <v>25</v>
      </c>
      <c r="B218" s="23" t="s">
        <v>33</v>
      </c>
      <c r="C218" s="23" t="s">
        <v>61</v>
      </c>
      <c r="D218" s="125" t="s">
        <v>160</v>
      </c>
      <c r="E218" s="126" t="s">
        <v>26</v>
      </c>
      <c r="F218" s="28">
        <f>'Приложение 3'!F175+'Приложение 3'!F177+'Приложение 3'!F179</f>
        <v>2134371</v>
      </c>
      <c r="G218" s="28">
        <f>'Приложение 3'!G175+'Приложение 3'!G177+'Приложение 3'!G179</f>
        <v>2330164</v>
      </c>
      <c r="H218" s="28">
        <f>'Приложение 3'!H175+'Приложение 3'!H177+'Приложение 3'!H179</f>
        <v>2400181.02</v>
      </c>
    </row>
    <row r="219" spans="1:11" s="33" customFormat="1" x14ac:dyDescent="0.25">
      <c r="A219" s="34" t="s">
        <v>97</v>
      </c>
      <c r="B219" s="19" t="s">
        <v>33</v>
      </c>
      <c r="C219" s="19" t="s">
        <v>33</v>
      </c>
      <c r="D219" s="30"/>
      <c r="E219" s="30"/>
      <c r="F219" s="20">
        <f>F220</f>
        <v>42619834.369999997</v>
      </c>
      <c r="G219" s="20">
        <f>G220</f>
        <v>34558557.584399998</v>
      </c>
      <c r="H219" s="20">
        <f>H220</f>
        <v>34985334.340800002</v>
      </c>
    </row>
    <row r="220" spans="1:11" s="33" customFormat="1" ht="47.25" x14ac:dyDescent="0.25">
      <c r="A220" s="34" t="s">
        <v>98</v>
      </c>
      <c r="B220" s="19" t="s">
        <v>33</v>
      </c>
      <c r="C220" s="19" t="s">
        <v>33</v>
      </c>
      <c r="D220" s="35" t="s">
        <v>99</v>
      </c>
      <c r="E220" s="30"/>
      <c r="F220" s="20">
        <f>F221+F231</f>
        <v>42619834.369999997</v>
      </c>
      <c r="G220" s="20">
        <f>G221+G231</f>
        <v>34558557.584399998</v>
      </c>
      <c r="H220" s="20">
        <f>H221+H231</f>
        <v>34985334.340800002</v>
      </c>
    </row>
    <row r="221" spans="1:11" s="43" customFormat="1" ht="15" x14ac:dyDescent="0.2">
      <c r="A221" s="32" t="s">
        <v>42</v>
      </c>
      <c r="B221" s="23" t="s">
        <v>33</v>
      </c>
      <c r="C221" s="23" t="s">
        <v>33</v>
      </c>
      <c r="D221" s="36" t="s">
        <v>100</v>
      </c>
      <c r="E221" s="31"/>
      <c r="F221" s="24">
        <f>F222+F226+F229</f>
        <v>20273940.460000001</v>
      </c>
      <c r="G221" s="24">
        <f>G222+G226+G229</f>
        <v>15543757.794400001</v>
      </c>
      <c r="H221" s="24">
        <f>H222+H226+H229</f>
        <v>16293838.580799999</v>
      </c>
    </row>
    <row r="222" spans="1:11" s="43" customFormat="1" ht="45" x14ac:dyDescent="0.2">
      <c r="A222" s="32" t="s">
        <v>146</v>
      </c>
      <c r="B222" s="23" t="s">
        <v>33</v>
      </c>
      <c r="C222" s="23" t="s">
        <v>33</v>
      </c>
      <c r="D222" s="36" t="s">
        <v>100</v>
      </c>
      <c r="E222" s="31"/>
      <c r="F222" s="24">
        <f>SUM(F223:F225)</f>
        <v>18308961.460000001</v>
      </c>
      <c r="G222" s="24">
        <f>SUM(G223:G225)</f>
        <v>13604144.274400001</v>
      </c>
      <c r="H222" s="24">
        <f>SUM(H223:H225)</f>
        <v>14276640.52</v>
      </c>
    </row>
    <row r="223" spans="1:11" s="43" customFormat="1" ht="75" x14ac:dyDescent="0.2">
      <c r="A223" s="32" t="s">
        <v>21</v>
      </c>
      <c r="B223" s="23" t="s">
        <v>33</v>
      </c>
      <c r="C223" s="23" t="s">
        <v>33</v>
      </c>
      <c r="D223" s="36" t="s">
        <v>100</v>
      </c>
      <c r="E223" s="31">
        <v>100</v>
      </c>
      <c r="F223" s="185">
        <f>'Приложение 5'!G350</f>
        <v>1082761</v>
      </c>
      <c r="G223" s="185">
        <f>'Приложение 5'!H350</f>
        <v>1126071.44</v>
      </c>
      <c r="H223" s="185">
        <f>'Приложение 5'!I350</f>
        <v>1171114.3</v>
      </c>
    </row>
    <row r="224" spans="1:11" s="43" customFormat="1" ht="30" x14ac:dyDescent="0.2">
      <c r="A224" s="22" t="s">
        <v>25</v>
      </c>
      <c r="B224" s="23" t="s">
        <v>33</v>
      </c>
      <c r="C224" s="23" t="s">
        <v>33</v>
      </c>
      <c r="D224" s="36" t="s">
        <v>100</v>
      </c>
      <c r="E224" s="31">
        <v>200</v>
      </c>
      <c r="F224" s="24">
        <f>'Приложение 5'!G343+'Приложение 5'!G346+'Приложение 5'!G351+'Приложение 5'!G353</f>
        <v>3699188.83</v>
      </c>
      <c r="G224" s="24">
        <f>'Приложение 5'!H343+'Приложение 5'!H346+'Приложение 5'!H351+'Приложение 5'!H353</f>
        <v>3700099.3744000001</v>
      </c>
      <c r="H224" s="24">
        <f>'Приложение 5'!I343+'Приложение 5'!I346+'Приложение 5'!I351+'Приложение 5'!I353</f>
        <v>4138272.95</v>
      </c>
    </row>
    <row r="225" spans="1:9" s="43" customFormat="1" ht="15" x14ac:dyDescent="0.2">
      <c r="A225" s="32" t="s">
        <v>50</v>
      </c>
      <c r="B225" s="23" t="s">
        <v>33</v>
      </c>
      <c r="C225" s="23" t="s">
        <v>33</v>
      </c>
      <c r="D225" s="36" t="s">
        <v>100</v>
      </c>
      <c r="E225" s="31">
        <v>300</v>
      </c>
      <c r="F225" s="24">
        <f>'Приложение 5'!G344+'Приложение 5'!G348</f>
        <v>13527011.629999999</v>
      </c>
      <c r="G225" s="24">
        <f>'Приложение 5'!H344+'Приложение 5'!H348</f>
        <v>8777973.4600000009</v>
      </c>
      <c r="H225" s="24">
        <f>'Приложение 5'!I344+'Приложение 5'!I348</f>
        <v>8967253.2699999996</v>
      </c>
    </row>
    <row r="226" spans="1:9" s="43" customFormat="1" ht="30" x14ac:dyDescent="0.2">
      <c r="A226" s="32" t="s">
        <v>145</v>
      </c>
      <c r="B226" s="23" t="s">
        <v>33</v>
      </c>
      <c r="C226" s="23" t="s">
        <v>33</v>
      </c>
      <c r="D226" s="36" t="s">
        <v>100</v>
      </c>
      <c r="E226" s="31"/>
      <c r="F226" s="24">
        <f>SUM(F227:F228)</f>
        <v>864013</v>
      </c>
      <c r="G226" s="24">
        <f>SUM(G227:G228)</f>
        <v>898573.52</v>
      </c>
      <c r="H226" s="24">
        <f>SUM(H227:H228)</f>
        <v>934516.4608</v>
      </c>
    </row>
    <row r="227" spans="1:9" s="43" customFormat="1" ht="30" x14ac:dyDescent="0.2">
      <c r="A227" s="22" t="s">
        <v>25</v>
      </c>
      <c r="B227" s="23" t="s">
        <v>33</v>
      </c>
      <c r="C227" s="23" t="s">
        <v>33</v>
      </c>
      <c r="D227" s="36" t="s">
        <v>100</v>
      </c>
      <c r="E227" s="31">
        <v>200</v>
      </c>
      <c r="F227" s="24">
        <f>'Приложение 5'!G356</f>
        <v>283295</v>
      </c>
      <c r="G227" s="24">
        <f>'Приложение 5'!H356</f>
        <v>294626.8</v>
      </c>
      <c r="H227" s="24">
        <f>'Приложение 5'!I356</f>
        <v>306411.87199999997</v>
      </c>
    </row>
    <row r="228" spans="1:9" s="43" customFormat="1" ht="15" x14ac:dyDescent="0.2">
      <c r="A228" s="32" t="s">
        <v>50</v>
      </c>
      <c r="B228" s="23" t="s">
        <v>33</v>
      </c>
      <c r="C228" s="23" t="s">
        <v>33</v>
      </c>
      <c r="D228" s="36" t="s">
        <v>100</v>
      </c>
      <c r="E228" s="31">
        <v>300</v>
      </c>
      <c r="F228" s="24">
        <f>'Приложение 5'!G357</f>
        <v>580718</v>
      </c>
      <c r="G228" s="24">
        <f>'Приложение 5'!H357</f>
        <v>603946.72</v>
      </c>
      <c r="H228" s="24">
        <f>'Приложение 5'!I357</f>
        <v>628104.58880000003</v>
      </c>
    </row>
    <row r="229" spans="1:9" s="43" customFormat="1" ht="30" x14ac:dyDescent="0.2">
      <c r="A229" s="32" t="s">
        <v>144</v>
      </c>
      <c r="B229" s="23" t="s">
        <v>33</v>
      </c>
      <c r="C229" s="23" t="s">
        <v>33</v>
      </c>
      <c r="D229" s="36" t="s">
        <v>100</v>
      </c>
      <c r="E229" s="31"/>
      <c r="F229" s="24">
        <f>F230</f>
        <v>1100966</v>
      </c>
      <c r="G229" s="24">
        <f>G230</f>
        <v>1041040</v>
      </c>
      <c r="H229" s="24">
        <f>H230</f>
        <v>1082681.6000000001</v>
      </c>
    </row>
    <row r="230" spans="1:9" s="43" customFormat="1" ht="30" x14ac:dyDescent="0.2">
      <c r="A230" s="32" t="s">
        <v>25</v>
      </c>
      <c r="B230" s="23" t="s">
        <v>33</v>
      </c>
      <c r="C230" s="23" t="s">
        <v>33</v>
      </c>
      <c r="D230" s="36" t="s">
        <v>100</v>
      </c>
      <c r="E230" s="31">
        <v>200</v>
      </c>
      <c r="F230" s="24">
        <f>'Приложение 5'!G360</f>
        <v>1100966</v>
      </c>
      <c r="G230" s="24">
        <f>'Приложение 5'!H360</f>
        <v>1041040</v>
      </c>
      <c r="H230" s="24">
        <f>'Приложение 5'!I360</f>
        <v>1082681.6000000001</v>
      </c>
    </row>
    <row r="231" spans="1:9" s="43" customFormat="1" ht="15" x14ac:dyDescent="0.2">
      <c r="A231" s="130" t="s">
        <v>48</v>
      </c>
      <c r="B231" s="23" t="s">
        <v>33</v>
      </c>
      <c r="C231" s="23" t="s">
        <v>33</v>
      </c>
      <c r="D231" s="23" t="s">
        <v>101</v>
      </c>
      <c r="E231" s="23"/>
      <c r="F231" s="24">
        <f>F232+F233</f>
        <v>22345893.909999996</v>
      </c>
      <c r="G231" s="24">
        <f>G232+G233</f>
        <v>19014799.789999999</v>
      </c>
      <c r="H231" s="24">
        <f>H232+H233</f>
        <v>18691495.760000002</v>
      </c>
      <c r="I231" s="226"/>
    </row>
    <row r="232" spans="1:9" s="43" customFormat="1" ht="75" x14ac:dyDescent="0.2">
      <c r="A232" s="32" t="s">
        <v>21</v>
      </c>
      <c r="B232" s="23" t="s">
        <v>33</v>
      </c>
      <c r="C232" s="23" t="s">
        <v>33</v>
      </c>
      <c r="D232" s="23" t="s">
        <v>101</v>
      </c>
      <c r="E232" s="23" t="s">
        <v>22</v>
      </c>
      <c r="F232" s="24">
        <f>'Приложение 5'!G363</f>
        <v>21335483.779999997</v>
      </c>
      <c r="G232" s="24">
        <f>'Приложение 5'!H363</f>
        <v>17963973.25</v>
      </c>
      <c r="H232" s="24">
        <f>'Приложение 5'!I363</f>
        <v>17598636.16</v>
      </c>
      <c r="I232" s="226"/>
    </row>
    <row r="233" spans="1:9" s="43" customFormat="1" ht="30" x14ac:dyDescent="0.2">
      <c r="A233" s="22" t="s">
        <v>25</v>
      </c>
      <c r="B233" s="23" t="s">
        <v>33</v>
      </c>
      <c r="C233" s="23" t="s">
        <v>33</v>
      </c>
      <c r="D233" s="23" t="s">
        <v>101</v>
      </c>
      <c r="E233" s="23" t="s">
        <v>26</v>
      </c>
      <c r="F233" s="24">
        <f>'Приложение 5'!G364</f>
        <v>1010410.1299999999</v>
      </c>
      <c r="G233" s="24">
        <f>'Приложение 5'!H364</f>
        <v>1050826.54</v>
      </c>
      <c r="H233" s="24">
        <f>'Приложение 5'!I364</f>
        <v>1092859.6000000001</v>
      </c>
      <c r="I233" s="226"/>
    </row>
    <row r="234" spans="1:9" s="44" customFormat="1" x14ac:dyDescent="0.25">
      <c r="A234" s="60" t="s">
        <v>102</v>
      </c>
      <c r="B234" s="61" t="s">
        <v>33</v>
      </c>
      <c r="C234" s="61" t="s">
        <v>72</v>
      </c>
      <c r="D234" s="62"/>
      <c r="E234" s="62"/>
      <c r="F234" s="63">
        <f>F235+F255</f>
        <v>159128428.15000001</v>
      </c>
      <c r="G234" s="63">
        <f>G235+G255</f>
        <v>141766296.97999999</v>
      </c>
      <c r="H234" s="20">
        <f>H235+H255</f>
        <v>145653061.18000001</v>
      </c>
    </row>
    <row r="235" spans="1:9" s="44" customFormat="1" x14ac:dyDescent="0.25">
      <c r="A235" s="34" t="s">
        <v>85</v>
      </c>
      <c r="B235" s="19" t="s">
        <v>33</v>
      </c>
      <c r="C235" s="19" t="s">
        <v>72</v>
      </c>
      <c r="D235" s="35" t="s">
        <v>86</v>
      </c>
      <c r="E235" s="30"/>
      <c r="F235" s="20">
        <f>F236+F248</f>
        <v>153447369.55000001</v>
      </c>
      <c r="G235" s="20">
        <f>G236+G248</f>
        <v>141766296.97999999</v>
      </c>
      <c r="H235" s="20">
        <f>H236+H248</f>
        <v>145653061.18000001</v>
      </c>
    </row>
    <row r="236" spans="1:9" s="45" customFormat="1" ht="15" x14ac:dyDescent="0.2">
      <c r="A236" s="32" t="s">
        <v>42</v>
      </c>
      <c r="B236" s="23" t="s">
        <v>33</v>
      </c>
      <c r="C236" s="23" t="s">
        <v>72</v>
      </c>
      <c r="D236" s="36" t="s">
        <v>103</v>
      </c>
      <c r="E236" s="31"/>
      <c r="F236" s="24">
        <f>F237+F239+F244+F246</f>
        <v>56603532.600000001</v>
      </c>
      <c r="G236" s="24">
        <f>G237+G239+G244+G246</f>
        <v>58386960.690000005</v>
      </c>
      <c r="H236" s="24">
        <f>H237+H239+H244+H246</f>
        <v>58726979.870000005</v>
      </c>
    </row>
    <row r="237" spans="1:9" s="45" customFormat="1" ht="30" x14ac:dyDescent="0.2">
      <c r="A237" s="32" t="s">
        <v>210</v>
      </c>
      <c r="B237" s="23" t="s">
        <v>33</v>
      </c>
      <c r="C237" s="23" t="s">
        <v>72</v>
      </c>
      <c r="D237" s="36" t="s">
        <v>103</v>
      </c>
      <c r="E237" s="31"/>
      <c r="F237" s="24">
        <f>F238</f>
        <v>1822735.63</v>
      </c>
      <c r="G237" s="24">
        <f>G238</f>
        <v>2629885.06</v>
      </c>
      <c r="H237" s="24">
        <f>H238</f>
        <v>2735080.46</v>
      </c>
    </row>
    <row r="238" spans="1:9" s="44" customFormat="1" ht="15" x14ac:dyDescent="0.2">
      <c r="A238" s="32" t="s">
        <v>50</v>
      </c>
      <c r="B238" s="23" t="s">
        <v>33</v>
      </c>
      <c r="C238" s="23" t="s">
        <v>72</v>
      </c>
      <c r="D238" s="36" t="s">
        <v>103</v>
      </c>
      <c r="E238" s="31">
        <v>300</v>
      </c>
      <c r="F238" s="24">
        <f>'Приложение 5'!G370</f>
        <v>1822735.63</v>
      </c>
      <c r="G238" s="24">
        <f>'Приложение 5'!H370</f>
        <v>2629885.06</v>
      </c>
      <c r="H238" s="24">
        <f>'Приложение 5'!I370</f>
        <v>2735080.46</v>
      </c>
    </row>
    <row r="239" spans="1:9" s="44" customFormat="1" ht="30" x14ac:dyDescent="0.2">
      <c r="A239" s="32" t="s">
        <v>211</v>
      </c>
      <c r="B239" s="23" t="s">
        <v>33</v>
      </c>
      <c r="C239" s="23" t="s">
        <v>72</v>
      </c>
      <c r="D239" s="36" t="s">
        <v>103</v>
      </c>
      <c r="E239" s="31"/>
      <c r="F239" s="24">
        <f>SUM(F240:F243)</f>
        <v>52967848.200000003</v>
      </c>
      <c r="G239" s="24">
        <f t="shared" ref="G239:H239" si="28">SUM(G240:G243)</f>
        <v>49886456.120000005</v>
      </c>
      <c r="H239" s="24">
        <f t="shared" si="28"/>
        <v>49886455.120000005</v>
      </c>
    </row>
    <row r="240" spans="1:9" s="44" customFormat="1" ht="75" x14ac:dyDescent="0.2">
      <c r="A240" s="32" t="s">
        <v>21</v>
      </c>
      <c r="B240" s="23" t="s">
        <v>33</v>
      </c>
      <c r="C240" s="23" t="s">
        <v>72</v>
      </c>
      <c r="D240" s="36" t="s">
        <v>103</v>
      </c>
      <c r="E240" s="31">
        <v>100</v>
      </c>
      <c r="F240" s="24">
        <f>'Приложение 5'!G373</f>
        <v>16169153.25</v>
      </c>
      <c r="G240" s="24">
        <f>'Приложение 5'!H373</f>
        <v>0</v>
      </c>
      <c r="H240" s="24">
        <f>'Приложение 5'!I373</f>
        <v>0</v>
      </c>
    </row>
    <row r="241" spans="1:8" s="44" customFormat="1" ht="30" x14ac:dyDescent="0.2">
      <c r="A241" s="32" t="s">
        <v>25</v>
      </c>
      <c r="B241" s="23" t="s">
        <v>33</v>
      </c>
      <c r="C241" s="23" t="s">
        <v>72</v>
      </c>
      <c r="D241" s="36" t="s">
        <v>103</v>
      </c>
      <c r="E241" s="31">
        <v>200</v>
      </c>
      <c r="F241" s="24">
        <f>'Приложение 5'!G374</f>
        <v>23432155.140000001</v>
      </c>
      <c r="G241" s="24">
        <f>'Приложение 5'!H374</f>
        <v>0</v>
      </c>
      <c r="H241" s="24">
        <f>'Приложение 5'!I374</f>
        <v>0</v>
      </c>
    </row>
    <row r="242" spans="1:8" s="44" customFormat="1" ht="30" x14ac:dyDescent="0.2">
      <c r="A242" s="32" t="s">
        <v>52</v>
      </c>
      <c r="B242" s="23" t="s">
        <v>33</v>
      </c>
      <c r="C242" s="23" t="s">
        <v>72</v>
      </c>
      <c r="D242" s="36" t="s">
        <v>103</v>
      </c>
      <c r="E242" s="31">
        <v>600</v>
      </c>
      <c r="F242" s="24">
        <f>'Приложение 5'!G375</f>
        <v>13366539.810000001</v>
      </c>
      <c r="G242" s="24">
        <f>'Приложение 5'!H375</f>
        <v>13516394.560000001</v>
      </c>
      <c r="H242" s="24">
        <f>'Приложение 5'!I375</f>
        <v>13516394.560000001</v>
      </c>
    </row>
    <row r="243" spans="1:8" s="44" customFormat="1" ht="15" x14ac:dyDescent="0.2">
      <c r="A243" s="32" t="s">
        <v>27</v>
      </c>
      <c r="B243" s="23" t="s">
        <v>33</v>
      </c>
      <c r="C243" s="23" t="s">
        <v>72</v>
      </c>
      <c r="D243" s="36" t="s">
        <v>103</v>
      </c>
      <c r="E243" s="31">
        <v>800</v>
      </c>
      <c r="F243" s="24">
        <f>'Приложение 5'!G376</f>
        <v>0</v>
      </c>
      <c r="G243" s="24">
        <f>'Приложение 5'!H376</f>
        <v>36370061.560000002</v>
      </c>
      <c r="H243" s="24">
        <f>'Приложение 5'!I376</f>
        <v>36370060.560000002</v>
      </c>
    </row>
    <row r="244" spans="1:8" s="44" customFormat="1" ht="30" x14ac:dyDescent="0.2">
      <c r="A244" s="32" t="s">
        <v>212</v>
      </c>
      <c r="B244" s="23" t="s">
        <v>33</v>
      </c>
      <c r="C244" s="23" t="s">
        <v>72</v>
      </c>
      <c r="D244" s="36" t="s">
        <v>103</v>
      </c>
      <c r="E244" s="31"/>
      <c r="F244" s="24">
        <f>F245</f>
        <v>657776.36999999941</v>
      </c>
      <c r="G244" s="24">
        <f>G245</f>
        <v>4669240.21</v>
      </c>
      <c r="H244" s="24">
        <f>H245</f>
        <v>4856009.82</v>
      </c>
    </row>
    <row r="245" spans="1:8" s="44" customFormat="1" ht="15" x14ac:dyDescent="0.2">
      <c r="A245" s="32" t="s">
        <v>50</v>
      </c>
      <c r="B245" s="23" t="s">
        <v>33</v>
      </c>
      <c r="C245" s="23" t="s">
        <v>72</v>
      </c>
      <c r="D245" s="36" t="s">
        <v>103</v>
      </c>
      <c r="E245" s="31">
        <v>300</v>
      </c>
      <c r="F245" s="24">
        <f>'Приложение 5'!G379</f>
        <v>657776.36999999941</v>
      </c>
      <c r="G245" s="24">
        <f>'Приложение 5'!H379</f>
        <v>4669240.21</v>
      </c>
      <c r="H245" s="24">
        <f>'Приложение 5'!I379</f>
        <v>4856009.82</v>
      </c>
    </row>
    <row r="246" spans="1:8" s="44" customFormat="1" ht="30" x14ac:dyDescent="0.2">
      <c r="A246" s="32" t="s">
        <v>198</v>
      </c>
      <c r="B246" s="23" t="s">
        <v>33</v>
      </c>
      <c r="C246" s="23" t="s">
        <v>72</v>
      </c>
      <c r="D246" s="36" t="s">
        <v>103</v>
      </c>
      <c r="E246" s="31"/>
      <c r="F246" s="24">
        <f>F247</f>
        <v>1155172.3999999999</v>
      </c>
      <c r="G246" s="24">
        <f>G247</f>
        <v>1201379.3</v>
      </c>
      <c r="H246" s="24">
        <f>H247</f>
        <v>1249434.47</v>
      </c>
    </row>
    <row r="247" spans="1:8" s="44" customFormat="1" ht="15" x14ac:dyDescent="0.2">
      <c r="A247" s="32" t="s">
        <v>50</v>
      </c>
      <c r="B247" s="23" t="s">
        <v>33</v>
      </c>
      <c r="C247" s="23" t="s">
        <v>72</v>
      </c>
      <c r="D247" s="36" t="s">
        <v>103</v>
      </c>
      <c r="E247" s="31">
        <v>300</v>
      </c>
      <c r="F247" s="24">
        <f>'Приложение 5'!G382</f>
        <v>1155172.3999999999</v>
      </c>
      <c r="G247" s="24">
        <f>'Приложение 5'!H382</f>
        <v>1201379.3</v>
      </c>
      <c r="H247" s="24">
        <f>'Приложение 5'!I382</f>
        <v>1249434.47</v>
      </c>
    </row>
    <row r="248" spans="1:8" s="45" customFormat="1" ht="15" x14ac:dyDescent="0.2">
      <c r="A248" s="231" t="s">
        <v>48</v>
      </c>
      <c r="B248" s="23" t="s">
        <v>33</v>
      </c>
      <c r="C248" s="23" t="s">
        <v>72</v>
      </c>
      <c r="D248" s="36" t="s">
        <v>87</v>
      </c>
      <c r="E248" s="31"/>
      <c r="F248" s="24">
        <f>SUM(F249:F254)</f>
        <v>96843836.950000003</v>
      </c>
      <c r="G248" s="24">
        <f>SUM(G249:G254)</f>
        <v>83379336.289999992</v>
      </c>
      <c r="H248" s="24">
        <f>SUM(H249:H254)</f>
        <v>86926081.310000002</v>
      </c>
    </row>
    <row r="249" spans="1:8" s="44" customFormat="1" ht="75" x14ac:dyDescent="0.2">
      <c r="A249" s="32" t="s">
        <v>21</v>
      </c>
      <c r="B249" s="23" t="s">
        <v>33</v>
      </c>
      <c r="C249" s="23" t="s">
        <v>72</v>
      </c>
      <c r="D249" s="36" t="s">
        <v>87</v>
      </c>
      <c r="E249" s="31">
        <v>100</v>
      </c>
      <c r="F249" s="28">
        <f>'Приложение 5'!G387+'Приложение 5'!G393</f>
        <v>65975512.270000003</v>
      </c>
      <c r="G249" s="28">
        <f>'Приложение 5'!H387+'Приложение 5'!H393</f>
        <v>57210710.509999998</v>
      </c>
      <c r="H249" s="28">
        <f>'Приложение 5'!I387+'Приложение 5'!I393</f>
        <v>58210710.509999998</v>
      </c>
    </row>
    <row r="250" spans="1:8" s="44" customFormat="1" ht="30" x14ac:dyDescent="0.2">
      <c r="A250" s="22" t="s">
        <v>25</v>
      </c>
      <c r="B250" s="23" t="s">
        <v>33</v>
      </c>
      <c r="C250" s="23" t="s">
        <v>72</v>
      </c>
      <c r="D250" s="36" t="s">
        <v>87</v>
      </c>
      <c r="E250" s="31">
        <v>200</v>
      </c>
      <c r="F250" s="28">
        <f>'Приложение 5'!G388+'Приложение 5'!G394</f>
        <v>10355725.18</v>
      </c>
      <c r="G250" s="28">
        <f>'Приложение 5'!H388+'Приложение 5'!H394</f>
        <v>8198859.9400000004</v>
      </c>
      <c r="H250" s="28">
        <f>'Приложение 5'!I388+'Приложение 5'!I394</f>
        <v>10026814.33</v>
      </c>
    </row>
    <row r="251" spans="1:8" s="44" customFormat="1" ht="15" x14ac:dyDescent="0.2">
      <c r="A251" s="32" t="s">
        <v>50</v>
      </c>
      <c r="B251" s="23" t="s">
        <v>33</v>
      </c>
      <c r="C251" s="23" t="s">
        <v>72</v>
      </c>
      <c r="D251" s="36" t="s">
        <v>87</v>
      </c>
      <c r="E251" s="31">
        <v>300</v>
      </c>
      <c r="F251" s="28">
        <f>'Приложение 5'!G389+'Приложение 5'!G385</f>
        <v>3442208.5</v>
      </c>
      <c r="G251" s="28">
        <f>'Приложение 5'!H389+'Приложение 5'!H385</f>
        <v>0</v>
      </c>
      <c r="H251" s="28">
        <f>'Приложение 5'!I389+'Приложение 5'!I385</f>
        <v>0</v>
      </c>
    </row>
    <row r="252" spans="1:8" s="44" customFormat="1" ht="30" x14ac:dyDescent="0.2">
      <c r="A252" s="32" t="s">
        <v>52</v>
      </c>
      <c r="B252" s="23" t="s">
        <v>33</v>
      </c>
      <c r="C252" s="23" t="s">
        <v>72</v>
      </c>
      <c r="D252" s="36" t="s">
        <v>87</v>
      </c>
      <c r="E252" s="31">
        <v>600</v>
      </c>
      <c r="F252" s="28">
        <f>'Приложение 5'!G390+'Приложение 5'!G395</f>
        <v>17070391</v>
      </c>
      <c r="G252" s="28">
        <f>'Приложение 5'!H390+'Приложение 5'!H395</f>
        <v>0</v>
      </c>
      <c r="H252" s="28">
        <f>'Приложение 5'!I390+'Приложение 5'!I395</f>
        <v>0</v>
      </c>
    </row>
    <row r="253" spans="1:8" s="45" customFormat="1" ht="15" x14ac:dyDescent="0.2">
      <c r="A253" s="32" t="s">
        <v>27</v>
      </c>
      <c r="B253" s="23" t="s">
        <v>33</v>
      </c>
      <c r="C253" s="23" t="s">
        <v>72</v>
      </c>
      <c r="D253" s="36" t="s">
        <v>87</v>
      </c>
      <c r="E253" s="31">
        <v>800</v>
      </c>
      <c r="F253" s="28">
        <f>'Приложение 5'!G391</f>
        <v>0</v>
      </c>
      <c r="G253" s="28">
        <f>'Приложение 5'!H391</f>
        <v>4160000</v>
      </c>
      <c r="H253" s="28">
        <f>'Приложение 5'!I391</f>
        <v>4326400</v>
      </c>
    </row>
    <row r="254" spans="1:8" s="45" customFormat="1" ht="15" x14ac:dyDescent="0.2">
      <c r="A254" s="32" t="s">
        <v>27</v>
      </c>
      <c r="B254" s="23" t="s">
        <v>33</v>
      </c>
      <c r="C254" s="23" t="s">
        <v>72</v>
      </c>
      <c r="D254" s="36" t="s">
        <v>87</v>
      </c>
      <c r="E254" s="31">
        <v>800</v>
      </c>
      <c r="F254" s="28">
        <f>'Приложение 5'!G396</f>
        <v>0</v>
      </c>
      <c r="G254" s="28">
        <f>'Приложение 5'!H396</f>
        <v>13809765.84</v>
      </c>
      <c r="H254" s="28">
        <f>'Приложение 5'!I396</f>
        <v>14362156.470000001</v>
      </c>
    </row>
    <row r="255" spans="1:8" s="44" customFormat="1" x14ac:dyDescent="0.25">
      <c r="A255" s="18" t="s">
        <v>17</v>
      </c>
      <c r="B255" s="19" t="s">
        <v>33</v>
      </c>
      <c r="C255" s="19" t="s">
        <v>72</v>
      </c>
      <c r="D255" s="39" t="s">
        <v>18</v>
      </c>
      <c r="E255" s="30"/>
      <c r="F255" s="42">
        <f t="shared" ref="F255:H255" si="29">F256</f>
        <v>5681058.5999999996</v>
      </c>
      <c r="G255" s="42">
        <f t="shared" si="29"/>
        <v>0</v>
      </c>
      <c r="H255" s="42">
        <f t="shared" si="29"/>
        <v>0</v>
      </c>
    </row>
    <row r="256" spans="1:8" s="45" customFormat="1" ht="15" x14ac:dyDescent="0.2">
      <c r="A256" s="22" t="s">
        <v>54</v>
      </c>
      <c r="B256" s="23" t="s">
        <v>33</v>
      </c>
      <c r="C256" s="23" t="s">
        <v>72</v>
      </c>
      <c r="D256" s="40" t="s">
        <v>37</v>
      </c>
      <c r="E256" s="31"/>
      <c r="F256" s="28">
        <f>SUM(F257:F258)</f>
        <v>5681058.5999999996</v>
      </c>
      <c r="G256" s="28">
        <f t="shared" ref="G256:H256" si="30">SUM(G257:G258)</f>
        <v>0</v>
      </c>
      <c r="H256" s="28">
        <f t="shared" si="30"/>
        <v>0</v>
      </c>
    </row>
    <row r="257" spans="1:8" s="45" customFormat="1" ht="30" x14ac:dyDescent="0.2">
      <c r="A257" s="22" t="s">
        <v>25</v>
      </c>
      <c r="B257" s="23" t="s">
        <v>33</v>
      </c>
      <c r="C257" s="23" t="s">
        <v>72</v>
      </c>
      <c r="D257" s="40" t="s">
        <v>37</v>
      </c>
      <c r="E257" s="31">
        <v>200</v>
      </c>
      <c r="F257" s="28">
        <f>'Приложение 3'!F184</f>
        <v>2686927.31</v>
      </c>
      <c r="G257" s="28">
        <f>'Приложение 3'!G184</f>
        <v>0</v>
      </c>
      <c r="H257" s="28">
        <f>'Приложение 3'!H184</f>
        <v>0</v>
      </c>
    </row>
    <row r="258" spans="1:8" s="45" customFormat="1" ht="30" x14ac:dyDescent="0.2">
      <c r="A258" s="32" t="s">
        <v>52</v>
      </c>
      <c r="B258" s="23" t="s">
        <v>33</v>
      </c>
      <c r="C258" s="23" t="s">
        <v>72</v>
      </c>
      <c r="D258" s="40" t="s">
        <v>37</v>
      </c>
      <c r="E258" s="31">
        <v>600</v>
      </c>
      <c r="F258" s="28">
        <f>'Приложение 3'!F185</f>
        <v>2994131.29</v>
      </c>
      <c r="G258" s="28">
        <f>'Приложение 3'!G185</f>
        <v>0</v>
      </c>
      <c r="H258" s="28">
        <f>'Приложение 3'!H185</f>
        <v>0</v>
      </c>
    </row>
    <row r="259" spans="1:8" s="44" customFormat="1" x14ac:dyDescent="0.25">
      <c r="A259" s="34" t="s">
        <v>104</v>
      </c>
      <c r="B259" s="19" t="s">
        <v>67</v>
      </c>
      <c r="C259" s="19"/>
      <c r="D259" s="30"/>
      <c r="E259" s="30"/>
      <c r="F259" s="20">
        <f>F260+F280</f>
        <v>264991136.93000001</v>
      </c>
      <c r="G259" s="20">
        <f t="shared" ref="G259:H259" si="31">G260+G280</f>
        <v>524989257.71999997</v>
      </c>
      <c r="H259" s="20">
        <f t="shared" si="31"/>
        <v>255455135.61508229</v>
      </c>
    </row>
    <row r="260" spans="1:8" s="44" customFormat="1" x14ac:dyDescent="0.25">
      <c r="A260" s="34" t="s">
        <v>105</v>
      </c>
      <c r="B260" s="19" t="s">
        <v>67</v>
      </c>
      <c r="C260" s="19" t="s">
        <v>14</v>
      </c>
      <c r="D260" s="30"/>
      <c r="E260" s="30"/>
      <c r="F260" s="20">
        <f>F261+F276</f>
        <v>234172577.93000001</v>
      </c>
      <c r="G260" s="20">
        <f t="shared" ref="G260:H260" si="32">G261+G276</f>
        <v>493901549.14999998</v>
      </c>
      <c r="H260" s="20">
        <f t="shared" si="32"/>
        <v>224056495.2050823</v>
      </c>
    </row>
    <row r="261" spans="1:8" s="45" customFormat="1" x14ac:dyDescent="0.25">
      <c r="A261" s="34" t="s">
        <v>93</v>
      </c>
      <c r="B261" s="19" t="s">
        <v>67</v>
      </c>
      <c r="C261" s="19" t="s">
        <v>14</v>
      </c>
      <c r="D261" s="35" t="s">
        <v>94</v>
      </c>
      <c r="E261" s="30"/>
      <c r="F261" s="20">
        <f>F262+F264+F272</f>
        <v>234172577.93000001</v>
      </c>
      <c r="G261" s="20">
        <f t="shared" ref="G261" si="33">G262+G264+G272</f>
        <v>493901549.14999998</v>
      </c>
      <c r="H261" s="20">
        <f>H262+H264+H272</f>
        <v>224056495.2050823</v>
      </c>
    </row>
    <row r="262" spans="1:8" s="45" customFormat="1" ht="30" x14ac:dyDescent="0.2">
      <c r="A262" s="32" t="s">
        <v>89</v>
      </c>
      <c r="B262" s="23" t="s">
        <v>67</v>
      </c>
      <c r="C262" s="23" t="s">
        <v>14</v>
      </c>
      <c r="D262" s="124" t="s">
        <v>106</v>
      </c>
      <c r="E262" s="46"/>
      <c r="F262" s="24">
        <f>F263</f>
        <v>0</v>
      </c>
      <c r="G262" s="24">
        <f t="shared" ref="G262:H262" si="34">G263</f>
        <v>0</v>
      </c>
      <c r="H262" s="24">
        <f t="shared" si="34"/>
        <v>0</v>
      </c>
    </row>
    <row r="263" spans="1:8" s="45" customFormat="1" ht="30" x14ac:dyDescent="0.2">
      <c r="A263" s="22" t="s">
        <v>25</v>
      </c>
      <c r="B263" s="23" t="s">
        <v>67</v>
      </c>
      <c r="C263" s="23" t="s">
        <v>14</v>
      </c>
      <c r="D263" s="124" t="s">
        <v>106</v>
      </c>
      <c r="E263" s="46">
        <v>200</v>
      </c>
      <c r="F263" s="24">
        <v>0</v>
      </c>
      <c r="G263" s="24">
        <v>0</v>
      </c>
      <c r="H263" s="24">
        <v>0</v>
      </c>
    </row>
    <row r="264" spans="1:8" s="44" customFormat="1" x14ac:dyDescent="0.25">
      <c r="A264" s="18" t="s">
        <v>42</v>
      </c>
      <c r="B264" s="23" t="s">
        <v>67</v>
      </c>
      <c r="C264" s="23" t="s">
        <v>14</v>
      </c>
      <c r="D264" s="36" t="s">
        <v>107</v>
      </c>
      <c r="E264" s="78"/>
      <c r="F264" s="20">
        <f>F265+F268+F270</f>
        <v>112444750.40000001</v>
      </c>
      <c r="G264" s="20">
        <f t="shared" ref="G264:H264" si="35">G265+G268+G270</f>
        <v>368483174.5</v>
      </c>
      <c r="H264" s="20">
        <f t="shared" si="35"/>
        <v>97333933.709999993</v>
      </c>
    </row>
    <row r="265" spans="1:8" s="45" customFormat="1" ht="30" x14ac:dyDescent="0.2">
      <c r="A265" s="22" t="s">
        <v>219</v>
      </c>
      <c r="B265" s="23" t="s">
        <v>67</v>
      </c>
      <c r="C265" s="23" t="s">
        <v>14</v>
      </c>
      <c r="D265" s="36" t="s">
        <v>107</v>
      </c>
      <c r="E265" s="46"/>
      <c r="F265" s="24">
        <f>SUM(F266:F267)</f>
        <v>6840233.5999999996</v>
      </c>
      <c r="G265" s="24">
        <f t="shared" ref="G265:H265" si="36">SUM(G266:G267)</f>
        <v>7639213.5</v>
      </c>
      <c r="H265" s="24">
        <f t="shared" si="36"/>
        <v>7953872</v>
      </c>
    </row>
    <row r="266" spans="1:8" s="45" customFormat="1" ht="30" x14ac:dyDescent="0.2">
      <c r="A266" s="22" t="s">
        <v>25</v>
      </c>
      <c r="B266" s="23" t="s">
        <v>67</v>
      </c>
      <c r="C266" s="23" t="s">
        <v>14</v>
      </c>
      <c r="D266" s="36" t="s">
        <v>107</v>
      </c>
      <c r="E266" s="46">
        <v>200</v>
      </c>
      <c r="F266" s="24">
        <f>'Приложение 5'!G409+'Приложение 5'!G412</f>
        <v>6285233.5999999996</v>
      </c>
      <c r="G266" s="24">
        <f>'Приложение 5'!H409+'Приложение 5'!H412</f>
        <v>7639213.5</v>
      </c>
      <c r="H266" s="24">
        <f>'Приложение 5'!I409+'Приложение 5'!I412</f>
        <v>7953872</v>
      </c>
    </row>
    <row r="267" spans="1:8" s="45" customFormat="1" ht="15" x14ac:dyDescent="0.2">
      <c r="A267" s="22" t="s">
        <v>50</v>
      </c>
      <c r="B267" s="23" t="s">
        <v>67</v>
      </c>
      <c r="C267" s="23" t="s">
        <v>14</v>
      </c>
      <c r="D267" s="36" t="s">
        <v>107</v>
      </c>
      <c r="E267" s="46">
        <v>300</v>
      </c>
      <c r="F267" s="24">
        <f>'Приложение 5'!G410</f>
        <v>555000</v>
      </c>
      <c r="G267" s="24">
        <f>'Приложение 5'!H410</f>
        <v>0</v>
      </c>
      <c r="H267" s="24">
        <f>'Приложение 5'!I410</f>
        <v>0</v>
      </c>
    </row>
    <row r="268" spans="1:8" s="45" customFormat="1" ht="60" x14ac:dyDescent="0.2">
      <c r="A268" s="22" t="s">
        <v>651</v>
      </c>
      <c r="B268" s="23" t="s">
        <v>67</v>
      </c>
      <c r="C268" s="23" t="s">
        <v>14</v>
      </c>
      <c r="D268" s="36" t="s">
        <v>107</v>
      </c>
      <c r="E268" s="46"/>
      <c r="F268" s="24">
        <f>F269</f>
        <v>104786516.80000001</v>
      </c>
      <c r="G268" s="24">
        <f t="shared" ref="G268:H268" si="37">G269</f>
        <v>360000000</v>
      </c>
      <c r="H268" s="24">
        <f t="shared" si="37"/>
        <v>88508250</v>
      </c>
    </row>
    <row r="269" spans="1:8" s="45" customFormat="1" ht="30" x14ac:dyDescent="0.2">
      <c r="A269" s="22" t="s">
        <v>46</v>
      </c>
      <c r="B269" s="23" t="s">
        <v>67</v>
      </c>
      <c r="C269" s="23" t="s">
        <v>14</v>
      </c>
      <c r="D269" s="36" t="s">
        <v>107</v>
      </c>
      <c r="E269" s="46">
        <v>400</v>
      </c>
      <c r="F269" s="24">
        <f>'Приложение 5'!G415+'Приложение 5'!G417</f>
        <v>104786516.80000001</v>
      </c>
      <c r="G269" s="24">
        <f>'Приложение 5'!H415+'Приложение 5'!H417</f>
        <v>360000000</v>
      </c>
      <c r="H269" s="24">
        <f>'Приложение 5'!I415+'Приложение 5'!I417</f>
        <v>88508250</v>
      </c>
    </row>
    <row r="270" spans="1:8" s="45" customFormat="1" ht="45" x14ac:dyDescent="0.2">
      <c r="A270" s="32" t="s">
        <v>218</v>
      </c>
      <c r="B270" s="23" t="s">
        <v>67</v>
      </c>
      <c r="C270" s="23" t="s">
        <v>14</v>
      </c>
      <c r="D270" s="36" t="s">
        <v>107</v>
      </c>
      <c r="E270" s="31"/>
      <c r="F270" s="24">
        <f>SUM(F271:F271)</f>
        <v>818000</v>
      </c>
      <c r="G270" s="24">
        <f>SUM(G271:G271)</f>
        <v>843960.99999999988</v>
      </c>
      <c r="H270" s="24">
        <f>SUM(H271:H271)</f>
        <v>871811.71</v>
      </c>
    </row>
    <row r="271" spans="1:8" s="44" customFormat="1" ht="30" x14ac:dyDescent="0.2">
      <c r="A271" s="22" t="s">
        <v>25</v>
      </c>
      <c r="B271" s="23" t="s">
        <v>67</v>
      </c>
      <c r="C271" s="23" t="s">
        <v>14</v>
      </c>
      <c r="D271" s="36" t="s">
        <v>107</v>
      </c>
      <c r="E271" s="31">
        <v>200</v>
      </c>
      <c r="F271" s="24">
        <f>'Приложение 5'!G420</f>
        <v>818000</v>
      </c>
      <c r="G271" s="24">
        <f>'Приложение 5'!H420</f>
        <v>843960.99999999988</v>
      </c>
      <c r="H271" s="24">
        <f>'Приложение 5'!I420</f>
        <v>871811.71</v>
      </c>
    </row>
    <row r="272" spans="1:8" s="45" customFormat="1" ht="15" x14ac:dyDescent="0.2">
      <c r="A272" s="232" t="s">
        <v>48</v>
      </c>
      <c r="B272" s="23" t="s">
        <v>67</v>
      </c>
      <c r="C272" s="23" t="s">
        <v>14</v>
      </c>
      <c r="D272" s="36" t="s">
        <v>96</v>
      </c>
      <c r="E272" s="31"/>
      <c r="F272" s="24">
        <f>SUM(F273:F275)</f>
        <v>121727827.53</v>
      </c>
      <c r="G272" s="24">
        <f>SUM(G273:G275)</f>
        <v>125418374.65000001</v>
      </c>
      <c r="H272" s="24">
        <f>SUM(H273:H275)</f>
        <v>126722561.4950823</v>
      </c>
    </row>
    <row r="273" spans="1:8" s="45" customFormat="1" ht="75" x14ac:dyDescent="0.2">
      <c r="A273" s="32" t="s">
        <v>21</v>
      </c>
      <c r="B273" s="23" t="s">
        <v>67</v>
      </c>
      <c r="C273" s="23" t="s">
        <v>14</v>
      </c>
      <c r="D273" s="36" t="s">
        <v>96</v>
      </c>
      <c r="E273" s="31">
        <v>100</v>
      </c>
      <c r="F273" s="25">
        <f>'Приложение 5'!G423+'Приложение 5'!G427</f>
        <v>99594826.769999996</v>
      </c>
      <c r="G273" s="25">
        <f>'Приложение 5'!H423+'Приложение 5'!H427</f>
        <v>99903970.150000006</v>
      </c>
      <c r="H273" s="25">
        <f>'Приложение 5'!I423+'Приложение 5'!I427</f>
        <v>100212326.606729</v>
      </c>
    </row>
    <row r="274" spans="1:8" s="45" customFormat="1" ht="30" x14ac:dyDescent="0.2">
      <c r="A274" s="22" t="s">
        <v>25</v>
      </c>
      <c r="B274" s="23" t="s">
        <v>67</v>
      </c>
      <c r="C274" s="23" t="s">
        <v>14</v>
      </c>
      <c r="D274" s="36" t="s">
        <v>96</v>
      </c>
      <c r="E274" s="31">
        <v>200</v>
      </c>
      <c r="F274" s="25">
        <f>'Приложение 5'!G424+'Приложение 5'!G428</f>
        <v>21215141.640000001</v>
      </c>
      <c r="G274" s="25">
        <f>'Приложение 5'!H424+'Приложение 5'!H428</f>
        <v>24596545.380000003</v>
      </c>
      <c r="H274" s="25">
        <f>'Приложение 5'!I424+'Приложение 5'!I428</f>
        <v>25592375.768353295</v>
      </c>
    </row>
    <row r="275" spans="1:8" s="45" customFormat="1" ht="15" x14ac:dyDescent="0.2">
      <c r="A275" s="32" t="s">
        <v>27</v>
      </c>
      <c r="B275" s="23" t="s">
        <v>67</v>
      </c>
      <c r="C275" s="23" t="s">
        <v>14</v>
      </c>
      <c r="D275" s="36" t="s">
        <v>96</v>
      </c>
      <c r="E275" s="31">
        <v>800</v>
      </c>
      <c r="F275" s="25">
        <f>'Приложение 5'!G425+'Приложение 5'!G429</f>
        <v>917859.12000000011</v>
      </c>
      <c r="G275" s="25">
        <f>'Приложение 5'!H425+'Приложение 5'!H429</f>
        <v>917859.12000000011</v>
      </c>
      <c r="H275" s="25">
        <f>'Приложение 5'!I425+'Приложение 5'!I429</f>
        <v>917859.12000000011</v>
      </c>
    </row>
    <row r="276" spans="1:8" s="44" customFormat="1" x14ac:dyDescent="0.25">
      <c r="A276" s="34" t="s">
        <v>108</v>
      </c>
      <c r="B276" s="19" t="s">
        <v>67</v>
      </c>
      <c r="C276" s="19" t="s">
        <v>14</v>
      </c>
      <c r="D276" s="35" t="s">
        <v>109</v>
      </c>
      <c r="E276" s="30"/>
      <c r="F276" s="233">
        <f>F277</f>
        <v>0</v>
      </c>
      <c r="G276" s="233">
        <f>G277</f>
        <v>0</v>
      </c>
      <c r="H276" s="42"/>
    </row>
    <row r="277" spans="1:8" s="45" customFormat="1" ht="15" x14ac:dyDescent="0.2">
      <c r="A277" s="32" t="s">
        <v>42</v>
      </c>
      <c r="B277" s="23" t="s">
        <v>67</v>
      </c>
      <c r="C277" s="23" t="s">
        <v>14</v>
      </c>
      <c r="D277" s="36" t="s">
        <v>110</v>
      </c>
      <c r="E277" s="31"/>
      <c r="F277" s="25">
        <f>SUM(F278:F279)</f>
        <v>0</v>
      </c>
      <c r="G277" s="25">
        <f>SUM(G278:G279)</f>
        <v>0</v>
      </c>
      <c r="H277" s="25">
        <f>SUM(H278:H279)</f>
        <v>0</v>
      </c>
    </row>
    <row r="278" spans="1:8" s="45" customFormat="1" ht="30" x14ac:dyDescent="0.2">
      <c r="A278" s="32" t="s">
        <v>46</v>
      </c>
      <c r="B278" s="23" t="s">
        <v>67</v>
      </c>
      <c r="C278" s="23" t="s">
        <v>14</v>
      </c>
      <c r="D278" s="36" t="s">
        <v>110</v>
      </c>
      <c r="E278" s="31">
        <v>400</v>
      </c>
      <c r="F278" s="25">
        <v>0</v>
      </c>
      <c r="G278" s="25">
        <v>0</v>
      </c>
      <c r="H278" s="28"/>
    </row>
    <row r="279" spans="1:8" s="45" customFormat="1" ht="15" x14ac:dyDescent="0.2">
      <c r="A279" s="32" t="s">
        <v>27</v>
      </c>
      <c r="B279" s="23" t="s">
        <v>67</v>
      </c>
      <c r="C279" s="23" t="s">
        <v>14</v>
      </c>
      <c r="D279" s="36" t="s">
        <v>110</v>
      </c>
      <c r="E279" s="31">
        <v>800</v>
      </c>
      <c r="F279" s="25">
        <v>0</v>
      </c>
      <c r="G279" s="25">
        <v>0</v>
      </c>
      <c r="H279" s="28"/>
    </row>
    <row r="280" spans="1:8" s="44" customFormat="1" ht="31.5" x14ac:dyDescent="0.25">
      <c r="A280" s="34" t="s">
        <v>111</v>
      </c>
      <c r="B280" s="19" t="s">
        <v>67</v>
      </c>
      <c r="C280" s="19" t="s">
        <v>29</v>
      </c>
      <c r="D280" s="30"/>
      <c r="E280" s="30"/>
      <c r="F280" s="20">
        <f>F281+F287</f>
        <v>30818559</v>
      </c>
      <c r="G280" s="20">
        <f>G281+G287</f>
        <v>31087708.57</v>
      </c>
      <c r="H280" s="20">
        <f>H281+H287</f>
        <v>31398640.409999996</v>
      </c>
    </row>
    <row r="281" spans="1:8" s="45" customFormat="1" x14ac:dyDescent="0.25">
      <c r="A281" s="34" t="s">
        <v>93</v>
      </c>
      <c r="B281" s="19" t="s">
        <v>67</v>
      </c>
      <c r="C281" s="19" t="s">
        <v>29</v>
      </c>
      <c r="D281" s="35" t="s">
        <v>94</v>
      </c>
      <c r="E281" s="30"/>
      <c r="F281" s="24">
        <f>F282</f>
        <v>30658559</v>
      </c>
      <c r="G281" s="24">
        <f>G282</f>
        <v>31087708.57</v>
      </c>
      <c r="H281" s="24">
        <f>H282</f>
        <v>31398640.409999996</v>
      </c>
    </row>
    <row r="282" spans="1:8" s="45" customFormat="1" ht="15" x14ac:dyDescent="0.2">
      <c r="A282" s="232" t="s">
        <v>48</v>
      </c>
      <c r="B282" s="23" t="s">
        <v>67</v>
      </c>
      <c r="C282" s="23" t="s">
        <v>29</v>
      </c>
      <c r="D282" s="36" t="s">
        <v>96</v>
      </c>
      <c r="E282" s="31"/>
      <c r="F282" s="24">
        <f>SUM(F283:F286)</f>
        <v>30658559</v>
      </c>
      <c r="G282" s="24">
        <f>SUM(G283:G286)</f>
        <v>31087708.57</v>
      </c>
      <c r="H282" s="24">
        <f>SUM(H283:H286)</f>
        <v>31398640.409999996</v>
      </c>
    </row>
    <row r="283" spans="1:8" s="44" customFormat="1" ht="75" x14ac:dyDescent="0.2">
      <c r="A283" s="32" t="s">
        <v>21</v>
      </c>
      <c r="B283" s="23" t="s">
        <v>67</v>
      </c>
      <c r="C283" s="23" t="s">
        <v>29</v>
      </c>
      <c r="D283" s="36" t="s">
        <v>96</v>
      </c>
      <c r="E283" s="31">
        <v>100</v>
      </c>
      <c r="F283" s="28">
        <f>'Приложение 5'!G434</f>
        <v>25934801.149999999</v>
      </c>
      <c r="G283" s="28">
        <f>'Приложение 5'!H434</f>
        <v>26048452.670000002</v>
      </c>
      <c r="H283" s="28">
        <f>'Приложение 5'!I434</f>
        <v>26161814.899999999</v>
      </c>
    </row>
    <row r="284" spans="1:8" s="47" customFormat="1" ht="43.15" customHeight="1" x14ac:dyDescent="0.2">
      <c r="A284" s="22" t="s">
        <v>25</v>
      </c>
      <c r="B284" s="23" t="s">
        <v>67</v>
      </c>
      <c r="C284" s="23" t="s">
        <v>29</v>
      </c>
      <c r="D284" s="36" t="s">
        <v>96</v>
      </c>
      <c r="E284" s="31">
        <v>200</v>
      </c>
      <c r="F284" s="28">
        <f>'Приложение 5'!G435</f>
        <v>4723757.8499999996</v>
      </c>
      <c r="G284" s="28">
        <f>'Приложение 5'!H435</f>
        <v>5039255.9000000004</v>
      </c>
      <c r="H284" s="28">
        <f>'Приложение 5'!I435</f>
        <v>5236825.51</v>
      </c>
    </row>
    <row r="285" spans="1:8" s="47" customFormat="1" ht="15" x14ac:dyDescent="0.2">
      <c r="A285" s="32" t="s">
        <v>50</v>
      </c>
      <c r="B285" s="23" t="s">
        <v>67</v>
      </c>
      <c r="C285" s="23" t="s">
        <v>29</v>
      </c>
      <c r="D285" s="36" t="s">
        <v>96</v>
      </c>
      <c r="E285" s="31">
        <v>300</v>
      </c>
      <c r="F285" s="234">
        <v>0</v>
      </c>
      <c r="G285" s="234">
        <v>0</v>
      </c>
      <c r="H285" s="234">
        <v>0</v>
      </c>
    </row>
    <row r="286" spans="1:8" s="44" customFormat="1" ht="15" x14ac:dyDescent="0.2">
      <c r="A286" s="32" t="s">
        <v>27</v>
      </c>
      <c r="B286" s="23" t="s">
        <v>67</v>
      </c>
      <c r="C286" s="23" t="s">
        <v>29</v>
      </c>
      <c r="D286" s="36" t="s">
        <v>96</v>
      </c>
      <c r="E286" s="31">
        <v>800</v>
      </c>
      <c r="F286" s="28">
        <v>0</v>
      </c>
      <c r="G286" s="28">
        <v>0</v>
      </c>
      <c r="H286" s="28">
        <v>0</v>
      </c>
    </row>
    <row r="287" spans="1:8" s="44" customFormat="1" x14ac:dyDescent="0.25">
      <c r="A287" s="18" t="s">
        <v>17</v>
      </c>
      <c r="B287" s="19" t="s">
        <v>67</v>
      </c>
      <c r="C287" s="19" t="s">
        <v>29</v>
      </c>
      <c r="D287" s="19" t="s">
        <v>18</v>
      </c>
      <c r="E287" s="30"/>
      <c r="F287" s="42">
        <f t="shared" ref="F287:H288" si="38">F288</f>
        <v>160000</v>
      </c>
      <c r="G287" s="42">
        <f t="shared" si="38"/>
        <v>0</v>
      </c>
      <c r="H287" s="42">
        <f t="shared" si="38"/>
        <v>0</v>
      </c>
    </row>
    <row r="288" spans="1:8" s="44" customFormat="1" ht="15" x14ac:dyDescent="0.2">
      <c r="A288" s="22" t="s">
        <v>54</v>
      </c>
      <c r="B288" s="23" t="s">
        <v>67</v>
      </c>
      <c r="C288" s="23" t="s">
        <v>29</v>
      </c>
      <c r="D288" s="23" t="s">
        <v>37</v>
      </c>
      <c r="E288" s="31"/>
      <c r="F288" s="28">
        <f t="shared" si="38"/>
        <v>160000</v>
      </c>
      <c r="G288" s="28">
        <f t="shared" si="38"/>
        <v>0</v>
      </c>
      <c r="H288" s="28">
        <f t="shared" si="38"/>
        <v>0</v>
      </c>
    </row>
    <row r="289" spans="1:8" s="44" customFormat="1" ht="30" x14ac:dyDescent="0.2">
      <c r="A289" s="22" t="s">
        <v>25</v>
      </c>
      <c r="B289" s="23" t="s">
        <v>67</v>
      </c>
      <c r="C289" s="23" t="s">
        <v>29</v>
      </c>
      <c r="D289" s="23" t="s">
        <v>37</v>
      </c>
      <c r="E289" s="31">
        <v>200</v>
      </c>
      <c r="F289" s="28">
        <f>'Приложение 3'!F191</f>
        <v>160000</v>
      </c>
      <c r="G289" s="28">
        <f>'Приложение 3'!G191</f>
        <v>0</v>
      </c>
      <c r="H289" s="28">
        <f>'Приложение 3'!H191</f>
        <v>0</v>
      </c>
    </row>
    <row r="290" spans="1:8" s="44" customFormat="1" x14ac:dyDescent="0.25">
      <c r="A290" s="34" t="s">
        <v>112</v>
      </c>
      <c r="B290" s="19" t="s">
        <v>72</v>
      </c>
      <c r="C290" s="19"/>
      <c r="D290" s="36"/>
      <c r="E290" s="31"/>
      <c r="F290" s="42">
        <f t="shared" ref="F290:H293" si="39">F291</f>
        <v>30000000</v>
      </c>
      <c r="G290" s="42">
        <f t="shared" si="39"/>
        <v>34000000</v>
      </c>
      <c r="H290" s="42">
        <f t="shared" si="39"/>
        <v>34000000</v>
      </c>
    </row>
    <row r="291" spans="1:8" s="44" customFormat="1" x14ac:dyDescent="0.25">
      <c r="A291" s="34" t="s">
        <v>113</v>
      </c>
      <c r="B291" s="19" t="s">
        <v>72</v>
      </c>
      <c r="C291" s="19" t="s">
        <v>72</v>
      </c>
      <c r="D291" s="36"/>
      <c r="E291" s="31"/>
      <c r="F291" s="42">
        <f t="shared" si="39"/>
        <v>30000000</v>
      </c>
      <c r="G291" s="42">
        <f t="shared" si="39"/>
        <v>34000000</v>
      </c>
      <c r="H291" s="42">
        <f t="shared" si="39"/>
        <v>34000000</v>
      </c>
    </row>
    <row r="292" spans="1:8" s="44" customFormat="1" ht="47.25" x14ac:dyDescent="0.25">
      <c r="A292" s="18" t="s">
        <v>707</v>
      </c>
      <c r="B292" s="19" t="s">
        <v>72</v>
      </c>
      <c r="C292" s="19" t="s">
        <v>72</v>
      </c>
      <c r="D292" s="123" t="s">
        <v>114</v>
      </c>
      <c r="E292" s="31"/>
      <c r="F292" s="42">
        <f t="shared" si="39"/>
        <v>30000000</v>
      </c>
      <c r="G292" s="42">
        <f t="shared" si="39"/>
        <v>34000000</v>
      </c>
      <c r="H292" s="42">
        <f t="shared" si="39"/>
        <v>34000000</v>
      </c>
    </row>
    <row r="293" spans="1:8" s="45" customFormat="1" ht="30" x14ac:dyDescent="0.2">
      <c r="A293" s="22" t="s">
        <v>576</v>
      </c>
      <c r="B293" s="23" t="s">
        <v>72</v>
      </c>
      <c r="C293" s="23" t="s">
        <v>72</v>
      </c>
      <c r="D293" s="125" t="s">
        <v>115</v>
      </c>
      <c r="E293" s="31"/>
      <c r="F293" s="28">
        <f>F294</f>
        <v>30000000</v>
      </c>
      <c r="G293" s="28">
        <f t="shared" si="39"/>
        <v>34000000</v>
      </c>
      <c r="H293" s="28">
        <f t="shared" si="39"/>
        <v>34000000</v>
      </c>
    </row>
    <row r="294" spans="1:8" s="44" customFormat="1" ht="30" x14ac:dyDescent="0.2">
      <c r="A294" s="22" t="s">
        <v>25</v>
      </c>
      <c r="B294" s="23" t="s">
        <v>72</v>
      </c>
      <c r="C294" s="23" t="s">
        <v>72</v>
      </c>
      <c r="D294" s="125" t="s">
        <v>115</v>
      </c>
      <c r="E294" s="31">
        <v>200</v>
      </c>
      <c r="F294" s="28">
        <f>'Приложение 5'!G447</f>
        <v>30000000</v>
      </c>
      <c r="G294" s="28">
        <f>'Приложение 5'!H447</f>
        <v>34000000</v>
      </c>
      <c r="H294" s="28">
        <f>'Приложение 5'!I447</f>
        <v>34000000</v>
      </c>
    </row>
    <row r="295" spans="1:8" s="44" customFormat="1" x14ac:dyDescent="0.25">
      <c r="A295" s="18" t="s">
        <v>116</v>
      </c>
      <c r="B295" s="19" t="s">
        <v>57</v>
      </c>
      <c r="C295" s="19"/>
      <c r="D295" s="19"/>
      <c r="E295" s="19"/>
      <c r="F295" s="20">
        <f>F296+F303+F316+F336</f>
        <v>117985901.7</v>
      </c>
      <c r="G295" s="20">
        <f>G296+G303+G316+G336</f>
        <v>98072445.280000001</v>
      </c>
      <c r="H295" s="20">
        <f>H296+H303+H316+H336</f>
        <v>101480088.30000001</v>
      </c>
    </row>
    <row r="296" spans="1:8" s="44" customFormat="1" x14ac:dyDescent="0.25">
      <c r="A296" s="18" t="s">
        <v>117</v>
      </c>
      <c r="B296" s="19" t="s">
        <v>57</v>
      </c>
      <c r="C296" s="19" t="s">
        <v>14</v>
      </c>
      <c r="D296" s="19"/>
      <c r="E296" s="19"/>
      <c r="F296" s="20">
        <f>F297+F300</f>
        <v>9837841</v>
      </c>
      <c r="G296" s="20">
        <f>G297+G300</f>
        <v>9494315</v>
      </c>
      <c r="H296" s="20">
        <f>H297+H300</f>
        <v>9494316</v>
      </c>
    </row>
    <row r="297" spans="1:8" s="45" customFormat="1" x14ac:dyDescent="0.25">
      <c r="A297" s="18" t="s">
        <v>118</v>
      </c>
      <c r="B297" s="19" t="s">
        <v>57</v>
      </c>
      <c r="C297" s="19" t="s">
        <v>14</v>
      </c>
      <c r="D297" s="19" t="s">
        <v>119</v>
      </c>
      <c r="E297" s="19"/>
      <c r="F297" s="20">
        <f t="shared" ref="F297:H298" si="40">F298</f>
        <v>5473526</v>
      </c>
      <c r="G297" s="20">
        <f t="shared" si="40"/>
        <v>5130000</v>
      </c>
      <c r="H297" s="20">
        <f t="shared" si="40"/>
        <v>5130001</v>
      </c>
    </row>
    <row r="298" spans="1:8" s="45" customFormat="1" ht="15" x14ac:dyDescent="0.2">
      <c r="A298" s="22" t="s">
        <v>48</v>
      </c>
      <c r="B298" s="23" t="s">
        <v>57</v>
      </c>
      <c r="C298" s="23" t="s">
        <v>14</v>
      </c>
      <c r="D298" s="23" t="s">
        <v>120</v>
      </c>
      <c r="E298" s="23"/>
      <c r="F298" s="24">
        <f t="shared" si="40"/>
        <v>5473526</v>
      </c>
      <c r="G298" s="24">
        <f t="shared" si="40"/>
        <v>5130000</v>
      </c>
      <c r="H298" s="24">
        <f t="shared" si="40"/>
        <v>5130001</v>
      </c>
    </row>
    <row r="299" spans="1:8" s="45" customFormat="1" ht="15" x14ac:dyDescent="0.2">
      <c r="A299" s="22" t="s">
        <v>50</v>
      </c>
      <c r="B299" s="23" t="s">
        <v>57</v>
      </c>
      <c r="C299" s="23" t="s">
        <v>14</v>
      </c>
      <c r="D299" s="23" t="s">
        <v>120</v>
      </c>
      <c r="E299" s="23" t="s">
        <v>51</v>
      </c>
      <c r="F299" s="24">
        <f>'Приложение 5'!G453</f>
        <v>5473526</v>
      </c>
      <c r="G299" s="24">
        <f>'Приложение 5'!H453</f>
        <v>5130000</v>
      </c>
      <c r="H299" s="24">
        <f>'Приложение 5'!I453</f>
        <v>5130001</v>
      </c>
    </row>
    <row r="300" spans="1:8" s="44" customFormat="1" x14ac:dyDescent="0.25">
      <c r="A300" s="18" t="s">
        <v>17</v>
      </c>
      <c r="B300" s="19" t="s">
        <v>57</v>
      </c>
      <c r="C300" s="19" t="s">
        <v>14</v>
      </c>
      <c r="D300" s="19" t="s">
        <v>18</v>
      </c>
      <c r="E300" s="19"/>
      <c r="F300" s="20">
        <f t="shared" ref="F300:H301" si="41">F301</f>
        <v>4364315</v>
      </c>
      <c r="G300" s="20">
        <f t="shared" si="41"/>
        <v>4364315</v>
      </c>
      <c r="H300" s="20">
        <f t="shared" si="41"/>
        <v>4364315</v>
      </c>
    </row>
    <row r="301" spans="1:8" s="45" customFormat="1" ht="15" x14ac:dyDescent="0.2">
      <c r="A301" s="22" t="s">
        <v>54</v>
      </c>
      <c r="B301" s="23" t="s">
        <v>57</v>
      </c>
      <c r="C301" s="23" t="s">
        <v>14</v>
      </c>
      <c r="D301" s="23" t="s">
        <v>37</v>
      </c>
      <c r="E301" s="23"/>
      <c r="F301" s="24">
        <f t="shared" si="41"/>
        <v>4364315</v>
      </c>
      <c r="G301" s="24">
        <f t="shared" si="41"/>
        <v>4364315</v>
      </c>
      <c r="H301" s="24">
        <f t="shared" si="41"/>
        <v>4364315</v>
      </c>
    </row>
    <row r="302" spans="1:8" s="44" customFormat="1" ht="15" x14ac:dyDescent="0.2">
      <c r="A302" s="22" t="s">
        <v>50</v>
      </c>
      <c r="B302" s="23" t="s">
        <v>57</v>
      </c>
      <c r="C302" s="23" t="s">
        <v>14</v>
      </c>
      <c r="D302" s="23" t="s">
        <v>37</v>
      </c>
      <c r="E302" s="23" t="s">
        <v>51</v>
      </c>
      <c r="F302" s="24">
        <f>'Приложение 3'!F197</f>
        <v>4364315</v>
      </c>
      <c r="G302" s="24">
        <f>'Приложение 3'!G197</f>
        <v>4364315</v>
      </c>
      <c r="H302" s="24">
        <f>'Приложение 3'!H197</f>
        <v>4364315</v>
      </c>
    </row>
    <row r="303" spans="1:8" s="44" customFormat="1" x14ac:dyDescent="0.25">
      <c r="A303" s="18" t="s">
        <v>121</v>
      </c>
      <c r="B303" s="19" t="s">
        <v>57</v>
      </c>
      <c r="C303" s="19" t="s">
        <v>24</v>
      </c>
      <c r="D303" s="19"/>
      <c r="E303" s="19"/>
      <c r="F303" s="20">
        <f>F304+F310</f>
        <v>32558307.120000001</v>
      </c>
      <c r="G303" s="20">
        <f t="shared" ref="G303:H303" si="42">G304+G310</f>
        <v>28981707.120000001</v>
      </c>
      <c r="H303" s="20">
        <f t="shared" si="42"/>
        <v>31232736</v>
      </c>
    </row>
    <row r="304" spans="1:8" s="33" customFormat="1" ht="47.25" x14ac:dyDescent="0.25">
      <c r="A304" s="34" t="s">
        <v>98</v>
      </c>
      <c r="B304" s="19" t="s">
        <v>57</v>
      </c>
      <c r="C304" s="19" t="s">
        <v>24</v>
      </c>
      <c r="D304" s="35" t="s">
        <v>99</v>
      </c>
      <c r="E304" s="19"/>
      <c r="F304" s="20">
        <f>F305</f>
        <v>9285000</v>
      </c>
      <c r="G304" s="20">
        <f>G305</f>
        <v>6908400</v>
      </c>
      <c r="H304" s="20">
        <f>H305</f>
        <v>6932736</v>
      </c>
    </row>
    <row r="305" spans="1:8" s="29" customFormat="1" ht="30.75" x14ac:dyDescent="0.25">
      <c r="A305" s="22" t="s">
        <v>147</v>
      </c>
      <c r="B305" s="23" t="s">
        <v>57</v>
      </c>
      <c r="C305" s="23" t="s">
        <v>24</v>
      </c>
      <c r="D305" s="36" t="s">
        <v>100</v>
      </c>
      <c r="E305" s="23"/>
      <c r="F305" s="24">
        <f>SUM(F306:F309)</f>
        <v>9285000</v>
      </c>
      <c r="G305" s="24">
        <f t="shared" ref="G305:H305" si="43">SUM(G306:G309)</f>
        <v>6908400</v>
      </c>
      <c r="H305" s="24">
        <f t="shared" si="43"/>
        <v>6932736</v>
      </c>
    </row>
    <row r="306" spans="1:8" s="29" customFormat="1" ht="30.75" x14ac:dyDescent="0.25">
      <c r="A306" s="32" t="s">
        <v>25</v>
      </c>
      <c r="B306" s="23" t="s">
        <v>57</v>
      </c>
      <c r="C306" s="23" t="s">
        <v>24</v>
      </c>
      <c r="D306" s="36" t="s">
        <v>100</v>
      </c>
      <c r="E306" s="23" t="s">
        <v>26</v>
      </c>
      <c r="F306" s="24">
        <f>'Приложение 5'!G462</f>
        <v>585000</v>
      </c>
      <c r="G306" s="24">
        <f>'Приложение 5'!H462</f>
        <v>608400</v>
      </c>
      <c r="H306" s="24">
        <f>'Приложение 5'!I462</f>
        <v>632736</v>
      </c>
    </row>
    <row r="307" spans="1:8" s="29" customFormat="1" x14ac:dyDescent="0.25">
      <c r="A307" s="22" t="s">
        <v>50</v>
      </c>
      <c r="B307" s="23" t="s">
        <v>57</v>
      </c>
      <c r="C307" s="23" t="s">
        <v>24</v>
      </c>
      <c r="D307" s="36" t="s">
        <v>100</v>
      </c>
      <c r="E307" s="23" t="s">
        <v>51</v>
      </c>
      <c r="F307" s="24">
        <f>'Приложение 5'!G466</f>
        <v>0</v>
      </c>
      <c r="G307" s="24">
        <f>'Приложение 5'!H466</f>
        <v>600000</v>
      </c>
      <c r="H307" s="24">
        <f>'Приложение 5'!I466</f>
        <v>600000</v>
      </c>
    </row>
    <row r="308" spans="1:8" s="29" customFormat="1" ht="30.75" x14ac:dyDescent="0.25">
      <c r="A308" s="32" t="s">
        <v>52</v>
      </c>
      <c r="B308" s="23" t="s">
        <v>57</v>
      </c>
      <c r="C308" s="23" t="s">
        <v>24</v>
      </c>
      <c r="D308" s="36" t="s">
        <v>100</v>
      </c>
      <c r="E308" s="23" t="s">
        <v>53</v>
      </c>
      <c r="F308" s="24">
        <f>'Приложение 5'!G464</f>
        <v>8100000</v>
      </c>
      <c r="G308" s="24">
        <f>'Приложение 5'!H464</f>
        <v>5700000</v>
      </c>
      <c r="H308" s="24">
        <f>'Приложение 5'!I464</f>
        <v>5700000</v>
      </c>
    </row>
    <row r="309" spans="1:8" s="29" customFormat="1" x14ac:dyDescent="0.25">
      <c r="A309" s="32" t="s">
        <v>27</v>
      </c>
      <c r="B309" s="23" t="s">
        <v>57</v>
      </c>
      <c r="C309" s="23" t="s">
        <v>24</v>
      </c>
      <c r="D309" s="36" t="s">
        <v>100</v>
      </c>
      <c r="E309" s="23" t="s">
        <v>28</v>
      </c>
      <c r="F309" s="24">
        <f>'Приложение 5'!G467</f>
        <v>600000</v>
      </c>
      <c r="G309" s="24">
        <f>'Приложение 5'!H467</f>
        <v>0</v>
      </c>
      <c r="H309" s="24">
        <f>'Приложение 5'!I467</f>
        <v>0</v>
      </c>
    </row>
    <row r="310" spans="1:8" s="29" customFormat="1" ht="47.25" x14ac:dyDescent="0.25">
      <c r="A310" s="18" t="s">
        <v>40</v>
      </c>
      <c r="B310" s="19" t="s">
        <v>57</v>
      </c>
      <c r="C310" s="19" t="s">
        <v>24</v>
      </c>
      <c r="D310" s="19" t="s">
        <v>41</v>
      </c>
      <c r="E310" s="19"/>
      <c r="F310" s="20">
        <f>F311+F314</f>
        <v>23273307.120000001</v>
      </c>
      <c r="G310" s="20">
        <f>G311+G314</f>
        <v>22073307.120000001</v>
      </c>
      <c r="H310" s="20">
        <f>H311+H314</f>
        <v>24300000</v>
      </c>
    </row>
    <row r="311" spans="1:8" s="29" customFormat="1" ht="60.75" x14ac:dyDescent="0.25">
      <c r="A311" s="22" t="s">
        <v>214</v>
      </c>
      <c r="B311" s="23" t="s">
        <v>57</v>
      </c>
      <c r="C311" s="23" t="s">
        <v>24</v>
      </c>
      <c r="D311" s="23" t="s">
        <v>43</v>
      </c>
      <c r="E311" s="23"/>
      <c r="F311" s="24">
        <f>SUM(F312:F313)</f>
        <v>20273307.120000001</v>
      </c>
      <c r="G311" s="24">
        <f>SUM(G312:G313)</f>
        <v>19073307.120000001</v>
      </c>
      <c r="H311" s="24">
        <f>SUM(H312:H313)</f>
        <v>21300000</v>
      </c>
    </row>
    <row r="312" spans="1:8" s="29" customFormat="1" x14ac:dyDescent="0.25">
      <c r="A312" s="22" t="s">
        <v>50</v>
      </c>
      <c r="B312" s="23" t="s">
        <v>57</v>
      </c>
      <c r="C312" s="23" t="s">
        <v>24</v>
      </c>
      <c r="D312" s="23" t="s">
        <v>43</v>
      </c>
      <c r="E312" s="23" t="s">
        <v>51</v>
      </c>
      <c r="F312" s="24">
        <f>'Приложение 5'!G471+'Приложение 5'!G475</f>
        <v>12300000</v>
      </c>
      <c r="G312" s="24">
        <f>'Приложение 5'!H471+'Приложение 5'!H475</f>
        <v>12300000</v>
      </c>
      <c r="H312" s="24">
        <f>'Приложение 5'!I471+'Приложение 5'!I475</f>
        <v>12300000</v>
      </c>
    </row>
    <row r="313" spans="1:8" s="29" customFormat="1" ht="30.75" x14ac:dyDescent="0.25">
      <c r="A313" s="22" t="s">
        <v>122</v>
      </c>
      <c r="B313" s="23" t="s">
        <v>57</v>
      </c>
      <c r="C313" s="23" t="s">
        <v>24</v>
      </c>
      <c r="D313" s="23" t="s">
        <v>43</v>
      </c>
      <c r="E313" s="23" t="s">
        <v>47</v>
      </c>
      <c r="F313" s="24">
        <f>'Приложение 5'!G473</f>
        <v>7973307.1200000001</v>
      </c>
      <c r="G313" s="24">
        <f>'Приложение 5'!H473</f>
        <v>6773307.1200000001</v>
      </c>
      <c r="H313" s="24">
        <f>'Приложение 5'!I473</f>
        <v>9000000</v>
      </c>
    </row>
    <row r="314" spans="1:8" s="29" customFormat="1" x14ac:dyDescent="0.25">
      <c r="A314" s="22" t="s">
        <v>48</v>
      </c>
      <c r="B314" s="23" t="s">
        <v>57</v>
      </c>
      <c r="C314" s="23" t="s">
        <v>24</v>
      </c>
      <c r="D314" s="23" t="s">
        <v>123</v>
      </c>
      <c r="E314" s="23"/>
      <c r="F314" s="24">
        <f>F315</f>
        <v>3000000</v>
      </c>
      <c r="G314" s="24">
        <f>G315</f>
        <v>3000000</v>
      </c>
      <c r="H314" s="24">
        <f>H315</f>
        <v>3000000</v>
      </c>
    </row>
    <row r="315" spans="1:8" s="29" customFormat="1" x14ac:dyDescent="0.25">
      <c r="A315" s="22" t="s">
        <v>50</v>
      </c>
      <c r="B315" s="23" t="s">
        <v>57</v>
      </c>
      <c r="C315" s="23" t="s">
        <v>24</v>
      </c>
      <c r="D315" s="23" t="s">
        <v>123</v>
      </c>
      <c r="E315" s="23" t="s">
        <v>51</v>
      </c>
      <c r="F315" s="24">
        <f>'Приложение 5'!G478</f>
        <v>3000000</v>
      </c>
      <c r="G315" s="24">
        <f>'Приложение 5'!H478</f>
        <v>3000000</v>
      </c>
      <c r="H315" s="24">
        <f>'Приложение 5'!I478</f>
        <v>3000000</v>
      </c>
    </row>
    <row r="316" spans="1:8" s="27" customFormat="1" x14ac:dyDescent="0.25">
      <c r="A316" s="18" t="s">
        <v>124</v>
      </c>
      <c r="B316" s="19" t="s">
        <v>57</v>
      </c>
      <c r="C316" s="19" t="s">
        <v>29</v>
      </c>
      <c r="D316" s="19"/>
      <c r="E316" s="19"/>
      <c r="F316" s="20">
        <f>F317+F322+F328+F331</f>
        <v>50315507.75</v>
      </c>
      <c r="G316" s="20">
        <f>G317+G322+G328+G331</f>
        <v>45897791.100000001</v>
      </c>
      <c r="H316" s="20">
        <f>H317+H322+H328+H331</f>
        <v>46958194.240000002</v>
      </c>
    </row>
    <row r="317" spans="1:8" ht="47.25" x14ac:dyDescent="0.25">
      <c r="A317" s="34" t="s">
        <v>98</v>
      </c>
      <c r="B317" s="19" t="s">
        <v>57</v>
      </c>
      <c r="C317" s="19" t="s">
        <v>29</v>
      </c>
      <c r="D317" s="35" t="s">
        <v>99</v>
      </c>
      <c r="E317" s="19"/>
      <c r="F317" s="20">
        <f t="shared" ref="F317:H318" si="44">F318</f>
        <v>2571711.13</v>
      </c>
      <c r="G317" s="20">
        <f t="shared" si="44"/>
        <v>2334791.1</v>
      </c>
      <c r="H317" s="20">
        <f t="shared" si="44"/>
        <v>2395194.2400000002</v>
      </c>
    </row>
    <row r="318" spans="1:8" x14ac:dyDescent="0.25">
      <c r="A318" s="22" t="s">
        <v>42</v>
      </c>
      <c r="B318" s="23" t="s">
        <v>57</v>
      </c>
      <c r="C318" s="23" t="s">
        <v>29</v>
      </c>
      <c r="D318" s="36" t="s">
        <v>100</v>
      </c>
      <c r="E318" s="23"/>
      <c r="F318" s="24">
        <f t="shared" si="44"/>
        <v>2571711.13</v>
      </c>
      <c r="G318" s="24">
        <f t="shared" si="44"/>
        <v>2334791.1</v>
      </c>
      <c r="H318" s="24">
        <f t="shared" si="44"/>
        <v>2395194.2400000002</v>
      </c>
    </row>
    <row r="319" spans="1:8" s="56" customFormat="1" x14ac:dyDescent="0.25">
      <c r="A319" s="22" t="s">
        <v>148</v>
      </c>
      <c r="B319" s="23" t="s">
        <v>57</v>
      </c>
      <c r="C319" s="23" t="s">
        <v>29</v>
      </c>
      <c r="D319" s="36" t="s">
        <v>100</v>
      </c>
      <c r="E319" s="23"/>
      <c r="F319" s="24">
        <f>SUM(F320:F321)</f>
        <v>2571711.13</v>
      </c>
      <c r="G319" s="24">
        <f>SUM(G320:G321)</f>
        <v>2334791.1</v>
      </c>
      <c r="H319" s="24">
        <f>SUM(H320:H321)</f>
        <v>2395194.2400000002</v>
      </c>
    </row>
    <row r="320" spans="1:8" ht="30.75" x14ac:dyDescent="0.25">
      <c r="A320" s="22" t="s">
        <v>25</v>
      </c>
      <c r="B320" s="23" t="s">
        <v>57</v>
      </c>
      <c r="C320" s="23" t="s">
        <v>29</v>
      </c>
      <c r="D320" s="36" t="s">
        <v>100</v>
      </c>
      <c r="E320" s="23" t="s">
        <v>26</v>
      </c>
      <c r="F320" s="28">
        <f>'Приложение 5'!G484</f>
        <v>1746999.13</v>
      </c>
      <c r="G320" s="28">
        <f>'Приложение 5'!H484</f>
        <v>1510079.1</v>
      </c>
      <c r="H320" s="28">
        <f>'Приложение 5'!I484</f>
        <v>1570482.24</v>
      </c>
    </row>
    <row r="321" spans="1:8" x14ac:dyDescent="0.25">
      <c r="A321" s="22" t="s">
        <v>50</v>
      </c>
      <c r="B321" s="23" t="s">
        <v>57</v>
      </c>
      <c r="C321" s="23" t="s">
        <v>29</v>
      </c>
      <c r="D321" s="36" t="s">
        <v>100</v>
      </c>
      <c r="E321" s="23" t="s">
        <v>51</v>
      </c>
      <c r="F321" s="28">
        <f>'Приложение 5'!G485</f>
        <v>824712</v>
      </c>
      <c r="G321" s="28">
        <f>'Приложение 5'!H485</f>
        <v>824712</v>
      </c>
      <c r="H321" s="28">
        <f>'Приложение 5'!I485</f>
        <v>824712</v>
      </c>
    </row>
    <row r="322" spans="1:8" x14ac:dyDescent="0.25">
      <c r="A322" s="18" t="s">
        <v>118</v>
      </c>
      <c r="B322" s="19" t="s">
        <v>57</v>
      </c>
      <c r="C322" s="19" t="s">
        <v>29</v>
      </c>
      <c r="D322" s="19" t="s">
        <v>119</v>
      </c>
      <c r="E322" s="19"/>
      <c r="F322" s="20">
        <f>F323+F326</f>
        <v>2063000</v>
      </c>
      <c r="G322" s="20">
        <f>G323+G326</f>
        <v>2063000</v>
      </c>
      <c r="H322" s="20">
        <f>H323+H326</f>
        <v>2063000</v>
      </c>
    </row>
    <row r="323" spans="1:8" ht="45.75" x14ac:dyDescent="0.25">
      <c r="A323" s="22" t="s">
        <v>196</v>
      </c>
      <c r="B323" s="23" t="s">
        <v>57</v>
      </c>
      <c r="C323" s="23" t="s">
        <v>29</v>
      </c>
      <c r="D323" s="23" t="s">
        <v>125</v>
      </c>
      <c r="E323" s="23"/>
      <c r="F323" s="24">
        <f>SUM(F324:F325)</f>
        <v>794000</v>
      </c>
      <c r="G323" s="24">
        <f>SUM(G324:G325)</f>
        <v>794000</v>
      </c>
      <c r="H323" s="24">
        <f>SUM(H324:H325)</f>
        <v>794000</v>
      </c>
    </row>
    <row r="324" spans="1:8" ht="30.75" x14ac:dyDescent="0.25">
      <c r="A324" s="22" t="s">
        <v>25</v>
      </c>
      <c r="B324" s="23" t="s">
        <v>57</v>
      </c>
      <c r="C324" s="23" t="s">
        <v>29</v>
      </c>
      <c r="D324" s="23" t="s">
        <v>125</v>
      </c>
      <c r="E324" s="23" t="s">
        <v>26</v>
      </c>
      <c r="F324" s="24">
        <f>'Приложение 5'!G489</f>
        <v>194000</v>
      </c>
      <c r="G324" s="24">
        <f>'Приложение 5'!H489</f>
        <v>194000</v>
      </c>
      <c r="H324" s="24">
        <f>'Приложение 5'!I489</f>
        <v>194000</v>
      </c>
    </row>
    <row r="325" spans="1:8" x14ac:dyDescent="0.25">
      <c r="A325" s="22" t="s">
        <v>50</v>
      </c>
      <c r="B325" s="23" t="s">
        <v>57</v>
      </c>
      <c r="C325" s="23" t="s">
        <v>29</v>
      </c>
      <c r="D325" s="23" t="s">
        <v>125</v>
      </c>
      <c r="E325" s="23" t="s">
        <v>51</v>
      </c>
      <c r="F325" s="24">
        <f>'Приложение 5'!G490</f>
        <v>600000</v>
      </c>
      <c r="G325" s="24">
        <f>'Приложение 5'!H490</f>
        <v>600000</v>
      </c>
      <c r="H325" s="24">
        <f>'Приложение 5'!I490</f>
        <v>600000</v>
      </c>
    </row>
    <row r="326" spans="1:8" x14ac:dyDescent="0.25">
      <c r="A326" s="22" t="s">
        <v>48</v>
      </c>
      <c r="B326" s="23" t="s">
        <v>57</v>
      </c>
      <c r="C326" s="23" t="s">
        <v>29</v>
      </c>
      <c r="D326" s="23" t="s">
        <v>120</v>
      </c>
      <c r="E326" s="23"/>
      <c r="F326" s="24">
        <f>F327</f>
        <v>1269000</v>
      </c>
      <c r="G326" s="24">
        <f>G327</f>
        <v>1269000</v>
      </c>
      <c r="H326" s="24">
        <f>H327</f>
        <v>1269000</v>
      </c>
    </row>
    <row r="327" spans="1:8" x14ac:dyDescent="0.25">
      <c r="A327" s="22" t="s">
        <v>50</v>
      </c>
      <c r="B327" s="23" t="s">
        <v>57</v>
      </c>
      <c r="C327" s="23" t="s">
        <v>29</v>
      </c>
      <c r="D327" s="23" t="s">
        <v>120</v>
      </c>
      <c r="E327" s="23" t="s">
        <v>51</v>
      </c>
      <c r="F327" s="24">
        <f>'Приложение 5'!G493</f>
        <v>1269000</v>
      </c>
      <c r="G327" s="24">
        <f>'Приложение 5'!H493</f>
        <v>1269000</v>
      </c>
      <c r="H327" s="24">
        <f>'Приложение 5'!I493</f>
        <v>1269000</v>
      </c>
    </row>
    <row r="328" spans="1:8" ht="47.25" x14ac:dyDescent="0.25">
      <c r="A328" s="18" t="s">
        <v>40</v>
      </c>
      <c r="B328" s="19" t="s">
        <v>57</v>
      </c>
      <c r="C328" s="19" t="s">
        <v>29</v>
      </c>
      <c r="D328" s="19" t="s">
        <v>41</v>
      </c>
      <c r="E328" s="19"/>
      <c r="F328" s="20">
        <f t="shared" ref="F328:H329" si="45">F329</f>
        <v>32180796.620000001</v>
      </c>
      <c r="G328" s="20">
        <f t="shared" si="45"/>
        <v>28000000</v>
      </c>
      <c r="H328" s="20">
        <f t="shared" si="45"/>
        <v>29000000</v>
      </c>
    </row>
    <row r="329" spans="1:8" ht="60.75" x14ac:dyDescent="0.25">
      <c r="A329" s="22" t="s">
        <v>214</v>
      </c>
      <c r="B329" s="23" t="s">
        <v>57</v>
      </c>
      <c r="C329" s="23" t="s">
        <v>29</v>
      </c>
      <c r="D329" s="23" t="s">
        <v>43</v>
      </c>
      <c r="E329" s="23"/>
      <c r="F329" s="24">
        <f t="shared" si="45"/>
        <v>32180796.620000001</v>
      </c>
      <c r="G329" s="24">
        <f t="shared" si="45"/>
        <v>28000000</v>
      </c>
      <c r="H329" s="24">
        <f t="shared" si="45"/>
        <v>29000000</v>
      </c>
    </row>
    <row r="330" spans="1:8" x14ac:dyDescent="0.25">
      <c r="A330" s="22" t="s">
        <v>50</v>
      </c>
      <c r="B330" s="23" t="s">
        <v>57</v>
      </c>
      <c r="C330" s="23" t="s">
        <v>29</v>
      </c>
      <c r="D330" s="23" t="s">
        <v>43</v>
      </c>
      <c r="E330" s="23" t="s">
        <v>51</v>
      </c>
      <c r="F330" s="24">
        <f>'Приложение 5'!G497</f>
        <v>32180796.620000001</v>
      </c>
      <c r="G330" s="24">
        <f>'Приложение 5'!H497</f>
        <v>28000000</v>
      </c>
      <c r="H330" s="24">
        <f>'Приложение 5'!I497</f>
        <v>29000000</v>
      </c>
    </row>
    <row r="331" spans="1:8" x14ac:dyDescent="0.25">
      <c r="A331" s="18" t="s">
        <v>17</v>
      </c>
      <c r="B331" s="19" t="s">
        <v>57</v>
      </c>
      <c r="C331" s="19" t="s">
        <v>29</v>
      </c>
      <c r="D331" s="19" t="s">
        <v>18</v>
      </c>
      <c r="E331" s="19"/>
      <c r="F331" s="20">
        <f>F332</f>
        <v>13500000</v>
      </c>
      <c r="G331" s="20">
        <f>G332</f>
        <v>13500000</v>
      </c>
      <c r="H331" s="20">
        <f>H332</f>
        <v>13500000</v>
      </c>
    </row>
    <row r="332" spans="1:8" x14ac:dyDescent="0.25">
      <c r="A332" s="22" t="s">
        <v>54</v>
      </c>
      <c r="B332" s="23" t="s">
        <v>57</v>
      </c>
      <c r="C332" s="23" t="s">
        <v>29</v>
      </c>
      <c r="D332" s="23" t="s">
        <v>37</v>
      </c>
      <c r="E332" s="23"/>
      <c r="F332" s="24">
        <f>F333+F334+F335</f>
        <v>13500000</v>
      </c>
      <c r="G332" s="24">
        <f>G333+G334+G335</f>
        <v>13500000</v>
      </c>
      <c r="H332" s="24">
        <f>H333+H334+H335</f>
        <v>13500000</v>
      </c>
    </row>
    <row r="333" spans="1:8" ht="30.75" x14ac:dyDescent="0.25">
      <c r="A333" s="22" t="s">
        <v>25</v>
      </c>
      <c r="B333" s="23" t="s">
        <v>57</v>
      </c>
      <c r="C333" s="23" t="s">
        <v>29</v>
      </c>
      <c r="D333" s="23" t="s">
        <v>37</v>
      </c>
      <c r="E333" s="23" t="s">
        <v>26</v>
      </c>
      <c r="F333" s="24">
        <f>'Приложение 3'!F209</f>
        <v>197734</v>
      </c>
      <c r="G333" s="24">
        <f>'Приложение 3'!G209</f>
        <v>197734</v>
      </c>
      <c r="H333" s="24">
        <f>'Приложение 3'!H209</f>
        <v>197734</v>
      </c>
    </row>
    <row r="334" spans="1:8" x14ac:dyDescent="0.25">
      <c r="A334" s="22" t="s">
        <v>50</v>
      </c>
      <c r="B334" s="23" t="s">
        <v>57</v>
      </c>
      <c r="C334" s="23" t="s">
        <v>29</v>
      </c>
      <c r="D334" s="23" t="s">
        <v>37</v>
      </c>
      <c r="E334" s="23" t="s">
        <v>51</v>
      </c>
      <c r="F334" s="24">
        <f>'Приложение 3'!F210</f>
        <v>13302266</v>
      </c>
      <c r="G334" s="24">
        <f>'Приложение 3'!G210</f>
        <v>13302266</v>
      </c>
      <c r="H334" s="24">
        <f>'Приложение 3'!H210</f>
        <v>13302266</v>
      </c>
    </row>
    <row r="335" spans="1:8" ht="30.75" x14ac:dyDescent="0.25">
      <c r="A335" s="22" t="s">
        <v>122</v>
      </c>
      <c r="B335" s="23" t="s">
        <v>57</v>
      </c>
      <c r="C335" s="23" t="s">
        <v>29</v>
      </c>
      <c r="D335" s="23" t="s">
        <v>37</v>
      </c>
      <c r="E335" s="23" t="s">
        <v>47</v>
      </c>
      <c r="F335" s="24"/>
      <c r="G335" s="24"/>
      <c r="H335" s="28"/>
    </row>
    <row r="336" spans="1:8" s="27" customFormat="1" x14ac:dyDescent="0.25">
      <c r="A336" s="18" t="s">
        <v>126</v>
      </c>
      <c r="B336" s="19" t="s">
        <v>57</v>
      </c>
      <c r="C336" s="19" t="s">
        <v>31</v>
      </c>
      <c r="D336" s="19"/>
      <c r="E336" s="19"/>
      <c r="F336" s="20">
        <f>F337+F342+F353+F350</f>
        <v>25274245.829999998</v>
      </c>
      <c r="G336" s="20">
        <f t="shared" ref="G336:H336" si="46">G337+G342+G353+G350</f>
        <v>13698632.059999999</v>
      </c>
      <c r="H336" s="20">
        <f t="shared" si="46"/>
        <v>13794842.059999999</v>
      </c>
    </row>
    <row r="337" spans="1:8" s="27" customFormat="1" ht="31.5" x14ac:dyDescent="0.25">
      <c r="A337" s="18" t="s">
        <v>127</v>
      </c>
      <c r="B337" s="19" t="s">
        <v>57</v>
      </c>
      <c r="C337" s="19" t="s">
        <v>31</v>
      </c>
      <c r="D337" s="19" t="s">
        <v>128</v>
      </c>
      <c r="E337" s="19"/>
      <c r="F337" s="20">
        <f>F338</f>
        <v>3173334.09</v>
      </c>
      <c r="G337" s="20">
        <f>G338</f>
        <v>2995900</v>
      </c>
      <c r="H337" s="20">
        <f>H338</f>
        <v>2995900</v>
      </c>
    </row>
    <row r="338" spans="1:8" s="27" customFormat="1" ht="30" x14ac:dyDescent="0.25">
      <c r="A338" s="235" t="s">
        <v>215</v>
      </c>
      <c r="B338" s="23" t="s">
        <v>57</v>
      </c>
      <c r="C338" s="23" t="s">
        <v>31</v>
      </c>
      <c r="D338" s="23" t="s">
        <v>129</v>
      </c>
      <c r="E338" s="23"/>
      <c r="F338" s="24">
        <f>SUM(F339:F341)</f>
        <v>3173334.09</v>
      </c>
      <c r="G338" s="24">
        <f>SUM(G339:G341)</f>
        <v>2995900</v>
      </c>
      <c r="H338" s="24">
        <f>SUM(H339:H341)</f>
        <v>2995900</v>
      </c>
    </row>
    <row r="339" spans="1:8" s="27" customFormat="1" ht="75" x14ac:dyDescent="0.25">
      <c r="A339" s="236" t="s">
        <v>21</v>
      </c>
      <c r="B339" s="23" t="s">
        <v>57</v>
      </c>
      <c r="C339" s="23" t="s">
        <v>31</v>
      </c>
      <c r="D339" s="23" t="s">
        <v>129</v>
      </c>
      <c r="E339" s="23" t="s">
        <v>22</v>
      </c>
      <c r="F339" s="28">
        <f>'Приложение 5'!G508</f>
        <v>93080</v>
      </c>
      <c r="G339" s="28">
        <f>'Приложение 5'!H508</f>
        <v>272580</v>
      </c>
      <c r="H339" s="28">
        <f>'Приложение 5'!I508</f>
        <v>272580</v>
      </c>
    </row>
    <row r="340" spans="1:8" s="27" customFormat="1" ht="30.75" x14ac:dyDescent="0.25">
      <c r="A340" s="22" t="s">
        <v>25</v>
      </c>
      <c r="B340" s="23" t="s">
        <v>57</v>
      </c>
      <c r="C340" s="23" t="s">
        <v>31</v>
      </c>
      <c r="D340" s="23" t="s">
        <v>129</v>
      </c>
      <c r="E340" s="23" t="s">
        <v>26</v>
      </c>
      <c r="F340" s="28">
        <f>'Приложение 5'!G509+'Приложение 5'!G512+'Приложение 5'!G514</f>
        <v>1668383.7100000002</v>
      </c>
      <c r="G340" s="28">
        <f>'Приложение 5'!H509+'Приложение 5'!H512+'Приложение 5'!H514</f>
        <v>1268924.6200000001</v>
      </c>
      <c r="H340" s="28">
        <f>'Приложение 5'!I509+'Приложение 5'!I512+'Приложение 5'!I514</f>
        <v>1268924.6200000001</v>
      </c>
    </row>
    <row r="341" spans="1:8" s="27" customFormat="1" x14ac:dyDescent="0.25">
      <c r="A341" s="22" t="s">
        <v>50</v>
      </c>
      <c r="B341" s="23" t="s">
        <v>57</v>
      </c>
      <c r="C341" s="23" t="s">
        <v>31</v>
      </c>
      <c r="D341" s="23" t="s">
        <v>129</v>
      </c>
      <c r="E341" s="23" t="s">
        <v>51</v>
      </c>
      <c r="F341" s="28">
        <f>'Приложение 5'!G510+'Приложение 5'!G515</f>
        <v>1411870.38</v>
      </c>
      <c r="G341" s="28">
        <f>'Приложение 5'!H510+'Приложение 5'!H515</f>
        <v>1454395.38</v>
      </c>
      <c r="H341" s="28">
        <f>'Приложение 5'!I510+'Приложение 5'!I515</f>
        <v>1454395.38</v>
      </c>
    </row>
    <row r="342" spans="1:8" x14ac:dyDescent="0.25">
      <c r="A342" s="18" t="s">
        <v>118</v>
      </c>
      <c r="B342" s="19" t="s">
        <v>57</v>
      </c>
      <c r="C342" s="19" t="s">
        <v>31</v>
      </c>
      <c r="D342" s="19" t="s">
        <v>119</v>
      </c>
      <c r="E342" s="19"/>
      <c r="F342" s="20">
        <f>F343+F348</f>
        <v>3034669.83</v>
      </c>
      <c r="G342" s="20">
        <f>G343+G348</f>
        <v>4167343.44</v>
      </c>
      <c r="H342" s="20">
        <f>H343+H348</f>
        <v>4167343.44</v>
      </c>
    </row>
    <row r="343" spans="1:8" ht="45.75" x14ac:dyDescent="0.25">
      <c r="A343" s="22" t="s">
        <v>196</v>
      </c>
      <c r="B343" s="23" t="s">
        <v>57</v>
      </c>
      <c r="C343" s="23" t="s">
        <v>31</v>
      </c>
      <c r="D343" s="23" t="s">
        <v>125</v>
      </c>
      <c r="E343" s="23"/>
      <c r="F343" s="24">
        <f>SUM(F344:F347)</f>
        <v>998195.83000000007</v>
      </c>
      <c r="G343" s="24">
        <f>SUM(G344:G347)</f>
        <v>1787343.44</v>
      </c>
      <c r="H343" s="24">
        <f>SUM(H344:H347)</f>
        <v>1787343.44</v>
      </c>
    </row>
    <row r="344" spans="1:8" ht="75.75" x14ac:dyDescent="0.25">
      <c r="A344" s="22" t="s">
        <v>21</v>
      </c>
      <c r="B344" s="23" t="s">
        <v>57</v>
      </c>
      <c r="C344" s="23" t="s">
        <v>31</v>
      </c>
      <c r="D344" s="23" t="s">
        <v>125</v>
      </c>
      <c r="E344" s="23" t="s">
        <v>22</v>
      </c>
      <c r="F344" s="24">
        <v>0</v>
      </c>
      <c r="G344" s="24">
        <v>0</v>
      </c>
      <c r="H344" s="28">
        <v>0</v>
      </c>
    </row>
    <row r="345" spans="1:8" ht="30.75" x14ac:dyDescent="0.25">
      <c r="A345" s="22" t="s">
        <v>25</v>
      </c>
      <c r="B345" s="23" t="s">
        <v>57</v>
      </c>
      <c r="C345" s="23" t="s">
        <v>31</v>
      </c>
      <c r="D345" s="23" t="s">
        <v>125</v>
      </c>
      <c r="E345" s="23" t="s">
        <v>26</v>
      </c>
      <c r="F345" s="28">
        <f>'Приложение 5'!G520</f>
        <v>827638.63</v>
      </c>
      <c r="G345" s="28">
        <f>'Приложение 5'!H520</f>
        <v>1609963.95</v>
      </c>
      <c r="H345" s="28">
        <f>'Приложение 5'!I520</f>
        <v>1609963.95</v>
      </c>
    </row>
    <row r="346" spans="1:8" x14ac:dyDescent="0.25">
      <c r="A346" s="22" t="s">
        <v>50</v>
      </c>
      <c r="B346" s="23" t="s">
        <v>57</v>
      </c>
      <c r="C346" s="23" t="s">
        <v>31</v>
      </c>
      <c r="D346" s="23" t="s">
        <v>125</v>
      </c>
      <c r="E346" s="23" t="s">
        <v>51</v>
      </c>
      <c r="F346" s="28">
        <f>'Приложение 5'!G521</f>
        <v>170557.2</v>
      </c>
      <c r="G346" s="28">
        <f>'Приложение 5'!H521</f>
        <v>177379.49</v>
      </c>
      <c r="H346" s="28">
        <f>'Приложение 5'!I521</f>
        <v>177379.49</v>
      </c>
    </row>
    <row r="347" spans="1:8" x14ac:dyDescent="0.25">
      <c r="A347" s="22" t="s">
        <v>27</v>
      </c>
      <c r="B347" s="23" t="s">
        <v>57</v>
      </c>
      <c r="C347" s="23" t="s">
        <v>31</v>
      </c>
      <c r="D347" s="23" t="s">
        <v>125</v>
      </c>
      <c r="E347" s="23" t="s">
        <v>28</v>
      </c>
      <c r="F347" s="24">
        <v>0</v>
      </c>
      <c r="G347" s="24">
        <v>0</v>
      </c>
      <c r="H347" s="28">
        <v>0</v>
      </c>
    </row>
    <row r="348" spans="1:8" x14ac:dyDescent="0.25">
      <c r="A348" s="22" t="s">
        <v>48</v>
      </c>
      <c r="B348" s="23" t="s">
        <v>57</v>
      </c>
      <c r="C348" s="23" t="s">
        <v>31</v>
      </c>
      <c r="D348" s="23" t="s">
        <v>120</v>
      </c>
      <c r="E348" s="23"/>
      <c r="F348" s="24">
        <f>F349</f>
        <v>2036474</v>
      </c>
      <c r="G348" s="24">
        <f>G349</f>
        <v>2380000</v>
      </c>
      <c r="H348" s="24">
        <f>H349</f>
        <v>2380000</v>
      </c>
    </row>
    <row r="349" spans="1:8" x14ac:dyDescent="0.25">
      <c r="A349" s="22" t="s">
        <v>50</v>
      </c>
      <c r="B349" s="23" t="s">
        <v>57</v>
      </c>
      <c r="C349" s="23" t="s">
        <v>31</v>
      </c>
      <c r="D349" s="23" t="s">
        <v>120</v>
      </c>
      <c r="E349" s="23" t="s">
        <v>51</v>
      </c>
      <c r="F349" s="24">
        <f>'Приложение 5'!G525</f>
        <v>2036474</v>
      </c>
      <c r="G349" s="24">
        <f>'Приложение 5'!H525</f>
        <v>2380000</v>
      </c>
      <c r="H349" s="24">
        <f>'Приложение 5'!I525</f>
        <v>2380000</v>
      </c>
    </row>
    <row r="350" spans="1:8" ht="47.25" x14ac:dyDescent="0.25">
      <c r="A350" s="18" t="s">
        <v>707</v>
      </c>
      <c r="B350" s="19" t="s">
        <v>57</v>
      </c>
      <c r="C350" s="19" t="s">
        <v>31</v>
      </c>
      <c r="D350" s="19" t="s">
        <v>114</v>
      </c>
      <c r="E350" s="19"/>
      <c r="F350" s="20">
        <f>F351</f>
        <v>4597700</v>
      </c>
      <c r="G350" s="20">
        <f t="shared" ref="G350:H350" si="47">G351</f>
        <v>0</v>
      </c>
      <c r="H350" s="20">
        <f t="shared" si="47"/>
        <v>0</v>
      </c>
    </row>
    <row r="351" spans="1:8" ht="30.75" x14ac:dyDescent="0.25">
      <c r="A351" s="22" t="s">
        <v>576</v>
      </c>
      <c r="B351" s="23" t="s">
        <v>57</v>
      </c>
      <c r="C351" s="23" t="s">
        <v>31</v>
      </c>
      <c r="D351" s="23" t="s">
        <v>115</v>
      </c>
      <c r="E351" s="23"/>
      <c r="F351" s="24">
        <f>F352</f>
        <v>4597700</v>
      </c>
      <c r="G351" s="24">
        <f t="shared" ref="G351:H351" si="48">G352</f>
        <v>0</v>
      </c>
      <c r="H351" s="24">
        <f t="shared" si="48"/>
        <v>0</v>
      </c>
    </row>
    <row r="352" spans="1:8" x14ac:dyDescent="0.25">
      <c r="A352" s="22" t="s">
        <v>50</v>
      </c>
      <c r="B352" s="23" t="s">
        <v>57</v>
      </c>
      <c r="C352" s="23" t="s">
        <v>31</v>
      </c>
      <c r="D352" s="23" t="s">
        <v>115</v>
      </c>
      <c r="E352" s="23" t="s">
        <v>51</v>
      </c>
      <c r="F352" s="24">
        <f>'Приложение 5'!G529</f>
        <v>4597700</v>
      </c>
      <c r="G352" s="24">
        <f>'Приложение 5'!H529</f>
        <v>0</v>
      </c>
      <c r="H352" s="24">
        <f>'Приложение 5'!I529</f>
        <v>0</v>
      </c>
    </row>
    <row r="353" spans="1:9" x14ac:dyDescent="0.25">
      <c r="A353" s="18" t="s">
        <v>17</v>
      </c>
      <c r="B353" s="19" t="s">
        <v>57</v>
      </c>
      <c r="C353" s="19" t="s">
        <v>31</v>
      </c>
      <c r="D353" s="19" t="s">
        <v>18</v>
      </c>
      <c r="E353" s="23"/>
      <c r="F353" s="20">
        <f>F354+F356</f>
        <v>14468541.91</v>
      </c>
      <c r="G353" s="20">
        <f>G354+G356</f>
        <v>6535388.6200000001</v>
      </c>
      <c r="H353" s="20">
        <f>H354+H356</f>
        <v>6631598.6200000001</v>
      </c>
    </row>
    <row r="354" spans="1:9" ht="30.75" x14ac:dyDescent="0.25">
      <c r="A354" s="22" t="s">
        <v>19</v>
      </c>
      <c r="B354" s="23" t="s">
        <v>57</v>
      </c>
      <c r="C354" s="23" t="s">
        <v>31</v>
      </c>
      <c r="D354" s="23" t="s">
        <v>20</v>
      </c>
      <c r="E354" s="23"/>
      <c r="F354" s="24">
        <f>F355</f>
        <v>4611188.62</v>
      </c>
      <c r="G354" s="24">
        <f>G355</f>
        <v>4611188.62</v>
      </c>
      <c r="H354" s="24">
        <f>H355</f>
        <v>4611188.62</v>
      </c>
    </row>
    <row r="355" spans="1:9" ht="75.75" x14ac:dyDescent="0.25">
      <c r="A355" s="22" t="s">
        <v>21</v>
      </c>
      <c r="B355" s="23" t="s">
        <v>57</v>
      </c>
      <c r="C355" s="23" t="s">
        <v>31</v>
      </c>
      <c r="D355" s="23" t="s">
        <v>20</v>
      </c>
      <c r="E355" s="23" t="s">
        <v>22</v>
      </c>
      <c r="F355" s="24">
        <f>'Приложение 3'!F216</f>
        <v>4611188.62</v>
      </c>
      <c r="G355" s="24">
        <f>'Приложение 3'!G216</f>
        <v>4611188.62</v>
      </c>
      <c r="H355" s="24">
        <f>'Приложение 3'!H216</f>
        <v>4611188.62</v>
      </c>
    </row>
    <row r="356" spans="1:9" x14ac:dyDescent="0.25">
      <c r="A356" s="22" t="s">
        <v>54</v>
      </c>
      <c r="B356" s="23" t="s">
        <v>57</v>
      </c>
      <c r="C356" s="23" t="s">
        <v>31</v>
      </c>
      <c r="D356" s="23" t="s">
        <v>37</v>
      </c>
      <c r="E356" s="23"/>
      <c r="F356" s="24">
        <f>SUM(F357:F357)</f>
        <v>9857353.2899999991</v>
      </c>
      <c r="G356" s="24">
        <f>SUM(G357:G357)</f>
        <v>1924200</v>
      </c>
      <c r="H356" s="24">
        <f>SUM(H357:H357)</f>
        <v>2020410</v>
      </c>
    </row>
    <row r="357" spans="1:9" x14ac:dyDescent="0.25">
      <c r="A357" s="22" t="s">
        <v>50</v>
      </c>
      <c r="B357" s="23" t="s">
        <v>57</v>
      </c>
      <c r="C357" s="23" t="s">
        <v>31</v>
      </c>
      <c r="D357" s="23" t="s">
        <v>37</v>
      </c>
      <c r="E357" s="23" t="s">
        <v>51</v>
      </c>
      <c r="F357" s="24">
        <f>'Приложение 3'!F224+'Приложение 3'!F221+'Приложение 3'!F219</f>
        <v>9857353.2899999991</v>
      </c>
      <c r="G357" s="24">
        <f>'Приложение 3'!G224+'Приложение 3'!G221+'Приложение 3'!G219</f>
        <v>1924200</v>
      </c>
      <c r="H357" s="24">
        <f>'Приложение 3'!H224+'Приложение 3'!H221+'Приложение 3'!H219</f>
        <v>2020410</v>
      </c>
    </row>
    <row r="358" spans="1:9" x14ac:dyDescent="0.25">
      <c r="A358" s="18" t="s">
        <v>130</v>
      </c>
      <c r="B358" s="19" t="s">
        <v>35</v>
      </c>
      <c r="C358" s="19"/>
      <c r="D358" s="19"/>
      <c r="E358" s="19"/>
      <c r="F358" s="20">
        <f>F359+F374</f>
        <v>243584727.02000001</v>
      </c>
      <c r="G358" s="20">
        <f>G359+G374</f>
        <v>194250511.13999999</v>
      </c>
      <c r="H358" s="20">
        <f>H359+H374</f>
        <v>195598580.81</v>
      </c>
    </row>
    <row r="359" spans="1:9" x14ac:dyDescent="0.25">
      <c r="A359" s="18" t="s">
        <v>131</v>
      </c>
      <c r="B359" s="19" t="s">
        <v>35</v>
      </c>
      <c r="C359" s="19" t="s">
        <v>14</v>
      </c>
      <c r="D359" s="19"/>
      <c r="E359" s="19"/>
      <c r="F359" s="20">
        <f>F360+F369</f>
        <v>200324027.02000001</v>
      </c>
      <c r="G359" s="20">
        <f>G360+G369</f>
        <v>150525707.13999999</v>
      </c>
      <c r="H359" s="20">
        <f>H360+H369</f>
        <v>151873776.81</v>
      </c>
    </row>
    <row r="360" spans="1:9" ht="31.5" x14ac:dyDescent="0.25">
      <c r="A360" s="18" t="s">
        <v>132</v>
      </c>
      <c r="B360" s="19" t="s">
        <v>35</v>
      </c>
      <c r="C360" s="19" t="s">
        <v>14</v>
      </c>
      <c r="D360" s="19" t="s">
        <v>133</v>
      </c>
      <c r="E360" s="19"/>
      <c r="F360" s="20">
        <f>F361+F364</f>
        <v>160528943.68000001</v>
      </c>
      <c r="G360" s="20">
        <f>G361+G364</f>
        <v>150525707.13999999</v>
      </c>
      <c r="H360" s="20">
        <f>H361+H364</f>
        <v>151873776.81</v>
      </c>
    </row>
    <row r="361" spans="1:9" x14ac:dyDescent="0.25">
      <c r="A361" s="22" t="s">
        <v>195</v>
      </c>
      <c r="B361" s="23" t="s">
        <v>35</v>
      </c>
      <c r="C361" s="23" t="s">
        <v>14</v>
      </c>
      <c r="D361" s="23" t="s">
        <v>134</v>
      </c>
      <c r="E361" s="23"/>
      <c r="F361" s="24">
        <f>SUM(F362:F363)</f>
        <v>18438900</v>
      </c>
      <c r="G361" s="24">
        <f>SUM(G362:G363)</f>
        <v>17500000</v>
      </c>
      <c r="H361" s="24">
        <f>SUM(H362:H363)</f>
        <v>17500000</v>
      </c>
    </row>
    <row r="362" spans="1:9" ht="75.75" x14ac:dyDescent="0.25">
      <c r="A362" s="22" t="s">
        <v>21</v>
      </c>
      <c r="B362" s="23" t="s">
        <v>35</v>
      </c>
      <c r="C362" s="23" t="s">
        <v>14</v>
      </c>
      <c r="D362" s="23" t="s">
        <v>134</v>
      </c>
      <c r="E362" s="23" t="s">
        <v>22</v>
      </c>
      <c r="F362" s="24">
        <f>'Приложение 5'!G548+'Приложение 5'!G551</f>
        <v>999126.2</v>
      </c>
      <c r="G362" s="24">
        <f>'Приложение 5'!H548+'Приложение 5'!H551</f>
        <v>900000</v>
      </c>
      <c r="H362" s="24">
        <f>'Приложение 5'!I548+'Приложение 5'!I551</f>
        <v>900000</v>
      </c>
    </row>
    <row r="363" spans="1:9" ht="30.75" x14ac:dyDescent="0.25">
      <c r="A363" s="315" t="s">
        <v>25</v>
      </c>
      <c r="B363" s="57" t="s">
        <v>35</v>
      </c>
      <c r="C363" s="57" t="s">
        <v>14</v>
      </c>
      <c r="D363" s="57" t="s">
        <v>134</v>
      </c>
      <c r="E363" s="57" t="s">
        <v>26</v>
      </c>
      <c r="F363" s="58">
        <f>'Приложение 5'!G546+'Приложение 5'!G549+'Приложение 5'!G552</f>
        <v>17439773.800000001</v>
      </c>
      <c r="G363" s="58">
        <f>'Приложение 5'!H546+'Приложение 5'!H549+'Приложение 5'!H552</f>
        <v>16600000</v>
      </c>
      <c r="H363" s="58">
        <f>'Приложение 5'!I546+'Приложение 5'!I549+'Приложение 5'!I552</f>
        <v>16600000</v>
      </c>
      <c r="I363" s="225"/>
    </row>
    <row r="364" spans="1:9" x14ac:dyDescent="0.25">
      <c r="A364" s="22" t="s">
        <v>48</v>
      </c>
      <c r="B364" s="23" t="s">
        <v>35</v>
      </c>
      <c r="C364" s="23" t="s">
        <v>14</v>
      </c>
      <c r="D364" s="23" t="s">
        <v>135</v>
      </c>
      <c r="E364" s="23"/>
      <c r="F364" s="24">
        <f>SUM(F365:F368)</f>
        <v>142090043.68000001</v>
      </c>
      <c r="G364" s="24">
        <f>SUM(G365:G368)</f>
        <v>133025707.14</v>
      </c>
      <c r="H364" s="24">
        <f>SUM(H365:H368)</f>
        <v>134373776.81</v>
      </c>
      <c r="I364" s="101"/>
    </row>
    <row r="365" spans="1:9" ht="75.75" x14ac:dyDescent="0.25">
      <c r="A365" s="22" t="s">
        <v>21</v>
      </c>
      <c r="B365" s="23" t="s">
        <v>35</v>
      </c>
      <c r="C365" s="23" t="s">
        <v>14</v>
      </c>
      <c r="D365" s="23" t="s">
        <v>135</v>
      </c>
      <c r="E365" s="23" t="s">
        <v>22</v>
      </c>
      <c r="F365" s="28">
        <f>'Приложение 5'!G555</f>
        <v>95267765.099999994</v>
      </c>
      <c r="G365" s="28">
        <f>'Приложение 5'!H555</f>
        <v>95078341</v>
      </c>
      <c r="H365" s="28">
        <f>'Приложение 5'!I555</f>
        <v>95078341</v>
      </c>
      <c r="I365" s="239"/>
    </row>
    <row r="366" spans="1:9" ht="30.75" x14ac:dyDescent="0.25">
      <c r="A366" s="22" t="s">
        <v>25</v>
      </c>
      <c r="B366" s="23" t="s">
        <v>35</v>
      </c>
      <c r="C366" s="23" t="s">
        <v>14</v>
      </c>
      <c r="D366" s="23" t="s">
        <v>135</v>
      </c>
      <c r="E366" s="23" t="s">
        <v>26</v>
      </c>
      <c r="F366" s="28">
        <f>'Приложение 5'!G556</f>
        <v>43499845.68</v>
      </c>
      <c r="G366" s="28">
        <f>'Приложение 5'!H556</f>
        <v>35083198.140000001</v>
      </c>
      <c r="H366" s="28">
        <f>'Приложение 5'!I556</f>
        <v>36431267.809999995</v>
      </c>
      <c r="I366" s="239"/>
    </row>
    <row r="367" spans="1:9" x14ac:dyDescent="0.25">
      <c r="A367" s="22" t="s">
        <v>50</v>
      </c>
      <c r="B367" s="23" t="s">
        <v>35</v>
      </c>
      <c r="C367" s="23" t="s">
        <v>14</v>
      </c>
      <c r="D367" s="23" t="s">
        <v>135</v>
      </c>
      <c r="E367" s="23" t="s">
        <v>51</v>
      </c>
      <c r="F367" s="28">
        <f>'Приложение 5'!G557</f>
        <v>458264.9</v>
      </c>
      <c r="G367" s="28">
        <f>'Приложение 5'!H557</f>
        <v>0</v>
      </c>
      <c r="H367" s="28">
        <f>'Приложение 5'!I557</f>
        <v>0</v>
      </c>
      <c r="I367" s="101"/>
    </row>
    <row r="368" spans="1:9" x14ac:dyDescent="0.25">
      <c r="A368" s="22" t="s">
        <v>27</v>
      </c>
      <c r="B368" s="23" t="s">
        <v>35</v>
      </c>
      <c r="C368" s="23" t="s">
        <v>14</v>
      </c>
      <c r="D368" s="23" t="s">
        <v>135</v>
      </c>
      <c r="E368" s="23" t="s">
        <v>28</v>
      </c>
      <c r="F368" s="28">
        <f>'Приложение 5'!G558</f>
        <v>2864168</v>
      </c>
      <c r="G368" s="28">
        <f>'Приложение 5'!H558</f>
        <v>2864168</v>
      </c>
      <c r="H368" s="28">
        <f>'Приложение 5'!I558</f>
        <v>2864168</v>
      </c>
      <c r="I368" s="101"/>
    </row>
    <row r="369" spans="1:9" s="27" customFormat="1" x14ac:dyDescent="0.25">
      <c r="A369" s="313" t="s">
        <v>17</v>
      </c>
      <c r="B369" s="61" t="s">
        <v>35</v>
      </c>
      <c r="C369" s="61" t="s">
        <v>14</v>
      </c>
      <c r="D369" s="61" t="s">
        <v>18</v>
      </c>
      <c r="E369" s="61"/>
      <c r="F369" s="63">
        <f>F370</f>
        <v>39795083.339999996</v>
      </c>
      <c r="G369" s="63">
        <f>G370</f>
        <v>0</v>
      </c>
      <c r="H369" s="20">
        <f>H370</f>
        <v>0</v>
      </c>
    </row>
    <row r="370" spans="1:9" x14ac:dyDescent="0.25">
      <c r="A370" s="22" t="s">
        <v>54</v>
      </c>
      <c r="B370" s="23" t="s">
        <v>35</v>
      </c>
      <c r="C370" s="23" t="s">
        <v>14</v>
      </c>
      <c r="D370" s="23" t="s">
        <v>37</v>
      </c>
      <c r="E370" s="23"/>
      <c r="F370" s="24">
        <f>SUM(F371:F373)</f>
        <v>39795083.339999996</v>
      </c>
      <c r="G370" s="24">
        <f t="shared" ref="G370:H370" si="49">SUM(G371:G373)</f>
        <v>0</v>
      </c>
      <c r="H370" s="24">
        <f t="shared" si="49"/>
        <v>0</v>
      </c>
    </row>
    <row r="371" spans="1:9" ht="30.75" x14ac:dyDescent="0.25">
      <c r="A371" s="22" t="s">
        <v>25</v>
      </c>
      <c r="B371" s="23" t="s">
        <v>35</v>
      </c>
      <c r="C371" s="23" t="s">
        <v>14</v>
      </c>
      <c r="D371" s="23" t="s">
        <v>37</v>
      </c>
      <c r="E371" s="23" t="s">
        <v>26</v>
      </c>
      <c r="F371" s="24">
        <f>'Приложение 3'!F230</f>
        <v>39410436.519999996</v>
      </c>
      <c r="G371" s="24">
        <f>'Приложение 3'!G230</f>
        <v>0</v>
      </c>
      <c r="H371" s="24">
        <f>'Приложение 3'!H230</f>
        <v>0</v>
      </c>
    </row>
    <row r="372" spans="1:9" x14ac:dyDescent="0.25">
      <c r="A372" s="315" t="s">
        <v>50</v>
      </c>
      <c r="B372" s="57" t="s">
        <v>35</v>
      </c>
      <c r="C372" s="57" t="s">
        <v>14</v>
      </c>
      <c r="D372" s="57" t="s">
        <v>37</v>
      </c>
      <c r="E372" s="57" t="s">
        <v>51</v>
      </c>
      <c r="F372" s="58"/>
      <c r="G372" s="58"/>
      <c r="H372" s="28"/>
      <c r="I372" s="101"/>
    </row>
    <row r="373" spans="1:9" ht="30.75" x14ac:dyDescent="0.25">
      <c r="A373" s="315" t="s">
        <v>122</v>
      </c>
      <c r="B373" s="57" t="s">
        <v>35</v>
      </c>
      <c r="C373" s="23" t="s">
        <v>14</v>
      </c>
      <c r="D373" s="23" t="s">
        <v>37</v>
      </c>
      <c r="E373" s="57" t="s">
        <v>47</v>
      </c>
      <c r="F373" s="58">
        <f>'Приложение 3'!F232</f>
        <v>384646.82</v>
      </c>
      <c r="G373" s="58">
        <f>'Приложение 3'!G232</f>
        <v>0</v>
      </c>
      <c r="H373" s="58">
        <f>'Приложение 3'!H232</f>
        <v>0</v>
      </c>
      <c r="I373" s="101"/>
    </row>
    <row r="374" spans="1:9" x14ac:dyDescent="0.25">
      <c r="A374" s="18" t="s">
        <v>150</v>
      </c>
      <c r="B374" s="19" t="s">
        <v>35</v>
      </c>
      <c r="C374" s="19" t="s">
        <v>24</v>
      </c>
      <c r="D374" s="19"/>
      <c r="E374" s="19"/>
      <c r="F374" s="20">
        <f t="shared" ref="F374:H375" si="50">F375</f>
        <v>43260700</v>
      </c>
      <c r="G374" s="20">
        <f t="shared" si="50"/>
        <v>43724804</v>
      </c>
      <c r="H374" s="20">
        <f t="shared" si="50"/>
        <v>43724804</v>
      </c>
      <c r="I374" s="101"/>
    </row>
    <row r="375" spans="1:9" s="27" customFormat="1" ht="31.5" x14ac:dyDescent="0.25">
      <c r="A375" s="18" t="s">
        <v>132</v>
      </c>
      <c r="B375" s="19" t="s">
        <v>35</v>
      </c>
      <c r="C375" s="19" t="s">
        <v>24</v>
      </c>
      <c r="D375" s="19" t="s">
        <v>133</v>
      </c>
      <c r="E375" s="19"/>
      <c r="F375" s="20">
        <f t="shared" si="50"/>
        <v>43260700</v>
      </c>
      <c r="G375" s="20">
        <f t="shared" si="50"/>
        <v>43724804</v>
      </c>
      <c r="H375" s="20">
        <f t="shared" si="50"/>
        <v>43724804</v>
      </c>
      <c r="I375" s="106"/>
    </row>
    <row r="376" spans="1:9" x14ac:dyDescent="0.25">
      <c r="A376" s="22" t="s">
        <v>48</v>
      </c>
      <c r="B376" s="23" t="s">
        <v>35</v>
      </c>
      <c r="C376" s="23" t="s">
        <v>24</v>
      </c>
      <c r="D376" s="23" t="s">
        <v>135</v>
      </c>
      <c r="E376" s="23"/>
      <c r="F376" s="24">
        <f>SUM(F377:F377)</f>
        <v>43260700</v>
      </c>
      <c r="G376" s="24">
        <f>SUM(G377:G377)</f>
        <v>43724804</v>
      </c>
      <c r="H376" s="24">
        <f>SUM(H377:H377)</f>
        <v>43724804</v>
      </c>
      <c r="I376" s="101"/>
    </row>
    <row r="377" spans="1:9" ht="75.75" x14ac:dyDescent="0.25">
      <c r="A377" s="22" t="s">
        <v>21</v>
      </c>
      <c r="B377" s="23" t="s">
        <v>35</v>
      </c>
      <c r="C377" s="23" t="s">
        <v>24</v>
      </c>
      <c r="D377" s="23" t="s">
        <v>135</v>
      </c>
      <c r="E377" s="23" t="s">
        <v>22</v>
      </c>
      <c r="F377" s="24">
        <f>'Приложение 5'!G569</f>
        <v>43260700</v>
      </c>
      <c r="G377" s="24">
        <f>'Приложение 5'!H569</f>
        <v>43724804</v>
      </c>
      <c r="H377" s="24">
        <f>'Приложение 5'!I569</f>
        <v>43724804</v>
      </c>
      <c r="I377" s="239"/>
    </row>
    <row r="378" spans="1:9" ht="63" x14ac:dyDescent="0.25">
      <c r="A378" s="64" t="s">
        <v>136</v>
      </c>
      <c r="B378" s="65" t="s">
        <v>137</v>
      </c>
      <c r="C378" s="65"/>
      <c r="D378" s="65"/>
      <c r="E378" s="66"/>
      <c r="F378" s="67">
        <f t="shared" ref="F378:H381" si="51">F379</f>
        <v>894501723.45000005</v>
      </c>
      <c r="G378" s="67">
        <f t="shared" si="51"/>
        <v>128460096.52000001</v>
      </c>
      <c r="H378" s="50">
        <f t="shared" si="51"/>
        <v>0</v>
      </c>
      <c r="I378" s="101"/>
    </row>
    <row r="379" spans="1:9" ht="31.5" x14ac:dyDescent="0.25">
      <c r="A379" s="51" t="s">
        <v>138</v>
      </c>
      <c r="B379" s="48" t="s">
        <v>137</v>
      </c>
      <c r="C379" s="48" t="s">
        <v>24</v>
      </c>
      <c r="D379" s="48"/>
      <c r="E379" s="49"/>
      <c r="F379" s="50">
        <f t="shared" si="51"/>
        <v>894501723.45000005</v>
      </c>
      <c r="G379" s="50">
        <f t="shared" si="51"/>
        <v>128460096.52000001</v>
      </c>
      <c r="H379" s="50">
        <f t="shared" si="51"/>
        <v>0</v>
      </c>
    </row>
    <row r="380" spans="1:9" x14ac:dyDescent="0.25">
      <c r="A380" s="18" t="s">
        <v>17</v>
      </c>
      <c r="B380" s="48" t="s">
        <v>137</v>
      </c>
      <c r="C380" s="48" t="s">
        <v>24</v>
      </c>
      <c r="D380" s="48" t="s">
        <v>18</v>
      </c>
      <c r="E380" s="49"/>
      <c r="F380" s="50">
        <f t="shared" si="51"/>
        <v>894501723.45000005</v>
      </c>
      <c r="G380" s="50">
        <f t="shared" si="51"/>
        <v>128460096.52000001</v>
      </c>
      <c r="H380" s="50">
        <f t="shared" si="51"/>
        <v>0</v>
      </c>
    </row>
    <row r="381" spans="1:9" x14ac:dyDescent="0.25">
      <c r="A381" s="22" t="s">
        <v>82</v>
      </c>
      <c r="B381" s="48" t="s">
        <v>137</v>
      </c>
      <c r="C381" s="48" t="s">
        <v>24</v>
      </c>
      <c r="D381" s="48" t="s">
        <v>139</v>
      </c>
      <c r="E381" s="49"/>
      <c r="F381" s="50">
        <f t="shared" si="51"/>
        <v>894501723.45000005</v>
      </c>
      <c r="G381" s="50">
        <f t="shared" si="51"/>
        <v>128460096.52000001</v>
      </c>
      <c r="H381" s="50">
        <f t="shared" si="51"/>
        <v>0</v>
      </c>
    </row>
    <row r="382" spans="1:9" ht="15" x14ac:dyDescent="0.25">
      <c r="A382" s="37" t="s">
        <v>82</v>
      </c>
      <c r="B382" s="52" t="s">
        <v>137</v>
      </c>
      <c r="C382" s="52" t="s">
        <v>24</v>
      </c>
      <c r="D382" s="52" t="s">
        <v>139</v>
      </c>
      <c r="E382" s="53" t="s">
        <v>140</v>
      </c>
      <c r="F382" s="54">
        <f>'Приложение 3'!F240+'Приложение 3'!F242</f>
        <v>894501723.45000005</v>
      </c>
      <c r="G382" s="54">
        <f>'Приложение 3'!G240+'Приложение 3'!G242</f>
        <v>128460096.52000001</v>
      </c>
      <c r="H382" s="54">
        <f>'Приложение 3'!H240+'Приложение 3'!H242</f>
        <v>0</v>
      </c>
    </row>
  </sheetData>
  <autoFilter ref="A14:G382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52" fitToHeight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7"/>
  <sheetViews>
    <sheetView topLeftCell="B1" workbookViewId="0">
      <selection activeCell="N4" sqref="N4"/>
    </sheetView>
  </sheetViews>
  <sheetFormatPr defaultColWidth="9.140625" defaultRowHeight="15.75" x14ac:dyDescent="0.25"/>
  <cols>
    <col min="1" max="1" width="60.85546875" style="1" customWidth="1"/>
    <col min="2" max="2" width="8.42578125" style="402" customWidth="1"/>
    <col min="3" max="3" width="6.140625" style="2" customWidth="1"/>
    <col min="4" max="4" width="6" style="2" customWidth="1"/>
    <col min="5" max="5" width="17.5703125" style="1" customWidth="1"/>
    <col min="6" max="6" width="8" style="341" customWidth="1"/>
    <col min="7" max="7" width="21" style="8" customWidth="1"/>
    <col min="8" max="8" width="21" style="55" customWidth="1"/>
    <col min="9" max="9" width="25.42578125" style="41" customWidth="1"/>
    <col min="10" max="10" width="13.28515625" style="4" customWidth="1"/>
    <col min="11" max="11" width="12.140625" style="4" customWidth="1"/>
    <col min="12" max="12" width="9.140625" style="4"/>
    <col min="13" max="13" width="11.85546875" style="4" customWidth="1"/>
    <col min="14" max="16384" width="9.140625" style="4"/>
  </cols>
  <sheetData>
    <row r="1" spans="1:9" x14ac:dyDescent="0.25">
      <c r="G1" s="3"/>
      <c r="H1" s="3"/>
    </row>
    <row r="2" spans="1:9" ht="18.75" x14ac:dyDescent="0.3">
      <c r="E2" s="5"/>
      <c r="G2" s="6"/>
      <c r="H2" s="6" t="s">
        <v>222</v>
      </c>
    </row>
    <row r="3" spans="1:9" ht="18.75" x14ac:dyDescent="0.3">
      <c r="E3" s="5"/>
      <c r="G3" s="6"/>
      <c r="H3" s="6" t="s">
        <v>834</v>
      </c>
    </row>
    <row r="4" spans="1:9" ht="18.75" x14ac:dyDescent="0.3">
      <c r="E4" s="5"/>
      <c r="G4" s="6"/>
      <c r="H4" s="6" t="s">
        <v>1</v>
      </c>
    </row>
    <row r="5" spans="1:9" ht="18.75" x14ac:dyDescent="0.3">
      <c r="E5" s="5"/>
      <c r="G5" s="6"/>
      <c r="H5" s="6" t="s">
        <v>2</v>
      </c>
    </row>
    <row r="6" spans="1:9" ht="18.75" x14ac:dyDescent="0.3">
      <c r="E6" s="5"/>
      <c r="G6" s="6"/>
      <c r="H6" s="6" t="s">
        <v>3</v>
      </c>
    </row>
    <row r="7" spans="1:9" ht="18.75" x14ac:dyDescent="0.3">
      <c r="E7" s="5"/>
      <c r="G7" s="6"/>
      <c r="H7" s="6" t="s">
        <v>841</v>
      </c>
    </row>
    <row r="8" spans="1:9" ht="18.75" x14ac:dyDescent="0.3">
      <c r="E8" s="5"/>
      <c r="G8" s="6"/>
      <c r="H8" s="6" t="s">
        <v>833</v>
      </c>
    </row>
    <row r="9" spans="1:9" x14ac:dyDescent="0.25">
      <c r="G9" s="3"/>
      <c r="H9" s="3"/>
    </row>
    <row r="11" spans="1:9" x14ac:dyDescent="0.25">
      <c r="A11" s="434" t="s">
        <v>221</v>
      </c>
      <c r="B11" s="434"/>
      <c r="C11" s="434"/>
      <c r="D11" s="434"/>
      <c r="E11" s="434"/>
      <c r="F11" s="434"/>
      <c r="G11" s="434"/>
      <c r="H11" s="434"/>
      <c r="I11" s="434"/>
    </row>
    <row r="13" spans="1:9" x14ac:dyDescent="0.25">
      <c r="H13" s="7"/>
      <c r="I13" s="7" t="s">
        <v>4</v>
      </c>
    </row>
    <row r="14" spans="1:9" s="12" customFormat="1" ht="30" x14ac:dyDescent="0.25">
      <c r="A14" s="9" t="s">
        <v>5</v>
      </c>
      <c r="B14" s="403" t="s">
        <v>226</v>
      </c>
      <c r="C14" s="10" t="s">
        <v>6</v>
      </c>
      <c r="D14" s="10" t="s">
        <v>7</v>
      </c>
      <c r="E14" s="9" t="s">
        <v>8</v>
      </c>
      <c r="F14" s="9" t="s">
        <v>9</v>
      </c>
      <c r="G14" s="11" t="s">
        <v>10</v>
      </c>
      <c r="H14" s="11" t="s">
        <v>11</v>
      </c>
      <c r="I14" s="237" t="s">
        <v>141</v>
      </c>
    </row>
    <row r="15" spans="1:9" s="17" customFormat="1" ht="31.5" x14ac:dyDescent="0.25">
      <c r="A15" s="115" t="s">
        <v>223</v>
      </c>
      <c r="B15" s="403">
        <v>701</v>
      </c>
      <c r="C15" s="14"/>
      <c r="D15" s="14"/>
      <c r="E15" s="15"/>
      <c r="F15" s="342"/>
      <c r="G15" s="16">
        <f>G16+G120+G130+G199+G204+G222+G401+G448+G541+G570+G442</f>
        <v>4475112082.1833324</v>
      </c>
      <c r="H15" s="16">
        <f>H16+H120+H130+H199+H204+H222+H401+H448+H541+H570+H442</f>
        <v>3470812388.5144</v>
      </c>
      <c r="I15" s="16">
        <f>I16+I120+I130+I199+I204+I222+I401+I448+I541+I570+I442</f>
        <v>3080330700.9958825</v>
      </c>
    </row>
    <row r="16" spans="1:9" x14ac:dyDescent="0.25">
      <c r="A16" s="18" t="s">
        <v>13</v>
      </c>
      <c r="B16" s="404" t="s">
        <v>224</v>
      </c>
      <c r="C16" s="19" t="s">
        <v>14</v>
      </c>
      <c r="D16" s="19"/>
      <c r="E16" s="19"/>
      <c r="F16" s="19"/>
      <c r="G16" s="20">
        <f>G17+G22+G32+G39+G55+G60+G50</f>
        <v>976842515.14333332</v>
      </c>
      <c r="H16" s="20">
        <f t="shared" ref="H16:I16" si="0">H17+H22+H32+H39+H55+H60</f>
        <v>974951554.32000005</v>
      </c>
      <c r="I16" s="20">
        <f t="shared" si="0"/>
        <v>972924493.23000002</v>
      </c>
    </row>
    <row r="17" spans="1:9" ht="47.25" x14ac:dyDescent="0.25">
      <c r="A17" s="18" t="s">
        <v>15</v>
      </c>
      <c r="B17" s="403">
        <v>701</v>
      </c>
      <c r="C17" s="19" t="s">
        <v>14</v>
      </c>
      <c r="D17" s="19" t="s">
        <v>16</v>
      </c>
      <c r="E17" s="19"/>
      <c r="F17" s="19"/>
      <c r="G17" s="20">
        <f t="shared" ref="G17:I18" si="1">G18</f>
        <v>9081110</v>
      </c>
      <c r="H17" s="20">
        <f t="shared" si="1"/>
        <v>9085598</v>
      </c>
      <c r="I17" s="20">
        <f t="shared" si="1"/>
        <v>8999510</v>
      </c>
    </row>
    <row r="18" spans="1:9" s="21" customFormat="1" x14ac:dyDescent="0.25">
      <c r="A18" s="18" t="s">
        <v>17</v>
      </c>
      <c r="B18" s="404" t="s">
        <v>224</v>
      </c>
      <c r="C18" s="19" t="s">
        <v>14</v>
      </c>
      <c r="D18" s="19" t="s">
        <v>16</v>
      </c>
      <c r="E18" s="19" t="s">
        <v>18</v>
      </c>
      <c r="F18" s="19"/>
      <c r="G18" s="20">
        <f t="shared" si="1"/>
        <v>9081110</v>
      </c>
      <c r="H18" s="20">
        <f t="shared" si="1"/>
        <v>9085598</v>
      </c>
      <c r="I18" s="20">
        <f t="shared" si="1"/>
        <v>8999510</v>
      </c>
    </row>
    <row r="19" spans="1:9" ht="30.75" x14ac:dyDescent="0.25">
      <c r="A19" s="22" t="s">
        <v>19</v>
      </c>
      <c r="B19" s="403">
        <v>701</v>
      </c>
      <c r="C19" s="23" t="s">
        <v>14</v>
      </c>
      <c r="D19" s="23" t="s">
        <v>16</v>
      </c>
      <c r="E19" s="23" t="s">
        <v>20</v>
      </c>
      <c r="F19" s="23"/>
      <c r="G19" s="24">
        <f>G21</f>
        <v>9081110</v>
      </c>
      <c r="H19" s="24">
        <f t="shared" ref="H19:I19" si="2">H21</f>
        <v>9085598</v>
      </c>
      <c r="I19" s="24">
        <f t="shared" si="2"/>
        <v>8999510</v>
      </c>
    </row>
    <row r="20" spans="1:9" x14ac:dyDescent="0.25">
      <c r="A20" s="22" t="s">
        <v>155</v>
      </c>
      <c r="B20" s="404" t="s">
        <v>224</v>
      </c>
      <c r="C20" s="23" t="s">
        <v>14</v>
      </c>
      <c r="D20" s="23" t="s">
        <v>16</v>
      </c>
      <c r="E20" s="23" t="s">
        <v>156</v>
      </c>
      <c r="F20" s="23"/>
      <c r="G20" s="24">
        <f>G21</f>
        <v>9081110</v>
      </c>
      <c r="H20" s="24">
        <f t="shared" ref="H20:I20" si="3">H21</f>
        <v>9085598</v>
      </c>
      <c r="I20" s="24">
        <f t="shared" si="3"/>
        <v>8999510</v>
      </c>
    </row>
    <row r="21" spans="1:9" ht="75.75" x14ac:dyDescent="0.25">
      <c r="A21" s="22" t="s">
        <v>21</v>
      </c>
      <c r="B21" s="403">
        <v>701</v>
      </c>
      <c r="C21" s="23" t="s">
        <v>14</v>
      </c>
      <c r="D21" s="23" t="s">
        <v>16</v>
      </c>
      <c r="E21" s="23" t="s">
        <v>156</v>
      </c>
      <c r="F21" s="23" t="s">
        <v>22</v>
      </c>
      <c r="G21" s="25">
        <f>'Приложение 3'!F19</f>
        <v>9081110</v>
      </c>
      <c r="H21" s="25">
        <f>'Приложение 3'!G19</f>
        <v>9085598</v>
      </c>
      <c r="I21" s="25">
        <f>'Приложение 3'!H19</f>
        <v>8999510</v>
      </c>
    </row>
    <row r="22" spans="1:9" s="21" customFormat="1" ht="63" x14ac:dyDescent="0.25">
      <c r="A22" s="18" t="s">
        <v>23</v>
      </c>
      <c r="B22" s="403">
        <v>701</v>
      </c>
      <c r="C22" s="19" t="s">
        <v>14</v>
      </c>
      <c r="D22" s="19" t="s">
        <v>24</v>
      </c>
      <c r="E22" s="19"/>
      <c r="F22" s="19"/>
      <c r="G22" s="20">
        <f t="shared" ref="G22:I23" si="4">G23</f>
        <v>9567881.120000001</v>
      </c>
      <c r="H22" s="20">
        <f t="shared" si="4"/>
        <v>5072585.76</v>
      </c>
      <c r="I22" s="20">
        <f t="shared" si="4"/>
        <v>5311265.62</v>
      </c>
    </row>
    <row r="23" spans="1:9" x14ac:dyDescent="0.25">
      <c r="A23" s="18" t="s">
        <v>17</v>
      </c>
      <c r="B23" s="404" t="s">
        <v>224</v>
      </c>
      <c r="C23" s="19" t="s">
        <v>14</v>
      </c>
      <c r="D23" s="19" t="s">
        <v>24</v>
      </c>
      <c r="E23" s="19" t="s">
        <v>18</v>
      </c>
      <c r="F23" s="19"/>
      <c r="G23" s="20">
        <f t="shared" si="4"/>
        <v>9567881.120000001</v>
      </c>
      <c r="H23" s="20">
        <f t="shared" si="4"/>
        <v>5072585.76</v>
      </c>
      <c r="I23" s="20">
        <f t="shared" si="4"/>
        <v>5311265.62</v>
      </c>
    </row>
    <row r="24" spans="1:9" ht="30.75" x14ac:dyDescent="0.25">
      <c r="A24" s="22" t="s">
        <v>19</v>
      </c>
      <c r="B24" s="403">
        <v>701</v>
      </c>
      <c r="C24" s="23" t="s">
        <v>14</v>
      </c>
      <c r="D24" s="23" t="s">
        <v>24</v>
      </c>
      <c r="E24" s="23" t="s">
        <v>20</v>
      </c>
      <c r="F24" s="23"/>
      <c r="G24" s="24">
        <f>G25+G28</f>
        <v>9567881.120000001</v>
      </c>
      <c r="H24" s="24">
        <f t="shared" ref="H24:I24" si="5">H25+H28</f>
        <v>5072585.76</v>
      </c>
      <c r="I24" s="24">
        <f t="shared" si="5"/>
        <v>5311265.62</v>
      </c>
    </row>
    <row r="25" spans="1:9" ht="30.75" x14ac:dyDescent="0.25">
      <c r="A25" s="22" t="s">
        <v>581</v>
      </c>
      <c r="B25" s="404" t="s">
        <v>224</v>
      </c>
      <c r="C25" s="23" t="s">
        <v>14</v>
      </c>
      <c r="D25" s="23" t="s">
        <v>24</v>
      </c>
      <c r="E25" s="23" t="s">
        <v>580</v>
      </c>
      <c r="F25" s="23"/>
      <c r="G25" s="24">
        <f>SUM(G26:G27)</f>
        <v>4555675.25</v>
      </c>
      <c r="H25" s="24">
        <f t="shared" ref="H25:I25" si="6">SUM(H26:H27)</f>
        <v>0</v>
      </c>
      <c r="I25" s="24">
        <f t="shared" si="6"/>
        <v>0</v>
      </c>
    </row>
    <row r="26" spans="1:9" ht="75.75" x14ac:dyDescent="0.25">
      <c r="A26" s="22" t="s">
        <v>21</v>
      </c>
      <c r="B26" s="403">
        <v>701</v>
      </c>
      <c r="C26" s="23" t="s">
        <v>14</v>
      </c>
      <c r="D26" s="23" t="s">
        <v>24</v>
      </c>
      <c r="E26" s="23" t="s">
        <v>580</v>
      </c>
      <c r="F26" s="23" t="s">
        <v>22</v>
      </c>
      <c r="G26" s="24">
        <f>'Приложение 3'!F24</f>
        <v>4549757</v>
      </c>
      <c r="H26" s="24">
        <f>'Приложение 3'!G24</f>
        <v>0</v>
      </c>
      <c r="I26" s="24">
        <f>'Приложение 3'!H24</f>
        <v>0</v>
      </c>
    </row>
    <row r="27" spans="1:9" x14ac:dyDescent="0.25">
      <c r="A27" s="22" t="s">
        <v>50</v>
      </c>
      <c r="B27" s="403">
        <v>701</v>
      </c>
      <c r="C27" s="23" t="s">
        <v>14</v>
      </c>
      <c r="D27" s="23" t="s">
        <v>24</v>
      </c>
      <c r="E27" s="23" t="s">
        <v>580</v>
      </c>
      <c r="F27" s="23" t="s">
        <v>51</v>
      </c>
      <c r="G27" s="24">
        <f>'Приложение 3'!F25</f>
        <v>5918.25</v>
      </c>
      <c r="H27" s="24"/>
      <c r="I27" s="24"/>
    </row>
    <row r="28" spans="1:9" ht="30.75" x14ac:dyDescent="0.25">
      <c r="A28" s="32" t="s">
        <v>157</v>
      </c>
      <c r="B28" s="404" t="s">
        <v>224</v>
      </c>
      <c r="C28" s="23" t="s">
        <v>14</v>
      </c>
      <c r="D28" s="23" t="s">
        <v>24</v>
      </c>
      <c r="E28" s="23" t="s">
        <v>158</v>
      </c>
      <c r="F28" s="23"/>
      <c r="G28" s="24">
        <f>SUM(G29:G31)</f>
        <v>5012205.87</v>
      </c>
      <c r="H28" s="24">
        <f>SUM(H29:H31)</f>
        <v>5072585.76</v>
      </c>
      <c r="I28" s="24">
        <f>SUM(I29:I31)</f>
        <v>5311265.62</v>
      </c>
    </row>
    <row r="29" spans="1:9" ht="75.75" x14ac:dyDescent="0.25">
      <c r="A29" s="22" t="s">
        <v>21</v>
      </c>
      <c r="B29" s="403">
        <v>701</v>
      </c>
      <c r="C29" s="23" t="s">
        <v>14</v>
      </c>
      <c r="D29" s="23" t="s">
        <v>24</v>
      </c>
      <c r="E29" s="23" t="s">
        <v>158</v>
      </c>
      <c r="F29" s="23" t="s">
        <v>22</v>
      </c>
      <c r="G29" s="24">
        <f>'Приложение 3'!F27</f>
        <v>1693919.4100000001</v>
      </c>
      <c r="H29" s="24">
        <f>'Приложение 3'!G27</f>
        <v>847154.58</v>
      </c>
      <c r="I29" s="24">
        <f>'Приложение 3'!H27</f>
        <v>874470.08</v>
      </c>
    </row>
    <row r="30" spans="1:9" ht="30.75" x14ac:dyDescent="0.25">
      <c r="A30" s="22" t="s">
        <v>25</v>
      </c>
      <c r="B30" s="404" t="s">
        <v>224</v>
      </c>
      <c r="C30" s="23" t="s">
        <v>14</v>
      </c>
      <c r="D30" s="23" t="s">
        <v>24</v>
      </c>
      <c r="E30" s="23" t="s">
        <v>158</v>
      </c>
      <c r="F30" s="23" t="s">
        <v>26</v>
      </c>
      <c r="G30" s="24">
        <f>'Приложение 3'!F28</f>
        <v>3298286.46</v>
      </c>
      <c r="H30" s="24">
        <f>'Приложение 3'!G28</f>
        <v>4195031.18</v>
      </c>
      <c r="I30" s="24">
        <f>'Приложение 3'!H28</f>
        <v>4404814.74</v>
      </c>
    </row>
    <row r="31" spans="1:9" x14ac:dyDescent="0.25">
      <c r="A31" s="22" t="s">
        <v>27</v>
      </c>
      <c r="B31" s="403">
        <v>701</v>
      </c>
      <c r="C31" s="23" t="s">
        <v>14</v>
      </c>
      <c r="D31" s="23" t="s">
        <v>24</v>
      </c>
      <c r="E31" s="23" t="s">
        <v>158</v>
      </c>
      <c r="F31" s="23" t="s">
        <v>28</v>
      </c>
      <c r="G31" s="24">
        <f>'Приложение 3'!F29</f>
        <v>20000</v>
      </c>
      <c r="H31" s="24">
        <f>'Приложение 3'!G29</f>
        <v>30400</v>
      </c>
      <c r="I31" s="24">
        <f>'Приложение 3'!H29</f>
        <v>31980.799999999999</v>
      </c>
    </row>
    <row r="32" spans="1:9" ht="63" x14ac:dyDescent="0.25">
      <c r="A32" s="26" t="s">
        <v>568</v>
      </c>
      <c r="B32" s="404" t="s">
        <v>224</v>
      </c>
      <c r="C32" s="19" t="s">
        <v>14</v>
      </c>
      <c r="D32" s="19" t="s">
        <v>29</v>
      </c>
      <c r="E32" s="19"/>
      <c r="F32" s="19"/>
      <c r="G32" s="20">
        <f t="shared" ref="G32:I34" si="7">G33</f>
        <v>75691819.109999999</v>
      </c>
      <c r="H32" s="20">
        <f t="shared" si="7"/>
        <v>77202429.319999993</v>
      </c>
      <c r="I32" s="20">
        <f t="shared" si="7"/>
        <v>77701079.309999987</v>
      </c>
    </row>
    <row r="33" spans="1:9" x14ac:dyDescent="0.25">
      <c r="A33" s="18" t="s">
        <v>17</v>
      </c>
      <c r="B33" s="403">
        <v>701</v>
      </c>
      <c r="C33" s="19" t="s">
        <v>14</v>
      </c>
      <c r="D33" s="19" t="s">
        <v>29</v>
      </c>
      <c r="E33" s="19" t="s">
        <v>18</v>
      </c>
      <c r="F33" s="19"/>
      <c r="G33" s="20">
        <f t="shared" si="7"/>
        <v>75691819.109999999</v>
      </c>
      <c r="H33" s="20">
        <f t="shared" si="7"/>
        <v>77202429.319999993</v>
      </c>
      <c r="I33" s="20">
        <f t="shared" si="7"/>
        <v>77701079.309999987</v>
      </c>
    </row>
    <row r="34" spans="1:9" ht="30.75" x14ac:dyDescent="0.25">
      <c r="A34" s="22" t="s">
        <v>19</v>
      </c>
      <c r="B34" s="404" t="s">
        <v>224</v>
      </c>
      <c r="C34" s="23" t="s">
        <v>14</v>
      </c>
      <c r="D34" s="23" t="s">
        <v>29</v>
      </c>
      <c r="E34" s="23" t="s">
        <v>20</v>
      </c>
      <c r="F34" s="23"/>
      <c r="G34" s="24">
        <f>G35</f>
        <v>75691819.109999999</v>
      </c>
      <c r="H34" s="24">
        <f t="shared" si="7"/>
        <v>77202429.319999993</v>
      </c>
      <c r="I34" s="24">
        <f t="shared" si="7"/>
        <v>77701079.309999987</v>
      </c>
    </row>
    <row r="35" spans="1:9" ht="30.75" x14ac:dyDescent="0.25">
      <c r="A35" s="22" t="s">
        <v>159</v>
      </c>
      <c r="B35" s="403">
        <v>701</v>
      </c>
      <c r="C35" s="23" t="s">
        <v>14</v>
      </c>
      <c r="D35" s="23" t="s">
        <v>29</v>
      </c>
      <c r="E35" s="23" t="s">
        <v>160</v>
      </c>
      <c r="F35" s="23"/>
      <c r="G35" s="24">
        <f>SUM(G36:G38)</f>
        <v>75691819.109999999</v>
      </c>
      <c r="H35" s="24">
        <f t="shared" ref="H35:I35" si="8">SUM(H36:H38)</f>
        <v>77202429.319999993</v>
      </c>
      <c r="I35" s="24">
        <f t="shared" si="8"/>
        <v>77701079.309999987</v>
      </c>
    </row>
    <row r="36" spans="1:9" ht="75.75" x14ac:dyDescent="0.25">
      <c r="A36" s="22" t="s">
        <v>21</v>
      </c>
      <c r="B36" s="404" t="s">
        <v>224</v>
      </c>
      <c r="C36" s="23" t="s">
        <v>14</v>
      </c>
      <c r="D36" s="23" t="s">
        <v>29</v>
      </c>
      <c r="E36" s="23" t="s">
        <v>160</v>
      </c>
      <c r="F36" s="23" t="s">
        <v>22</v>
      </c>
      <c r="G36" s="24">
        <f>'Приложение 3'!F34</f>
        <v>70327780.310000002</v>
      </c>
      <c r="H36" s="24">
        <f>'Приложение 3'!G34</f>
        <v>70532182.319999993</v>
      </c>
      <c r="I36" s="24">
        <f>'Приложение 3'!H34</f>
        <v>70736065.319999993</v>
      </c>
    </row>
    <row r="37" spans="1:9" s="21" customFormat="1" ht="30.75" x14ac:dyDescent="0.25">
      <c r="A37" s="22" t="s">
        <v>25</v>
      </c>
      <c r="B37" s="403">
        <v>701</v>
      </c>
      <c r="C37" s="23" t="s">
        <v>14</v>
      </c>
      <c r="D37" s="23" t="s">
        <v>29</v>
      </c>
      <c r="E37" s="23" t="s">
        <v>160</v>
      </c>
      <c r="F37" s="23" t="s">
        <v>26</v>
      </c>
      <c r="G37" s="24">
        <f>'Приложение 3'!F35</f>
        <v>5209068.8</v>
      </c>
      <c r="H37" s="24">
        <f>'Приложение 3'!G35</f>
        <v>6515277</v>
      </c>
      <c r="I37" s="24">
        <f>'Приложение 3'!H35</f>
        <v>6810043.9900000002</v>
      </c>
    </row>
    <row r="38" spans="1:9" s="21" customFormat="1" x14ac:dyDescent="0.25">
      <c r="A38" s="22" t="s">
        <v>27</v>
      </c>
      <c r="B38" s="404" t="s">
        <v>224</v>
      </c>
      <c r="C38" s="23" t="s">
        <v>14</v>
      </c>
      <c r="D38" s="23" t="s">
        <v>29</v>
      </c>
      <c r="E38" s="23" t="s">
        <v>160</v>
      </c>
      <c r="F38" s="23" t="s">
        <v>28</v>
      </c>
      <c r="G38" s="24">
        <f>'Приложение 3'!F37</f>
        <v>154970</v>
      </c>
      <c r="H38" s="24">
        <f>'Приложение 3'!G37</f>
        <v>154970</v>
      </c>
      <c r="I38" s="24">
        <f>'Приложение 3'!H37</f>
        <v>154970</v>
      </c>
    </row>
    <row r="39" spans="1:9" ht="47.25" x14ac:dyDescent="0.25">
      <c r="A39" s="18" t="s">
        <v>30</v>
      </c>
      <c r="B39" s="403">
        <v>701</v>
      </c>
      <c r="C39" s="19" t="s">
        <v>14</v>
      </c>
      <c r="D39" s="19" t="s">
        <v>31</v>
      </c>
      <c r="E39" s="19"/>
      <c r="F39" s="19"/>
      <c r="G39" s="20">
        <f>G40</f>
        <v>48200148.25</v>
      </c>
      <c r="H39" s="20">
        <f t="shared" ref="H39:I39" si="9">H40</f>
        <v>46937865.759999998</v>
      </c>
      <c r="I39" s="20">
        <f t="shared" si="9"/>
        <v>46445563.060000002</v>
      </c>
    </row>
    <row r="40" spans="1:9" x14ac:dyDescent="0.25">
      <c r="A40" s="18" t="s">
        <v>17</v>
      </c>
      <c r="B40" s="403">
        <v>701</v>
      </c>
      <c r="C40" s="19" t="s">
        <v>14</v>
      </c>
      <c r="D40" s="19" t="s">
        <v>31</v>
      </c>
      <c r="E40" s="19" t="s">
        <v>18</v>
      </c>
      <c r="F40" s="19"/>
      <c r="G40" s="20">
        <f t="shared" ref="G40:I40" si="10">G41</f>
        <v>48200148.25</v>
      </c>
      <c r="H40" s="20">
        <f t="shared" si="10"/>
        <v>46937865.759999998</v>
      </c>
      <c r="I40" s="20">
        <f t="shared" si="10"/>
        <v>46445563.060000002</v>
      </c>
    </row>
    <row r="41" spans="1:9" ht="30.75" x14ac:dyDescent="0.25">
      <c r="A41" s="22" t="s">
        <v>19</v>
      </c>
      <c r="B41" s="404" t="s">
        <v>224</v>
      </c>
      <c r="C41" s="23" t="s">
        <v>14</v>
      </c>
      <c r="D41" s="23" t="s">
        <v>31</v>
      </c>
      <c r="E41" s="23" t="s">
        <v>20</v>
      </c>
      <c r="F41" s="23"/>
      <c r="G41" s="24">
        <f>G42+G46</f>
        <v>48200148.25</v>
      </c>
      <c r="H41" s="24">
        <f t="shared" ref="H41:I41" si="11">H42+H46</f>
        <v>46937865.759999998</v>
      </c>
      <c r="I41" s="24">
        <f t="shared" si="11"/>
        <v>46445563.060000002</v>
      </c>
    </row>
    <row r="42" spans="1:9" ht="30.75" x14ac:dyDescent="0.25">
      <c r="A42" s="22" t="s">
        <v>159</v>
      </c>
      <c r="B42" s="403">
        <v>701</v>
      </c>
      <c r="C42" s="23" t="s">
        <v>14</v>
      </c>
      <c r="D42" s="23" t="s">
        <v>31</v>
      </c>
      <c r="E42" s="23" t="s">
        <v>160</v>
      </c>
      <c r="F42" s="23"/>
      <c r="G42" s="24">
        <f>SUM(G43:G45)</f>
        <v>42420148.530000001</v>
      </c>
      <c r="H42" s="24">
        <f t="shared" ref="H42:I42" si="12">SUM(H43:H44)</f>
        <v>42935727.759999998</v>
      </c>
      <c r="I42" s="24">
        <f t="shared" si="12"/>
        <v>42263425.060000002</v>
      </c>
    </row>
    <row r="43" spans="1:9" ht="75.75" x14ac:dyDescent="0.25">
      <c r="A43" s="22" t="s">
        <v>21</v>
      </c>
      <c r="B43" s="404" t="s">
        <v>224</v>
      </c>
      <c r="C43" s="23" t="s">
        <v>14</v>
      </c>
      <c r="D43" s="23" t="s">
        <v>31</v>
      </c>
      <c r="E43" s="23" t="s">
        <v>160</v>
      </c>
      <c r="F43" s="23" t="s">
        <v>22</v>
      </c>
      <c r="G43" s="24">
        <f>'Приложение 3'!F46+'Приложение 3'!F50</f>
        <v>38979887.960000001</v>
      </c>
      <c r="H43" s="24">
        <f>'Приложение 3'!G46+'Приложение 3'!G50</f>
        <v>39757803.409999996</v>
      </c>
      <c r="I43" s="24">
        <f>'Приложение 3'!H46+'Приложение 3'!H50</f>
        <v>39020083.640000001</v>
      </c>
    </row>
    <row r="44" spans="1:9" ht="30.75" x14ac:dyDescent="0.25">
      <c r="A44" s="22" t="s">
        <v>25</v>
      </c>
      <c r="B44" s="403">
        <v>701</v>
      </c>
      <c r="C44" s="23" t="s">
        <v>14</v>
      </c>
      <c r="D44" s="23" t="s">
        <v>31</v>
      </c>
      <c r="E44" s="23" t="s">
        <v>160</v>
      </c>
      <c r="F44" s="23" t="s">
        <v>26</v>
      </c>
      <c r="G44" s="24">
        <f>'Приложение 3'!F47+'Приложение 3'!F51</f>
        <v>3440222</v>
      </c>
      <c r="H44" s="24">
        <f>'Приложение 3'!G47+'Приложение 3'!G51</f>
        <v>3177924.35</v>
      </c>
      <c r="I44" s="24">
        <f>'Приложение 3'!H47+'Приложение 3'!H51</f>
        <v>3243341.42</v>
      </c>
    </row>
    <row r="45" spans="1:9" x14ac:dyDescent="0.25">
      <c r="A45" s="22" t="s">
        <v>27</v>
      </c>
      <c r="B45" s="403">
        <v>701</v>
      </c>
      <c r="C45" s="23" t="s">
        <v>14</v>
      </c>
      <c r="D45" s="23" t="s">
        <v>31</v>
      </c>
      <c r="E45" s="23" t="s">
        <v>160</v>
      </c>
      <c r="F45" s="23" t="s">
        <v>28</v>
      </c>
      <c r="G45" s="24">
        <f>'Приложение 3'!F48</f>
        <v>38.57</v>
      </c>
      <c r="H45" s="24">
        <f>'Приложение 3'!G48</f>
        <v>0</v>
      </c>
      <c r="I45" s="24">
        <f>'Приложение 3'!H48</f>
        <v>0</v>
      </c>
    </row>
    <row r="46" spans="1:9" ht="30.75" x14ac:dyDescent="0.25">
      <c r="A46" s="22" t="s">
        <v>161</v>
      </c>
      <c r="B46" s="404" t="s">
        <v>224</v>
      </c>
      <c r="C46" s="23" t="s">
        <v>14</v>
      </c>
      <c r="D46" s="23" t="s">
        <v>31</v>
      </c>
      <c r="E46" s="23" t="s">
        <v>162</v>
      </c>
      <c r="F46" s="23"/>
      <c r="G46" s="24">
        <f>SUM(G47:G49)</f>
        <v>5779999.7199999997</v>
      </c>
      <c r="H46" s="24">
        <f t="shared" ref="H46:I46" si="13">SUM(H47:H49)</f>
        <v>4002138</v>
      </c>
      <c r="I46" s="24">
        <f t="shared" si="13"/>
        <v>4182138</v>
      </c>
    </row>
    <row r="47" spans="1:9" ht="75.75" x14ac:dyDescent="0.25">
      <c r="A47" s="22" t="s">
        <v>21</v>
      </c>
      <c r="B47" s="403">
        <v>701</v>
      </c>
      <c r="C47" s="23" t="s">
        <v>14</v>
      </c>
      <c r="D47" s="23" t="s">
        <v>31</v>
      </c>
      <c r="E47" s="23" t="s">
        <v>162</v>
      </c>
      <c r="F47" s="23" t="s">
        <v>22</v>
      </c>
      <c r="G47" s="24">
        <f>'Приложение 3'!F42</f>
        <v>5370754.0499999998</v>
      </c>
      <c r="H47" s="24">
        <f>'Приложение 3'!G42</f>
        <v>4002138</v>
      </c>
      <c r="I47" s="24">
        <f>'Приложение 3'!H42</f>
        <v>4182138</v>
      </c>
    </row>
    <row r="48" spans="1:9" x14ac:dyDescent="0.25">
      <c r="A48" s="22" t="s">
        <v>50</v>
      </c>
      <c r="B48" s="403">
        <v>701</v>
      </c>
      <c r="C48" s="23" t="s">
        <v>14</v>
      </c>
      <c r="D48" s="23" t="s">
        <v>31</v>
      </c>
      <c r="E48" s="23" t="s">
        <v>162</v>
      </c>
      <c r="F48" s="23" t="s">
        <v>51</v>
      </c>
      <c r="G48" s="24">
        <f>'Приложение 3'!F43</f>
        <v>409200</v>
      </c>
      <c r="H48" s="24">
        <f>'Приложение 3'!G43</f>
        <v>0</v>
      </c>
      <c r="I48" s="24">
        <f>'Приложение 3'!H43</f>
        <v>0</v>
      </c>
    </row>
    <row r="49" spans="1:9" x14ac:dyDescent="0.25">
      <c r="A49" s="22" t="s">
        <v>27</v>
      </c>
      <c r="B49" s="403">
        <v>701</v>
      </c>
      <c r="C49" s="23" t="s">
        <v>14</v>
      </c>
      <c r="D49" s="23" t="s">
        <v>31</v>
      </c>
      <c r="E49" s="23" t="s">
        <v>162</v>
      </c>
      <c r="F49" s="23" t="s">
        <v>28</v>
      </c>
      <c r="G49" s="24">
        <f>'Приложение 3'!F44</f>
        <v>45.67</v>
      </c>
      <c r="H49" s="24">
        <f>'Приложение 3'!G44</f>
        <v>0</v>
      </c>
      <c r="I49" s="24">
        <f>'Приложение 3'!H44</f>
        <v>0</v>
      </c>
    </row>
    <row r="50" spans="1:9" s="27" customFormat="1" ht="31.5" x14ac:dyDescent="0.25">
      <c r="A50" s="18" t="s">
        <v>32</v>
      </c>
      <c r="B50" s="405" t="s">
        <v>224</v>
      </c>
      <c r="C50" s="19" t="s">
        <v>14</v>
      </c>
      <c r="D50" s="19" t="s">
        <v>33</v>
      </c>
      <c r="E50" s="19"/>
      <c r="F50" s="19"/>
      <c r="G50" s="20">
        <f>G51</f>
        <v>149600</v>
      </c>
      <c r="H50" s="20">
        <f t="shared" ref="H50:I53" si="14">H51</f>
        <v>0</v>
      </c>
      <c r="I50" s="20">
        <f t="shared" si="14"/>
        <v>0</v>
      </c>
    </row>
    <row r="51" spans="1:9" s="27" customFormat="1" x14ac:dyDescent="0.25">
      <c r="A51" s="18" t="s">
        <v>17</v>
      </c>
      <c r="B51" s="406">
        <v>701</v>
      </c>
      <c r="C51" s="19" t="s">
        <v>14</v>
      </c>
      <c r="D51" s="19" t="s">
        <v>33</v>
      </c>
      <c r="E51" s="19" t="s">
        <v>18</v>
      </c>
      <c r="F51" s="19"/>
      <c r="G51" s="20">
        <f>G52</f>
        <v>149600</v>
      </c>
      <c r="H51" s="20">
        <f t="shared" si="14"/>
        <v>0</v>
      </c>
      <c r="I51" s="20">
        <f t="shared" si="14"/>
        <v>0</v>
      </c>
    </row>
    <row r="52" spans="1:9" x14ac:dyDescent="0.25">
      <c r="A52" s="22" t="s">
        <v>54</v>
      </c>
      <c r="B52" s="404" t="s">
        <v>224</v>
      </c>
      <c r="C52" s="23" t="s">
        <v>14</v>
      </c>
      <c r="D52" s="23" t="s">
        <v>33</v>
      </c>
      <c r="E52" s="23" t="s">
        <v>37</v>
      </c>
      <c r="F52" s="23"/>
      <c r="G52" s="24">
        <f>G53</f>
        <v>149600</v>
      </c>
      <c r="H52" s="24">
        <f t="shared" si="14"/>
        <v>0</v>
      </c>
      <c r="I52" s="24">
        <f t="shared" si="14"/>
        <v>0</v>
      </c>
    </row>
    <row r="53" spans="1:9" ht="30.75" x14ac:dyDescent="0.25">
      <c r="A53" s="22" t="s">
        <v>166</v>
      </c>
      <c r="B53" s="403">
        <v>701</v>
      </c>
      <c r="C53" s="23" t="s">
        <v>14</v>
      </c>
      <c r="D53" s="23" t="s">
        <v>33</v>
      </c>
      <c r="E53" s="23" t="s">
        <v>167</v>
      </c>
      <c r="F53" s="23"/>
      <c r="G53" s="24">
        <f>G54</f>
        <v>149600</v>
      </c>
      <c r="H53" s="24">
        <f t="shared" si="14"/>
        <v>0</v>
      </c>
      <c r="I53" s="24">
        <f t="shared" si="14"/>
        <v>0</v>
      </c>
    </row>
    <row r="54" spans="1:9" ht="30.75" x14ac:dyDescent="0.25">
      <c r="A54" s="22" t="s">
        <v>25</v>
      </c>
      <c r="B54" s="404" t="s">
        <v>224</v>
      </c>
      <c r="C54" s="23" t="s">
        <v>14</v>
      </c>
      <c r="D54" s="23" t="s">
        <v>33</v>
      </c>
      <c r="E54" s="23" t="s">
        <v>167</v>
      </c>
      <c r="F54" s="23" t="s">
        <v>26</v>
      </c>
      <c r="G54" s="24">
        <f>'Приложение 3'!F56</f>
        <v>149600</v>
      </c>
      <c r="H54" s="24">
        <f>'Приложение 3'!G56</f>
        <v>0</v>
      </c>
      <c r="I54" s="24">
        <f>'Приложение 3'!H56</f>
        <v>0</v>
      </c>
    </row>
    <row r="55" spans="1:9" x14ac:dyDescent="0.25">
      <c r="A55" s="18" t="s">
        <v>34</v>
      </c>
      <c r="B55" s="403">
        <v>701</v>
      </c>
      <c r="C55" s="19" t="s">
        <v>14</v>
      </c>
      <c r="D55" s="19" t="s">
        <v>35</v>
      </c>
      <c r="E55" s="19"/>
      <c r="F55" s="19"/>
      <c r="G55" s="20">
        <f t="shared" ref="G55:I58" si="15">G56</f>
        <v>27650474.999999993</v>
      </c>
      <c r="H55" s="20">
        <f t="shared" si="15"/>
        <v>70000000</v>
      </c>
      <c r="I55" s="20">
        <f t="shared" si="15"/>
        <v>70000000</v>
      </c>
    </row>
    <row r="56" spans="1:9" x14ac:dyDescent="0.25">
      <c r="A56" s="18" t="s">
        <v>17</v>
      </c>
      <c r="B56" s="403">
        <v>701</v>
      </c>
      <c r="C56" s="19" t="s">
        <v>14</v>
      </c>
      <c r="D56" s="19" t="s">
        <v>35</v>
      </c>
      <c r="E56" s="19" t="s">
        <v>18</v>
      </c>
      <c r="F56" s="19"/>
      <c r="G56" s="20">
        <f t="shared" si="15"/>
        <v>27650474.999999993</v>
      </c>
      <c r="H56" s="20">
        <f t="shared" si="15"/>
        <v>70000000</v>
      </c>
      <c r="I56" s="20">
        <f t="shared" si="15"/>
        <v>70000000</v>
      </c>
    </row>
    <row r="57" spans="1:9" x14ac:dyDescent="0.25">
      <c r="A57" s="22" t="s">
        <v>36</v>
      </c>
      <c r="B57" s="404" t="s">
        <v>224</v>
      </c>
      <c r="C57" s="23" t="s">
        <v>14</v>
      </c>
      <c r="D57" s="23" t="s">
        <v>35</v>
      </c>
      <c r="E57" s="23" t="s">
        <v>37</v>
      </c>
      <c r="F57" s="23"/>
      <c r="G57" s="24">
        <f>G58</f>
        <v>27650474.999999993</v>
      </c>
      <c r="H57" s="24">
        <f t="shared" si="15"/>
        <v>70000000</v>
      </c>
      <c r="I57" s="24">
        <f t="shared" si="15"/>
        <v>70000000</v>
      </c>
    </row>
    <row r="58" spans="1:9" x14ac:dyDescent="0.25">
      <c r="A58" s="22" t="s">
        <v>163</v>
      </c>
      <c r="B58" s="403">
        <v>701</v>
      </c>
      <c r="C58" s="23" t="s">
        <v>14</v>
      </c>
      <c r="D58" s="23" t="s">
        <v>35</v>
      </c>
      <c r="E58" s="23" t="s">
        <v>164</v>
      </c>
      <c r="F58" s="23"/>
      <c r="G58" s="24">
        <f>G59</f>
        <v>27650474.999999993</v>
      </c>
      <c r="H58" s="24">
        <f t="shared" si="15"/>
        <v>70000000</v>
      </c>
      <c r="I58" s="24">
        <f t="shared" si="15"/>
        <v>70000000</v>
      </c>
    </row>
    <row r="59" spans="1:9" x14ac:dyDescent="0.25">
      <c r="A59" s="22" t="s">
        <v>27</v>
      </c>
      <c r="B59" s="404" t="s">
        <v>224</v>
      </c>
      <c r="C59" s="23" t="s">
        <v>14</v>
      </c>
      <c r="D59" s="23" t="s">
        <v>35</v>
      </c>
      <c r="E59" s="23" t="s">
        <v>164</v>
      </c>
      <c r="F59" s="23" t="s">
        <v>28</v>
      </c>
      <c r="G59" s="24">
        <f>'Приложение 3'!F61</f>
        <v>27650474.999999993</v>
      </c>
      <c r="H59" s="24">
        <f>'Приложение 3'!G61</f>
        <v>70000000</v>
      </c>
      <c r="I59" s="24">
        <f>'Приложение 3'!H61</f>
        <v>70000000</v>
      </c>
    </row>
    <row r="60" spans="1:9" s="27" customFormat="1" x14ac:dyDescent="0.25">
      <c r="A60" s="18" t="s">
        <v>38</v>
      </c>
      <c r="B60" s="403">
        <v>701</v>
      </c>
      <c r="C60" s="19" t="s">
        <v>14</v>
      </c>
      <c r="D60" s="19" t="s">
        <v>39</v>
      </c>
      <c r="E60" s="19"/>
      <c r="F60" s="19"/>
      <c r="G60" s="20">
        <f>G61+G67+G95</f>
        <v>806501481.6633333</v>
      </c>
      <c r="H60" s="20">
        <f t="shared" ref="H60:I60" si="16">H61+H67+H95</f>
        <v>766653075.48000002</v>
      </c>
      <c r="I60" s="20">
        <f t="shared" si="16"/>
        <v>764467075.24000001</v>
      </c>
    </row>
    <row r="61" spans="1:9" ht="47.25" x14ac:dyDescent="0.25">
      <c r="A61" s="18" t="s">
        <v>40</v>
      </c>
      <c r="B61" s="404" t="s">
        <v>224</v>
      </c>
      <c r="C61" s="19" t="s">
        <v>14</v>
      </c>
      <c r="D61" s="19" t="s">
        <v>39</v>
      </c>
      <c r="E61" s="19" t="s">
        <v>41</v>
      </c>
      <c r="F61" s="19"/>
      <c r="G61" s="246">
        <f t="shared" ref="G61:I61" si="17">G62</f>
        <v>7014052.0900000008</v>
      </c>
      <c r="H61" s="20">
        <f t="shared" si="17"/>
        <v>9735155</v>
      </c>
      <c r="I61" s="20">
        <f t="shared" si="17"/>
        <v>7000000</v>
      </c>
    </row>
    <row r="62" spans="1:9" ht="45" x14ac:dyDescent="0.25">
      <c r="A62" s="252" t="s">
        <v>213</v>
      </c>
      <c r="B62" s="403">
        <v>701</v>
      </c>
      <c r="C62" s="23" t="s">
        <v>14</v>
      </c>
      <c r="D62" s="23" t="s">
        <v>39</v>
      </c>
      <c r="E62" s="23" t="s">
        <v>43</v>
      </c>
      <c r="F62" s="23"/>
      <c r="G62" s="247">
        <f>G63+G65</f>
        <v>7014052.0900000008</v>
      </c>
      <c r="H62" s="24">
        <f t="shared" ref="H62:I62" si="18">H63+H65</f>
        <v>9735155</v>
      </c>
      <c r="I62" s="24">
        <f t="shared" si="18"/>
        <v>7000000</v>
      </c>
    </row>
    <row r="63" spans="1:9" ht="30" x14ac:dyDescent="0.25">
      <c r="A63" s="252" t="s">
        <v>690</v>
      </c>
      <c r="B63" s="404" t="s">
        <v>224</v>
      </c>
      <c r="C63" s="23" t="s">
        <v>14</v>
      </c>
      <c r="D63" s="23" t="s">
        <v>39</v>
      </c>
      <c r="E63" s="57">
        <v>6130010000</v>
      </c>
      <c r="F63" s="57"/>
      <c r="G63" s="416">
        <f>G64</f>
        <v>3407035.5300000007</v>
      </c>
      <c r="H63" s="58">
        <f t="shared" ref="H63:I63" si="19">H64</f>
        <v>3440015</v>
      </c>
      <c r="I63" s="58">
        <f t="shared" si="19"/>
        <v>5000000</v>
      </c>
    </row>
    <row r="64" spans="1:9" ht="30" x14ac:dyDescent="0.25">
      <c r="A64" s="252" t="s">
        <v>25</v>
      </c>
      <c r="B64" s="403">
        <v>701</v>
      </c>
      <c r="C64" s="23" t="s">
        <v>14</v>
      </c>
      <c r="D64" s="23" t="s">
        <v>39</v>
      </c>
      <c r="E64" s="57">
        <v>6130010000</v>
      </c>
      <c r="F64" s="57" t="s">
        <v>26</v>
      </c>
      <c r="G64" s="416">
        <f>6128138.44-3166302.61+445199.7</f>
        <v>3407035.5300000007</v>
      </c>
      <c r="H64" s="58">
        <v>3440015</v>
      </c>
      <c r="I64" s="58">
        <v>5000000</v>
      </c>
    </row>
    <row r="65" spans="1:9" ht="45" x14ac:dyDescent="0.25">
      <c r="A65" s="252" t="s">
        <v>691</v>
      </c>
      <c r="B65" s="403">
        <v>701</v>
      </c>
      <c r="C65" s="23" t="s">
        <v>14</v>
      </c>
      <c r="D65" s="23" t="s">
        <v>39</v>
      </c>
      <c r="E65" s="57">
        <v>6130010001</v>
      </c>
      <c r="F65" s="57"/>
      <c r="G65" s="416">
        <f>G66</f>
        <v>3607016.56</v>
      </c>
      <c r="H65" s="58">
        <f t="shared" ref="H65:I65" si="20">H66</f>
        <v>6295140</v>
      </c>
      <c r="I65" s="58">
        <f t="shared" si="20"/>
        <v>2000000</v>
      </c>
    </row>
    <row r="66" spans="1:9" ht="30.75" x14ac:dyDescent="0.25">
      <c r="A66" s="22" t="s">
        <v>25</v>
      </c>
      <c r="B66" s="404" t="s">
        <v>224</v>
      </c>
      <c r="C66" s="23" t="s">
        <v>14</v>
      </c>
      <c r="D66" s="23" t="s">
        <v>39</v>
      </c>
      <c r="E66" s="57">
        <v>6130010001</v>
      </c>
      <c r="F66" s="57" t="s">
        <v>26</v>
      </c>
      <c r="G66" s="416">
        <v>3607016.56</v>
      </c>
      <c r="H66" s="58">
        <v>6295140</v>
      </c>
      <c r="I66" s="58">
        <v>2000000</v>
      </c>
    </row>
    <row r="67" spans="1:9" ht="31.5" x14ac:dyDescent="0.25">
      <c r="A67" s="18" t="s">
        <v>789</v>
      </c>
      <c r="B67" s="403">
        <v>701</v>
      </c>
      <c r="C67" s="19" t="s">
        <v>14</v>
      </c>
      <c r="D67" s="19" t="s">
        <v>39</v>
      </c>
      <c r="E67" s="19" t="s">
        <v>44</v>
      </c>
      <c r="F67" s="19"/>
      <c r="G67" s="20">
        <f>G68+G90</f>
        <v>195672050.90000001</v>
      </c>
      <c r="H67" s="20">
        <f t="shared" ref="H67:I67" si="21">H68+H90</f>
        <v>197393584.64000002</v>
      </c>
      <c r="I67" s="20">
        <f t="shared" si="21"/>
        <v>197393584.50000003</v>
      </c>
    </row>
    <row r="68" spans="1:9" x14ac:dyDescent="0.25">
      <c r="A68" s="22" t="s">
        <v>42</v>
      </c>
      <c r="B68" s="404" t="s">
        <v>224</v>
      </c>
      <c r="C68" s="23" t="s">
        <v>14</v>
      </c>
      <c r="D68" s="23" t="s">
        <v>39</v>
      </c>
      <c r="E68" s="23" t="s">
        <v>45</v>
      </c>
      <c r="F68" s="23"/>
      <c r="G68" s="24">
        <f>G69+G83</f>
        <v>153539687.94</v>
      </c>
      <c r="H68" s="24">
        <f t="shared" ref="H68:I68" si="22">H69+H83</f>
        <v>156570701.68000001</v>
      </c>
      <c r="I68" s="24">
        <f t="shared" si="22"/>
        <v>156570701.54000002</v>
      </c>
    </row>
    <row r="69" spans="1:9" s="56" customFormat="1" x14ac:dyDescent="0.25">
      <c r="A69" s="22" t="s">
        <v>142</v>
      </c>
      <c r="B69" s="403">
        <v>701</v>
      </c>
      <c r="C69" s="23" t="s">
        <v>14</v>
      </c>
      <c r="D69" s="23" t="s">
        <v>39</v>
      </c>
      <c r="E69" s="23" t="s">
        <v>45</v>
      </c>
      <c r="F69" s="221"/>
      <c r="G69" s="24">
        <f>G70+G72+G75+G77+G79+G81</f>
        <v>147813493.63999999</v>
      </c>
      <c r="H69" s="24">
        <f t="shared" ref="H69:I69" si="23">H70+H72+H75+H77+H79+H81</f>
        <v>151303201.68000001</v>
      </c>
      <c r="I69" s="24">
        <f t="shared" si="23"/>
        <v>151303201.54000002</v>
      </c>
    </row>
    <row r="70" spans="1:9" s="56" customFormat="1" ht="30.75" x14ac:dyDescent="0.25">
      <c r="A70" s="22" t="s">
        <v>624</v>
      </c>
      <c r="B70" s="404" t="s">
        <v>224</v>
      </c>
      <c r="C70" s="23" t="s">
        <v>14</v>
      </c>
      <c r="D70" s="23" t="s">
        <v>39</v>
      </c>
      <c r="E70" s="23" t="s">
        <v>628</v>
      </c>
      <c r="F70" s="221"/>
      <c r="G70" s="247">
        <f>G71</f>
        <v>136288732.25999999</v>
      </c>
      <c r="H70" s="24">
        <f t="shared" ref="H70:I70" si="24">H71</f>
        <v>140305248</v>
      </c>
      <c r="I70" s="24">
        <f t="shared" si="24"/>
        <v>140305247.86000001</v>
      </c>
    </row>
    <row r="71" spans="1:9" s="93" customFormat="1" ht="30" x14ac:dyDescent="0.2">
      <c r="A71" s="22" t="s">
        <v>46</v>
      </c>
      <c r="B71" s="403">
        <v>701</v>
      </c>
      <c r="C71" s="23" t="s">
        <v>14</v>
      </c>
      <c r="D71" s="23" t="s">
        <v>39</v>
      </c>
      <c r="E71" s="251">
        <v>7330010001</v>
      </c>
      <c r="F71" s="23" t="s">
        <v>47</v>
      </c>
      <c r="G71" s="247">
        <f>134080977.48+1207754.78+1000000</f>
        <v>136288732.25999999</v>
      </c>
      <c r="H71" s="24">
        <v>140305248</v>
      </c>
      <c r="I71" s="24">
        <v>140305247.86000001</v>
      </c>
    </row>
    <row r="72" spans="1:9" s="56" customFormat="1" x14ac:dyDescent="0.25">
      <c r="A72" s="22" t="s">
        <v>625</v>
      </c>
      <c r="B72" s="404" t="s">
        <v>224</v>
      </c>
      <c r="C72" s="23" t="s">
        <v>14</v>
      </c>
      <c r="D72" s="23" t="s">
        <v>39</v>
      </c>
      <c r="E72" s="23" t="s">
        <v>629</v>
      </c>
      <c r="F72" s="221"/>
      <c r="G72" s="247">
        <f>G73+G74</f>
        <v>959305.84</v>
      </c>
      <c r="H72" s="24">
        <f t="shared" ref="H72:I72" si="25">H73+H74</f>
        <v>959305.84</v>
      </c>
      <c r="I72" s="24">
        <f t="shared" si="25"/>
        <v>959305.84</v>
      </c>
    </row>
    <row r="73" spans="1:9" s="56" customFormat="1" ht="30.75" x14ac:dyDescent="0.25">
      <c r="A73" s="22" t="s">
        <v>25</v>
      </c>
      <c r="B73" s="403">
        <v>701</v>
      </c>
      <c r="C73" s="23" t="s">
        <v>14</v>
      </c>
      <c r="D73" s="23" t="s">
        <v>39</v>
      </c>
      <c r="E73" s="23" t="s">
        <v>629</v>
      </c>
      <c r="F73" s="221" t="s">
        <v>26</v>
      </c>
      <c r="G73" s="247">
        <v>949305.84</v>
      </c>
      <c r="H73" s="24">
        <v>949305.84</v>
      </c>
      <c r="I73" s="24">
        <v>949305.84</v>
      </c>
    </row>
    <row r="74" spans="1:9" x14ac:dyDescent="0.25">
      <c r="A74" s="22" t="s">
        <v>27</v>
      </c>
      <c r="B74" s="404" t="s">
        <v>224</v>
      </c>
      <c r="C74" s="23" t="s">
        <v>14</v>
      </c>
      <c r="D74" s="23" t="s">
        <v>39</v>
      </c>
      <c r="E74" s="23" t="s">
        <v>629</v>
      </c>
      <c r="F74" s="23" t="s">
        <v>28</v>
      </c>
      <c r="G74" s="247">
        <v>10000</v>
      </c>
      <c r="H74" s="24">
        <v>10000</v>
      </c>
      <c r="I74" s="24">
        <v>10000</v>
      </c>
    </row>
    <row r="75" spans="1:9" s="56" customFormat="1" ht="30.75" x14ac:dyDescent="0.25">
      <c r="A75" s="22" t="s">
        <v>626</v>
      </c>
      <c r="B75" s="403">
        <v>701</v>
      </c>
      <c r="C75" s="23" t="s">
        <v>14</v>
      </c>
      <c r="D75" s="23" t="s">
        <v>39</v>
      </c>
      <c r="E75" s="23" t="s">
        <v>630</v>
      </c>
      <c r="F75" s="221"/>
      <c r="G75" s="247">
        <f>G76</f>
        <v>63000</v>
      </c>
      <c r="H75" s="24">
        <f t="shared" ref="H75:I75" si="26">H76</f>
        <v>63000</v>
      </c>
      <c r="I75" s="24">
        <f t="shared" si="26"/>
        <v>63000</v>
      </c>
    </row>
    <row r="76" spans="1:9" s="56" customFormat="1" ht="30.75" x14ac:dyDescent="0.25">
      <c r="A76" s="22" t="s">
        <v>25</v>
      </c>
      <c r="B76" s="404" t="s">
        <v>224</v>
      </c>
      <c r="C76" s="23" t="s">
        <v>14</v>
      </c>
      <c r="D76" s="23" t="s">
        <v>39</v>
      </c>
      <c r="E76" s="23" t="s">
        <v>630</v>
      </c>
      <c r="F76" s="221" t="s">
        <v>26</v>
      </c>
      <c r="G76" s="247">
        <v>63000</v>
      </c>
      <c r="H76" s="24">
        <v>63000</v>
      </c>
      <c r="I76" s="24">
        <v>63000</v>
      </c>
    </row>
    <row r="77" spans="1:9" s="56" customFormat="1" x14ac:dyDescent="0.25">
      <c r="A77" s="22" t="s">
        <v>627</v>
      </c>
      <c r="B77" s="403">
        <v>701</v>
      </c>
      <c r="C77" s="23" t="s">
        <v>14</v>
      </c>
      <c r="D77" s="23" t="s">
        <v>39</v>
      </c>
      <c r="E77" s="23" t="s">
        <v>631</v>
      </c>
      <c r="F77" s="221"/>
      <c r="G77" s="247">
        <f>G78</f>
        <v>4155170.41</v>
      </c>
      <c r="H77" s="24">
        <f t="shared" ref="H77:I77" si="27">H78</f>
        <v>5427450.4100000001</v>
      </c>
      <c r="I77" s="24">
        <f t="shared" si="27"/>
        <v>5427450.4100000001</v>
      </c>
    </row>
    <row r="78" spans="1:9" s="56" customFormat="1" ht="30.75" x14ac:dyDescent="0.25">
      <c r="A78" s="22" t="s">
        <v>25</v>
      </c>
      <c r="B78" s="404" t="s">
        <v>224</v>
      </c>
      <c r="C78" s="23" t="s">
        <v>14</v>
      </c>
      <c r="D78" s="23" t="s">
        <v>39</v>
      </c>
      <c r="E78" s="23" t="s">
        <v>631</v>
      </c>
      <c r="F78" s="221" t="s">
        <v>26</v>
      </c>
      <c r="G78" s="247">
        <f>5427450.41-1228680-43600</f>
        <v>4155170.41</v>
      </c>
      <c r="H78" s="24">
        <v>5427450.4100000001</v>
      </c>
      <c r="I78" s="24">
        <v>5427450.4100000001</v>
      </c>
    </row>
    <row r="79" spans="1:9" s="56" customFormat="1" x14ac:dyDescent="0.25">
      <c r="A79" s="22" t="s">
        <v>633</v>
      </c>
      <c r="B79" s="403">
        <v>701</v>
      </c>
      <c r="C79" s="23" t="s">
        <v>14</v>
      </c>
      <c r="D79" s="23" t="s">
        <v>39</v>
      </c>
      <c r="E79" s="23" t="s">
        <v>632</v>
      </c>
      <c r="F79" s="221"/>
      <c r="G79" s="247">
        <f>G80</f>
        <v>2234096</v>
      </c>
      <c r="H79" s="24">
        <f t="shared" ref="H79:I79" si="28">H80</f>
        <v>2234096</v>
      </c>
      <c r="I79" s="24">
        <f t="shared" si="28"/>
        <v>2234096</v>
      </c>
    </row>
    <row r="80" spans="1:9" ht="30.75" x14ac:dyDescent="0.25">
      <c r="A80" s="22" t="s">
        <v>25</v>
      </c>
      <c r="B80" s="404" t="s">
        <v>224</v>
      </c>
      <c r="C80" s="23" t="s">
        <v>14</v>
      </c>
      <c r="D80" s="23" t="s">
        <v>39</v>
      </c>
      <c r="E80" s="23" t="s">
        <v>632</v>
      </c>
      <c r="F80" s="23" t="s">
        <v>26</v>
      </c>
      <c r="G80" s="247">
        <v>2234096</v>
      </c>
      <c r="H80" s="24">
        <v>2234096</v>
      </c>
      <c r="I80" s="24">
        <v>2234096</v>
      </c>
    </row>
    <row r="81" spans="1:9" ht="30.75" x14ac:dyDescent="0.25">
      <c r="A81" s="22" t="s">
        <v>634</v>
      </c>
      <c r="B81" s="403">
        <v>701</v>
      </c>
      <c r="C81" s="23" t="s">
        <v>14</v>
      </c>
      <c r="D81" s="23" t="s">
        <v>39</v>
      </c>
      <c r="E81" s="23" t="s">
        <v>635</v>
      </c>
      <c r="F81" s="23"/>
      <c r="G81" s="247">
        <f>G82</f>
        <v>4113189.13</v>
      </c>
      <c r="H81" s="24">
        <f t="shared" ref="H81:I81" si="29">H82</f>
        <v>2314101.4300000002</v>
      </c>
      <c r="I81" s="24">
        <f t="shared" si="29"/>
        <v>2314101.4300000002</v>
      </c>
    </row>
    <row r="82" spans="1:9" ht="30.75" x14ac:dyDescent="0.25">
      <c r="A82" s="22" t="s">
        <v>25</v>
      </c>
      <c r="B82" s="403">
        <v>701</v>
      </c>
      <c r="C82" s="23" t="s">
        <v>14</v>
      </c>
      <c r="D82" s="23" t="s">
        <v>39</v>
      </c>
      <c r="E82" s="23" t="s">
        <v>635</v>
      </c>
      <c r="F82" s="23" t="s">
        <v>26</v>
      </c>
      <c r="G82" s="247">
        <f>2314101.43+1799087.7</f>
        <v>4113189.13</v>
      </c>
      <c r="H82" s="24">
        <v>2314101.4300000002</v>
      </c>
      <c r="I82" s="24">
        <v>2314101.4300000002</v>
      </c>
    </row>
    <row r="83" spans="1:9" ht="30.75" x14ac:dyDescent="0.25">
      <c r="A83" s="22" t="s">
        <v>143</v>
      </c>
      <c r="B83" s="404" t="s">
        <v>224</v>
      </c>
      <c r="C83" s="23" t="s">
        <v>14</v>
      </c>
      <c r="D83" s="23" t="s">
        <v>39</v>
      </c>
      <c r="E83" s="23" t="s">
        <v>45</v>
      </c>
      <c r="F83" s="23"/>
      <c r="G83" s="247">
        <f>G84+G86+G88</f>
        <v>5726194.2999999998</v>
      </c>
      <c r="H83" s="24">
        <f t="shared" ref="H83:I83" si="30">H84+H86+H88</f>
        <v>5267500</v>
      </c>
      <c r="I83" s="24">
        <f t="shared" si="30"/>
        <v>5267500</v>
      </c>
    </row>
    <row r="84" spans="1:9" x14ac:dyDescent="0.25">
      <c r="A84" s="22" t="s">
        <v>621</v>
      </c>
      <c r="B84" s="403">
        <v>701</v>
      </c>
      <c r="C84" s="23" t="s">
        <v>14</v>
      </c>
      <c r="D84" s="23" t="s">
        <v>39</v>
      </c>
      <c r="E84" s="23" t="s">
        <v>618</v>
      </c>
      <c r="F84" s="23"/>
      <c r="G84" s="247">
        <f>G85</f>
        <v>50000</v>
      </c>
      <c r="H84" s="24">
        <f t="shared" ref="H84:I84" si="31">H85</f>
        <v>50000</v>
      </c>
      <c r="I84" s="24">
        <f t="shared" si="31"/>
        <v>50000</v>
      </c>
    </row>
    <row r="85" spans="1:9" ht="30.75" x14ac:dyDescent="0.25">
      <c r="A85" s="22" t="s">
        <v>25</v>
      </c>
      <c r="B85" s="404" t="s">
        <v>224</v>
      </c>
      <c r="C85" s="23" t="s">
        <v>14</v>
      </c>
      <c r="D85" s="23" t="s">
        <v>39</v>
      </c>
      <c r="E85" s="23" t="s">
        <v>618</v>
      </c>
      <c r="F85" s="23" t="s">
        <v>26</v>
      </c>
      <c r="G85" s="247">
        <v>50000</v>
      </c>
      <c r="H85" s="24">
        <v>50000</v>
      </c>
      <c r="I85" s="24">
        <v>50000</v>
      </c>
    </row>
    <row r="86" spans="1:9" x14ac:dyDescent="0.25">
      <c r="A86" s="22" t="s">
        <v>622</v>
      </c>
      <c r="B86" s="403">
        <v>701</v>
      </c>
      <c r="C86" s="23" t="s">
        <v>14</v>
      </c>
      <c r="D86" s="23" t="s">
        <v>39</v>
      </c>
      <c r="E86" s="23" t="s">
        <v>619</v>
      </c>
      <c r="F86" s="23"/>
      <c r="G86" s="247">
        <f>G87</f>
        <v>250000</v>
      </c>
      <c r="H86" s="24">
        <f>H87</f>
        <v>250000</v>
      </c>
      <c r="I86" s="24">
        <f>I87</f>
        <v>250000</v>
      </c>
    </row>
    <row r="87" spans="1:9" ht="30.75" x14ac:dyDescent="0.25">
      <c r="A87" s="22" t="s">
        <v>25</v>
      </c>
      <c r="B87" s="404" t="s">
        <v>224</v>
      </c>
      <c r="C87" s="23" t="s">
        <v>14</v>
      </c>
      <c r="D87" s="23" t="s">
        <v>39</v>
      </c>
      <c r="E87" s="23" t="s">
        <v>619</v>
      </c>
      <c r="F87" s="23" t="s">
        <v>26</v>
      </c>
      <c r="G87" s="247">
        <v>250000</v>
      </c>
      <c r="H87" s="24">
        <v>250000</v>
      </c>
      <c r="I87" s="24">
        <v>250000</v>
      </c>
    </row>
    <row r="88" spans="1:9" ht="30.75" x14ac:dyDescent="0.25">
      <c r="A88" s="22" t="s">
        <v>623</v>
      </c>
      <c r="B88" s="403">
        <v>701</v>
      </c>
      <c r="C88" s="23" t="s">
        <v>14</v>
      </c>
      <c r="D88" s="23" t="s">
        <v>39</v>
      </c>
      <c r="E88" s="23" t="s">
        <v>620</v>
      </c>
      <c r="F88" s="23"/>
      <c r="G88" s="247">
        <f>G89</f>
        <v>5426194.2999999998</v>
      </c>
      <c r="H88" s="24">
        <f t="shared" ref="H88:I88" si="32">H89</f>
        <v>4967500</v>
      </c>
      <c r="I88" s="24">
        <f t="shared" si="32"/>
        <v>4967500</v>
      </c>
    </row>
    <row r="89" spans="1:9" ht="30.75" x14ac:dyDescent="0.25">
      <c r="A89" s="22" t="s">
        <v>25</v>
      </c>
      <c r="B89" s="404" t="s">
        <v>224</v>
      </c>
      <c r="C89" s="23" t="s">
        <v>14</v>
      </c>
      <c r="D89" s="23" t="s">
        <v>39</v>
      </c>
      <c r="E89" s="23" t="s">
        <v>620</v>
      </c>
      <c r="F89" s="23" t="s">
        <v>26</v>
      </c>
      <c r="G89" s="247">
        <f>4967500+580000+48000-169305.7</f>
        <v>5426194.2999999998</v>
      </c>
      <c r="H89" s="24">
        <v>4967500</v>
      </c>
      <c r="I89" s="24">
        <v>4967500</v>
      </c>
    </row>
    <row r="90" spans="1:9" x14ac:dyDescent="0.25">
      <c r="A90" s="22" t="s">
        <v>48</v>
      </c>
      <c r="B90" s="403">
        <v>701</v>
      </c>
      <c r="C90" s="23" t="s">
        <v>14</v>
      </c>
      <c r="D90" s="23" t="s">
        <v>39</v>
      </c>
      <c r="E90" s="23" t="s">
        <v>49</v>
      </c>
      <c r="F90" s="23"/>
      <c r="G90" s="247">
        <f>G91</f>
        <v>42132362.960000001</v>
      </c>
      <c r="H90" s="24">
        <f t="shared" ref="H90:I90" si="33">H91</f>
        <v>40822882.960000001</v>
      </c>
      <c r="I90" s="24">
        <f t="shared" si="33"/>
        <v>40822882.960000001</v>
      </c>
    </row>
    <row r="91" spans="1:9" ht="30.75" x14ac:dyDescent="0.25">
      <c r="A91" s="22" t="s">
        <v>165</v>
      </c>
      <c r="B91" s="404" t="s">
        <v>224</v>
      </c>
      <c r="C91" s="23" t="s">
        <v>14</v>
      </c>
      <c r="D91" s="23" t="s">
        <v>39</v>
      </c>
      <c r="E91" s="23" t="s">
        <v>585</v>
      </c>
      <c r="F91" s="23"/>
      <c r="G91" s="247">
        <f>SUM(G92:G94)</f>
        <v>42132362.960000001</v>
      </c>
      <c r="H91" s="24">
        <f t="shared" ref="H91:I91" si="34">SUM(H92:H94)</f>
        <v>40822882.960000001</v>
      </c>
      <c r="I91" s="24">
        <f t="shared" si="34"/>
        <v>40822882.960000001</v>
      </c>
    </row>
    <row r="92" spans="1:9" ht="75.75" x14ac:dyDescent="0.25">
      <c r="A92" s="22" t="s">
        <v>21</v>
      </c>
      <c r="B92" s="403">
        <v>701</v>
      </c>
      <c r="C92" s="23" t="s">
        <v>14</v>
      </c>
      <c r="D92" s="23" t="s">
        <v>39</v>
      </c>
      <c r="E92" s="23" t="s">
        <v>585</v>
      </c>
      <c r="F92" s="23" t="s">
        <v>22</v>
      </c>
      <c r="G92" s="248">
        <v>37635314.32</v>
      </c>
      <c r="H92" s="28">
        <v>37635314.32</v>
      </c>
      <c r="I92" s="28">
        <v>37635314.32</v>
      </c>
    </row>
    <row r="93" spans="1:9" ht="30.75" x14ac:dyDescent="0.25">
      <c r="A93" s="22" t="s">
        <v>25</v>
      </c>
      <c r="B93" s="404" t="s">
        <v>224</v>
      </c>
      <c r="C93" s="23" t="s">
        <v>14</v>
      </c>
      <c r="D93" s="23" t="s">
        <v>39</v>
      </c>
      <c r="E93" s="23" t="s">
        <v>585</v>
      </c>
      <c r="F93" s="23" t="s">
        <v>26</v>
      </c>
      <c r="G93" s="248">
        <f>3182568.64+1228680+43600</f>
        <v>4454848.6400000006</v>
      </c>
      <c r="H93" s="28">
        <v>3182568.64</v>
      </c>
      <c r="I93" s="28">
        <v>3182568.64</v>
      </c>
    </row>
    <row r="94" spans="1:9" s="29" customFormat="1" x14ac:dyDescent="0.25">
      <c r="A94" s="22" t="s">
        <v>27</v>
      </c>
      <c r="B94" s="403">
        <v>701</v>
      </c>
      <c r="C94" s="23" t="s">
        <v>14</v>
      </c>
      <c r="D94" s="23" t="s">
        <v>39</v>
      </c>
      <c r="E94" s="23" t="s">
        <v>585</v>
      </c>
      <c r="F94" s="23" t="s">
        <v>28</v>
      </c>
      <c r="G94" s="248">
        <f>5000+37200</f>
        <v>42200</v>
      </c>
      <c r="H94" s="28">
        <v>5000</v>
      </c>
      <c r="I94" s="28">
        <v>5000</v>
      </c>
    </row>
    <row r="95" spans="1:9" x14ac:dyDescent="0.25">
      <c r="A95" s="18" t="s">
        <v>17</v>
      </c>
      <c r="B95" s="404" t="s">
        <v>224</v>
      </c>
      <c r="C95" s="19" t="s">
        <v>14</v>
      </c>
      <c r="D95" s="19" t="s">
        <v>39</v>
      </c>
      <c r="E95" s="30">
        <v>9900000000</v>
      </c>
      <c r="F95" s="19"/>
      <c r="G95" s="20">
        <f>G96+G105</f>
        <v>603815378.67333329</v>
      </c>
      <c r="H95" s="20">
        <f t="shared" ref="H95:I95" si="35">H96+H105</f>
        <v>559524335.84000003</v>
      </c>
      <c r="I95" s="20">
        <f t="shared" si="35"/>
        <v>560073490.74000001</v>
      </c>
    </row>
    <row r="96" spans="1:9" ht="30.75" x14ac:dyDescent="0.25">
      <c r="A96" s="22" t="s">
        <v>19</v>
      </c>
      <c r="B96" s="403">
        <v>701</v>
      </c>
      <c r="C96" s="23" t="s">
        <v>14</v>
      </c>
      <c r="D96" s="23" t="s">
        <v>39</v>
      </c>
      <c r="E96" s="31">
        <v>9910000000</v>
      </c>
      <c r="F96" s="23"/>
      <c r="G96" s="24">
        <f>G97+G99</f>
        <v>545861808.18333328</v>
      </c>
      <c r="H96" s="24">
        <f t="shared" ref="H96:I96" si="36">H97+H99</f>
        <v>553485256.84000003</v>
      </c>
      <c r="I96" s="24">
        <f t="shared" si="36"/>
        <v>553770520.84000003</v>
      </c>
    </row>
    <row r="97" spans="1:9" ht="30.75" x14ac:dyDescent="0.25">
      <c r="A97" s="22" t="s">
        <v>159</v>
      </c>
      <c r="B97" s="404" t="s">
        <v>224</v>
      </c>
      <c r="C97" s="23" t="s">
        <v>14</v>
      </c>
      <c r="D97" s="23" t="s">
        <v>39</v>
      </c>
      <c r="E97" s="31">
        <v>9910011410</v>
      </c>
      <c r="F97" s="23"/>
      <c r="G97" s="24">
        <f>G98</f>
        <v>1581356.2533333334</v>
      </c>
      <c r="H97" s="24">
        <f t="shared" ref="H97:I97" si="37">H98</f>
        <v>1581356.25</v>
      </c>
      <c r="I97" s="24">
        <f t="shared" si="37"/>
        <v>1581356.25</v>
      </c>
    </row>
    <row r="98" spans="1:9" ht="75.75" x14ac:dyDescent="0.25">
      <c r="A98" s="22" t="s">
        <v>21</v>
      </c>
      <c r="B98" s="403">
        <v>701</v>
      </c>
      <c r="C98" s="23" t="s">
        <v>14</v>
      </c>
      <c r="D98" s="23" t="s">
        <v>39</v>
      </c>
      <c r="E98" s="31">
        <v>9910011410</v>
      </c>
      <c r="F98" s="23" t="s">
        <v>22</v>
      </c>
      <c r="G98" s="24">
        <f>'Приложение 3'!F66</f>
        <v>1581356.2533333334</v>
      </c>
      <c r="H98" s="24">
        <f>'Приложение 3'!G66</f>
        <v>1581356.25</v>
      </c>
      <c r="I98" s="24">
        <f>'Приложение 3'!H66</f>
        <v>1581356.25</v>
      </c>
    </row>
    <row r="99" spans="1:9" ht="30.75" x14ac:dyDescent="0.25">
      <c r="A99" s="22" t="s">
        <v>165</v>
      </c>
      <c r="B99" s="403">
        <v>701</v>
      </c>
      <c r="C99" s="23" t="s">
        <v>14</v>
      </c>
      <c r="D99" s="23" t="s">
        <v>39</v>
      </c>
      <c r="E99" s="31">
        <v>9910022001</v>
      </c>
      <c r="F99" s="23"/>
      <c r="G99" s="24">
        <f>SUM(G100:G104)</f>
        <v>544280451.92999995</v>
      </c>
      <c r="H99" s="24">
        <f t="shared" ref="H99:I99" si="38">SUM(H100:H104)</f>
        <v>551903900.59000003</v>
      </c>
      <c r="I99" s="24">
        <f t="shared" si="38"/>
        <v>552189164.59000003</v>
      </c>
    </row>
    <row r="100" spans="1:9" ht="75.75" x14ac:dyDescent="0.25">
      <c r="A100" s="22" t="s">
        <v>21</v>
      </c>
      <c r="B100" s="404" t="s">
        <v>224</v>
      </c>
      <c r="C100" s="23" t="s">
        <v>14</v>
      </c>
      <c r="D100" s="23" t="s">
        <v>39</v>
      </c>
      <c r="E100" s="31">
        <v>9910022001</v>
      </c>
      <c r="F100" s="23" t="s">
        <v>22</v>
      </c>
      <c r="G100" s="24">
        <f>'Приложение 3'!F68+'Приложение 3'!F70+'Приложение 3'!F75+'Приложение 3'!F79+'Приложение 3'!F83</f>
        <v>145198649.76999998</v>
      </c>
      <c r="H100" s="24">
        <f>'Приложение 3'!G68+'Приложение 3'!G70+'Приложение 3'!G75+'Приложение 3'!G79+'Приложение 3'!G83</f>
        <v>148330884.81</v>
      </c>
      <c r="I100" s="24">
        <f>'Приложение 3'!H68+'Приложение 3'!H70+'Приложение 3'!H75+'Приложение 3'!H79+'Приложение 3'!H83</f>
        <v>148434064.81</v>
      </c>
    </row>
    <row r="101" spans="1:9" ht="30.75" x14ac:dyDescent="0.25">
      <c r="A101" s="22" t="s">
        <v>25</v>
      </c>
      <c r="B101" s="403">
        <v>701</v>
      </c>
      <c r="C101" s="23" t="s">
        <v>14</v>
      </c>
      <c r="D101" s="23" t="s">
        <v>39</v>
      </c>
      <c r="E101" s="31">
        <v>9910022001</v>
      </c>
      <c r="F101" s="23" t="s">
        <v>26</v>
      </c>
      <c r="G101" s="24">
        <f>'Приложение 3'!F71+'Приложение 3'!F76+'Приложение 3'!F80+'Приложение 3'!F84</f>
        <v>14339040.5</v>
      </c>
      <c r="H101" s="24">
        <f>'Приложение 3'!G71+'Приложение 3'!G76+'Приложение 3'!G80+'Приложение 3'!G84</f>
        <v>16224315.359999999</v>
      </c>
      <c r="I101" s="24">
        <f>'Приложение 3'!H71+'Приложение 3'!H76+'Приложение 3'!H80+'Приложение 3'!H84</f>
        <v>16406399.359999999</v>
      </c>
    </row>
    <row r="102" spans="1:9" x14ac:dyDescent="0.25">
      <c r="A102" s="22" t="s">
        <v>50</v>
      </c>
      <c r="B102" s="404" t="s">
        <v>224</v>
      </c>
      <c r="C102" s="23" t="s">
        <v>14</v>
      </c>
      <c r="D102" s="23" t="s">
        <v>39</v>
      </c>
      <c r="E102" s="31">
        <v>9910022001</v>
      </c>
      <c r="F102" s="23" t="s">
        <v>51</v>
      </c>
      <c r="G102" s="24">
        <f>'Приложение 3'!F77+'Приложение 3'!F85</f>
        <v>382781.54000000004</v>
      </c>
      <c r="H102" s="24">
        <f>'Приложение 3'!G77+'Приложение 3'!G85</f>
        <v>0</v>
      </c>
      <c r="I102" s="24">
        <f>'Приложение 3'!H77+'Приложение 3'!H85</f>
        <v>0</v>
      </c>
    </row>
    <row r="103" spans="1:9" ht="30.75" x14ac:dyDescent="0.25">
      <c r="A103" s="32" t="s">
        <v>52</v>
      </c>
      <c r="B103" s="403">
        <v>701</v>
      </c>
      <c r="C103" s="23" t="s">
        <v>14</v>
      </c>
      <c r="D103" s="23" t="s">
        <v>39</v>
      </c>
      <c r="E103" s="31">
        <v>9910022001</v>
      </c>
      <c r="F103" s="23" t="s">
        <v>53</v>
      </c>
      <c r="G103" s="24">
        <f>'Приложение 3'!F73</f>
        <v>384359980.11999995</v>
      </c>
      <c r="H103" s="24">
        <f>'Приложение 3'!G73</f>
        <v>387348700.42000002</v>
      </c>
      <c r="I103" s="24">
        <f>'Приложение 3'!H73</f>
        <v>387348700.42000002</v>
      </c>
    </row>
    <row r="104" spans="1:9" x14ac:dyDescent="0.25">
      <c r="A104" s="22" t="s">
        <v>27</v>
      </c>
      <c r="B104" s="404" t="s">
        <v>224</v>
      </c>
      <c r="C104" s="23" t="s">
        <v>14</v>
      </c>
      <c r="D104" s="23" t="s">
        <v>39</v>
      </c>
      <c r="E104" s="31">
        <v>9910022001</v>
      </c>
      <c r="F104" s="23" t="s">
        <v>28</v>
      </c>
      <c r="G104" s="24">
        <f>'Приложение 3'!F81</f>
        <v>0</v>
      </c>
      <c r="H104" s="24">
        <f>'Приложение 3'!G81</f>
        <v>0</v>
      </c>
      <c r="I104" s="24">
        <f>'Приложение 3'!H81</f>
        <v>0</v>
      </c>
    </row>
    <row r="105" spans="1:9" s="29" customFormat="1" x14ac:dyDescent="0.25">
      <c r="A105" s="22" t="s">
        <v>54</v>
      </c>
      <c r="B105" s="403">
        <v>701</v>
      </c>
      <c r="C105" s="23" t="s">
        <v>14</v>
      </c>
      <c r="D105" s="23" t="s">
        <v>39</v>
      </c>
      <c r="E105" s="23" t="s">
        <v>37</v>
      </c>
      <c r="F105" s="23"/>
      <c r="G105" s="24">
        <f>G108+G114+G116+G106+G118</f>
        <v>57953570.490000002</v>
      </c>
      <c r="H105" s="24">
        <f t="shared" ref="H105:I105" si="39">H108+H114+H116+H106+H118</f>
        <v>6039079</v>
      </c>
      <c r="I105" s="24">
        <f t="shared" si="39"/>
        <v>6302969.9000000004</v>
      </c>
    </row>
    <row r="106" spans="1:9" s="29" customFormat="1" ht="30.75" x14ac:dyDescent="0.25">
      <c r="A106" s="22" t="s">
        <v>772</v>
      </c>
      <c r="B106" s="404" t="s">
        <v>224</v>
      </c>
      <c r="C106" s="23" t="s">
        <v>14</v>
      </c>
      <c r="D106" s="23" t="s">
        <v>39</v>
      </c>
      <c r="E106" s="23">
        <v>9950091017</v>
      </c>
      <c r="F106" s="23"/>
      <c r="G106" s="24">
        <f>G107</f>
        <v>394305.7</v>
      </c>
      <c r="H106" s="24">
        <f t="shared" ref="H106:I106" si="40">H107</f>
        <v>0</v>
      </c>
      <c r="I106" s="24">
        <f t="shared" si="40"/>
        <v>0</v>
      </c>
    </row>
    <row r="107" spans="1:9" s="29" customFormat="1" x14ac:dyDescent="0.25">
      <c r="A107" s="22" t="s">
        <v>27</v>
      </c>
      <c r="B107" s="403">
        <v>701</v>
      </c>
      <c r="C107" s="23" t="s">
        <v>14</v>
      </c>
      <c r="D107" s="23" t="s">
        <v>39</v>
      </c>
      <c r="E107" s="23">
        <v>9950091017</v>
      </c>
      <c r="F107" s="23" t="s">
        <v>28</v>
      </c>
      <c r="G107" s="24">
        <f>'Приложение 3'!F88</f>
        <v>394305.7</v>
      </c>
      <c r="H107" s="24">
        <f>'Приложение 3'!G88</f>
        <v>0</v>
      </c>
      <c r="I107" s="24">
        <f>'Приложение 3'!H88</f>
        <v>0</v>
      </c>
    </row>
    <row r="108" spans="1:9" s="29" customFormat="1" ht="30.75" x14ac:dyDescent="0.25">
      <c r="A108" s="22" t="s">
        <v>166</v>
      </c>
      <c r="B108" s="404" t="s">
        <v>224</v>
      </c>
      <c r="C108" s="23" t="s">
        <v>14</v>
      </c>
      <c r="D108" s="23" t="s">
        <v>39</v>
      </c>
      <c r="E108" s="23" t="s">
        <v>167</v>
      </c>
      <c r="F108" s="23"/>
      <c r="G108" s="24">
        <f>SUM(G109:G113)</f>
        <v>52710675.390000001</v>
      </c>
      <c r="H108" s="24">
        <f t="shared" ref="H108:I108" si="41">SUM(H109:H113)</f>
        <v>5809199</v>
      </c>
      <c r="I108" s="24">
        <f t="shared" si="41"/>
        <v>6073089.9000000004</v>
      </c>
    </row>
    <row r="109" spans="1:9" s="29" customFormat="1" ht="75.75" x14ac:dyDescent="0.25">
      <c r="A109" s="22" t="s">
        <v>21</v>
      </c>
      <c r="B109" s="404">
        <v>701</v>
      </c>
      <c r="C109" s="23" t="s">
        <v>14</v>
      </c>
      <c r="D109" s="23" t="s">
        <v>39</v>
      </c>
      <c r="E109" s="23" t="s">
        <v>167</v>
      </c>
      <c r="F109" s="23" t="s">
        <v>22</v>
      </c>
      <c r="G109" s="24">
        <f>'Приложение 3'!F90</f>
        <v>199785</v>
      </c>
      <c r="H109" s="24">
        <f>'Приложение 3'!G90</f>
        <v>0</v>
      </c>
      <c r="I109" s="24">
        <f>'Приложение 3'!H90</f>
        <v>0</v>
      </c>
    </row>
    <row r="110" spans="1:9" s="21" customFormat="1" ht="30.75" x14ac:dyDescent="0.25">
      <c r="A110" s="22" t="s">
        <v>25</v>
      </c>
      <c r="B110" s="403">
        <v>701</v>
      </c>
      <c r="C110" s="23" t="s">
        <v>14</v>
      </c>
      <c r="D110" s="23" t="s">
        <v>39</v>
      </c>
      <c r="E110" s="23" t="s">
        <v>167</v>
      </c>
      <c r="F110" s="23" t="s">
        <v>26</v>
      </c>
      <c r="G110" s="24">
        <f>'Приложение 3'!F91</f>
        <v>11354205.73</v>
      </c>
      <c r="H110" s="24">
        <f>'Приложение 3'!G91</f>
        <v>5809199</v>
      </c>
      <c r="I110" s="24">
        <f>'Приложение 3'!H91</f>
        <v>6073089.9000000004</v>
      </c>
    </row>
    <row r="111" spans="1:9" s="21" customFormat="1" x14ac:dyDescent="0.25">
      <c r="A111" s="22" t="s">
        <v>50</v>
      </c>
      <c r="B111" s="404" t="s">
        <v>224</v>
      </c>
      <c r="C111" s="23" t="s">
        <v>14</v>
      </c>
      <c r="D111" s="23" t="s">
        <v>39</v>
      </c>
      <c r="E111" s="23" t="s">
        <v>167</v>
      </c>
      <c r="F111" s="23" t="s">
        <v>51</v>
      </c>
      <c r="G111" s="24">
        <f>'Приложение 3'!F92</f>
        <v>1798081</v>
      </c>
      <c r="H111" s="24">
        <f>'Приложение 3'!G92</f>
        <v>0</v>
      </c>
      <c r="I111" s="24">
        <f>'Приложение 3'!H92</f>
        <v>0</v>
      </c>
    </row>
    <row r="112" spans="1:9" s="21" customFormat="1" ht="30.75" x14ac:dyDescent="0.25">
      <c r="A112" s="22" t="s">
        <v>52</v>
      </c>
      <c r="B112" s="403">
        <v>701</v>
      </c>
      <c r="C112" s="23" t="s">
        <v>14</v>
      </c>
      <c r="D112" s="23" t="s">
        <v>39</v>
      </c>
      <c r="E112" s="23" t="s">
        <v>167</v>
      </c>
      <c r="F112" s="23" t="s">
        <v>53</v>
      </c>
      <c r="G112" s="24">
        <f>'Приложение 3'!F93</f>
        <v>23790998.66</v>
      </c>
      <c r="H112" s="24">
        <f>'Приложение 3'!G93</f>
        <v>0</v>
      </c>
      <c r="I112" s="24">
        <f>'Приложение 3'!H93</f>
        <v>0</v>
      </c>
    </row>
    <row r="113" spans="1:9" s="21" customFormat="1" x14ac:dyDescent="0.25">
      <c r="A113" s="22" t="s">
        <v>27</v>
      </c>
      <c r="B113" s="404" t="s">
        <v>224</v>
      </c>
      <c r="C113" s="23" t="s">
        <v>14</v>
      </c>
      <c r="D113" s="23" t="s">
        <v>39</v>
      </c>
      <c r="E113" s="23" t="s">
        <v>167</v>
      </c>
      <c r="F113" s="23" t="s">
        <v>28</v>
      </c>
      <c r="G113" s="24">
        <f>'Приложение 3'!F94</f>
        <v>15567605</v>
      </c>
      <c r="H113" s="24">
        <f>'Приложение 3'!G94</f>
        <v>0</v>
      </c>
      <c r="I113" s="24">
        <f>'Приложение 3'!H94</f>
        <v>0</v>
      </c>
    </row>
    <row r="114" spans="1:9" s="21" customFormat="1" ht="30.75" x14ac:dyDescent="0.25">
      <c r="A114" s="22" t="s">
        <v>578</v>
      </c>
      <c r="B114" s="403">
        <v>701</v>
      </c>
      <c r="C114" s="23" t="s">
        <v>14</v>
      </c>
      <c r="D114" s="23" t="s">
        <v>39</v>
      </c>
      <c r="E114" s="23" t="s">
        <v>577</v>
      </c>
      <c r="F114" s="23"/>
      <c r="G114" s="24">
        <f>G115</f>
        <v>1452406.790000001</v>
      </c>
      <c r="H114" s="24">
        <f>H115</f>
        <v>0</v>
      </c>
      <c r="I114" s="24">
        <f>I115</f>
        <v>0</v>
      </c>
    </row>
    <row r="115" spans="1:9" s="21" customFormat="1" x14ac:dyDescent="0.25">
      <c r="A115" s="22" t="s">
        <v>27</v>
      </c>
      <c r="B115" s="404" t="s">
        <v>224</v>
      </c>
      <c r="C115" s="23" t="s">
        <v>14</v>
      </c>
      <c r="D115" s="23" t="s">
        <v>39</v>
      </c>
      <c r="E115" s="23" t="s">
        <v>577</v>
      </c>
      <c r="F115" s="23" t="s">
        <v>28</v>
      </c>
      <c r="G115" s="24">
        <f>'Приложение 3'!F100+'Приложение 3'!F102</f>
        <v>1452406.790000001</v>
      </c>
      <c r="H115" s="24">
        <f>'Приложение 3'!G100+'Приложение 3'!G102</f>
        <v>0</v>
      </c>
      <c r="I115" s="24">
        <f>'Приложение 3'!H100+'Приложение 3'!H102</f>
        <v>0</v>
      </c>
    </row>
    <row r="116" spans="1:9" s="21" customFormat="1" ht="30.75" x14ac:dyDescent="0.25">
      <c r="A116" s="22" t="s">
        <v>168</v>
      </c>
      <c r="B116" s="403">
        <v>701</v>
      </c>
      <c r="C116" s="23" t="s">
        <v>14</v>
      </c>
      <c r="D116" s="23" t="s">
        <v>39</v>
      </c>
      <c r="E116" s="23" t="s">
        <v>169</v>
      </c>
      <c r="F116" s="23"/>
      <c r="G116" s="24">
        <f>G117</f>
        <v>229880</v>
      </c>
      <c r="H116" s="24">
        <f>H117</f>
        <v>229880</v>
      </c>
      <c r="I116" s="24">
        <f>I117</f>
        <v>229880</v>
      </c>
    </row>
    <row r="117" spans="1:9" s="29" customFormat="1" x14ac:dyDescent="0.25">
      <c r="A117" s="22" t="s">
        <v>50</v>
      </c>
      <c r="B117" s="403">
        <v>701</v>
      </c>
      <c r="C117" s="23" t="s">
        <v>14</v>
      </c>
      <c r="D117" s="23" t="s">
        <v>39</v>
      </c>
      <c r="E117" s="23" t="s">
        <v>169</v>
      </c>
      <c r="F117" s="23" t="s">
        <v>51</v>
      </c>
      <c r="G117" s="24">
        <f>'Приложение 3'!F98</f>
        <v>229880</v>
      </c>
      <c r="H117" s="24">
        <f>'Приложение 3'!G98</f>
        <v>229880</v>
      </c>
      <c r="I117" s="24">
        <f>'Приложение 3'!H98</f>
        <v>229880</v>
      </c>
    </row>
    <row r="118" spans="1:9" s="29" customFormat="1" ht="30.75" x14ac:dyDescent="0.25">
      <c r="A118" s="22" t="s">
        <v>824</v>
      </c>
      <c r="B118" s="404">
        <v>701</v>
      </c>
      <c r="C118" s="23" t="s">
        <v>14</v>
      </c>
      <c r="D118" s="23" t="s">
        <v>39</v>
      </c>
      <c r="E118" s="23" t="s">
        <v>823</v>
      </c>
      <c r="F118" s="23"/>
      <c r="G118" s="24">
        <f>G119</f>
        <v>3166302.61</v>
      </c>
      <c r="H118" s="24">
        <f t="shared" ref="H118:I118" si="42">H119</f>
        <v>0</v>
      </c>
      <c r="I118" s="24">
        <f t="shared" si="42"/>
        <v>0</v>
      </c>
    </row>
    <row r="119" spans="1:9" s="29" customFormat="1" x14ac:dyDescent="0.25">
      <c r="A119" s="22" t="s">
        <v>27</v>
      </c>
      <c r="B119" s="403">
        <v>701</v>
      </c>
      <c r="C119" s="23" t="s">
        <v>14</v>
      </c>
      <c r="D119" s="23" t="s">
        <v>39</v>
      </c>
      <c r="E119" s="23" t="s">
        <v>823</v>
      </c>
      <c r="F119" s="23" t="s">
        <v>26</v>
      </c>
      <c r="G119" s="24">
        <f>'Приложение 3'!F104</f>
        <v>3166302.61</v>
      </c>
      <c r="H119" s="24">
        <f>'Приложение 3'!G104</f>
        <v>0</v>
      </c>
      <c r="I119" s="24">
        <f>'Приложение 3'!H104</f>
        <v>0</v>
      </c>
    </row>
    <row r="120" spans="1:9" s="33" customFormat="1" ht="31.5" x14ac:dyDescent="0.25">
      <c r="A120" s="18" t="s">
        <v>55</v>
      </c>
      <c r="B120" s="404" t="s">
        <v>224</v>
      </c>
      <c r="C120" s="19" t="s">
        <v>24</v>
      </c>
      <c r="D120" s="19"/>
      <c r="E120" s="19"/>
      <c r="F120" s="19"/>
      <c r="G120" s="20">
        <f t="shared" ref="G120:I121" si="43">G121</f>
        <v>16368913</v>
      </c>
      <c r="H120" s="20">
        <f t="shared" si="43"/>
        <v>15601670</v>
      </c>
      <c r="I120" s="20">
        <f t="shared" si="43"/>
        <v>15552127</v>
      </c>
    </row>
    <row r="121" spans="1:9" s="33" customFormat="1" ht="63" x14ac:dyDescent="0.25">
      <c r="A121" s="18" t="s">
        <v>56</v>
      </c>
      <c r="B121" s="403">
        <v>701</v>
      </c>
      <c r="C121" s="19" t="s">
        <v>24</v>
      </c>
      <c r="D121" s="19" t="s">
        <v>57</v>
      </c>
      <c r="E121" s="19"/>
      <c r="F121" s="19"/>
      <c r="G121" s="20">
        <f>G122</f>
        <v>16368913</v>
      </c>
      <c r="H121" s="20">
        <f t="shared" si="43"/>
        <v>15601670</v>
      </c>
      <c r="I121" s="20">
        <f t="shared" si="43"/>
        <v>15552127</v>
      </c>
    </row>
    <row r="122" spans="1:9" s="29" customFormat="1" x14ac:dyDescent="0.25">
      <c r="A122" s="34" t="s">
        <v>17</v>
      </c>
      <c r="B122" s="404" t="s">
        <v>224</v>
      </c>
      <c r="C122" s="19" t="s">
        <v>24</v>
      </c>
      <c r="D122" s="19" t="s">
        <v>57</v>
      </c>
      <c r="E122" s="30">
        <v>9900000000</v>
      </c>
      <c r="F122" s="30"/>
      <c r="G122" s="20">
        <f>G123+G127</f>
        <v>16368913</v>
      </c>
      <c r="H122" s="20">
        <f t="shared" ref="H122:I122" si="44">H123+H127</f>
        <v>15601670</v>
      </c>
      <c r="I122" s="20">
        <f t="shared" si="44"/>
        <v>15552127</v>
      </c>
    </row>
    <row r="123" spans="1:9" s="29" customFormat="1" ht="30.75" x14ac:dyDescent="0.25">
      <c r="A123" s="22" t="s">
        <v>19</v>
      </c>
      <c r="B123" s="403">
        <v>701</v>
      </c>
      <c r="C123" s="23" t="s">
        <v>24</v>
      </c>
      <c r="D123" s="23" t="s">
        <v>57</v>
      </c>
      <c r="E123" s="31">
        <v>9910000000</v>
      </c>
      <c r="F123" s="31"/>
      <c r="G123" s="24">
        <f>G124</f>
        <v>15368913</v>
      </c>
      <c r="H123" s="24">
        <f t="shared" ref="H123:I123" si="45">H124</f>
        <v>14601670</v>
      </c>
      <c r="I123" s="24">
        <f t="shared" si="45"/>
        <v>14552127</v>
      </c>
    </row>
    <row r="124" spans="1:9" s="29" customFormat="1" ht="30.75" x14ac:dyDescent="0.25">
      <c r="A124" s="22" t="s">
        <v>165</v>
      </c>
      <c r="B124" s="404" t="s">
        <v>224</v>
      </c>
      <c r="C124" s="23" t="s">
        <v>24</v>
      </c>
      <c r="D124" s="23" t="s">
        <v>57</v>
      </c>
      <c r="E124" s="31">
        <v>9910022001</v>
      </c>
      <c r="F124" s="31"/>
      <c r="G124" s="24">
        <f>SUM(G125:G126)</f>
        <v>15368913</v>
      </c>
      <c r="H124" s="24">
        <f t="shared" ref="H124:I124" si="46">SUM(H125:H126)</f>
        <v>14601670</v>
      </c>
      <c r="I124" s="24">
        <f t="shared" si="46"/>
        <v>14552127</v>
      </c>
    </row>
    <row r="125" spans="1:9" s="29" customFormat="1" ht="75.75" x14ac:dyDescent="0.25">
      <c r="A125" s="22" t="s">
        <v>21</v>
      </c>
      <c r="B125" s="403">
        <v>701</v>
      </c>
      <c r="C125" s="23" t="s">
        <v>24</v>
      </c>
      <c r="D125" s="23" t="s">
        <v>57</v>
      </c>
      <c r="E125" s="31">
        <v>9910022001</v>
      </c>
      <c r="F125" s="23" t="s">
        <v>22</v>
      </c>
      <c r="G125" s="24">
        <f>'Приложение 3'!F110</f>
        <v>10916155</v>
      </c>
      <c r="H125" s="24">
        <f>'Приложение 3'!G110</f>
        <v>10916155</v>
      </c>
      <c r="I125" s="24">
        <f>'Приложение 3'!H110</f>
        <v>10916155</v>
      </c>
    </row>
    <row r="126" spans="1:9" s="29" customFormat="1" ht="30.75" x14ac:dyDescent="0.25">
      <c r="A126" s="22" t="s">
        <v>25</v>
      </c>
      <c r="B126" s="404" t="s">
        <v>224</v>
      </c>
      <c r="C126" s="23" t="s">
        <v>24</v>
      </c>
      <c r="D126" s="23" t="s">
        <v>57</v>
      </c>
      <c r="E126" s="31">
        <v>9910022001</v>
      </c>
      <c r="F126" s="23" t="s">
        <v>26</v>
      </c>
      <c r="G126" s="24">
        <f>'Приложение 3'!F111</f>
        <v>4452758</v>
      </c>
      <c r="H126" s="24">
        <f>'Приложение 3'!G111</f>
        <v>3685515</v>
      </c>
      <c r="I126" s="24">
        <f>'Приложение 3'!H111</f>
        <v>3635972</v>
      </c>
    </row>
    <row r="127" spans="1:9" s="29" customFormat="1" x14ac:dyDescent="0.25">
      <c r="A127" s="22" t="s">
        <v>54</v>
      </c>
      <c r="B127" s="403">
        <v>701</v>
      </c>
      <c r="C127" s="23" t="s">
        <v>24</v>
      </c>
      <c r="D127" s="23" t="s">
        <v>57</v>
      </c>
      <c r="E127" s="31">
        <v>9950000000</v>
      </c>
      <c r="F127" s="31"/>
      <c r="G127" s="24">
        <f t="shared" ref="G127:I128" si="47">G128</f>
        <v>1000000</v>
      </c>
      <c r="H127" s="24">
        <f t="shared" si="47"/>
        <v>1000000</v>
      </c>
      <c r="I127" s="24">
        <f t="shared" si="47"/>
        <v>1000000</v>
      </c>
    </row>
    <row r="128" spans="1:9" s="29" customFormat="1" ht="45.75" x14ac:dyDescent="0.25">
      <c r="A128" s="22" t="s">
        <v>170</v>
      </c>
      <c r="B128" s="404" t="s">
        <v>224</v>
      </c>
      <c r="C128" s="23" t="s">
        <v>24</v>
      </c>
      <c r="D128" s="23" t="s">
        <v>57</v>
      </c>
      <c r="E128" s="31" t="s">
        <v>171</v>
      </c>
      <c r="F128" s="31"/>
      <c r="G128" s="24">
        <f t="shared" si="47"/>
        <v>1000000</v>
      </c>
      <c r="H128" s="24">
        <f t="shared" si="47"/>
        <v>1000000</v>
      </c>
      <c r="I128" s="24">
        <f t="shared" si="47"/>
        <v>1000000</v>
      </c>
    </row>
    <row r="129" spans="1:9" s="29" customFormat="1" ht="30.75" x14ac:dyDescent="0.25">
      <c r="A129" s="22" t="s">
        <v>25</v>
      </c>
      <c r="B129" s="403">
        <v>701</v>
      </c>
      <c r="C129" s="23" t="s">
        <v>24</v>
      </c>
      <c r="D129" s="23" t="s">
        <v>57</v>
      </c>
      <c r="E129" s="31" t="s">
        <v>171</v>
      </c>
      <c r="F129" s="31">
        <v>200</v>
      </c>
      <c r="G129" s="24">
        <f>'Приложение 3'!F115</f>
        <v>1000000</v>
      </c>
      <c r="H129" s="24">
        <f>'Приложение 3'!G115</f>
        <v>1000000</v>
      </c>
      <c r="I129" s="24">
        <f>'Приложение 3'!H115</f>
        <v>1000000</v>
      </c>
    </row>
    <row r="130" spans="1:9" s="33" customFormat="1" x14ac:dyDescent="0.25">
      <c r="A130" s="18" t="s">
        <v>58</v>
      </c>
      <c r="B130" s="404" t="s">
        <v>224</v>
      </c>
      <c r="C130" s="19" t="s">
        <v>29</v>
      </c>
      <c r="D130" s="19"/>
      <c r="E130" s="19"/>
      <c r="F130" s="19"/>
      <c r="G130" s="20">
        <f>G131+G136+G160+G169+G177</f>
        <v>351224073.82999992</v>
      </c>
      <c r="H130" s="20">
        <f t="shared" ref="H130:I130" si="48">H131+H136+H160+H169+H177</f>
        <v>133955363.34999999</v>
      </c>
      <c r="I130" s="20">
        <f t="shared" si="48"/>
        <v>107955567.76999998</v>
      </c>
    </row>
    <row r="131" spans="1:9" s="33" customFormat="1" x14ac:dyDescent="0.25">
      <c r="A131" s="18" t="s">
        <v>59</v>
      </c>
      <c r="B131" s="403">
        <v>701</v>
      </c>
      <c r="C131" s="19" t="s">
        <v>29</v>
      </c>
      <c r="D131" s="19" t="s">
        <v>14</v>
      </c>
      <c r="E131" s="19"/>
      <c r="F131" s="19"/>
      <c r="G131" s="20">
        <f t="shared" ref="G131:I134" si="49">G132</f>
        <v>331283.65999999997</v>
      </c>
      <c r="H131" s="20">
        <f t="shared" si="49"/>
        <v>331283.65999999997</v>
      </c>
      <c r="I131" s="20">
        <f t="shared" si="49"/>
        <v>331283.65999999997</v>
      </c>
    </row>
    <row r="132" spans="1:9" s="33" customFormat="1" x14ac:dyDescent="0.25">
      <c r="A132" s="18" t="s">
        <v>17</v>
      </c>
      <c r="B132" s="404" t="s">
        <v>224</v>
      </c>
      <c r="C132" s="19" t="s">
        <v>29</v>
      </c>
      <c r="D132" s="19" t="s">
        <v>14</v>
      </c>
      <c r="E132" s="19">
        <v>9900000000</v>
      </c>
      <c r="F132" s="19"/>
      <c r="G132" s="20">
        <f t="shared" si="49"/>
        <v>331283.65999999997</v>
      </c>
      <c r="H132" s="20">
        <f t="shared" si="49"/>
        <v>331283.65999999997</v>
      </c>
      <c r="I132" s="20">
        <f t="shared" si="49"/>
        <v>331283.65999999997</v>
      </c>
    </row>
    <row r="133" spans="1:9" s="33" customFormat="1" ht="30.75" x14ac:dyDescent="0.25">
      <c r="A133" s="22" t="s">
        <v>19</v>
      </c>
      <c r="B133" s="403">
        <v>701</v>
      </c>
      <c r="C133" s="23" t="s">
        <v>29</v>
      </c>
      <c r="D133" s="23" t="s">
        <v>14</v>
      </c>
      <c r="E133" s="23" t="s">
        <v>20</v>
      </c>
      <c r="F133" s="23"/>
      <c r="G133" s="24">
        <f>G134</f>
        <v>331283.65999999997</v>
      </c>
      <c r="H133" s="24">
        <f t="shared" si="49"/>
        <v>331283.65999999997</v>
      </c>
      <c r="I133" s="24">
        <f t="shared" si="49"/>
        <v>331283.65999999997</v>
      </c>
    </row>
    <row r="134" spans="1:9" s="33" customFormat="1" ht="30.75" x14ac:dyDescent="0.25">
      <c r="A134" s="22" t="s">
        <v>159</v>
      </c>
      <c r="B134" s="404" t="s">
        <v>224</v>
      </c>
      <c r="C134" s="23" t="s">
        <v>29</v>
      </c>
      <c r="D134" s="23" t="s">
        <v>14</v>
      </c>
      <c r="E134" s="23" t="s">
        <v>160</v>
      </c>
      <c r="F134" s="23"/>
      <c r="G134" s="24">
        <f>G135</f>
        <v>331283.65999999997</v>
      </c>
      <c r="H134" s="24">
        <f t="shared" si="49"/>
        <v>331283.65999999997</v>
      </c>
      <c r="I134" s="24">
        <f t="shared" si="49"/>
        <v>331283.65999999997</v>
      </c>
    </row>
    <row r="135" spans="1:9" s="33" customFormat="1" ht="75.75" x14ac:dyDescent="0.25">
      <c r="A135" s="22" t="s">
        <v>21</v>
      </c>
      <c r="B135" s="403">
        <v>701</v>
      </c>
      <c r="C135" s="23" t="s">
        <v>29</v>
      </c>
      <c r="D135" s="23" t="s">
        <v>14</v>
      </c>
      <c r="E135" s="23" t="s">
        <v>160</v>
      </c>
      <c r="F135" s="23" t="s">
        <v>22</v>
      </c>
      <c r="G135" s="24">
        <f>'Приложение 3'!F123</f>
        <v>331283.65999999997</v>
      </c>
      <c r="H135" s="24">
        <f>'Приложение 3'!G123</f>
        <v>331283.65999999997</v>
      </c>
      <c r="I135" s="24">
        <f>'Приложение 3'!H123</f>
        <v>331283.65999999997</v>
      </c>
    </row>
    <row r="136" spans="1:9" s="33" customFormat="1" x14ac:dyDescent="0.25">
      <c r="A136" s="18" t="s">
        <v>60</v>
      </c>
      <c r="B136" s="403">
        <v>701</v>
      </c>
      <c r="C136" s="19" t="s">
        <v>29</v>
      </c>
      <c r="D136" s="19" t="s">
        <v>61</v>
      </c>
      <c r="E136" s="19"/>
      <c r="F136" s="19"/>
      <c r="G136" s="20">
        <f>G137+G153</f>
        <v>116789941.36999999</v>
      </c>
      <c r="H136" s="20">
        <f t="shared" ref="H136:I136" si="50">H137+H153</f>
        <v>73547621.189999998</v>
      </c>
      <c r="I136" s="20">
        <f t="shared" si="50"/>
        <v>47068125.989999995</v>
      </c>
    </row>
    <row r="137" spans="1:9" s="33" customFormat="1" ht="63" x14ac:dyDescent="0.25">
      <c r="A137" s="18" t="s">
        <v>62</v>
      </c>
      <c r="B137" s="404" t="s">
        <v>224</v>
      </c>
      <c r="C137" s="19" t="s">
        <v>29</v>
      </c>
      <c r="D137" s="19" t="s">
        <v>61</v>
      </c>
      <c r="E137" s="19" t="s">
        <v>63</v>
      </c>
      <c r="F137" s="19"/>
      <c r="G137" s="20">
        <f>G138+G149</f>
        <v>112921527.17999999</v>
      </c>
      <c r="H137" s="20">
        <f t="shared" ref="H137:I137" si="51">H138+H149</f>
        <v>69679207</v>
      </c>
      <c r="I137" s="20">
        <f t="shared" si="51"/>
        <v>43199711.799999997</v>
      </c>
    </row>
    <row r="138" spans="1:9" s="29" customFormat="1" ht="30.75" x14ac:dyDescent="0.25">
      <c r="A138" s="22" t="s">
        <v>204</v>
      </c>
      <c r="B138" s="403">
        <v>701</v>
      </c>
      <c r="C138" s="23" t="s">
        <v>29</v>
      </c>
      <c r="D138" s="23" t="s">
        <v>61</v>
      </c>
      <c r="E138" s="23" t="s">
        <v>64</v>
      </c>
      <c r="F138" s="23"/>
      <c r="G138" s="24">
        <f>G139+G141+G143+G145+G147</f>
        <v>109723450.84999999</v>
      </c>
      <c r="H138" s="24">
        <f t="shared" ref="H138:I138" si="52">H139+H141+H143+H145+H147</f>
        <v>66757500</v>
      </c>
      <c r="I138" s="24">
        <f t="shared" si="52"/>
        <v>40057500</v>
      </c>
    </row>
    <row r="139" spans="1:9" s="29" customFormat="1" x14ac:dyDescent="0.25">
      <c r="A139" s="22" t="s">
        <v>589</v>
      </c>
      <c r="B139" s="404" t="s">
        <v>224</v>
      </c>
      <c r="C139" s="23" t="s">
        <v>29</v>
      </c>
      <c r="D139" s="23" t="s">
        <v>61</v>
      </c>
      <c r="E139" s="23" t="s">
        <v>588</v>
      </c>
      <c r="F139" s="23"/>
      <c r="G139" s="247">
        <f>G140</f>
        <v>16990950.850000001</v>
      </c>
      <c r="H139" s="24">
        <f>H140</f>
        <v>8607500</v>
      </c>
      <c r="I139" s="24">
        <f>I140</f>
        <v>8607500</v>
      </c>
    </row>
    <row r="140" spans="1:9" s="29" customFormat="1" x14ac:dyDescent="0.25">
      <c r="A140" s="22" t="s">
        <v>27</v>
      </c>
      <c r="B140" s="403">
        <v>701</v>
      </c>
      <c r="C140" s="23" t="s">
        <v>29</v>
      </c>
      <c r="D140" s="23" t="s">
        <v>61</v>
      </c>
      <c r="E140" s="23" t="s">
        <v>588</v>
      </c>
      <c r="F140" s="23" t="s">
        <v>28</v>
      </c>
      <c r="G140" s="247">
        <f>10036450.85+6954500</f>
        <v>16990950.850000001</v>
      </c>
      <c r="H140" s="24">
        <v>8607500</v>
      </c>
      <c r="I140" s="24">
        <v>8607500</v>
      </c>
    </row>
    <row r="141" spans="1:9" s="29" customFormat="1" x14ac:dyDescent="0.25">
      <c r="A141" s="22" t="s">
        <v>590</v>
      </c>
      <c r="B141" s="404" t="s">
        <v>224</v>
      </c>
      <c r="C141" s="23" t="s">
        <v>29</v>
      </c>
      <c r="D141" s="23" t="s">
        <v>61</v>
      </c>
      <c r="E141" s="23">
        <v>6730010020</v>
      </c>
      <c r="F141" s="23"/>
      <c r="G141" s="247">
        <f>G142</f>
        <v>12348600</v>
      </c>
      <c r="H141" s="24">
        <f>H142</f>
        <v>0</v>
      </c>
      <c r="I141" s="24">
        <f>I142</f>
        <v>3300000</v>
      </c>
    </row>
    <row r="142" spans="1:9" s="29" customFormat="1" x14ac:dyDescent="0.25">
      <c r="A142" s="22" t="s">
        <v>27</v>
      </c>
      <c r="B142" s="403">
        <v>701</v>
      </c>
      <c r="C142" s="23" t="s">
        <v>29</v>
      </c>
      <c r="D142" s="23" t="s">
        <v>61</v>
      </c>
      <c r="E142" s="23">
        <v>6730010020</v>
      </c>
      <c r="F142" s="23" t="s">
        <v>28</v>
      </c>
      <c r="G142" s="247">
        <f>8760000+3588600</f>
        <v>12348600</v>
      </c>
      <c r="H142" s="24">
        <v>0</v>
      </c>
      <c r="I142" s="24">
        <v>3300000</v>
      </c>
    </row>
    <row r="143" spans="1:9" s="29" customFormat="1" x14ac:dyDescent="0.25">
      <c r="A143" s="22" t="s">
        <v>591</v>
      </c>
      <c r="B143" s="404" t="s">
        <v>224</v>
      </c>
      <c r="C143" s="23" t="s">
        <v>29</v>
      </c>
      <c r="D143" s="23" t="s">
        <v>61</v>
      </c>
      <c r="E143" s="23" t="s">
        <v>827</v>
      </c>
      <c r="F143" s="23"/>
      <c r="G143" s="247">
        <f>G144</f>
        <v>65973900</v>
      </c>
      <c r="H143" s="24">
        <f>H144</f>
        <v>48150000</v>
      </c>
      <c r="I143" s="24">
        <f>I144</f>
        <v>18150000</v>
      </c>
    </row>
    <row r="144" spans="1:9" s="29" customFormat="1" x14ac:dyDescent="0.25">
      <c r="A144" s="32" t="s">
        <v>27</v>
      </c>
      <c r="B144" s="403">
        <v>701</v>
      </c>
      <c r="C144" s="23" t="s">
        <v>29</v>
      </c>
      <c r="D144" s="23" t="s">
        <v>61</v>
      </c>
      <c r="E144" s="23" t="s">
        <v>827</v>
      </c>
      <c r="F144" s="23" t="s">
        <v>28</v>
      </c>
      <c r="G144" s="247">
        <f>69562500-3588600</f>
        <v>65973900</v>
      </c>
      <c r="H144" s="24">
        <v>48150000</v>
      </c>
      <c r="I144" s="24">
        <v>18150000</v>
      </c>
    </row>
    <row r="145" spans="1:9" s="29" customFormat="1" ht="36.75" customHeight="1" x14ac:dyDescent="0.25">
      <c r="A145" s="32" t="s">
        <v>592</v>
      </c>
      <c r="B145" s="404" t="s">
        <v>224</v>
      </c>
      <c r="C145" s="23" t="s">
        <v>29</v>
      </c>
      <c r="D145" s="23" t="s">
        <v>61</v>
      </c>
      <c r="E145" s="23">
        <v>6730010140</v>
      </c>
      <c r="F145" s="23"/>
      <c r="G145" s="247">
        <f>G146</f>
        <v>4410000</v>
      </c>
      <c r="H145" s="24">
        <f>H146</f>
        <v>0</v>
      </c>
      <c r="I145" s="24">
        <f>I146</f>
        <v>0</v>
      </c>
    </row>
    <row r="146" spans="1:9" s="29" customFormat="1" x14ac:dyDescent="0.25">
      <c r="A146" s="32" t="s">
        <v>27</v>
      </c>
      <c r="B146" s="403">
        <v>701</v>
      </c>
      <c r="C146" s="23" t="s">
        <v>29</v>
      </c>
      <c r="D146" s="23" t="s">
        <v>61</v>
      </c>
      <c r="E146" s="23">
        <v>6730010140</v>
      </c>
      <c r="F146" s="23" t="s">
        <v>28</v>
      </c>
      <c r="G146" s="247">
        <v>4410000</v>
      </c>
      <c r="H146" s="24">
        <v>0</v>
      </c>
      <c r="I146" s="24">
        <v>0</v>
      </c>
    </row>
    <row r="147" spans="1:9" s="29" customFormat="1" ht="45.75" x14ac:dyDescent="0.25">
      <c r="A147" s="32" t="s">
        <v>594</v>
      </c>
      <c r="B147" s="404" t="s">
        <v>224</v>
      </c>
      <c r="C147" s="23" t="s">
        <v>29</v>
      </c>
      <c r="D147" s="23" t="s">
        <v>61</v>
      </c>
      <c r="E147" s="23" t="s">
        <v>593</v>
      </c>
      <c r="F147" s="23"/>
      <c r="G147" s="247">
        <f>G148</f>
        <v>10000000</v>
      </c>
      <c r="H147" s="24">
        <f>H148</f>
        <v>10000000</v>
      </c>
      <c r="I147" s="24">
        <f>I148</f>
        <v>10000000</v>
      </c>
    </row>
    <row r="148" spans="1:9" s="29" customFormat="1" x14ac:dyDescent="0.25">
      <c r="A148" s="32" t="s">
        <v>27</v>
      </c>
      <c r="B148" s="403">
        <v>701</v>
      </c>
      <c r="C148" s="23" t="s">
        <v>29</v>
      </c>
      <c r="D148" s="23" t="s">
        <v>61</v>
      </c>
      <c r="E148" s="23" t="s">
        <v>593</v>
      </c>
      <c r="F148" s="23" t="s">
        <v>28</v>
      </c>
      <c r="G148" s="247">
        <v>10000000</v>
      </c>
      <c r="H148" s="24">
        <v>10000000</v>
      </c>
      <c r="I148" s="24">
        <v>10000000</v>
      </c>
    </row>
    <row r="149" spans="1:9" s="33" customFormat="1" x14ac:dyDescent="0.25">
      <c r="A149" s="22" t="s">
        <v>48</v>
      </c>
      <c r="B149" s="404" t="s">
        <v>224</v>
      </c>
      <c r="C149" s="23" t="s">
        <v>29</v>
      </c>
      <c r="D149" s="23" t="s">
        <v>61</v>
      </c>
      <c r="E149" s="23" t="s">
        <v>65</v>
      </c>
      <c r="F149" s="23"/>
      <c r="G149" s="247">
        <f>G150</f>
        <v>3198076.33</v>
      </c>
      <c r="H149" s="24">
        <f>H150</f>
        <v>2921707</v>
      </c>
      <c r="I149" s="24">
        <f>I150</f>
        <v>3142211.8</v>
      </c>
    </row>
    <row r="150" spans="1:9" s="33" customFormat="1" ht="30.75" x14ac:dyDescent="0.25">
      <c r="A150" s="22" t="s">
        <v>247</v>
      </c>
      <c r="B150" s="403">
        <v>701</v>
      </c>
      <c r="C150" s="23" t="s">
        <v>29</v>
      </c>
      <c r="D150" s="23" t="s">
        <v>61</v>
      </c>
      <c r="E150" s="23">
        <v>6740011600</v>
      </c>
      <c r="F150" s="23"/>
      <c r="G150" s="247">
        <f>SUM(G151:G152)</f>
        <v>3198076.33</v>
      </c>
      <c r="H150" s="24">
        <f>SUM(H151:H152)</f>
        <v>2921707</v>
      </c>
      <c r="I150" s="24">
        <f>SUM(I151:I152)</f>
        <v>3142211.8</v>
      </c>
    </row>
    <row r="151" spans="1:9" s="33" customFormat="1" ht="75.75" x14ac:dyDescent="0.25">
      <c r="A151" s="22" t="s">
        <v>21</v>
      </c>
      <c r="B151" s="404" t="s">
        <v>224</v>
      </c>
      <c r="C151" s="23" t="s">
        <v>29</v>
      </c>
      <c r="D151" s="23" t="s">
        <v>61</v>
      </c>
      <c r="E151" s="23">
        <v>6740011600</v>
      </c>
      <c r="F151" s="23" t="s">
        <v>22</v>
      </c>
      <c r="G151" s="248">
        <v>1647062.35</v>
      </c>
      <c r="H151" s="28">
        <v>1527480.66</v>
      </c>
      <c r="I151" s="28">
        <v>1684548.94</v>
      </c>
    </row>
    <row r="152" spans="1:9" s="33" customFormat="1" ht="30.75" x14ac:dyDescent="0.25">
      <c r="A152" s="32" t="s">
        <v>25</v>
      </c>
      <c r="B152" s="403">
        <v>701</v>
      </c>
      <c r="C152" s="23" t="s">
        <v>29</v>
      </c>
      <c r="D152" s="23" t="s">
        <v>61</v>
      </c>
      <c r="E152" s="23">
        <v>6740011600</v>
      </c>
      <c r="F152" s="224">
        <v>200</v>
      </c>
      <c r="G152" s="248">
        <v>1551013.98</v>
      </c>
      <c r="H152" s="28">
        <v>1394226.34</v>
      </c>
      <c r="I152" s="28">
        <v>1457662.86</v>
      </c>
    </row>
    <row r="153" spans="1:9" s="33" customFormat="1" x14ac:dyDescent="0.25">
      <c r="A153" s="34" t="s">
        <v>17</v>
      </c>
      <c r="B153" s="403">
        <v>701</v>
      </c>
      <c r="C153" s="19" t="s">
        <v>29</v>
      </c>
      <c r="D153" s="19" t="s">
        <v>61</v>
      </c>
      <c r="E153" s="19">
        <v>9900000000</v>
      </c>
      <c r="F153" s="31"/>
      <c r="G153" s="68">
        <f>G154+G157</f>
        <v>3868414.19</v>
      </c>
      <c r="H153" s="68">
        <f t="shared" ref="H153:I153" si="53">H154+H157</f>
        <v>3868414.19</v>
      </c>
      <c r="I153" s="68">
        <f t="shared" si="53"/>
        <v>3868414.19</v>
      </c>
    </row>
    <row r="154" spans="1:9" s="33" customFormat="1" ht="30.75" x14ac:dyDescent="0.25">
      <c r="A154" s="22" t="s">
        <v>19</v>
      </c>
      <c r="B154" s="404" t="s">
        <v>224</v>
      </c>
      <c r="C154" s="23" t="s">
        <v>29</v>
      </c>
      <c r="D154" s="23" t="s">
        <v>61</v>
      </c>
      <c r="E154" s="23">
        <v>9910000000</v>
      </c>
      <c r="F154" s="31"/>
      <c r="G154" s="24">
        <f t="shared" ref="G154:I155" si="54">G155</f>
        <v>3408414.19</v>
      </c>
      <c r="H154" s="24">
        <f t="shared" si="54"/>
        <v>3408414.19</v>
      </c>
      <c r="I154" s="24">
        <f t="shared" si="54"/>
        <v>3408414.19</v>
      </c>
    </row>
    <row r="155" spans="1:9" s="33" customFormat="1" ht="30.75" x14ac:dyDescent="0.25">
      <c r="A155" s="22" t="s">
        <v>165</v>
      </c>
      <c r="B155" s="403">
        <v>701</v>
      </c>
      <c r="C155" s="23" t="s">
        <v>29</v>
      </c>
      <c r="D155" s="23" t="s">
        <v>61</v>
      </c>
      <c r="E155" s="23" t="s">
        <v>174</v>
      </c>
      <c r="F155" s="31"/>
      <c r="G155" s="24">
        <f t="shared" si="54"/>
        <v>3408414.19</v>
      </c>
      <c r="H155" s="24">
        <f t="shared" si="54"/>
        <v>3408414.19</v>
      </c>
      <c r="I155" s="24">
        <f t="shared" si="54"/>
        <v>3408414.19</v>
      </c>
    </row>
    <row r="156" spans="1:9" s="33" customFormat="1" ht="75.75" x14ac:dyDescent="0.25">
      <c r="A156" s="32" t="s">
        <v>21</v>
      </c>
      <c r="B156" s="404" t="s">
        <v>224</v>
      </c>
      <c r="C156" s="23" t="s">
        <v>29</v>
      </c>
      <c r="D156" s="23" t="s">
        <v>61</v>
      </c>
      <c r="E156" s="23" t="s">
        <v>174</v>
      </c>
      <c r="F156" s="31" t="s">
        <v>22</v>
      </c>
      <c r="G156" s="24">
        <f>'Приложение 3'!F128</f>
        <v>3408414.19</v>
      </c>
      <c r="H156" s="24">
        <f>'Приложение 3'!G128</f>
        <v>3408414.19</v>
      </c>
      <c r="I156" s="24">
        <f>'Приложение 3'!H128</f>
        <v>3408414.19</v>
      </c>
    </row>
    <row r="157" spans="1:9" s="33" customFormat="1" x14ac:dyDescent="0.25">
      <c r="A157" s="32" t="s">
        <v>54</v>
      </c>
      <c r="B157" s="403">
        <v>701</v>
      </c>
      <c r="C157" s="23" t="s">
        <v>29</v>
      </c>
      <c r="D157" s="23" t="s">
        <v>61</v>
      </c>
      <c r="E157" s="23" t="s">
        <v>37</v>
      </c>
      <c r="F157" s="31"/>
      <c r="G157" s="24">
        <f t="shared" ref="G157:I158" si="55">G158</f>
        <v>460000</v>
      </c>
      <c r="H157" s="24">
        <f t="shared" si="55"/>
        <v>460000</v>
      </c>
      <c r="I157" s="24">
        <f t="shared" si="55"/>
        <v>460000</v>
      </c>
    </row>
    <row r="158" spans="1:9" s="33" customFormat="1" ht="30.75" x14ac:dyDescent="0.25">
      <c r="A158" s="32" t="s">
        <v>166</v>
      </c>
      <c r="B158" s="404" t="s">
        <v>224</v>
      </c>
      <c r="C158" s="23" t="s">
        <v>29</v>
      </c>
      <c r="D158" s="23" t="s">
        <v>61</v>
      </c>
      <c r="E158" s="23" t="s">
        <v>167</v>
      </c>
      <c r="F158" s="31"/>
      <c r="G158" s="24">
        <f t="shared" si="55"/>
        <v>460000</v>
      </c>
      <c r="H158" s="24">
        <f t="shared" si="55"/>
        <v>460000</v>
      </c>
      <c r="I158" s="24">
        <f t="shared" si="55"/>
        <v>460000</v>
      </c>
    </row>
    <row r="159" spans="1:9" s="33" customFormat="1" x14ac:dyDescent="0.25">
      <c r="A159" s="32" t="s">
        <v>50</v>
      </c>
      <c r="B159" s="403">
        <v>701</v>
      </c>
      <c r="C159" s="23" t="s">
        <v>29</v>
      </c>
      <c r="D159" s="23" t="s">
        <v>61</v>
      </c>
      <c r="E159" s="23" t="s">
        <v>167</v>
      </c>
      <c r="F159" s="31">
        <v>300</v>
      </c>
      <c r="G159" s="24">
        <f>'Приложение 3'!F131</f>
        <v>460000</v>
      </c>
      <c r="H159" s="24">
        <f>'Приложение 3'!G131</f>
        <v>460000</v>
      </c>
      <c r="I159" s="24">
        <f>'Приложение 3'!H131</f>
        <v>460000</v>
      </c>
    </row>
    <row r="160" spans="1:9" s="33" customFormat="1" x14ac:dyDescent="0.25">
      <c r="A160" s="34" t="s">
        <v>66</v>
      </c>
      <c r="B160" s="404" t="s">
        <v>224</v>
      </c>
      <c r="C160" s="19" t="s">
        <v>29</v>
      </c>
      <c r="D160" s="19" t="s">
        <v>67</v>
      </c>
      <c r="E160" s="30"/>
      <c r="F160" s="30"/>
      <c r="G160" s="246">
        <f>G161</f>
        <v>22603634</v>
      </c>
      <c r="H160" s="20">
        <f>H161</f>
        <v>17150000</v>
      </c>
      <c r="I160" s="20">
        <f>I161</f>
        <v>17150000</v>
      </c>
    </row>
    <row r="161" spans="1:9" s="33" customFormat="1" ht="31.5" x14ac:dyDescent="0.25">
      <c r="A161" s="34" t="s">
        <v>68</v>
      </c>
      <c r="B161" s="403">
        <v>701</v>
      </c>
      <c r="C161" s="19" t="s">
        <v>29</v>
      </c>
      <c r="D161" s="19" t="s">
        <v>67</v>
      </c>
      <c r="E161" s="35" t="s">
        <v>69</v>
      </c>
      <c r="F161" s="30"/>
      <c r="G161" s="246">
        <f t="shared" ref="G161:I163" si="56">G162</f>
        <v>22603634</v>
      </c>
      <c r="H161" s="20">
        <f t="shared" si="56"/>
        <v>17150000</v>
      </c>
      <c r="I161" s="20">
        <f t="shared" si="56"/>
        <v>17150000</v>
      </c>
    </row>
    <row r="162" spans="1:9" s="33" customFormat="1" ht="30" x14ac:dyDescent="0.25">
      <c r="A162" s="228" t="s">
        <v>200</v>
      </c>
      <c r="B162" s="404" t="s">
        <v>224</v>
      </c>
      <c r="C162" s="23" t="s">
        <v>29</v>
      </c>
      <c r="D162" s="23" t="s">
        <v>67</v>
      </c>
      <c r="E162" s="36" t="s">
        <v>70</v>
      </c>
      <c r="F162" s="31"/>
      <c r="G162" s="247">
        <f>G163+G167+G165</f>
        <v>22603634</v>
      </c>
      <c r="H162" s="247">
        <f t="shared" ref="H162:I162" si="57">H163+H167+H165</f>
        <v>17150000</v>
      </c>
      <c r="I162" s="247">
        <f t="shared" si="57"/>
        <v>17150000</v>
      </c>
    </row>
    <row r="163" spans="1:9" s="33" customFormat="1" ht="30" x14ac:dyDescent="0.25">
      <c r="A163" s="228" t="s">
        <v>595</v>
      </c>
      <c r="B163" s="403">
        <v>701</v>
      </c>
      <c r="C163" s="23" t="s">
        <v>29</v>
      </c>
      <c r="D163" s="23" t="s">
        <v>67</v>
      </c>
      <c r="E163" s="36" t="s">
        <v>596</v>
      </c>
      <c r="F163" s="31"/>
      <c r="G163" s="247">
        <f>G164</f>
        <v>20602674</v>
      </c>
      <c r="H163" s="24">
        <f t="shared" si="56"/>
        <v>17150000</v>
      </c>
      <c r="I163" s="24">
        <f t="shared" si="56"/>
        <v>17150000</v>
      </c>
    </row>
    <row r="164" spans="1:9" s="33" customFormat="1" x14ac:dyDescent="0.25">
      <c r="A164" s="228" t="s">
        <v>27</v>
      </c>
      <c r="B164" s="404" t="s">
        <v>224</v>
      </c>
      <c r="C164" s="23" t="s">
        <v>29</v>
      </c>
      <c r="D164" s="23" t="s">
        <v>67</v>
      </c>
      <c r="E164" s="36" t="s">
        <v>596</v>
      </c>
      <c r="F164" s="31">
        <v>800</v>
      </c>
      <c r="G164" s="247">
        <f>17720000+2882674</f>
        <v>20602674</v>
      </c>
      <c r="H164" s="24">
        <v>17150000</v>
      </c>
      <c r="I164" s="24">
        <v>17150000</v>
      </c>
    </row>
    <row r="165" spans="1:9" s="33" customFormat="1" ht="45" x14ac:dyDescent="0.25">
      <c r="A165" s="228" t="s">
        <v>829</v>
      </c>
      <c r="B165" s="403">
        <v>702</v>
      </c>
      <c r="C165" s="23" t="s">
        <v>29</v>
      </c>
      <c r="D165" s="23" t="s">
        <v>67</v>
      </c>
      <c r="E165" s="36" t="s">
        <v>828</v>
      </c>
      <c r="F165" s="31"/>
      <c r="G165" s="247">
        <f>G166</f>
        <v>960</v>
      </c>
      <c r="H165" s="247">
        <f t="shared" ref="H165:I165" si="58">H166</f>
        <v>0</v>
      </c>
      <c r="I165" s="247">
        <f t="shared" si="58"/>
        <v>0</v>
      </c>
    </row>
    <row r="166" spans="1:9" s="33" customFormat="1" x14ac:dyDescent="0.25">
      <c r="A166" s="228" t="s">
        <v>27</v>
      </c>
      <c r="B166" s="404" t="s">
        <v>224</v>
      </c>
      <c r="C166" s="23" t="s">
        <v>29</v>
      </c>
      <c r="D166" s="23" t="s">
        <v>67</v>
      </c>
      <c r="E166" s="36" t="s">
        <v>828</v>
      </c>
      <c r="F166" s="31">
        <v>800</v>
      </c>
      <c r="G166" s="247">
        <v>960</v>
      </c>
      <c r="H166" s="24">
        <v>0</v>
      </c>
      <c r="I166" s="24">
        <v>0</v>
      </c>
    </row>
    <row r="167" spans="1:9" s="33" customFormat="1" ht="30" x14ac:dyDescent="0.25">
      <c r="A167" s="228" t="s">
        <v>597</v>
      </c>
      <c r="B167" s="403">
        <v>701</v>
      </c>
      <c r="C167" s="23" t="s">
        <v>29</v>
      </c>
      <c r="D167" s="23" t="s">
        <v>67</v>
      </c>
      <c r="E167" s="36" t="s">
        <v>598</v>
      </c>
      <c r="F167" s="31"/>
      <c r="G167" s="247">
        <f>G168</f>
        <v>2000000</v>
      </c>
      <c r="H167" s="24">
        <f t="shared" ref="H167:I167" si="59">H168</f>
        <v>0</v>
      </c>
      <c r="I167" s="24">
        <f t="shared" si="59"/>
        <v>0</v>
      </c>
    </row>
    <row r="168" spans="1:9" s="33" customFormat="1" x14ac:dyDescent="0.25">
      <c r="A168" s="22" t="s">
        <v>27</v>
      </c>
      <c r="B168" s="404" t="s">
        <v>224</v>
      </c>
      <c r="C168" s="23" t="s">
        <v>29</v>
      </c>
      <c r="D168" s="23" t="s">
        <v>67</v>
      </c>
      <c r="E168" s="36" t="s">
        <v>598</v>
      </c>
      <c r="F168" s="31">
        <v>800</v>
      </c>
      <c r="G168" s="247">
        <v>2000000</v>
      </c>
      <c r="H168" s="24">
        <v>0</v>
      </c>
      <c r="I168" s="24">
        <v>0</v>
      </c>
    </row>
    <row r="169" spans="1:9" s="33" customFormat="1" x14ac:dyDescent="0.25">
      <c r="A169" s="34" t="s">
        <v>71</v>
      </c>
      <c r="B169" s="403">
        <v>701</v>
      </c>
      <c r="C169" s="19" t="s">
        <v>29</v>
      </c>
      <c r="D169" s="19" t="s">
        <v>72</v>
      </c>
      <c r="E169" s="30"/>
      <c r="F169" s="30"/>
      <c r="G169" s="20">
        <f t="shared" ref="G169:I169" si="60">G170</f>
        <v>166740160.79999998</v>
      </c>
      <c r="H169" s="20">
        <f t="shared" si="60"/>
        <v>15455434.5</v>
      </c>
      <c r="I169" s="20">
        <f t="shared" si="60"/>
        <v>15455434.5</v>
      </c>
    </row>
    <row r="170" spans="1:9" s="33" customFormat="1" ht="31.5" x14ac:dyDescent="0.25">
      <c r="A170" s="34" t="s">
        <v>68</v>
      </c>
      <c r="B170" s="404" t="s">
        <v>224</v>
      </c>
      <c r="C170" s="19" t="s">
        <v>29</v>
      </c>
      <c r="D170" s="19" t="s">
        <v>72</v>
      </c>
      <c r="E170" s="35" t="s">
        <v>69</v>
      </c>
      <c r="F170" s="30"/>
      <c r="G170" s="20">
        <f>G171+G174</f>
        <v>166740160.79999998</v>
      </c>
      <c r="H170" s="20">
        <f t="shared" ref="H170:I170" si="61">H171+H174</f>
        <v>15455434.5</v>
      </c>
      <c r="I170" s="20">
        <f t="shared" si="61"/>
        <v>15455434.5</v>
      </c>
    </row>
    <row r="171" spans="1:9" s="29" customFormat="1" x14ac:dyDescent="0.25">
      <c r="A171" s="228" t="s">
        <v>199</v>
      </c>
      <c r="B171" s="403">
        <v>701</v>
      </c>
      <c r="C171" s="23" t="s">
        <v>29</v>
      </c>
      <c r="D171" s="23" t="s">
        <v>72</v>
      </c>
      <c r="E171" s="36" t="s">
        <v>70</v>
      </c>
      <c r="F171" s="31"/>
      <c r="G171" s="247">
        <f>G172</f>
        <v>160453649.84999999</v>
      </c>
      <c r="H171" s="24">
        <f t="shared" ref="H171:I172" si="62">H172</f>
        <v>15455434.5</v>
      </c>
      <c r="I171" s="24">
        <f t="shared" si="62"/>
        <v>15455434.5</v>
      </c>
    </row>
    <row r="172" spans="1:9" s="29" customFormat="1" ht="45" x14ac:dyDescent="0.25">
      <c r="A172" s="228" t="s">
        <v>601</v>
      </c>
      <c r="B172" s="403">
        <v>701</v>
      </c>
      <c r="C172" s="23" t="s">
        <v>29</v>
      </c>
      <c r="D172" s="23" t="s">
        <v>72</v>
      </c>
      <c r="E172" s="36" t="s">
        <v>602</v>
      </c>
      <c r="F172" s="31"/>
      <c r="G172" s="247">
        <f>G173</f>
        <v>160453649.84999999</v>
      </c>
      <c r="H172" s="24">
        <f t="shared" si="62"/>
        <v>15455434.5</v>
      </c>
      <c r="I172" s="24">
        <f t="shared" si="62"/>
        <v>15455434.5</v>
      </c>
    </row>
    <row r="173" spans="1:9" s="33" customFormat="1" ht="30.75" x14ac:dyDescent="0.25">
      <c r="A173" s="22" t="s">
        <v>25</v>
      </c>
      <c r="B173" s="404" t="s">
        <v>224</v>
      </c>
      <c r="C173" s="23" t="s">
        <v>29</v>
      </c>
      <c r="D173" s="23" t="s">
        <v>72</v>
      </c>
      <c r="E173" s="36" t="s">
        <v>602</v>
      </c>
      <c r="F173" s="31">
        <v>200</v>
      </c>
      <c r="G173" s="247">
        <f>160172044.85+282565-960</f>
        <v>160453649.84999999</v>
      </c>
      <c r="H173" s="24">
        <v>15455434.5</v>
      </c>
      <c r="I173" s="24">
        <v>15455434.5</v>
      </c>
    </row>
    <row r="174" spans="1:9" s="33" customFormat="1" x14ac:dyDescent="0.25">
      <c r="A174" s="229" t="s">
        <v>48</v>
      </c>
      <c r="B174" s="403">
        <v>701</v>
      </c>
      <c r="C174" s="23" t="s">
        <v>29</v>
      </c>
      <c r="D174" s="23" t="s">
        <v>72</v>
      </c>
      <c r="E174" s="36" t="s">
        <v>201</v>
      </c>
      <c r="F174" s="31"/>
      <c r="G174" s="247">
        <f>G175</f>
        <v>6286510.9500000002</v>
      </c>
      <c r="H174" s="24">
        <f t="shared" ref="H174:I174" si="63">H175</f>
        <v>0</v>
      </c>
      <c r="I174" s="24">
        <f t="shared" si="63"/>
        <v>0</v>
      </c>
    </row>
    <row r="175" spans="1:9" s="33" customFormat="1" ht="60" x14ac:dyDescent="0.25">
      <c r="A175" s="229" t="s">
        <v>599</v>
      </c>
      <c r="B175" s="404" t="s">
        <v>224</v>
      </c>
      <c r="C175" s="23" t="s">
        <v>29</v>
      </c>
      <c r="D175" s="23" t="s">
        <v>72</v>
      </c>
      <c r="E175" s="36" t="s">
        <v>600</v>
      </c>
      <c r="F175" s="31"/>
      <c r="G175" s="247">
        <f>G176</f>
        <v>6286510.9500000002</v>
      </c>
      <c r="H175" s="24">
        <f t="shared" ref="H175:I175" si="64">H176</f>
        <v>0</v>
      </c>
      <c r="I175" s="24">
        <f t="shared" si="64"/>
        <v>0</v>
      </c>
    </row>
    <row r="176" spans="1:9" s="33" customFormat="1" ht="30.75" x14ac:dyDescent="0.25">
      <c r="A176" s="22" t="s">
        <v>25</v>
      </c>
      <c r="B176" s="403">
        <v>701</v>
      </c>
      <c r="C176" s="23" t="s">
        <v>29</v>
      </c>
      <c r="D176" s="23" t="s">
        <v>72</v>
      </c>
      <c r="E176" s="36" t="s">
        <v>600</v>
      </c>
      <c r="F176" s="31">
        <v>200</v>
      </c>
      <c r="G176" s="247">
        <v>6286510.9500000002</v>
      </c>
      <c r="H176" s="24">
        <v>0</v>
      </c>
      <c r="I176" s="24">
        <v>0</v>
      </c>
    </row>
    <row r="177" spans="1:9" s="33" customFormat="1" ht="31.5" x14ac:dyDescent="0.25">
      <c r="A177" s="34" t="s">
        <v>73</v>
      </c>
      <c r="B177" s="404" t="s">
        <v>224</v>
      </c>
      <c r="C177" s="19" t="s">
        <v>29</v>
      </c>
      <c r="D177" s="19" t="s">
        <v>74</v>
      </c>
      <c r="E177" s="30"/>
      <c r="F177" s="30"/>
      <c r="G177" s="20">
        <f>G178+G195</f>
        <v>44759054</v>
      </c>
      <c r="H177" s="20">
        <f>H178+H195</f>
        <v>27471024</v>
      </c>
      <c r="I177" s="20">
        <f>I178+I195</f>
        <v>27950723.619999997</v>
      </c>
    </row>
    <row r="178" spans="1:9" s="29" customFormat="1" ht="31.5" x14ac:dyDescent="0.25">
      <c r="A178" s="34" t="s">
        <v>149</v>
      </c>
      <c r="B178" s="403">
        <v>701</v>
      </c>
      <c r="C178" s="19" t="s">
        <v>29</v>
      </c>
      <c r="D178" s="19" t="s">
        <v>74</v>
      </c>
      <c r="E178" s="35" t="s">
        <v>75</v>
      </c>
      <c r="F178" s="30"/>
      <c r="G178" s="20">
        <f>G179+G190</f>
        <v>36759054</v>
      </c>
      <c r="H178" s="20">
        <f>H179+H190</f>
        <v>27471024</v>
      </c>
      <c r="I178" s="20">
        <f>I179+I190</f>
        <v>27950723.619999997</v>
      </c>
    </row>
    <row r="179" spans="1:9" s="29" customFormat="1" ht="30.75" x14ac:dyDescent="0.25">
      <c r="A179" s="32" t="s">
        <v>205</v>
      </c>
      <c r="B179" s="404" t="s">
        <v>224</v>
      </c>
      <c r="C179" s="23" t="s">
        <v>29</v>
      </c>
      <c r="D179" s="23" t="s">
        <v>74</v>
      </c>
      <c r="E179" s="36" t="s">
        <v>76</v>
      </c>
      <c r="F179" s="31"/>
      <c r="G179" s="247">
        <f>G180+G182+G184+G186+G188</f>
        <v>20761500</v>
      </c>
      <c r="H179" s="24">
        <f t="shared" ref="H179:I179" si="65">H180+H182+H184+H186+H188</f>
        <v>12763960</v>
      </c>
      <c r="I179" s="24">
        <f t="shared" si="65"/>
        <v>12766518.4</v>
      </c>
    </row>
    <row r="180" spans="1:9" s="29" customFormat="1" ht="33.75" customHeight="1" x14ac:dyDescent="0.25">
      <c r="A180" s="32" t="s">
        <v>604</v>
      </c>
      <c r="B180" s="403">
        <v>701</v>
      </c>
      <c r="C180" s="23" t="s">
        <v>29</v>
      </c>
      <c r="D180" s="23" t="s">
        <v>74</v>
      </c>
      <c r="E180" s="36" t="s">
        <v>605</v>
      </c>
      <c r="F180" s="31"/>
      <c r="G180" s="247">
        <f>G181</f>
        <v>3230000</v>
      </c>
      <c r="H180" s="24">
        <f t="shared" ref="H180:I180" si="66">H181</f>
        <v>3230000</v>
      </c>
      <c r="I180" s="24">
        <f t="shared" si="66"/>
        <v>3230000</v>
      </c>
    </row>
    <row r="181" spans="1:9" s="29" customFormat="1" x14ac:dyDescent="0.25">
      <c r="A181" s="32" t="s">
        <v>27</v>
      </c>
      <c r="B181" s="404" t="s">
        <v>224</v>
      </c>
      <c r="C181" s="23" t="s">
        <v>29</v>
      </c>
      <c r="D181" s="23" t="s">
        <v>74</v>
      </c>
      <c r="E181" s="36" t="s">
        <v>605</v>
      </c>
      <c r="F181" s="31">
        <v>800</v>
      </c>
      <c r="G181" s="247">
        <v>3230000</v>
      </c>
      <c r="H181" s="24">
        <v>3230000</v>
      </c>
      <c r="I181" s="24">
        <v>3230000</v>
      </c>
    </row>
    <row r="182" spans="1:9" s="29" customFormat="1" ht="30.75" x14ac:dyDescent="0.25">
      <c r="A182" s="32" t="s">
        <v>607</v>
      </c>
      <c r="B182" s="403">
        <v>701</v>
      </c>
      <c r="C182" s="23" t="s">
        <v>29</v>
      </c>
      <c r="D182" s="23" t="s">
        <v>74</v>
      </c>
      <c r="E182" s="36" t="s">
        <v>606</v>
      </c>
      <c r="F182" s="31"/>
      <c r="G182" s="247">
        <f>G183</f>
        <v>1200000</v>
      </c>
      <c r="H182" s="24">
        <f t="shared" ref="H182:I182" si="67">H183</f>
        <v>1200000</v>
      </c>
      <c r="I182" s="24">
        <f t="shared" si="67"/>
        <v>1200000</v>
      </c>
    </row>
    <row r="183" spans="1:9" s="29" customFormat="1" x14ac:dyDescent="0.25">
      <c r="A183" s="32" t="s">
        <v>27</v>
      </c>
      <c r="B183" s="404" t="s">
        <v>224</v>
      </c>
      <c r="C183" s="23" t="s">
        <v>29</v>
      </c>
      <c r="D183" s="23" t="s">
        <v>74</v>
      </c>
      <c r="E183" s="36" t="s">
        <v>606</v>
      </c>
      <c r="F183" s="31">
        <v>800</v>
      </c>
      <c r="G183" s="247">
        <v>1200000</v>
      </c>
      <c r="H183" s="24">
        <v>1200000</v>
      </c>
      <c r="I183" s="24">
        <v>1200000</v>
      </c>
    </row>
    <row r="184" spans="1:9" s="29" customFormat="1" x14ac:dyDescent="0.25">
      <c r="A184" s="32" t="s">
        <v>608</v>
      </c>
      <c r="B184" s="403">
        <v>701</v>
      </c>
      <c r="C184" s="23" t="s">
        <v>29</v>
      </c>
      <c r="D184" s="23" t="s">
        <v>74</v>
      </c>
      <c r="E184" s="36" t="s">
        <v>609</v>
      </c>
      <c r="F184" s="31"/>
      <c r="G184" s="247">
        <f>G185</f>
        <v>211500</v>
      </c>
      <c r="H184" s="24">
        <f t="shared" ref="H184:I184" si="68">H185</f>
        <v>213960</v>
      </c>
      <c r="I184" s="24">
        <f t="shared" si="68"/>
        <v>216518.40000000002</v>
      </c>
    </row>
    <row r="185" spans="1:9" s="29" customFormat="1" ht="30.75" x14ac:dyDescent="0.25">
      <c r="A185" s="32" t="s">
        <v>25</v>
      </c>
      <c r="B185" s="404" t="s">
        <v>224</v>
      </c>
      <c r="C185" s="23" t="s">
        <v>29</v>
      </c>
      <c r="D185" s="23" t="s">
        <v>74</v>
      </c>
      <c r="E185" s="36" t="s">
        <v>609</v>
      </c>
      <c r="F185" s="31">
        <v>200</v>
      </c>
      <c r="G185" s="247">
        <v>211500</v>
      </c>
      <c r="H185" s="24">
        <v>213960</v>
      </c>
      <c r="I185" s="24">
        <v>216518.40000000002</v>
      </c>
    </row>
    <row r="186" spans="1:9" s="29" customFormat="1" ht="45.75" x14ac:dyDescent="0.25">
      <c r="A186" s="32" t="s">
        <v>612</v>
      </c>
      <c r="B186" s="403">
        <v>701</v>
      </c>
      <c r="C186" s="23" t="s">
        <v>29</v>
      </c>
      <c r="D186" s="23" t="s">
        <v>74</v>
      </c>
      <c r="E186" s="36" t="s">
        <v>610</v>
      </c>
      <c r="F186" s="31"/>
      <c r="G186" s="247">
        <f>G187</f>
        <v>16000000</v>
      </c>
      <c r="H186" s="24">
        <f t="shared" ref="H186:I186" si="69">H187</f>
        <v>8000000</v>
      </c>
      <c r="I186" s="24">
        <f t="shared" si="69"/>
        <v>8000000</v>
      </c>
    </row>
    <row r="187" spans="1:9" s="29" customFormat="1" x14ac:dyDescent="0.25">
      <c r="A187" s="32" t="s">
        <v>27</v>
      </c>
      <c r="B187" s="404" t="s">
        <v>224</v>
      </c>
      <c r="C187" s="23" t="s">
        <v>29</v>
      </c>
      <c r="D187" s="23" t="s">
        <v>74</v>
      </c>
      <c r="E187" s="36" t="s">
        <v>610</v>
      </c>
      <c r="F187" s="31">
        <v>800</v>
      </c>
      <c r="G187" s="247">
        <v>16000000</v>
      </c>
      <c r="H187" s="24">
        <v>8000000</v>
      </c>
      <c r="I187" s="24">
        <v>8000000</v>
      </c>
    </row>
    <row r="188" spans="1:9" s="29" customFormat="1" ht="45.75" x14ac:dyDescent="0.25">
      <c r="A188" s="32" t="s">
        <v>613</v>
      </c>
      <c r="B188" s="403">
        <v>701</v>
      </c>
      <c r="C188" s="23" t="s">
        <v>29</v>
      </c>
      <c r="D188" s="23" t="s">
        <v>74</v>
      </c>
      <c r="E188" s="36" t="s">
        <v>611</v>
      </c>
      <c r="F188" s="31"/>
      <c r="G188" s="247">
        <f>G189</f>
        <v>120000</v>
      </c>
      <c r="H188" s="24">
        <f t="shared" ref="H188:I188" si="70">H189</f>
        <v>120000</v>
      </c>
      <c r="I188" s="24">
        <f t="shared" si="70"/>
        <v>120000</v>
      </c>
    </row>
    <row r="189" spans="1:9" s="29" customFormat="1" ht="75.75" x14ac:dyDescent="0.25">
      <c r="A189" s="32" t="s">
        <v>21</v>
      </c>
      <c r="B189" s="403">
        <v>701</v>
      </c>
      <c r="C189" s="23" t="s">
        <v>29</v>
      </c>
      <c r="D189" s="23" t="s">
        <v>74</v>
      </c>
      <c r="E189" s="36" t="s">
        <v>611</v>
      </c>
      <c r="F189" s="31">
        <v>200</v>
      </c>
      <c r="G189" s="247">
        <v>120000</v>
      </c>
      <c r="H189" s="24">
        <v>120000</v>
      </c>
      <c r="I189" s="24">
        <v>120000</v>
      </c>
    </row>
    <row r="190" spans="1:9" s="29" customFormat="1" x14ac:dyDescent="0.25">
      <c r="A190" s="229" t="s">
        <v>48</v>
      </c>
      <c r="B190" s="404" t="s">
        <v>224</v>
      </c>
      <c r="C190" s="23" t="s">
        <v>29</v>
      </c>
      <c r="D190" s="23" t="s">
        <v>74</v>
      </c>
      <c r="E190" s="36" t="s">
        <v>579</v>
      </c>
      <c r="F190" s="31"/>
      <c r="G190" s="247">
        <f>SUM(G192:G194)</f>
        <v>15997554</v>
      </c>
      <c r="H190" s="24">
        <f>SUM(H192:H194)</f>
        <v>14707064</v>
      </c>
      <c r="I190" s="24">
        <f>SUM(I192:I194)</f>
        <v>15184205.219999999</v>
      </c>
    </row>
    <row r="191" spans="1:9" s="29" customFormat="1" ht="30" x14ac:dyDescent="0.25">
      <c r="A191" s="229" t="s">
        <v>165</v>
      </c>
      <c r="B191" s="403">
        <v>701</v>
      </c>
      <c r="C191" s="23" t="s">
        <v>29</v>
      </c>
      <c r="D191" s="23" t="s">
        <v>74</v>
      </c>
      <c r="E191" s="36" t="s">
        <v>603</v>
      </c>
      <c r="F191" s="31"/>
      <c r="G191" s="247">
        <f>SUM(G192:G194)</f>
        <v>15997554</v>
      </c>
      <c r="H191" s="24">
        <f t="shared" ref="H191:I191" si="71">SUM(H192:H194)</f>
        <v>14707064</v>
      </c>
      <c r="I191" s="24">
        <f t="shared" si="71"/>
        <v>15184205.219999999</v>
      </c>
    </row>
    <row r="192" spans="1:9" s="29" customFormat="1" ht="75.75" x14ac:dyDescent="0.25">
      <c r="A192" s="22" t="s">
        <v>21</v>
      </c>
      <c r="B192" s="404" t="s">
        <v>224</v>
      </c>
      <c r="C192" s="23" t="s">
        <v>29</v>
      </c>
      <c r="D192" s="23" t="s">
        <v>74</v>
      </c>
      <c r="E192" s="36" t="s">
        <v>603</v>
      </c>
      <c r="F192" s="31">
        <v>100</v>
      </c>
      <c r="G192" s="247">
        <v>9306674</v>
      </c>
      <c r="H192" s="24">
        <v>8007578</v>
      </c>
      <c r="I192" s="24">
        <v>8222579.3200000003</v>
      </c>
    </row>
    <row r="193" spans="1:9" s="29" customFormat="1" ht="30.75" x14ac:dyDescent="0.25">
      <c r="A193" s="22" t="s">
        <v>25</v>
      </c>
      <c r="B193" s="403">
        <v>701</v>
      </c>
      <c r="C193" s="23" t="s">
        <v>29</v>
      </c>
      <c r="D193" s="23" t="s">
        <v>74</v>
      </c>
      <c r="E193" s="36" t="s">
        <v>603</v>
      </c>
      <c r="F193" s="31">
        <v>200</v>
      </c>
      <c r="G193" s="247">
        <v>5692980</v>
      </c>
      <c r="H193" s="24">
        <v>5701586</v>
      </c>
      <c r="I193" s="24">
        <v>5963725.8999999994</v>
      </c>
    </row>
    <row r="194" spans="1:9" s="29" customFormat="1" x14ac:dyDescent="0.25">
      <c r="A194" s="32" t="s">
        <v>27</v>
      </c>
      <c r="B194" s="404" t="s">
        <v>224</v>
      </c>
      <c r="C194" s="23" t="s">
        <v>29</v>
      </c>
      <c r="D194" s="23" t="s">
        <v>74</v>
      </c>
      <c r="E194" s="36" t="s">
        <v>603</v>
      </c>
      <c r="F194" s="31">
        <v>800</v>
      </c>
      <c r="G194" s="247">
        <v>997900</v>
      </c>
      <c r="H194" s="24">
        <v>997900</v>
      </c>
      <c r="I194" s="24">
        <v>997900</v>
      </c>
    </row>
    <row r="195" spans="1:9" s="33" customFormat="1" x14ac:dyDescent="0.25">
      <c r="A195" s="18" t="s">
        <v>17</v>
      </c>
      <c r="B195" s="403">
        <v>701</v>
      </c>
      <c r="C195" s="19" t="s">
        <v>29</v>
      </c>
      <c r="D195" s="19" t="s">
        <v>74</v>
      </c>
      <c r="E195" s="35" t="s">
        <v>18</v>
      </c>
      <c r="F195" s="30"/>
      <c r="G195" s="246">
        <f>G196</f>
        <v>8000000</v>
      </c>
      <c r="H195" s="20">
        <f t="shared" ref="H195:I197" si="72">H196</f>
        <v>0</v>
      </c>
      <c r="I195" s="20">
        <f t="shared" si="72"/>
        <v>0</v>
      </c>
    </row>
    <row r="196" spans="1:9" s="29" customFormat="1" x14ac:dyDescent="0.25">
      <c r="A196" s="22" t="s">
        <v>54</v>
      </c>
      <c r="B196" s="404" t="s">
        <v>224</v>
      </c>
      <c r="C196" s="23" t="s">
        <v>29</v>
      </c>
      <c r="D196" s="23" t="s">
        <v>74</v>
      </c>
      <c r="E196" s="36" t="s">
        <v>37</v>
      </c>
      <c r="F196" s="31"/>
      <c r="G196" s="24">
        <f>G197</f>
        <v>8000000</v>
      </c>
      <c r="H196" s="24">
        <f t="shared" si="72"/>
        <v>0</v>
      </c>
      <c r="I196" s="24">
        <f t="shared" si="72"/>
        <v>0</v>
      </c>
    </row>
    <row r="197" spans="1:9" s="29" customFormat="1" ht="30.75" x14ac:dyDescent="0.25">
      <c r="A197" s="22" t="s">
        <v>166</v>
      </c>
      <c r="B197" s="404" t="s">
        <v>224</v>
      </c>
      <c r="C197" s="23" t="s">
        <v>29</v>
      </c>
      <c r="D197" s="23" t="s">
        <v>74</v>
      </c>
      <c r="E197" s="36" t="s">
        <v>167</v>
      </c>
      <c r="F197" s="31"/>
      <c r="G197" s="24">
        <f>G198</f>
        <v>8000000</v>
      </c>
      <c r="H197" s="24">
        <f t="shared" si="72"/>
        <v>0</v>
      </c>
      <c r="I197" s="24">
        <f t="shared" si="72"/>
        <v>0</v>
      </c>
    </row>
    <row r="198" spans="1:9" s="29" customFormat="1" x14ac:dyDescent="0.25">
      <c r="A198" s="32" t="s">
        <v>27</v>
      </c>
      <c r="B198" s="403">
        <v>701</v>
      </c>
      <c r="C198" s="23" t="s">
        <v>29</v>
      </c>
      <c r="D198" s="23" t="s">
        <v>74</v>
      </c>
      <c r="E198" s="36" t="s">
        <v>167</v>
      </c>
      <c r="F198" s="31">
        <v>800</v>
      </c>
      <c r="G198" s="24">
        <f>'Приложение 3'!F136</f>
        <v>8000000</v>
      </c>
      <c r="H198" s="24">
        <f>'Приложение 3'!G136</f>
        <v>0</v>
      </c>
      <c r="I198" s="24">
        <f>'Приложение 3'!H136</f>
        <v>0</v>
      </c>
    </row>
    <row r="199" spans="1:9" s="29" customFormat="1" x14ac:dyDescent="0.25">
      <c r="A199" s="18" t="s">
        <v>77</v>
      </c>
      <c r="B199" s="404" t="s">
        <v>224</v>
      </c>
      <c r="C199" s="19" t="s">
        <v>61</v>
      </c>
      <c r="D199" s="19"/>
      <c r="E199" s="35"/>
      <c r="F199" s="30"/>
      <c r="G199" s="20">
        <f t="shared" ref="G199:H202" si="73">G200</f>
        <v>0</v>
      </c>
      <c r="H199" s="20">
        <f t="shared" si="73"/>
        <v>0</v>
      </c>
      <c r="I199" s="28"/>
    </row>
    <row r="200" spans="1:9" s="29" customFormat="1" x14ac:dyDescent="0.25">
      <c r="A200" s="18" t="s">
        <v>78</v>
      </c>
      <c r="B200" s="403" t="s">
        <v>224</v>
      </c>
      <c r="C200" s="19" t="s">
        <v>61</v>
      </c>
      <c r="D200" s="19" t="s">
        <v>24</v>
      </c>
      <c r="E200" s="35"/>
      <c r="F200" s="30"/>
      <c r="G200" s="20">
        <f t="shared" si="73"/>
        <v>0</v>
      </c>
      <c r="H200" s="20">
        <f t="shared" si="73"/>
        <v>0</v>
      </c>
      <c r="I200" s="28"/>
    </row>
    <row r="201" spans="1:9" s="29" customFormat="1" x14ac:dyDescent="0.25">
      <c r="A201" s="18" t="s">
        <v>17</v>
      </c>
      <c r="B201" s="404">
        <v>701</v>
      </c>
      <c r="C201" s="19" t="s">
        <v>61</v>
      </c>
      <c r="D201" s="19" t="s">
        <v>24</v>
      </c>
      <c r="E201" s="35" t="s">
        <v>18</v>
      </c>
      <c r="F201" s="30"/>
      <c r="G201" s="20">
        <f t="shared" si="73"/>
        <v>0</v>
      </c>
      <c r="H201" s="20">
        <f t="shared" si="73"/>
        <v>0</v>
      </c>
      <c r="I201" s="28"/>
    </row>
    <row r="202" spans="1:9" s="29" customFormat="1" x14ac:dyDescent="0.25">
      <c r="A202" s="22" t="s">
        <v>54</v>
      </c>
      <c r="B202" s="403" t="s">
        <v>224</v>
      </c>
      <c r="C202" s="23" t="s">
        <v>61</v>
      </c>
      <c r="D202" s="23" t="s">
        <v>24</v>
      </c>
      <c r="E202" s="36" t="s">
        <v>37</v>
      </c>
      <c r="F202" s="31"/>
      <c r="G202" s="24">
        <f t="shared" si="73"/>
        <v>0</v>
      </c>
      <c r="H202" s="24">
        <f t="shared" si="73"/>
        <v>0</v>
      </c>
      <c r="I202" s="28"/>
    </row>
    <row r="203" spans="1:9" s="29" customFormat="1" ht="30.75" x14ac:dyDescent="0.25">
      <c r="A203" s="22" t="s">
        <v>25</v>
      </c>
      <c r="B203" s="404">
        <v>701</v>
      </c>
      <c r="C203" s="23" t="s">
        <v>61</v>
      </c>
      <c r="D203" s="23" t="s">
        <v>24</v>
      </c>
      <c r="E203" s="36" t="s">
        <v>37</v>
      </c>
      <c r="F203" s="31">
        <v>200</v>
      </c>
      <c r="G203" s="24">
        <f>'[1]Приложение 3'!G144</f>
        <v>0</v>
      </c>
      <c r="H203" s="24">
        <f>'[1]Приложение 3'!H144</f>
        <v>0</v>
      </c>
      <c r="I203" s="28"/>
    </row>
    <row r="204" spans="1:9" s="33" customFormat="1" x14ac:dyDescent="0.25">
      <c r="A204" s="34" t="s">
        <v>79</v>
      </c>
      <c r="B204" s="406">
        <v>701</v>
      </c>
      <c r="C204" s="19" t="s">
        <v>31</v>
      </c>
      <c r="D204" s="19"/>
      <c r="E204" s="30"/>
      <c r="F204" s="30"/>
      <c r="G204" s="246">
        <f>G205+G217</f>
        <v>38219006.100000001</v>
      </c>
      <c r="H204" s="20">
        <f t="shared" ref="H204:I204" si="74">H205+H217</f>
        <v>31880289.210000001</v>
      </c>
      <c r="I204" s="20">
        <f t="shared" si="74"/>
        <v>33155500.780000001</v>
      </c>
    </row>
    <row r="205" spans="1:9" s="33" customFormat="1" ht="31.5" x14ac:dyDescent="0.25">
      <c r="A205" s="18" t="s">
        <v>80</v>
      </c>
      <c r="B205" s="405" t="s">
        <v>224</v>
      </c>
      <c r="C205" s="19" t="s">
        <v>31</v>
      </c>
      <c r="D205" s="19" t="s">
        <v>24</v>
      </c>
      <c r="E205" s="35"/>
      <c r="F205" s="30"/>
      <c r="G205" s="246">
        <f t="shared" ref="G205:I206" si="75">G206</f>
        <v>36937135.100000001</v>
      </c>
      <c r="H205" s="20">
        <f t="shared" si="75"/>
        <v>31880289.210000001</v>
      </c>
      <c r="I205" s="20">
        <f t="shared" si="75"/>
        <v>33155500.780000001</v>
      </c>
    </row>
    <row r="206" spans="1:9" s="33" customFormat="1" ht="31.5" x14ac:dyDescent="0.25">
      <c r="A206" s="34" t="s">
        <v>81</v>
      </c>
      <c r="B206" s="406">
        <v>701</v>
      </c>
      <c r="C206" s="19" t="s">
        <v>31</v>
      </c>
      <c r="D206" s="19" t="s">
        <v>24</v>
      </c>
      <c r="E206" s="230">
        <v>7100000000</v>
      </c>
      <c r="F206" s="230"/>
      <c r="G206" s="246">
        <f t="shared" si="75"/>
        <v>36937135.100000001</v>
      </c>
      <c r="H206" s="20">
        <f t="shared" si="75"/>
        <v>31880289.210000001</v>
      </c>
      <c r="I206" s="20">
        <f t="shared" si="75"/>
        <v>33155500.780000001</v>
      </c>
    </row>
    <row r="207" spans="1:9" s="33" customFormat="1" ht="45.75" x14ac:dyDescent="0.25">
      <c r="A207" s="32" t="s">
        <v>206</v>
      </c>
      <c r="B207" s="404" t="s">
        <v>224</v>
      </c>
      <c r="C207" s="23" t="s">
        <v>31</v>
      </c>
      <c r="D207" s="23" t="s">
        <v>24</v>
      </c>
      <c r="E207" s="224">
        <v>7130000000</v>
      </c>
      <c r="F207" s="224"/>
      <c r="G207" s="247">
        <f>G208+G211+G213+G215</f>
        <v>36937135.100000001</v>
      </c>
      <c r="H207" s="24">
        <f t="shared" ref="H207:I207" si="76">H208+H211+H213+H215</f>
        <v>31880289.210000001</v>
      </c>
      <c r="I207" s="24">
        <f t="shared" si="76"/>
        <v>33155500.780000001</v>
      </c>
    </row>
    <row r="208" spans="1:9" s="33" customFormat="1" ht="30.75" x14ac:dyDescent="0.25">
      <c r="A208" s="32" t="s">
        <v>614</v>
      </c>
      <c r="B208" s="403">
        <v>701</v>
      </c>
      <c r="C208" s="23" t="s">
        <v>31</v>
      </c>
      <c r="D208" s="23" t="s">
        <v>24</v>
      </c>
      <c r="E208" s="224">
        <v>7130010010</v>
      </c>
      <c r="F208" s="224"/>
      <c r="G208" s="247">
        <f>G209+G210</f>
        <v>36743135.100000001</v>
      </c>
      <c r="H208" s="24">
        <f t="shared" ref="H208:I208" si="77">H209+H210</f>
        <v>31611289.210000001</v>
      </c>
      <c r="I208" s="24">
        <f t="shared" si="77"/>
        <v>32886500.780000001</v>
      </c>
    </row>
    <row r="209" spans="1:9" s="33" customFormat="1" ht="30.75" x14ac:dyDescent="0.25">
      <c r="A209" s="32" t="s">
        <v>25</v>
      </c>
      <c r="B209" s="404" t="s">
        <v>224</v>
      </c>
      <c r="C209" s="23" t="s">
        <v>31</v>
      </c>
      <c r="D209" s="23" t="s">
        <v>24</v>
      </c>
      <c r="E209" s="224">
        <v>7130010010</v>
      </c>
      <c r="F209" s="224">
        <v>200</v>
      </c>
      <c r="G209" s="247">
        <f>26245124.24+6283010.86-8277265.35</f>
        <v>24250869.75</v>
      </c>
      <c r="H209" s="24">
        <v>31611289.210000001</v>
      </c>
      <c r="I209" s="24">
        <v>32886500.780000001</v>
      </c>
    </row>
    <row r="210" spans="1:9" s="33" customFormat="1" x14ac:dyDescent="0.25">
      <c r="A210" s="32" t="s">
        <v>82</v>
      </c>
      <c r="B210" s="404" t="s">
        <v>224</v>
      </c>
      <c r="C210" s="23" t="s">
        <v>31</v>
      </c>
      <c r="D210" s="23" t="s">
        <v>24</v>
      </c>
      <c r="E210" s="224">
        <v>7130010010</v>
      </c>
      <c r="F210" s="224">
        <v>500</v>
      </c>
      <c r="G210" s="247">
        <f>4215000+8277265.35</f>
        <v>12492265.35</v>
      </c>
      <c r="H210" s="24">
        <v>0</v>
      </c>
      <c r="I210" s="24">
        <v>0</v>
      </c>
    </row>
    <row r="211" spans="1:9" s="33" customFormat="1" ht="30.75" x14ac:dyDescent="0.25">
      <c r="A211" s="32" t="s">
        <v>615</v>
      </c>
      <c r="B211" s="403">
        <v>701</v>
      </c>
      <c r="C211" s="23" t="s">
        <v>31</v>
      </c>
      <c r="D211" s="23" t="s">
        <v>24</v>
      </c>
      <c r="E211" s="224">
        <v>7130010040</v>
      </c>
      <c r="F211" s="224"/>
      <c r="G211" s="247">
        <f>G212</f>
        <v>0</v>
      </c>
      <c r="H211" s="24">
        <f t="shared" ref="H211:I211" si="78">H212</f>
        <v>0</v>
      </c>
      <c r="I211" s="24">
        <f t="shared" si="78"/>
        <v>0</v>
      </c>
    </row>
    <row r="212" spans="1:9" s="33" customFormat="1" ht="30.75" x14ac:dyDescent="0.25">
      <c r="A212" s="32" t="s">
        <v>25</v>
      </c>
      <c r="B212" s="403">
        <v>701</v>
      </c>
      <c r="C212" s="23" t="s">
        <v>31</v>
      </c>
      <c r="D212" s="23" t="s">
        <v>24</v>
      </c>
      <c r="E212" s="224">
        <v>7130010040</v>
      </c>
      <c r="F212" s="224">
        <v>200</v>
      </c>
      <c r="G212" s="247">
        <f>4215000-4215000</f>
        <v>0</v>
      </c>
      <c r="H212" s="24">
        <v>0</v>
      </c>
      <c r="I212" s="24">
        <v>0</v>
      </c>
    </row>
    <row r="213" spans="1:9" s="33" customFormat="1" ht="30.75" x14ac:dyDescent="0.25">
      <c r="A213" s="32" t="s">
        <v>616</v>
      </c>
      <c r="B213" s="404" t="s">
        <v>224</v>
      </c>
      <c r="C213" s="23" t="s">
        <v>31</v>
      </c>
      <c r="D213" s="23" t="s">
        <v>24</v>
      </c>
      <c r="E213" s="224">
        <v>7130010070</v>
      </c>
      <c r="F213" s="224"/>
      <c r="G213" s="247">
        <f>G214</f>
        <v>25000</v>
      </c>
      <c r="H213" s="24">
        <f t="shared" ref="H213:I213" si="79">H214</f>
        <v>25000</v>
      </c>
      <c r="I213" s="24">
        <f t="shared" si="79"/>
        <v>25000</v>
      </c>
    </row>
    <row r="214" spans="1:9" s="33" customFormat="1" ht="30.75" x14ac:dyDescent="0.25">
      <c r="A214" s="32" t="s">
        <v>25</v>
      </c>
      <c r="B214" s="403">
        <v>701</v>
      </c>
      <c r="C214" s="23" t="s">
        <v>31</v>
      </c>
      <c r="D214" s="23" t="s">
        <v>24</v>
      </c>
      <c r="E214" s="224">
        <v>7130010070</v>
      </c>
      <c r="F214" s="224">
        <v>200</v>
      </c>
      <c r="G214" s="247">
        <v>25000</v>
      </c>
      <c r="H214" s="24">
        <v>25000</v>
      </c>
      <c r="I214" s="24">
        <v>25000</v>
      </c>
    </row>
    <row r="215" spans="1:9" s="33" customFormat="1" x14ac:dyDescent="0.25">
      <c r="A215" s="32" t="s">
        <v>617</v>
      </c>
      <c r="B215" s="404" t="s">
        <v>224</v>
      </c>
      <c r="C215" s="23" t="s">
        <v>31</v>
      </c>
      <c r="D215" s="23" t="s">
        <v>24</v>
      </c>
      <c r="E215" s="224">
        <v>7130010080</v>
      </c>
      <c r="F215" s="224"/>
      <c r="G215" s="24">
        <f t="shared" ref="G215:I215" si="80">G216</f>
        <v>169000</v>
      </c>
      <c r="H215" s="24">
        <f t="shared" si="80"/>
        <v>244000</v>
      </c>
      <c r="I215" s="24">
        <f t="shared" si="80"/>
        <v>244000</v>
      </c>
    </row>
    <row r="216" spans="1:9" s="33" customFormat="1" ht="30" x14ac:dyDescent="0.25">
      <c r="A216" s="37" t="s">
        <v>25</v>
      </c>
      <c r="B216" s="403">
        <v>701</v>
      </c>
      <c r="C216" s="23" t="s">
        <v>31</v>
      </c>
      <c r="D216" s="23" t="s">
        <v>24</v>
      </c>
      <c r="E216" s="224">
        <v>7130010080</v>
      </c>
      <c r="F216" s="224">
        <v>200</v>
      </c>
      <c r="G216" s="418">
        <v>169000</v>
      </c>
      <c r="H216" s="357">
        <v>244000</v>
      </c>
      <c r="I216" s="357">
        <v>244000</v>
      </c>
    </row>
    <row r="217" spans="1:9" s="33" customFormat="1" ht="31.5" x14ac:dyDescent="0.25">
      <c r="A217" s="274" t="s">
        <v>822</v>
      </c>
      <c r="B217" s="406">
        <v>701</v>
      </c>
      <c r="C217" s="19" t="s">
        <v>31</v>
      </c>
      <c r="D217" s="19" t="s">
        <v>29</v>
      </c>
      <c r="E217" s="230"/>
      <c r="F217" s="230"/>
      <c r="G217" s="419">
        <f>G218</f>
        <v>1281871</v>
      </c>
      <c r="H217" s="401">
        <f t="shared" ref="H217:I220" si="81">H218</f>
        <v>0</v>
      </c>
      <c r="I217" s="401">
        <f t="shared" si="81"/>
        <v>0</v>
      </c>
    </row>
    <row r="218" spans="1:9" s="33" customFormat="1" ht="31.5" x14ac:dyDescent="0.25">
      <c r="A218" s="274" t="s">
        <v>81</v>
      </c>
      <c r="B218" s="405">
        <v>701</v>
      </c>
      <c r="C218" s="19" t="s">
        <v>31</v>
      </c>
      <c r="D218" s="19" t="s">
        <v>29</v>
      </c>
      <c r="E218" s="230">
        <v>7100000000</v>
      </c>
      <c r="F218" s="230"/>
      <c r="G218" s="419">
        <f>G219</f>
        <v>1281871</v>
      </c>
      <c r="H218" s="401">
        <f t="shared" si="81"/>
        <v>0</v>
      </c>
      <c r="I218" s="401">
        <f t="shared" si="81"/>
        <v>0</v>
      </c>
    </row>
    <row r="219" spans="1:9" s="33" customFormat="1" ht="45" x14ac:dyDescent="0.25">
      <c r="A219" s="37" t="s">
        <v>206</v>
      </c>
      <c r="B219" s="403" t="s">
        <v>224</v>
      </c>
      <c r="C219" s="23" t="s">
        <v>31</v>
      </c>
      <c r="D219" s="23" t="s">
        <v>29</v>
      </c>
      <c r="E219" s="224">
        <v>7130000000</v>
      </c>
      <c r="F219" s="224"/>
      <c r="G219" s="418">
        <f>G220</f>
        <v>1281871</v>
      </c>
      <c r="H219" s="357">
        <f t="shared" si="81"/>
        <v>0</v>
      </c>
      <c r="I219" s="357">
        <f t="shared" si="81"/>
        <v>0</v>
      </c>
    </row>
    <row r="220" spans="1:9" s="33" customFormat="1" ht="30" x14ac:dyDescent="0.25">
      <c r="A220" s="37" t="s">
        <v>614</v>
      </c>
      <c r="B220" s="403">
        <v>701</v>
      </c>
      <c r="C220" s="23" t="s">
        <v>31</v>
      </c>
      <c r="D220" s="23" t="s">
        <v>29</v>
      </c>
      <c r="E220" s="224">
        <v>7130010010</v>
      </c>
      <c r="F220" s="224"/>
      <c r="G220" s="418">
        <f>G221</f>
        <v>1281871</v>
      </c>
      <c r="H220" s="357">
        <f t="shared" si="81"/>
        <v>0</v>
      </c>
      <c r="I220" s="357">
        <f t="shared" si="81"/>
        <v>0</v>
      </c>
    </row>
    <row r="221" spans="1:9" s="33" customFormat="1" ht="30" x14ac:dyDescent="0.25">
      <c r="A221" s="37" t="s">
        <v>25</v>
      </c>
      <c r="B221" s="404" t="s">
        <v>224</v>
      </c>
      <c r="C221" s="23" t="s">
        <v>31</v>
      </c>
      <c r="D221" s="23" t="s">
        <v>29</v>
      </c>
      <c r="E221" s="224">
        <v>7130010010</v>
      </c>
      <c r="F221" s="224">
        <v>200</v>
      </c>
      <c r="G221" s="418">
        <v>1281871</v>
      </c>
      <c r="H221" s="357">
        <v>0</v>
      </c>
      <c r="I221" s="357">
        <v>0</v>
      </c>
    </row>
    <row r="222" spans="1:9" s="33" customFormat="1" x14ac:dyDescent="0.25">
      <c r="A222" s="34" t="s">
        <v>83</v>
      </c>
      <c r="B222" s="405" t="s">
        <v>224</v>
      </c>
      <c r="C222" s="19" t="s">
        <v>33</v>
      </c>
      <c r="D222" s="19"/>
      <c r="E222" s="30"/>
      <c r="F222" s="30"/>
      <c r="G222" s="20">
        <f>G223+G236+G269+G338+G365+G294</f>
        <v>1541394085.01</v>
      </c>
      <c r="H222" s="20">
        <f>H223+H236+H269+H338+H365+H294</f>
        <v>1334651200.9744</v>
      </c>
      <c r="I222" s="20">
        <f>I223+I236+I269+I338+I365+I294</f>
        <v>1364209207.4908001</v>
      </c>
    </row>
    <row r="223" spans="1:9" s="33" customFormat="1" x14ac:dyDescent="0.25">
      <c r="A223" s="34" t="s">
        <v>84</v>
      </c>
      <c r="B223" s="406">
        <v>701</v>
      </c>
      <c r="C223" s="19" t="s">
        <v>33</v>
      </c>
      <c r="D223" s="19" t="s">
        <v>14</v>
      </c>
      <c r="E223" s="30"/>
      <c r="F223" s="30"/>
      <c r="G223" s="20">
        <f>G224+G231</f>
        <v>416991601.91000003</v>
      </c>
      <c r="H223" s="20">
        <f>H224+H231</f>
        <v>388941350.53000003</v>
      </c>
      <c r="I223" s="20">
        <f>I224+I231</f>
        <v>402363350.30000007</v>
      </c>
    </row>
    <row r="224" spans="1:9" s="38" customFormat="1" x14ac:dyDescent="0.25">
      <c r="A224" s="34" t="s">
        <v>85</v>
      </c>
      <c r="B224" s="405" t="s">
        <v>224</v>
      </c>
      <c r="C224" s="19" t="s">
        <v>33</v>
      </c>
      <c r="D224" s="19" t="s">
        <v>14</v>
      </c>
      <c r="E224" s="35" t="s">
        <v>86</v>
      </c>
      <c r="F224" s="30"/>
      <c r="G224" s="20">
        <f>G225</f>
        <v>385657311.05000001</v>
      </c>
      <c r="H224" s="20">
        <f>H225</f>
        <v>381617159.83000004</v>
      </c>
      <c r="I224" s="20">
        <f>I225</f>
        <v>395325447.19000006</v>
      </c>
    </row>
    <row r="225" spans="1:9" s="1" customFormat="1" ht="15" x14ac:dyDescent="0.2">
      <c r="A225" s="231" t="s">
        <v>48</v>
      </c>
      <c r="B225" s="403">
        <v>701</v>
      </c>
      <c r="C225" s="23" t="s">
        <v>33</v>
      </c>
      <c r="D225" s="23" t="s">
        <v>14</v>
      </c>
      <c r="E225" s="36" t="s">
        <v>87</v>
      </c>
      <c r="F225" s="31"/>
      <c r="G225" s="24">
        <f>G226</f>
        <v>385657311.05000001</v>
      </c>
      <c r="H225" s="24">
        <f t="shared" ref="H225:I225" si="82">H226</f>
        <v>381617159.83000004</v>
      </c>
      <c r="I225" s="24">
        <f t="shared" si="82"/>
        <v>395325447.19000006</v>
      </c>
    </row>
    <row r="226" spans="1:9" s="1" customFormat="1" ht="30" x14ac:dyDescent="0.2">
      <c r="A226" s="231" t="s">
        <v>670</v>
      </c>
      <c r="B226" s="404" t="s">
        <v>224</v>
      </c>
      <c r="C226" s="23" t="s">
        <v>33</v>
      </c>
      <c r="D226" s="23" t="s">
        <v>14</v>
      </c>
      <c r="E226" s="36">
        <v>5840022001</v>
      </c>
      <c r="F226" s="31"/>
      <c r="G226" s="24">
        <f>SUM(G227:G230)</f>
        <v>385657311.05000001</v>
      </c>
      <c r="H226" s="24">
        <f t="shared" ref="H226:I226" si="83">SUM(H227:H230)</f>
        <v>381617159.83000004</v>
      </c>
      <c r="I226" s="24">
        <f t="shared" si="83"/>
        <v>395325447.19000006</v>
      </c>
    </row>
    <row r="227" spans="1:9" s="38" customFormat="1" ht="75" x14ac:dyDescent="0.2">
      <c r="A227" s="32" t="s">
        <v>21</v>
      </c>
      <c r="B227" s="403">
        <v>701</v>
      </c>
      <c r="C227" s="23" t="s">
        <v>33</v>
      </c>
      <c r="D227" s="23" t="s">
        <v>14</v>
      </c>
      <c r="E227" s="36">
        <v>5840022001</v>
      </c>
      <c r="F227" s="31">
        <v>100</v>
      </c>
      <c r="G227" s="248">
        <f>195941035.19-313290-12570-302518</f>
        <v>195312657.19</v>
      </c>
      <c r="H227" s="28">
        <v>195941035.19</v>
      </c>
      <c r="I227" s="28">
        <v>199594401.33000001</v>
      </c>
    </row>
    <row r="228" spans="1:9" s="38" customFormat="1" ht="30" x14ac:dyDescent="0.2">
      <c r="A228" s="22" t="s">
        <v>25</v>
      </c>
      <c r="B228" s="404" t="s">
        <v>224</v>
      </c>
      <c r="C228" s="23" t="s">
        <v>33</v>
      </c>
      <c r="D228" s="23" t="s">
        <v>14</v>
      </c>
      <c r="E228" s="36">
        <v>5840022001</v>
      </c>
      <c r="F228" s="31">
        <v>200</v>
      </c>
      <c r="G228" s="248">
        <f>184734783.46+296774.4-3200+1312020-172400</f>
        <v>186167977.86000001</v>
      </c>
      <c r="H228" s="28">
        <v>181816340.64000002</v>
      </c>
      <c r="I228" s="28">
        <v>191871261.86000001</v>
      </c>
    </row>
    <row r="229" spans="1:9" s="38" customFormat="1" ht="15" x14ac:dyDescent="0.2">
      <c r="A229" s="32" t="s">
        <v>50</v>
      </c>
      <c r="B229" s="403">
        <v>701</v>
      </c>
      <c r="C229" s="23" t="s">
        <v>33</v>
      </c>
      <c r="D229" s="23" t="s">
        <v>14</v>
      </c>
      <c r="E229" s="36">
        <v>5840022001</v>
      </c>
      <c r="F229" s="31">
        <v>300</v>
      </c>
      <c r="G229" s="248">
        <f>313290+12570</f>
        <v>325860</v>
      </c>
      <c r="H229" s="28">
        <v>0</v>
      </c>
      <c r="I229" s="28">
        <v>0</v>
      </c>
    </row>
    <row r="230" spans="1:9" s="33" customFormat="1" x14ac:dyDescent="0.25">
      <c r="A230" s="32" t="s">
        <v>27</v>
      </c>
      <c r="B230" s="404" t="s">
        <v>224</v>
      </c>
      <c r="C230" s="23" t="s">
        <v>33</v>
      </c>
      <c r="D230" s="23" t="s">
        <v>14</v>
      </c>
      <c r="E230" s="36">
        <v>5840022001</v>
      </c>
      <c r="F230" s="31">
        <v>800</v>
      </c>
      <c r="G230" s="248">
        <v>3850816</v>
      </c>
      <c r="H230" s="28">
        <v>3859784</v>
      </c>
      <c r="I230" s="28">
        <v>3859784</v>
      </c>
    </row>
    <row r="231" spans="1:9" s="33" customFormat="1" x14ac:dyDescent="0.25">
      <c r="A231" s="18" t="s">
        <v>17</v>
      </c>
      <c r="B231" s="403">
        <v>701</v>
      </c>
      <c r="C231" s="19" t="s">
        <v>33</v>
      </c>
      <c r="D231" s="19" t="s">
        <v>14</v>
      </c>
      <c r="E231" s="39" t="s">
        <v>18</v>
      </c>
      <c r="F231" s="30"/>
      <c r="G231" s="20">
        <f t="shared" ref="G231:I232" si="84">G232</f>
        <v>31334290.859999999</v>
      </c>
      <c r="H231" s="20">
        <f t="shared" si="84"/>
        <v>7324190.7000000002</v>
      </c>
      <c r="I231" s="20">
        <f t="shared" si="84"/>
        <v>7037903.1100000003</v>
      </c>
    </row>
    <row r="232" spans="1:9" s="33" customFormat="1" x14ac:dyDescent="0.25">
      <c r="A232" s="22" t="s">
        <v>54</v>
      </c>
      <c r="B232" s="404" t="s">
        <v>224</v>
      </c>
      <c r="C232" s="23" t="s">
        <v>33</v>
      </c>
      <c r="D232" s="23" t="s">
        <v>14</v>
      </c>
      <c r="E232" s="40" t="s">
        <v>37</v>
      </c>
      <c r="F232" s="31"/>
      <c r="G232" s="24">
        <f>G233</f>
        <v>31334290.859999999</v>
      </c>
      <c r="H232" s="24">
        <f t="shared" si="84"/>
        <v>7324190.7000000002</v>
      </c>
      <c r="I232" s="24">
        <f t="shared" si="84"/>
        <v>7037903.1100000003</v>
      </c>
    </row>
    <row r="233" spans="1:9" s="33" customFormat="1" ht="30.75" x14ac:dyDescent="0.25">
      <c r="A233" s="22" t="s">
        <v>166</v>
      </c>
      <c r="B233" s="403">
        <v>701</v>
      </c>
      <c r="C233" s="23" t="s">
        <v>33</v>
      </c>
      <c r="D233" s="23" t="s">
        <v>14</v>
      </c>
      <c r="E233" s="40" t="s">
        <v>167</v>
      </c>
      <c r="F233" s="31"/>
      <c r="G233" s="24">
        <f>SUM(G234:G235)</f>
        <v>31334290.859999999</v>
      </c>
      <c r="H233" s="24">
        <f>SUM(H234:H235)</f>
        <v>7324190.7000000002</v>
      </c>
      <c r="I233" s="24">
        <f>SUM(I234:I235)</f>
        <v>7037903.1100000003</v>
      </c>
    </row>
    <row r="234" spans="1:9" s="33" customFormat="1" ht="30.75" x14ac:dyDescent="0.25">
      <c r="A234" s="22" t="s">
        <v>25</v>
      </c>
      <c r="B234" s="403">
        <v>701</v>
      </c>
      <c r="C234" s="23" t="s">
        <v>33</v>
      </c>
      <c r="D234" s="23" t="s">
        <v>14</v>
      </c>
      <c r="E234" s="40" t="s">
        <v>167</v>
      </c>
      <c r="F234" s="31">
        <v>200</v>
      </c>
      <c r="G234" s="24">
        <f>'Приложение 3'!F154</f>
        <v>23723812.579999998</v>
      </c>
      <c r="H234" s="24">
        <f>'Приложение 3'!G154</f>
        <v>0</v>
      </c>
      <c r="I234" s="24">
        <f>'Приложение 3'!H154</f>
        <v>0</v>
      </c>
    </row>
    <row r="235" spans="1:9" s="33" customFormat="1" x14ac:dyDescent="0.25">
      <c r="A235" s="32" t="s">
        <v>27</v>
      </c>
      <c r="B235" s="404" t="s">
        <v>224</v>
      </c>
      <c r="C235" s="23" t="s">
        <v>33</v>
      </c>
      <c r="D235" s="23" t="s">
        <v>14</v>
      </c>
      <c r="E235" s="40" t="s">
        <v>167</v>
      </c>
      <c r="F235" s="31">
        <v>800</v>
      </c>
      <c r="G235" s="24">
        <f>'Приложение 3'!F155</f>
        <v>7610478.2800000003</v>
      </c>
      <c r="H235" s="24">
        <f>'Приложение 3'!G155</f>
        <v>7324190.7000000002</v>
      </c>
      <c r="I235" s="24">
        <f>'Приложение 3'!H155</f>
        <v>7037903.1100000003</v>
      </c>
    </row>
    <row r="236" spans="1:9" s="33" customFormat="1" x14ac:dyDescent="0.25">
      <c r="A236" s="34" t="s">
        <v>88</v>
      </c>
      <c r="B236" s="403">
        <v>701</v>
      </c>
      <c r="C236" s="19" t="s">
        <v>33</v>
      </c>
      <c r="D236" s="19" t="s">
        <v>16</v>
      </c>
      <c r="E236" s="30"/>
      <c r="F236" s="30"/>
      <c r="G236" s="20">
        <f>G237+G255+G259</f>
        <v>668301871.22000015</v>
      </c>
      <c r="H236" s="20">
        <f>H237+H255+H259</f>
        <v>527472658.45999998</v>
      </c>
      <c r="I236" s="20">
        <f>I237+I255+I259</f>
        <v>537328644.54999995</v>
      </c>
    </row>
    <row r="237" spans="1:9" s="33" customFormat="1" x14ac:dyDescent="0.25">
      <c r="A237" s="34" t="s">
        <v>85</v>
      </c>
      <c r="B237" s="404" t="s">
        <v>224</v>
      </c>
      <c r="C237" s="19" t="s">
        <v>33</v>
      </c>
      <c r="D237" s="19" t="s">
        <v>16</v>
      </c>
      <c r="E237" s="35" t="s">
        <v>86</v>
      </c>
      <c r="F237" s="30"/>
      <c r="G237" s="20">
        <f>G246+G242+G238</f>
        <v>538583602.63000011</v>
      </c>
      <c r="H237" s="20">
        <f>H246+H242+H238</f>
        <v>527472658.45999998</v>
      </c>
      <c r="I237" s="20">
        <f>I246+I242+I238</f>
        <v>537328644.54999995</v>
      </c>
    </row>
    <row r="238" spans="1:9" s="29" customFormat="1" ht="60.75" x14ac:dyDescent="0.25">
      <c r="A238" s="32" t="s">
        <v>671</v>
      </c>
      <c r="B238" s="403">
        <v>701</v>
      </c>
      <c r="C238" s="23" t="s">
        <v>33</v>
      </c>
      <c r="D238" s="23" t="s">
        <v>16</v>
      </c>
      <c r="E238" s="36" t="s">
        <v>90</v>
      </c>
      <c r="F238" s="31"/>
      <c r="G238" s="247">
        <f>G239</f>
        <v>88434</v>
      </c>
      <c r="H238" s="24">
        <f t="shared" ref="H238:I238" si="85">H239</f>
        <v>88434</v>
      </c>
      <c r="I238" s="24">
        <f t="shared" si="85"/>
        <v>86783.78</v>
      </c>
    </row>
    <row r="239" spans="1:9" s="29" customFormat="1" ht="60.75" x14ac:dyDescent="0.25">
      <c r="A239" s="32" t="s">
        <v>673</v>
      </c>
      <c r="B239" s="404" t="s">
        <v>224</v>
      </c>
      <c r="C239" s="23" t="s">
        <v>33</v>
      </c>
      <c r="D239" s="23" t="s">
        <v>16</v>
      </c>
      <c r="E239" s="36" t="s">
        <v>672</v>
      </c>
      <c r="F239" s="31"/>
      <c r="G239" s="247">
        <f>SUM(G240:G241)</f>
        <v>88434</v>
      </c>
      <c r="H239" s="24">
        <f t="shared" ref="H239:I239" si="86">SUM(H240:H241)</f>
        <v>88434</v>
      </c>
      <c r="I239" s="24">
        <f t="shared" si="86"/>
        <v>86783.78</v>
      </c>
    </row>
    <row r="240" spans="1:9" s="33" customFormat="1" ht="75.75" x14ac:dyDescent="0.25">
      <c r="A240" s="32" t="s">
        <v>21</v>
      </c>
      <c r="B240" s="403">
        <v>701</v>
      </c>
      <c r="C240" s="23" t="s">
        <v>33</v>
      </c>
      <c r="D240" s="23" t="s">
        <v>16</v>
      </c>
      <c r="E240" s="124" t="s">
        <v>672</v>
      </c>
      <c r="F240" s="125" t="s">
        <v>22</v>
      </c>
      <c r="G240" s="247">
        <v>32425.8</v>
      </c>
      <c r="H240" s="24">
        <v>32425.8</v>
      </c>
      <c r="I240" s="24">
        <v>30775.579999999998</v>
      </c>
    </row>
    <row r="241" spans="1:9" s="33" customFormat="1" ht="30.75" x14ac:dyDescent="0.25">
      <c r="A241" s="32" t="s">
        <v>52</v>
      </c>
      <c r="B241" s="404" t="s">
        <v>224</v>
      </c>
      <c r="C241" s="23" t="s">
        <v>33</v>
      </c>
      <c r="D241" s="23" t="s">
        <v>16</v>
      </c>
      <c r="E241" s="124" t="s">
        <v>672</v>
      </c>
      <c r="F241" s="125" t="s">
        <v>53</v>
      </c>
      <c r="G241" s="247">
        <v>56008.2</v>
      </c>
      <c r="H241" s="24">
        <v>56008.2</v>
      </c>
      <c r="I241" s="24">
        <v>56008.2</v>
      </c>
    </row>
    <row r="242" spans="1:9" s="29" customFormat="1" ht="30.75" x14ac:dyDescent="0.25">
      <c r="A242" s="32" t="s">
        <v>575</v>
      </c>
      <c r="B242" s="403">
        <v>701</v>
      </c>
      <c r="C242" s="23" t="s">
        <v>33</v>
      </c>
      <c r="D242" s="23" t="s">
        <v>16</v>
      </c>
      <c r="E242" s="36" t="s">
        <v>91</v>
      </c>
      <c r="F242" s="31"/>
      <c r="G242" s="24">
        <f>G243</f>
        <v>0</v>
      </c>
      <c r="H242" s="24">
        <f t="shared" ref="H242:I242" si="87">H243</f>
        <v>0</v>
      </c>
      <c r="I242" s="24">
        <f t="shared" si="87"/>
        <v>0</v>
      </c>
    </row>
    <row r="243" spans="1:9" s="29" customFormat="1" ht="30.75" x14ac:dyDescent="0.25">
      <c r="A243" s="32" t="s">
        <v>675</v>
      </c>
      <c r="B243" s="404" t="s">
        <v>224</v>
      </c>
      <c r="C243" s="23" t="s">
        <v>33</v>
      </c>
      <c r="D243" s="23" t="s">
        <v>16</v>
      </c>
      <c r="E243" s="36" t="s">
        <v>674</v>
      </c>
      <c r="F243" s="31"/>
      <c r="G243" s="24">
        <f>SUM(G244:G245)</f>
        <v>0</v>
      </c>
      <c r="H243" s="24">
        <f t="shared" ref="H243:I243" si="88">SUM(H244:H245)</f>
        <v>0</v>
      </c>
      <c r="I243" s="24">
        <f t="shared" si="88"/>
        <v>0</v>
      </c>
    </row>
    <row r="244" spans="1:9" s="29" customFormat="1" ht="30.75" x14ac:dyDescent="0.25">
      <c r="A244" s="22" t="s">
        <v>25</v>
      </c>
      <c r="B244" s="403">
        <v>701</v>
      </c>
      <c r="C244" s="23" t="s">
        <v>33</v>
      </c>
      <c r="D244" s="23" t="s">
        <v>16</v>
      </c>
      <c r="E244" s="36" t="s">
        <v>674</v>
      </c>
      <c r="F244" s="31">
        <v>200</v>
      </c>
      <c r="G244" s="24">
        <f>576496.01-492275-84221.01</f>
        <v>0</v>
      </c>
      <c r="H244" s="24">
        <v>0</v>
      </c>
      <c r="I244" s="24">
        <v>0</v>
      </c>
    </row>
    <row r="245" spans="1:9" s="29" customFormat="1" ht="30.75" x14ac:dyDescent="0.25">
      <c r="A245" s="32" t="s">
        <v>52</v>
      </c>
      <c r="B245" s="404" t="s">
        <v>224</v>
      </c>
      <c r="C245" s="23" t="s">
        <v>33</v>
      </c>
      <c r="D245" s="23" t="s">
        <v>16</v>
      </c>
      <c r="E245" s="36" t="s">
        <v>674</v>
      </c>
      <c r="F245" s="31">
        <v>600</v>
      </c>
      <c r="G245" s="24">
        <f>3224924-1127284.4-1516806-580833.6</f>
        <v>0</v>
      </c>
      <c r="H245" s="24">
        <v>0</v>
      </c>
      <c r="I245" s="24">
        <v>0</v>
      </c>
    </row>
    <row r="246" spans="1:9" s="33" customFormat="1" x14ac:dyDescent="0.25">
      <c r="A246" s="231" t="s">
        <v>48</v>
      </c>
      <c r="B246" s="403">
        <v>701</v>
      </c>
      <c r="C246" s="23" t="s">
        <v>33</v>
      </c>
      <c r="D246" s="23" t="s">
        <v>16</v>
      </c>
      <c r="E246" s="36" t="s">
        <v>87</v>
      </c>
      <c r="F246" s="31"/>
      <c r="G246" s="24">
        <f>G247+G252</f>
        <v>538495168.63000011</v>
      </c>
      <c r="H246" s="24">
        <f t="shared" ref="H246:I246" si="89">H247+H252</f>
        <v>527384224.45999998</v>
      </c>
      <c r="I246" s="24">
        <f t="shared" si="89"/>
        <v>537241860.76999998</v>
      </c>
    </row>
    <row r="247" spans="1:9" s="33" customFormat="1" ht="45" x14ac:dyDescent="0.25">
      <c r="A247" s="231" t="s">
        <v>676</v>
      </c>
      <c r="B247" s="404" t="s">
        <v>224</v>
      </c>
      <c r="C247" s="23" t="s">
        <v>33</v>
      </c>
      <c r="D247" s="23" t="s">
        <v>16</v>
      </c>
      <c r="E247" s="36">
        <v>5840022002</v>
      </c>
      <c r="F247" s="31"/>
      <c r="G247" s="247">
        <f>SUM(G248:G251)</f>
        <v>532765968.63000005</v>
      </c>
      <c r="H247" s="24">
        <f t="shared" ref="H247:I247" si="90">SUM(H248:H251)</f>
        <v>523015450.26999998</v>
      </c>
      <c r="I247" s="24">
        <f t="shared" si="90"/>
        <v>532717455.61000001</v>
      </c>
    </row>
    <row r="248" spans="1:9" s="33" customFormat="1" ht="75.75" x14ac:dyDescent="0.25">
      <c r="A248" s="22" t="s">
        <v>21</v>
      </c>
      <c r="B248" s="403">
        <v>701</v>
      </c>
      <c r="C248" s="23" t="s">
        <v>33</v>
      </c>
      <c r="D248" s="23" t="s">
        <v>16</v>
      </c>
      <c r="E248" s="36">
        <v>5840022002</v>
      </c>
      <c r="F248" s="31">
        <v>100</v>
      </c>
      <c r="G248" s="248">
        <f>108771833.9+24452+302518</f>
        <v>109098803.90000001</v>
      </c>
      <c r="H248" s="28">
        <v>111833533.09999999</v>
      </c>
      <c r="I248" s="28">
        <v>112903891.59</v>
      </c>
    </row>
    <row r="249" spans="1:9" s="33" customFormat="1" ht="30.75" x14ac:dyDescent="0.25">
      <c r="A249" s="22" t="s">
        <v>25</v>
      </c>
      <c r="B249" s="404" t="s">
        <v>224</v>
      </c>
      <c r="C249" s="23" t="s">
        <v>33</v>
      </c>
      <c r="D249" s="23" t="s">
        <v>16</v>
      </c>
      <c r="E249" s="36">
        <v>5840022002</v>
      </c>
      <c r="F249" s="31">
        <v>200</v>
      </c>
      <c r="G249" s="248">
        <f>87823811.84-150000-90000-243599.05-78400-12901.87-78400-65704.15-24452+757980+172400</f>
        <v>88010734.769999996</v>
      </c>
      <c r="H249" s="28">
        <v>81852600.780000001</v>
      </c>
      <c r="I249" s="28">
        <v>85018159.700000003</v>
      </c>
    </row>
    <row r="250" spans="1:9" s="33" customFormat="1" ht="30.75" x14ac:dyDescent="0.25">
      <c r="A250" s="32" t="s">
        <v>52</v>
      </c>
      <c r="B250" s="403">
        <v>701</v>
      </c>
      <c r="C250" s="23" t="s">
        <v>33</v>
      </c>
      <c r="D250" s="23" t="s">
        <v>16</v>
      </c>
      <c r="E250" s="36">
        <v>5840022002</v>
      </c>
      <c r="F250" s="31">
        <v>600</v>
      </c>
      <c r="G250" s="248">
        <f>325071758.6+182080+307469+66880+122510+1516806-986221.64+1930000</f>
        <v>328211281.96000004</v>
      </c>
      <c r="H250" s="28">
        <v>322124168.38999999</v>
      </c>
      <c r="I250" s="28">
        <v>327590256.31999999</v>
      </c>
    </row>
    <row r="251" spans="1:9" s="33" customFormat="1" x14ac:dyDescent="0.25">
      <c r="A251" s="32" t="s">
        <v>27</v>
      </c>
      <c r="B251" s="403">
        <v>701</v>
      </c>
      <c r="C251" s="23" t="s">
        <v>33</v>
      </c>
      <c r="D251" s="23" t="s">
        <v>16</v>
      </c>
      <c r="E251" s="36">
        <v>5840022002</v>
      </c>
      <c r="F251" s="31">
        <v>800</v>
      </c>
      <c r="G251" s="248">
        <f>7205148+150000+90000</f>
        <v>7445148</v>
      </c>
      <c r="H251" s="28">
        <v>7205148</v>
      </c>
      <c r="I251" s="28">
        <v>7205148</v>
      </c>
    </row>
    <row r="252" spans="1:9" s="33" customFormat="1" ht="60.75" x14ac:dyDescent="0.25">
      <c r="A252" s="32" t="s">
        <v>678</v>
      </c>
      <c r="B252" s="404" t="s">
        <v>224</v>
      </c>
      <c r="C252" s="23" t="s">
        <v>33</v>
      </c>
      <c r="D252" s="23" t="s">
        <v>16</v>
      </c>
      <c r="E252" s="36" t="s">
        <v>677</v>
      </c>
      <c r="F252" s="31"/>
      <c r="G252" s="248">
        <f>SUM(G253:G254)</f>
        <v>5729200</v>
      </c>
      <c r="H252" s="28">
        <f t="shared" ref="H252:I252" si="91">SUM(H253:H254)</f>
        <v>4368774.1899999995</v>
      </c>
      <c r="I252" s="28">
        <f t="shared" si="91"/>
        <v>4524405.16</v>
      </c>
    </row>
    <row r="253" spans="1:9" s="33" customFormat="1" ht="30.75" x14ac:dyDescent="0.25">
      <c r="A253" s="32" t="s">
        <v>25</v>
      </c>
      <c r="B253" s="403">
        <v>701</v>
      </c>
      <c r="C253" s="23" t="s">
        <v>33</v>
      </c>
      <c r="D253" s="23" t="s">
        <v>16</v>
      </c>
      <c r="E253" s="36" t="s">
        <v>677</v>
      </c>
      <c r="F253" s="31">
        <v>200</v>
      </c>
      <c r="G253" s="248">
        <v>560749.01</v>
      </c>
      <c r="H253" s="28">
        <v>477999.87</v>
      </c>
      <c r="I253" s="28">
        <v>477999.87</v>
      </c>
    </row>
    <row r="254" spans="1:9" s="33" customFormat="1" ht="30.75" x14ac:dyDescent="0.25">
      <c r="A254" s="32" t="s">
        <v>52</v>
      </c>
      <c r="B254" s="404" t="s">
        <v>224</v>
      </c>
      <c r="C254" s="23" t="s">
        <v>33</v>
      </c>
      <c r="D254" s="23" t="s">
        <v>16</v>
      </c>
      <c r="E254" s="36" t="s">
        <v>677</v>
      </c>
      <c r="F254" s="31">
        <v>600</v>
      </c>
      <c r="G254" s="248">
        <v>5168450.99</v>
      </c>
      <c r="H254" s="28">
        <v>3890774.32</v>
      </c>
      <c r="I254" s="28">
        <v>4046405.29</v>
      </c>
    </row>
    <row r="255" spans="1:9" s="33" customFormat="1" ht="31.5" x14ac:dyDescent="0.25">
      <c r="A255" s="34" t="s">
        <v>789</v>
      </c>
      <c r="B255" s="403">
        <v>701</v>
      </c>
      <c r="C255" s="23" t="s">
        <v>33</v>
      </c>
      <c r="D255" s="23" t="s">
        <v>16</v>
      </c>
      <c r="E255" s="35" t="s">
        <v>44</v>
      </c>
      <c r="F255" s="30"/>
      <c r="G255" s="249">
        <f t="shared" ref="G255:I256" si="92">G256</f>
        <v>50000000</v>
      </c>
      <c r="H255" s="42">
        <f t="shared" si="92"/>
        <v>0</v>
      </c>
      <c r="I255" s="42">
        <f t="shared" si="92"/>
        <v>0</v>
      </c>
    </row>
    <row r="256" spans="1:9" s="33" customFormat="1" x14ac:dyDescent="0.25">
      <c r="A256" s="32" t="s">
        <v>142</v>
      </c>
      <c r="B256" s="404" t="s">
        <v>224</v>
      </c>
      <c r="C256" s="23" t="s">
        <v>33</v>
      </c>
      <c r="D256" s="23" t="s">
        <v>16</v>
      </c>
      <c r="E256" s="36" t="s">
        <v>45</v>
      </c>
      <c r="F256" s="31"/>
      <c r="G256" s="248">
        <f>G257</f>
        <v>50000000</v>
      </c>
      <c r="H256" s="28">
        <f t="shared" si="92"/>
        <v>0</v>
      </c>
      <c r="I256" s="28">
        <f t="shared" si="92"/>
        <v>0</v>
      </c>
    </row>
    <row r="257" spans="1:9" s="33" customFormat="1" ht="30.75" x14ac:dyDescent="0.25">
      <c r="A257" s="32" t="s">
        <v>624</v>
      </c>
      <c r="B257" s="403">
        <v>701</v>
      </c>
      <c r="C257" s="23" t="s">
        <v>33</v>
      </c>
      <c r="D257" s="23" t="s">
        <v>16</v>
      </c>
      <c r="E257" s="36" t="s">
        <v>628</v>
      </c>
      <c r="F257" s="31"/>
      <c r="G257" s="248">
        <f t="array" ref="G257">G258</f>
        <v>50000000</v>
      </c>
      <c r="H257" s="28">
        <f t="array" ref="H257">H258</f>
        <v>0</v>
      </c>
      <c r="I257" s="28">
        <f t="array" ref="I257">I258</f>
        <v>0</v>
      </c>
    </row>
    <row r="258" spans="1:9" s="33" customFormat="1" ht="30.75" x14ac:dyDescent="0.25">
      <c r="A258" s="32" t="s">
        <v>46</v>
      </c>
      <c r="B258" s="404" t="s">
        <v>224</v>
      </c>
      <c r="C258" s="23" t="s">
        <v>33</v>
      </c>
      <c r="D258" s="23" t="s">
        <v>16</v>
      </c>
      <c r="E258" s="36" t="s">
        <v>628</v>
      </c>
      <c r="F258" s="31">
        <v>400</v>
      </c>
      <c r="G258" s="248">
        <v>50000000</v>
      </c>
      <c r="H258" s="28">
        <v>0</v>
      </c>
      <c r="I258" s="28">
        <v>0</v>
      </c>
    </row>
    <row r="259" spans="1:9" s="33" customFormat="1" x14ac:dyDescent="0.25">
      <c r="A259" s="18" t="s">
        <v>17</v>
      </c>
      <c r="B259" s="403">
        <v>701</v>
      </c>
      <c r="C259" s="19" t="s">
        <v>33</v>
      </c>
      <c r="D259" s="19" t="s">
        <v>16</v>
      </c>
      <c r="E259" s="39" t="s">
        <v>18</v>
      </c>
      <c r="F259" s="31"/>
      <c r="G259" s="42">
        <f t="shared" ref="G259:I259" si="93">G260</f>
        <v>79718268.590000004</v>
      </c>
      <c r="H259" s="42">
        <f t="shared" si="93"/>
        <v>0</v>
      </c>
      <c r="I259" s="42">
        <f t="shared" si="93"/>
        <v>0</v>
      </c>
    </row>
    <row r="260" spans="1:9" s="33" customFormat="1" x14ac:dyDescent="0.25">
      <c r="A260" s="22" t="s">
        <v>54</v>
      </c>
      <c r="B260" s="404" t="s">
        <v>224</v>
      </c>
      <c r="C260" s="23" t="s">
        <v>33</v>
      </c>
      <c r="D260" s="23" t="s">
        <v>16</v>
      </c>
      <c r="E260" s="40" t="s">
        <v>37</v>
      </c>
      <c r="F260" s="31"/>
      <c r="G260" s="28">
        <f>G265+G261</f>
        <v>79718268.590000004</v>
      </c>
      <c r="H260" s="28">
        <f t="shared" ref="H260:I260" si="94">H265+H261</f>
        <v>0</v>
      </c>
      <c r="I260" s="28">
        <f t="shared" si="94"/>
        <v>0</v>
      </c>
    </row>
    <row r="261" spans="1:9" s="33" customFormat="1" ht="30.75" x14ac:dyDescent="0.25">
      <c r="A261" s="22" t="s">
        <v>166</v>
      </c>
      <c r="B261" s="403">
        <v>701</v>
      </c>
      <c r="C261" s="23" t="s">
        <v>33</v>
      </c>
      <c r="D261" s="23" t="s">
        <v>16</v>
      </c>
      <c r="E261" s="40" t="s">
        <v>167</v>
      </c>
      <c r="F261" s="31"/>
      <c r="G261" s="28">
        <f>SUM(G262:G264)</f>
        <v>29718268.589999996</v>
      </c>
      <c r="H261" s="28">
        <f t="shared" ref="H261:I261" si="95">SUM(H262:H264)</f>
        <v>0</v>
      </c>
      <c r="I261" s="28">
        <f t="shared" si="95"/>
        <v>0</v>
      </c>
    </row>
    <row r="262" spans="1:9" s="33" customFormat="1" ht="75.75" x14ac:dyDescent="0.25">
      <c r="A262" s="22" t="s">
        <v>21</v>
      </c>
      <c r="B262" s="404" t="s">
        <v>224</v>
      </c>
      <c r="C262" s="23" t="s">
        <v>33</v>
      </c>
      <c r="D262" s="23" t="s">
        <v>16</v>
      </c>
      <c r="E262" s="40" t="s">
        <v>167</v>
      </c>
      <c r="F262" s="31">
        <v>100</v>
      </c>
      <c r="G262" s="28">
        <f>'Приложение 3'!F160</f>
        <v>500000</v>
      </c>
      <c r="H262" s="28">
        <f>'Приложение 3'!G160</f>
        <v>0</v>
      </c>
      <c r="I262" s="28">
        <f>'Приложение 3'!H160</f>
        <v>0</v>
      </c>
    </row>
    <row r="263" spans="1:9" s="33" customFormat="1" ht="30.75" x14ac:dyDescent="0.25">
      <c r="A263" s="22" t="s">
        <v>25</v>
      </c>
      <c r="B263" s="403">
        <v>701</v>
      </c>
      <c r="C263" s="23" t="s">
        <v>33</v>
      </c>
      <c r="D263" s="23" t="s">
        <v>16</v>
      </c>
      <c r="E263" s="40" t="s">
        <v>167</v>
      </c>
      <c r="F263" s="31">
        <v>200</v>
      </c>
      <c r="G263" s="28">
        <f>'Приложение 3'!F161</f>
        <v>13202024.559999999</v>
      </c>
      <c r="H263" s="28">
        <f>'Приложение 3'!G161</f>
        <v>0</v>
      </c>
      <c r="I263" s="28">
        <f>'Приложение 3'!H161</f>
        <v>0</v>
      </c>
    </row>
    <row r="264" spans="1:9" s="33" customFormat="1" ht="30.75" x14ac:dyDescent="0.25">
      <c r="A264" s="22" t="s">
        <v>52</v>
      </c>
      <c r="B264" s="404" t="s">
        <v>224</v>
      </c>
      <c r="C264" s="23" t="s">
        <v>33</v>
      </c>
      <c r="D264" s="23" t="s">
        <v>16</v>
      </c>
      <c r="E264" s="40" t="s">
        <v>167</v>
      </c>
      <c r="F264" s="31">
        <v>600</v>
      </c>
      <c r="G264" s="28">
        <f>'Приложение 3'!F163</f>
        <v>16016244.029999999</v>
      </c>
      <c r="H264" s="28">
        <f>'Приложение 3'!G163</f>
        <v>0</v>
      </c>
      <c r="I264" s="28">
        <f>'Приложение 3'!H163</f>
        <v>0</v>
      </c>
    </row>
    <row r="265" spans="1:9" s="33" customFormat="1" ht="60.75" x14ac:dyDescent="0.25">
      <c r="A265" s="32" t="s">
        <v>571</v>
      </c>
      <c r="B265" s="403">
        <v>701</v>
      </c>
      <c r="C265" s="23" t="s">
        <v>33</v>
      </c>
      <c r="D265" s="23" t="s">
        <v>16</v>
      </c>
      <c r="E265" s="40" t="s">
        <v>570</v>
      </c>
      <c r="F265" s="31"/>
      <c r="G265" s="28">
        <f>SUM(G266:G268)</f>
        <v>50000000</v>
      </c>
      <c r="H265" s="28">
        <f>SUM(H266:H268)</f>
        <v>0</v>
      </c>
      <c r="I265" s="28">
        <f>SUM(I266:I268)</f>
        <v>0</v>
      </c>
    </row>
    <row r="266" spans="1:9" s="33" customFormat="1" ht="30.75" x14ac:dyDescent="0.25">
      <c r="A266" s="22" t="s">
        <v>25</v>
      </c>
      <c r="B266" s="404" t="s">
        <v>224</v>
      </c>
      <c r="C266" s="23" t="s">
        <v>33</v>
      </c>
      <c r="D266" s="23" t="s">
        <v>16</v>
      </c>
      <c r="E266" s="40" t="s">
        <v>570</v>
      </c>
      <c r="F266" s="31">
        <v>200</v>
      </c>
      <c r="G266" s="28"/>
      <c r="H266" s="28"/>
      <c r="I266" s="28"/>
    </row>
    <row r="267" spans="1:9" s="33" customFormat="1" ht="30.75" x14ac:dyDescent="0.25">
      <c r="A267" s="32" t="s">
        <v>46</v>
      </c>
      <c r="B267" s="403">
        <v>701</v>
      </c>
      <c r="C267" s="23" t="s">
        <v>33</v>
      </c>
      <c r="D267" s="23" t="s">
        <v>16</v>
      </c>
      <c r="E267" s="40" t="s">
        <v>570</v>
      </c>
      <c r="F267" s="31">
        <v>400</v>
      </c>
      <c r="G267" s="28">
        <f>'Приложение 3'!F165</f>
        <v>50000000</v>
      </c>
      <c r="H267" s="28">
        <f>'Приложение 3'!G165</f>
        <v>0</v>
      </c>
      <c r="I267" s="28">
        <f>'Приложение 3'!H165</f>
        <v>0</v>
      </c>
    </row>
    <row r="268" spans="1:9" s="33" customFormat="1" ht="30.75" x14ac:dyDescent="0.25">
      <c r="A268" s="32" t="s">
        <v>52</v>
      </c>
      <c r="B268" s="403">
        <v>701</v>
      </c>
      <c r="C268" s="23" t="s">
        <v>33</v>
      </c>
      <c r="D268" s="23" t="s">
        <v>16</v>
      </c>
      <c r="E268" s="40" t="s">
        <v>570</v>
      </c>
      <c r="F268" s="31">
        <v>600</v>
      </c>
      <c r="G268" s="28"/>
      <c r="H268" s="28"/>
      <c r="I268" s="42"/>
    </row>
    <row r="269" spans="1:9" s="33" customFormat="1" x14ac:dyDescent="0.25">
      <c r="A269" s="34" t="s">
        <v>92</v>
      </c>
      <c r="B269" s="404" t="s">
        <v>224</v>
      </c>
      <c r="C269" s="19" t="s">
        <v>33</v>
      </c>
      <c r="D269" s="19" t="s">
        <v>24</v>
      </c>
      <c r="E269" s="35"/>
      <c r="F269" s="30"/>
      <c r="G269" s="42">
        <f>G270+G279+G286+G290</f>
        <v>249548725.35000002</v>
      </c>
      <c r="H269" s="42">
        <f>H270+H279+H286+H290</f>
        <v>237315221.65000001</v>
      </c>
      <c r="I269" s="42">
        <f>I270+I279+I286+I290</f>
        <v>239124496.21999997</v>
      </c>
    </row>
    <row r="270" spans="1:9" s="33" customFormat="1" x14ac:dyDescent="0.25">
      <c r="A270" s="34" t="s">
        <v>93</v>
      </c>
      <c r="B270" s="403">
        <v>701</v>
      </c>
      <c r="C270" s="19" t="s">
        <v>33</v>
      </c>
      <c r="D270" s="19" t="s">
        <v>24</v>
      </c>
      <c r="E270" s="35" t="s">
        <v>94</v>
      </c>
      <c r="F270" s="30"/>
      <c r="G270" s="42">
        <f>G274+G271</f>
        <v>122030868.87</v>
      </c>
      <c r="H270" s="42">
        <f>H274+H271</f>
        <v>123179470.81999999</v>
      </c>
      <c r="I270" s="42">
        <f>I274+I271</f>
        <v>123896057.92999999</v>
      </c>
    </row>
    <row r="271" spans="1:9" s="29" customFormat="1" ht="30.75" x14ac:dyDescent="0.25">
      <c r="A271" s="32" t="s">
        <v>216</v>
      </c>
      <c r="B271" s="404" t="s">
        <v>224</v>
      </c>
      <c r="C271" s="23" t="s">
        <v>33</v>
      </c>
      <c r="D271" s="23" t="s">
        <v>24</v>
      </c>
      <c r="E271" s="36" t="s">
        <v>107</v>
      </c>
      <c r="F271" s="31"/>
      <c r="G271" s="248">
        <f>G272</f>
        <v>880000</v>
      </c>
      <c r="H271" s="28">
        <f>H272</f>
        <v>909039.99999999988</v>
      </c>
      <c r="I271" s="28">
        <f>I272</f>
        <v>939038.31999999983</v>
      </c>
    </row>
    <row r="272" spans="1:9" s="29" customFormat="1" ht="30.75" x14ac:dyDescent="0.25">
      <c r="A272" s="32" t="s">
        <v>636</v>
      </c>
      <c r="B272" s="403">
        <v>701</v>
      </c>
      <c r="C272" s="23" t="s">
        <v>33</v>
      </c>
      <c r="D272" s="23" t="s">
        <v>24</v>
      </c>
      <c r="E272" s="36">
        <v>5030010010</v>
      </c>
      <c r="F272" s="31"/>
      <c r="G272" s="248">
        <f>G273</f>
        <v>880000</v>
      </c>
      <c r="H272" s="28">
        <f t="shared" ref="H272:I272" si="96">H273</f>
        <v>909039.99999999988</v>
      </c>
      <c r="I272" s="28">
        <f t="shared" si="96"/>
        <v>939038.31999999983</v>
      </c>
    </row>
    <row r="273" spans="1:9" s="29" customFormat="1" ht="30.75" x14ac:dyDescent="0.25">
      <c r="A273" s="22" t="s">
        <v>25</v>
      </c>
      <c r="B273" s="404" t="s">
        <v>224</v>
      </c>
      <c r="C273" s="23" t="s">
        <v>33</v>
      </c>
      <c r="D273" s="23" t="s">
        <v>24</v>
      </c>
      <c r="E273" s="36">
        <v>5030010010</v>
      </c>
      <c r="F273" s="31">
        <v>200</v>
      </c>
      <c r="G273" s="248">
        <v>880000</v>
      </c>
      <c r="H273" s="28">
        <v>909039.99999999988</v>
      </c>
      <c r="I273" s="28">
        <v>939038.31999999983</v>
      </c>
    </row>
    <row r="274" spans="1:9" s="33" customFormat="1" x14ac:dyDescent="0.25">
      <c r="A274" s="32" t="s">
        <v>95</v>
      </c>
      <c r="B274" s="403">
        <v>701</v>
      </c>
      <c r="C274" s="23" t="s">
        <v>33</v>
      </c>
      <c r="D274" s="23" t="s">
        <v>24</v>
      </c>
      <c r="E274" s="36" t="s">
        <v>96</v>
      </c>
      <c r="F274" s="31"/>
      <c r="G274" s="248">
        <f>G275</f>
        <v>121150868.87</v>
      </c>
      <c r="H274" s="28">
        <f t="shared" ref="H274:I274" si="97">H275</f>
        <v>122270430.81999999</v>
      </c>
      <c r="I274" s="28">
        <f t="shared" si="97"/>
        <v>122957019.61</v>
      </c>
    </row>
    <row r="275" spans="1:9" s="33" customFormat="1" ht="45.75" x14ac:dyDescent="0.25">
      <c r="A275" s="32" t="s">
        <v>637</v>
      </c>
      <c r="B275" s="404" t="s">
        <v>224</v>
      </c>
      <c r="C275" s="23" t="s">
        <v>33</v>
      </c>
      <c r="D275" s="23" t="s">
        <v>24</v>
      </c>
      <c r="E275" s="36" t="s">
        <v>638</v>
      </c>
      <c r="F275" s="31"/>
      <c r="G275" s="248">
        <f>SUM(G276:G278)</f>
        <v>121150868.87</v>
      </c>
      <c r="H275" s="28">
        <f t="shared" ref="H275:I275" si="98">SUM(H276:H278)</f>
        <v>122270430.81999999</v>
      </c>
      <c r="I275" s="28">
        <f t="shared" si="98"/>
        <v>122957019.61</v>
      </c>
    </row>
    <row r="276" spans="1:9" s="33" customFormat="1" ht="75.75" x14ac:dyDescent="0.25">
      <c r="A276" s="22" t="s">
        <v>21</v>
      </c>
      <c r="B276" s="403">
        <v>701</v>
      </c>
      <c r="C276" s="23" t="s">
        <v>33</v>
      </c>
      <c r="D276" s="23" t="s">
        <v>24</v>
      </c>
      <c r="E276" s="36" t="s">
        <v>638</v>
      </c>
      <c r="F276" s="31">
        <v>100</v>
      </c>
      <c r="G276" s="248">
        <v>112664408.05</v>
      </c>
      <c r="H276" s="28">
        <v>112905454.72</v>
      </c>
      <c r="I276" s="28">
        <v>113145887.81</v>
      </c>
    </row>
    <row r="277" spans="1:9" s="33" customFormat="1" ht="30.75" x14ac:dyDescent="0.25">
      <c r="A277" s="22" t="s">
        <v>25</v>
      </c>
      <c r="B277" s="404" t="s">
        <v>224</v>
      </c>
      <c r="C277" s="23" t="s">
        <v>33</v>
      </c>
      <c r="D277" s="23" t="s">
        <v>24</v>
      </c>
      <c r="E277" s="36" t="s">
        <v>638</v>
      </c>
      <c r="F277" s="31">
        <v>200</v>
      </c>
      <c r="G277" s="248">
        <f>8364034.23</f>
        <v>8364034.2300000004</v>
      </c>
      <c r="H277" s="28">
        <v>9364976.0999999996</v>
      </c>
      <c r="I277" s="28">
        <v>9811131.8000000007</v>
      </c>
    </row>
    <row r="278" spans="1:9" s="33" customFormat="1" x14ac:dyDescent="0.25">
      <c r="A278" s="32" t="s">
        <v>27</v>
      </c>
      <c r="B278" s="403">
        <v>701</v>
      </c>
      <c r="C278" s="23" t="s">
        <v>33</v>
      </c>
      <c r="D278" s="23" t="s">
        <v>24</v>
      </c>
      <c r="E278" s="36" t="s">
        <v>638</v>
      </c>
      <c r="F278" s="31">
        <v>800</v>
      </c>
      <c r="G278" s="248">
        <v>122426.59</v>
      </c>
      <c r="H278" s="28">
        <v>0</v>
      </c>
      <c r="I278" s="28">
        <v>0</v>
      </c>
    </row>
    <row r="279" spans="1:9" s="33" customFormat="1" x14ac:dyDescent="0.25">
      <c r="A279" s="34" t="s">
        <v>85</v>
      </c>
      <c r="B279" s="404" t="s">
        <v>224</v>
      </c>
      <c r="C279" s="19" t="s">
        <v>33</v>
      </c>
      <c r="D279" s="19" t="s">
        <v>24</v>
      </c>
      <c r="E279" s="35" t="s">
        <v>86</v>
      </c>
      <c r="F279" s="30"/>
      <c r="G279" s="249">
        <f t="shared" ref="G279:I280" si="99">G280</f>
        <v>114848722.05000001</v>
      </c>
      <c r="H279" s="42">
        <f t="shared" si="99"/>
        <v>114135750.83000001</v>
      </c>
      <c r="I279" s="42">
        <f t="shared" si="99"/>
        <v>115228438.28999999</v>
      </c>
    </row>
    <row r="280" spans="1:9" s="29" customFormat="1" x14ac:dyDescent="0.25">
      <c r="A280" s="231" t="s">
        <v>48</v>
      </c>
      <c r="B280" s="403">
        <v>701</v>
      </c>
      <c r="C280" s="23" t="s">
        <v>33</v>
      </c>
      <c r="D280" s="23" t="s">
        <v>24</v>
      </c>
      <c r="E280" s="36" t="s">
        <v>87</v>
      </c>
      <c r="F280" s="31"/>
      <c r="G280" s="247">
        <f t="shared" si="99"/>
        <v>114848722.05000001</v>
      </c>
      <c r="H280" s="24">
        <f t="shared" si="99"/>
        <v>114135750.83000001</v>
      </c>
      <c r="I280" s="24">
        <f t="shared" si="99"/>
        <v>115228438.28999999</v>
      </c>
    </row>
    <row r="281" spans="1:9" s="29" customFormat="1" ht="45" x14ac:dyDescent="0.25">
      <c r="A281" s="231" t="s">
        <v>587</v>
      </c>
      <c r="B281" s="404" t="s">
        <v>224</v>
      </c>
      <c r="C281" s="23" t="s">
        <v>33</v>
      </c>
      <c r="D281" s="23" t="s">
        <v>24</v>
      </c>
      <c r="E281" s="36" t="s">
        <v>586</v>
      </c>
      <c r="F281" s="31"/>
      <c r="G281" s="247">
        <f>SUM(G282:G285)</f>
        <v>114848722.05000001</v>
      </c>
      <c r="H281" s="24">
        <f t="shared" ref="H281:I281" si="100">SUM(H282:H285)</f>
        <v>114135750.83000001</v>
      </c>
      <c r="I281" s="24">
        <f t="shared" si="100"/>
        <v>115228438.28999999</v>
      </c>
    </row>
    <row r="282" spans="1:9" s="33" customFormat="1" ht="75.75" x14ac:dyDescent="0.25">
      <c r="A282" s="22" t="s">
        <v>21</v>
      </c>
      <c r="B282" s="403">
        <v>701</v>
      </c>
      <c r="C282" s="23" t="s">
        <v>33</v>
      </c>
      <c r="D282" s="23" t="s">
        <v>24</v>
      </c>
      <c r="E282" s="36" t="s">
        <v>586</v>
      </c>
      <c r="F282" s="31">
        <v>100</v>
      </c>
      <c r="G282" s="248">
        <f>98655590.12-2606.97</f>
        <v>98652983.150000006</v>
      </c>
      <c r="H282" s="28">
        <v>99131364.510000005</v>
      </c>
      <c r="I282" s="28">
        <v>99631364.519999996</v>
      </c>
    </row>
    <row r="283" spans="1:9" s="33" customFormat="1" ht="30.75" x14ac:dyDescent="0.25">
      <c r="A283" s="22" t="s">
        <v>25</v>
      </c>
      <c r="B283" s="404" t="s">
        <v>224</v>
      </c>
      <c r="C283" s="23" t="s">
        <v>33</v>
      </c>
      <c r="D283" s="23" t="s">
        <v>24</v>
      </c>
      <c r="E283" s="36" t="s">
        <v>586</v>
      </c>
      <c r="F283" s="31">
        <v>200</v>
      </c>
      <c r="G283" s="248">
        <f>13558212.93+830510+368657+547164-90000+492000+396588</f>
        <v>16103131.93</v>
      </c>
      <c r="H283" s="28">
        <v>15004386.32</v>
      </c>
      <c r="I283" s="28">
        <v>15597073.77</v>
      </c>
    </row>
    <row r="284" spans="1:9" s="33" customFormat="1" x14ac:dyDescent="0.25">
      <c r="A284" s="22" t="s">
        <v>50</v>
      </c>
      <c r="B284" s="403">
        <v>701</v>
      </c>
      <c r="C284" s="23" t="s">
        <v>33</v>
      </c>
      <c r="D284" s="23" t="s">
        <v>24</v>
      </c>
      <c r="E284" s="36" t="s">
        <v>586</v>
      </c>
      <c r="F284" s="31">
        <v>300</v>
      </c>
      <c r="G284" s="248">
        <v>2606.9699999999998</v>
      </c>
      <c r="H284" s="28">
        <v>0</v>
      </c>
      <c r="I284" s="28">
        <v>0</v>
      </c>
    </row>
    <row r="285" spans="1:9" s="33" customFormat="1" x14ac:dyDescent="0.25">
      <c r="A285" s="22" t="s">
        <v>27</v>
      </c>
      <c r="B285" s="404" t="s">
        <v>224</v>
      </c>
      <c r="C285" s="23" t="s">
        <v>33</v>
      </c>
      <c r="D285" s="23" t="s">
        <v>24</v>
      </c>
      <c r="E285" s="36" t="s">
        <v>586</v>
      </c>
      <c r="F285" s="31">
        <v>800</v>
      </c>
      <c r="G285" s="248">
        <v>90000</v>
      </c>
      <c r="H285" s="28">
        <v>0</v>
      </c>
      <c r="I285" s="28">
        <v>0</v>
      </c>
    </row>
    <row r="286" spans="1:9" s="33" customFormat="1" ht="31.5" x14ac:dyDescent="0.25">
      <c r="A286" s="34" t="s">
        <v>789</v>
      </c>
      <c r="B286" s="403">
        <v>701</v>
      </c>
      <c r="C286" s="23" t="s">
        <v>33</v>
      </c>
      <c r="D286" s="23" t="s">
        <v>24</v>
      </c>
      <c r="E286" s="35" t="s">
        <v>44</v>
      </c>
      <c r="F286" s="31"/>
      <c r="G286" s="249">
        <f>G287</f>
        <v>1445089.65</v>
      </c>
      <c r="H286" s="42">
        <f>H287</f>
        <v>0</v>
      </c>
      <c r="I286" s="42">
        <f>I287</f>
        <v>0</v>
      </c>
    </row>
    <row r="287" spans="1:9" s="33" customFormat="1" x14ac:dyDescent="0.25">
      <c r="A287" s="32" t="s">
        <v>42</v>
      </c>
      <c r="B287" s="403">
        <v>701</v>
      </c>
      <c r="C287" s="23" t="s">
        <v>33</v>
      </c>
      <c r="D287" s="23" t="s">
        <v>24</v>
      </c>
      <c r="E287" s="36" t="s">
        <v>45</v>
      </c>
      <c r="F287" s="31"/>
      <c r="G287" s="248">
        <f>SUM(G288:G289)</f>
        <v>1445089.65</v>
      </c>
      <c r="H287" s="28">
        <f>SUM(H288:H289)</f>
        <v>0</v>
      </c>
      <c r="I287" s="28">
        <f>SUM(I288:I289)</f>
        <v>0</v>
      </c>
    </row>
    <row r="288" spans="1:9" s="33" customFormat="1" ht="30.75" x14ac:dyDescent="0.25">
      <c r="A288" s="22" t="s">
        <v>25</v>
      </c>
      <c r="B288" s="404" t="s">
        <v>224</v>
      </c>
      <c r="C288" s="23" t="s">
        <v>33</v>
      </c>
      <c r="D288" s="23" t="s">
        <v>24</v>
      </c>
      <c r="E288" s="36" t="s">
        <v>45</v>
      </c>
      <c r="F288" s="31">
        <v>200</v>
      </c>
      <c r="G288" s="248">
        <v>0</v>
      </c>
      <c r="H288" s="28">
        <v>0</v>
      </c>
      <c r="I288" s="42">
        <v>0</v>
      </c>
    </row>
    <row r="289" spans="1:9" s="33" customFormat="1" ht="30.75" x14ac:dyDescent="0.25">
      <c r="A289" s="32" t="s">
        <v>46</v>
      </c>
      <c r="B289" s="403">
        <v>701</v>
      </c>
      <c r="C289" s="23" t="s">
        <v>33</v>
      </c>
      <c r="D289" s="23" t="s">
        <v>24</v>
      </c>
      <c r="E289" s="36" t="s">
        <v>45</v>
      </c>
      <c r="F289" s="31">
        <v>400</v>
      </c>
      <c r="G289" s="248">
        <v>1445089.65</v>
      </c>
      <c r="H289" s="28">
        <v>0</v>
      </c>
      <c r="I289" s="42">
        <v>0</v>
      </c>
    </row>
    <row r="290" spans="1:9" s="33" customFormat="1" x14ac:dyDescent="0.25">
      <c r="A290" s="34" t="s">
        <v>17</v>
      </c>
      <c r="B290" s="404" t="s">
        <v>224</v>
      </c>
      <c r="C290" s="19" t="s">
        <v>33</v>
      </c>
      <c r="D290" s="19" t="s">
        <v>24</v>
      </c>
      <c r="E290" s="35" t="s">
        <v>18</v>
      </c>
      <c r="F290" s="30"/>
      <c r="G290" s="42">
        <f>G291</f>
        <v>11224044.779999997</v>
      </c>
      <c r="H290" s="42">
        <f t="shared" ref="H290:I292" si="101">H291</f>
        <v>0</v>
      </c>
      <c r="I290" s="42">
        <f t="shared" si="101"/>
        <v>0</v>
      </c>
    </row>
    <row r="291" spans="1:9" s="33" customFormat="1" x14ac:dyDescent="0.25">
      <c r="A291" s="32" t="s">
        <v>54</v>
      </c>
      <c r="B291" s="403">
        <v>701</v>
      </c>
      <c r="C291" s="23" t="s">
        <v>33</v>
      </c>
      <c r="D291" s="23" t="s">
        <v>24</v>
      </c>
      <c r="E291" s="36" t="s">
        <v>37</v>
      </c>
      <c r="F291" s="31"/>
      <c r="G291" s="28">
        <f>G292</f>
        <v>11224044.779999997</v>
      </c>
      <c r="H291" s="28">
        <f t="shared" si="101"/>
        <v>0</v>
      </c>
      <c r="I291" s="28">
        <f t="shared" si="101"/>
        <v>0</v>
      </c>
    </row>
    <row r="292" spans="1:9" s="33" customFormat="1" ht="30.75" x14ac:dyDescent="0.25">
      <c r="A292" s="32" t="s">
        <v>166</v>
      </c>
      <c r="B292" s="404" t="s">
        <v>224</v>
      </c>
      <c r="C292" s="23" t="s">
        <v>33</v>
      </c>
      <c r="D292" s="23" t="s">
        <v>24</v>
      </c>
      <c r="E292" s="36" t="s">
        <v>167</v>
      </c>
      <c r="F292" s="31"/>
      <c r="G292" s="28">
        <f>G293</f>
        <v>11224044.779999997</v>
      </c>
      <c r="H292" s="28">
        <f t="shared" si="101"/>
        <v>0</v>
      </c>
      <c r="I292" s="28">
        <f t="shared" si="101"/>
        <v>0</v>
      </c>
    </row>
    <row r="293" spans="1:9" s="33" customFormat="1" ht="30.75" x14ac:dyDescent="0.25">
      <c r="A293" s="32" t="s">
        <v>25</v>
      </c>
      <c r="B293" s="403">
        <v>701</v>
      </c>
      <c r="C293" s="23" t="s">
        <v>33</v>
      </c>
      <c r="D293" s="23" t="s">
        <v>24</v>
      </c>
      <c r="E293" s="36" t="s">
        <v>167</v>
      </c>
      <c r="F293" s="31">
        <v>200</v>
      </c>
      <c r="G293" s="28">
        <f>'Приложение 3'!F170</f>
        <v>11224044.779999997</v>
      </c>
      <c r="H293" s="28">
        <f>'Приложение 3'!G170</f>
        <v>0</v>
      </c>
      <c r="I293" s="28">
        <f>'Приложение 3'!H170</f>
        <v>0</v>
      </c>
    </row>
    <row r="294" spans="1:9" s="33" customFormat="1" ht="31.5" x14ac:dyDescent="0.25">
      <c r="A294" s="18" t="s">
        <v>569</v>
      </c>
      <c r="B294" s="404" t="s">
        <v>224</v>
      </c>
      <c r="C294" s="19" t="s">
        <v>33</v>
      </c>
      <c r="D294" s="19" t="s">
        <v>61</v>
      </c>
      <c r="E294" s="39"/>
      <c r="F294" s="30"/>
      <c r="G294" s="42">
        <f>G295+G303+G307+G311+G322+G326+G330</f>
        <v>4803624.01</v>
      </c>
      <c r="H294" s="42">
        <f>H295+H303+H307+H311+H322+H326+H330</f>
        <v>4597115.7699999996</v>
      </c>
      <c r="I294" s="42">
        <f>I295+I303+I307+I311+I322+I326+I330</f>
        <v>4754320.9000000004</v>
      </c>
    </row>
    <row r="295" spans="1:9" s="33" customFormat="1" x14ac:dyDescent="0.25">
      <c r="A295" s="34" t="s">
        <v>93</v>
      </c>
      <c r="B295" s="403">
        <v>701</v>
      </c>
      <c r="C295" s="19" t="s">
        <v>33</v>
      </c>
      <c r="D295" s="19" t="s">
        <v>61</v>
      </c>
      <c r="E295" s="35" t="s">
        <v>94</v>
      </c>
      <c r="F295" s="31"/>
      <c r="G295" s="248">
        <f t="shared" ref="G295:I295" si="102">G296</f>
        <v>342000</v>
      </c>
      <c r="H295" s="28">
        <f t="shared" si="102"/>
        <v>360810</v>
      </c>
      <c r="I295" s="28">
        <f t="shared" si="102"/>
        <v>379572.12</v>
      </c>
    </row>
    <row r="296" spans="1:9" s="33" customFormat="1" x14ac:dyDescent="0.25">
      <c r="A296" s="32" t="s">
        <v>48</v>
      </c>
      <c r="B296" s="404" t="s">
        <v>224</v>
      </c>
      <c r="C296" s="23" t="s">
        <v>33</v>
      </c>
      <c r="D296" s="23" t="s">
        <v>61</v>
      </c>
      <c r="E296" s="36" t="s">
        <v>96</v>
      </c>
      <c r="F296" s="31"/>
      <c r="G296" s="248">
        <f>G297+G299+G301</f>
        <v>342000</v>
      </c>
      <c r="H296" s="28">
        <f t="shared" ref="H296:I296" si="103">H297+H299+H301</f>
        <v>360810</v>
      </c>
      <c r="I296" s="28">
        <f t="shared" si="103"/>
        <v>379572.12</v>
      </c>
    </row>
    <row r="297" spans="1:9" s="33" customFormat="1" ht="30.75" x14ac:dyDescent="0.25">
      <c r="A297" s="32" t="s">
        <v>639</v>
      </c>
      <c r="B297" s="403">
        <v>701</v>
      </c>
      <c r="C297" s="23" t="s">
        <v>33</v>
      </c>
      <c r="D297" s="23" t="s">
        <v>61</v>
      </c>
      <c r="E297" s="36" t="s">
        <v>642</v>
      </c>
      <c r="F297" s="31"/>
      <c r="G297" s="248">
        <f>G298</f>
        <v>183000</v>
      </c>
      <c r="H297" s="28">
        <f t="shared" ref="H297:I297" si="104">H298</f>
        <v>193065</v>
      </c>
      <c r="I297" s="28">
        <f t="shared" si="104"/>
        <v>203104.38</v>
      </c>
    </row>
    <row r="298" spans="1:9" s="33" customFormat="1" ht="30.75" x14ac:dyDescent="0.25">
      <c r="A298" s="22" t="s">
        <v>25</v>
      </c>
      <c r="B298" s="404" t="s">
        <v>224</v>
      </c>
      <c r="C298" s="23" t="s">
        <v>33</v>
      </c>
      <c r="D298" s="23" t="s">
        <v>61</v>
      </c>
      <c r="E298" s="36" t="s">
        <v>642</v>
      </c>
      <c r="F298" s="31">
        <v>200</v>
      </c>
      <c r="G298" s="248">
        <v>183000</v>
      </c>
      <c r="H298" s="28">
        <v>193065</v>
      </c>
      <c r="I298" s="28">
        <v>203104.38</v>
      </c>
    </row>
    <row r="299" spans="1:9" s="33" customFormat="1" ht="45.75" x14ac:dyDescent="0.25">
      <c r="A299" s="32" t="s">
        <v>637</v>
      </c>
      <c r="B299" s="403">
        <v>701</v>
      </c>
      <c r="C299" s="23" t="s">
        <v>33</v>
      </c>
      <c r="D299" s="23" t="s">
        <v>61</v>
      </c>
      <c r="E299" s="36" t="s">
        <v>638</v>
      </c>
      <c r="F299" s="31"/>
      <c r="G299" s="248">
        <f>G300</f>
        <v>47000</v>
      </c>
      <c r="H299" s="28">
        <f t="shared" ref="H299:I299" si="105">H300</f>
        <v>49585</v>
      </c>
      <c r="I299" s="28">
        <f t="shared" si="105"/>
        <v>52163.420000000006</v>
      </c>
    </row>
    <row r="300" spans="1:9" s="33" customFormat="1" ht="30.75" x14ac:dyDescent="0.25">
      <c r="A300" s="22" t="s">
        <v>25</v>
      </c>
      <c r="B300" s="404" t="s">
        <v>224</v>
      </c>
      <c r="C300" s="23" t="s">
        <v>33</v>
      </c>
      <c r="D300" s="23" t="s">
        <v>61</v>
      </c>
      <c r="E300" s="36" t="s">
        <v>638</v>
      </c>
      <c r="F300" s="31">
        <v>200</v>
      </c>
      <c r="G300" s="248">
        <v>47000</v>
      </c>
      <c r="H300" s="28">
        <v>49585</v>
      </c>
      <c r="I300" s="28">
        <v>52163.420000000006</v>
      </c>
    </row>
    <row r="301" spans="1:9" s="33" customFormat="1" ht="35.25" customHeight="1" x14ac:dyDescent="0.25">
      <c r="A301" s="22" t="s">
        <v>643</v>
      </c>
      <c r="B301" s="403">
        <v>701</v>
      </c>
      <c r="C301" s="23" t="s">
        <v>33</v>
      </c>
      <c r="D301" s="23" t="s">
        <v>61</v>
      </c>
      <c r="E301" s="36" t="s">
        <v>644</v>
      </c>
      <c r="F301" s="31"/>
      <c r="G301" s="248">
        <f>G302</f>
        <v>112000</v>
      </c>
      <c r="H301" s="28">
        <f t="shared" ref="H301:I301" si="106">H302</f>
        <v>118160</v>
      </c>
      <c r="I301" s="28">
        <f t="shared" si="106"/>
        <v>124304.32000000001</v>
      </c>
    </row>
    <row r="302" spans="1:9" s="33" customFormat="1" ht="35.25" customHeight="1" x14ac:dyDescent="0.25">
      <c r="A302" s="22" t="s">
        <v>25</v>
      </c>
      <c r="B302" s="404" t="s">
        <v>224</v>
      </c>
      <c r="C302" s="23" t="s">
        <v>33</v>
      </c>
      <c r="D302" s="23" t="s">
        <v>61</v>
      </c>
      <c r="E302" s="36" t="s">
        <v>644</v>
      </c>
      <c r="F302" s="31">
        <v>200</v>
      </c>
      <c r="G302" s="248">
        <v>112000</v>
      </c>
      <c r="H302" s="28">
        <v>118160</v>
      </c>
      <c r="I302" s="28">
        <v>124304.32000000001</v>
      </c>
    </row>
    <row r="303" spans="1:9" s="33" customFormat="1" ht="47.25" x14ac:dyDescent="0.25">
      <c r="A303" s="34" t="s">
        <v>98</v>
      </c>
      <c r="B303" s="403">
        <v>701</v>
      </c>
      <c r="C303" s="19" t="s">
        <v>33</v>
      </c>
      <c r="D303" s="19" t="s">
        <v>61</v>
      </c>
      <c r="E303" s="35" t="s">
        <v>99</v>
      </c>
      <c r="F303" s="30"/>
      <c r="G303" s="249">
        <f>G304</f>
        <v>144000</v>
      </c>
      <c r="H303" s="42">
        <f t="shared" ref="H303:I305" si="107">H304</f>
        <v>149760</v>
      </c>
      <c r="I303" s="42">
        <f t="shared" si="107"/>
        <v>155750.39999999999</v>
      </c>
    </row>
    <row r="304" spans="1:9" s="33" customFormat="1" x14ac:dyDescent="0.25">
      <c r="A304" s="130" t="s">
        <v>48</v>
      </c>
      <c r="B304" s="403">
        <v>701</v>
      </c>
      <c r="C304" s="23" t="s">
        <v>33</v>
      </c>
      <c r="D304" s="23" t="s">
        <v>61</v>
      </c>
      <c r="E304" s="23" t="s">
        <v>101</v>
      </c>
      <c r="F304" s="31"/>
      <c r="G304" s="248">
        <f>G305</f>
        <v>144000</v>
      </c>
      <c r="H304" s="28">
        <f t="shared" si="107"/>
        <v>149760</v>
      </c>
      <c r="I304" s="28">
        <f t="shared" si="107"/>
        <v>155750.39999999999</v>
      </c>
    </row>
    <row r="305" spans="1:10" s="33" customFormat="1" ht="30.75" x14ac:dyDescent="0.25">
      <c r="A305" s="130" t="s">
        <v>247</v>
      </c>
      <c r="B305" s="404" t="s">
        <v>224</v>
      </c>
      <c r="C305" s="23" t="s">
        <v>33</v>
      </c>
      <c r="D305" s="23" t="s">
        <v>61</v>
      </c>
      <c r="E305" s="23">
        <v>5240011600</v>
      </c>
      <c r="F305" s="31"/>
      <c r="G305" s="248">
        <f>G306</f>
        <v>144000</v>
      </c>
      <c r="H305" s="28">
        <f t="shared" si="107"/>
        <v>149760</v>
      </c>
      <c r="I305" s="28">
        <f t="shared" si="107"/>
        <v>155750.39999999999</v>
      </c>
    </row>
    <row r="306" spans="1:10" s="33" customFormat="1" ht="30.75" x14ac:dyDescent="0.25">
      <c r="A306" s="22" t="s">
        <v>25</v>
      </c>
      <c r="B306" s="403">
        <v>701</v>
      </c>
      <c r="C306" s="23" t="s">
        <v>33</v>
      </c>
      <c r="D306" s="23" t="s">
        <v>61</v>
      </c>
      <c r="E306" s="40">
        <v>5240011600</v>
      </c>
      <c r="F306" s="31">
        <v>200</v>
      </c>
      <c r="G306" s="248">
        <v>144000</v>
      </c>
      <c r="H306" s="28">
        <v>149760</v>
      </c>
      <c r="I306" s="28">
        <v>155750.39999999999</v>
      </c>
    </row>
    <row r="307" spans="1:10" s="33" customFormat="1" ht="31.5" x14ac:dyDescent="0.25">
      <c r="A307" s="18" t="s">
        <v>132</v>
      </c>
      <c r="B307" s="404" t="s">
        <v>224</v>
      </c>
      <c r="C307" s="19" t="s">
        <v>33</v>
      </c>
      <c r="D307" s="19" t="s">
        <v>61</v>
      </c>
      <c r="E307" s="19" t="s">
        <v>133</v>
      </c>
      <c r="F307" s="30"/>
      <c r="G307" s="249">
        <f>G308</f>
        <v>273114.02</v>
      </c>
      <c r="H307" s="42">
        <f t="shared" ref="H307:I309" si="108">H308</f>
        <v>39366.29</v>
      </c>
      <c r="I307" s="42">
        <f t="shared" si="108"/>
        <v>41413.339999999997</v>
      </c>
    </row>
    <row r="308" spans="1:10" s="33" customFormat="1" x14ac:dyDescent="0.25">
      <c r="A308" s="22" t="s">
        <v>48</v>
      </c>
      <c r="B308" s="403">
        <v>701</v>
      </c>
      <c r="C308" s="23" t="s">
        <v>33</v>
      </c>
      <c r="D308" s="23" t="s">
        <v>61</v>
      </c>
      <c r="E308" s="23" t="s">
        <v>135</v>
      </c>
      <c r="F308" s="31"/>
      <c r="G308" s="248">
        <f>G309</f>
        <v>273114.02</v>
      </c>
      <c r="H308" s="28">
        <f t="shared" si="108"/>
        <v>39366.29</v>
      </c>
      <c r="I308" s="28">
        <f t="shared" si="108"/>
        <v>41413.339999999997</v>
      </c>
    </row>
    <row r="309" spans="1:10" s="33" customFormat="1" ht="30.75" x14ac:dyDescent="0.25">
      <c r="A309" s="22" t="s">
        <v>165</v>
      </c>
      <c r="B309" s="404" t="s">
        <v>224</v>
      </c>
      <c r="C309" s="23" t="s">
        <v>33</v>
      </c>
      <c r="D309" s="23" t="s">
        <v>61</v>
      </c>
      <c r="E309" s="23">
        <v>5740022001</v>
      </c>
      <c r="F309" s="31"/>
      <c r="G309" s="248">
        <f>G310</f>
        <v>273114.02</v>
      </c>
      <c r="H309" s="28">
        <f t="shared" si="108"/>
        <v>39366.29</v>
      </c>
      <c r="I309" s="28">
        <f t="shared" si="108"/>
        <v>41413.339999999997</v>
      </c>
    </row>
    <row r="310" spans="1:10" s="33" customFormat="1" ht="30.75" x14ac:dyDescent="0.25">
      <c r="A310" s="22" t="s">
        <v>25</v>
      </c>
      <c r="B310" s="403">
        <v>701</v>
      </c>
      <c r="C310" s="23" t="s">
        <v>33</v>
      </c>
      <c r="D310" s="23" t="s">
        <v>61</v>
      </c>
      <c r="E310" s="40">
        <v>5740022001</v>
      </c>
      <c r="F310" s="31">
        <v>200</v>
      </c>
      <c r="G310" s="248">
        <v>273114.02</v>
      </c>
      <c r="H310" s="28">
        <v>39366.29</v>
      </c>
      <c r="I310" s="28">
        <v>41413.339999999997</v>
      </c>
    </row>
    <row r="311" spans="1:10" s="33" customFormat="1" x14ac:dyDescent="0.25">
      <c r="A311" s="34" t="s">
        <v>85</v>
      </c>
      <c r="B311" s="404" t="s">
        <v>224</v>
      </c>
      <c r="C311" s="19" t="s">
        <v>33</v>
      </c>
      <c r="D311" s="19" t="s">
        <v>61</v>
      </c>
      <c r="E311" s="35" t="s">
        <v>86</v>
      </c>
      <c r="F311" s="30"/>
      <c r="G311" s="42">
        <f>G312</f>
        <v>1636537.68</v>
      </c>
      <c r="H311" s="42">
        <f>H312</f>
        <v>1440644.85</v>
      </c>
      <c r="I311" s="42">
        <f>I312</f>
        <v>1498271.1199999999</v>
      </c>
    </row>
    <row r="312" spans="1:10" s="33" customFormat="1" x14ac:dyDescent="0.25">
      <c r="A312" s="231" t="s">
        <v>48</v>
      </c>
      <c r="B312" s="403">
        <v>701</v>
      </c>
      <c r="C312" s="23" t="s">
        <v>33</v>
      </c>
      <c r="D312" s="23" t="s">
        <v>61</v>
      </c>
      <c r="E312" s="36" t="s">
        <v>87</v>
      </c>
      <c r="F312" s="31"/>
      <c r="G312" s="28">
        <f>G313+G315+G318+G320</f>
        <v>1636537.68</v>
      </c>
      <c r="H312" s="28">
        <f t="shared" ref="H312:I312" si="109">H313+H315+H318+H320</f>
        <v>1440644.85</v>
      </c>
      <c r="I312" s="28">
        <f t="shared" si="109"/>
        <v>1498271.1199999999</v>
      </c>
    </row>
    <row r="313" spans="1:10" s="33" customFormat="1" ht="30" x14ac:dyDescent="0.25">
      <c r="A313" s="231" t="s">
        <v>670</v>
      </c>
      <c r="B313" s="404" t="s">
        <v>224</v>
      </c>
      <c r="C313" s="23" t="s">
        <v>33</v>
      </c>
      <c r="D313" s="23" t="s">
        <v>61</v>
      </c>
      <c r="E313" s="36">
        <v>5840022001</v>
      </c>
      <c r="F313" s="31"/>
      <c r="G313" s="248">
        <f>G314</f>
        <v>806540.48</v>
      </c>
      <c r="H313" s="28">
        <f t="shared" ref="H313:I313" si="110">H314</f>
        <v>835473.71000000008</v>
      </c>
      <c r="I313" s="28">
        <f t="shared" si="110"/>
        <v>868893.7</v>
      </c>
    </row>
    <row r="314" spans="1:10" s="33" customFormat="1" ht="30" x14ac:dyDescent="0.25">
      <c r="A314" s="231" t="s">
        <v>25</v>
      </c>
      <c r="B314" s="403">
        <v>701</v>
      </c>
      <c r="C314" s="23" t="s">
        <v>33</v>
      </c>
      <c r="D314" s="23" t="s">
        <v>61</v>
      </c>
      <c r="E314" s="36">
        <v>5840022001</v>
      </c>
      <c r="F314" s="31">
        <v>200</v>
      </c>
      <c r="G314" s="248">
        <f>803340.48+3200</f>
        <v>806540.48</v>
      </c>
      <c r="H314" s="28">
        <v>835473.71000000008</v>
      </c>
      <c r="I314" s="28">
        <v>868893.7</v>
      </c>
    </row>
    <row r="315" spans="1:10" s="33" customFormat="1" ht="45" x14ac:dyDescent="0.25">
      <c r="A315" s="231" t="s">
        <v>676</v>
      </c>
      <c r="B315" s="404" t="s">
        <v>224</v>
      </c>
      <c r="C315" s="23" t="s">
        <v>33</v>
      </c>
      <c r="D315" s="23" t="s">
        <v>61</v>
      </c>
      <c r="E315" s="36">
        <v>5840022002</v>
      </c>
      <c r="F315" s="31"/>
      <c r="G315" s="248">
        <f>SUM(G316:G317)</f>
        <v>692697.2</v>
      </c>
      <c r="H315" s="28">
        <f t="shared" ref="H315:I315" si="111">SUM(H316:H317)</f>
        <v>462379.14</v>
      </c>
      <c r="I315" s="28">
        <f t="shared" si="111"/>
        <v>480873.74</v>
      </c>
    </row>
    <row r="316" spans="1:10" s="33" customFormat="1" ht="30.75" x14ac:dyDescent="0.25">
      <c r="A316" s="22" t="s">
        <v>25</v>
      </c>
      <c r="B316" s="403">
        <v>701</v>
      </c>
      <c r="C316" s="23" t="s">
        <v>33</v>
      </c>
      <c r="D316" s="23" t="s">
        <v>61</v>
      </c>
      <c r="E316" s="36">
        <v>5840022002</v>
      </c>
      <c r="F316" s="31">
        <v>200</v>
      </c>
      <c r="G316" s="248">
        <f>275091.18+78400+12901.87+78400+65704.15</f>
        <v>510497.19999999995</v>
      </c>
      <c r="H316" s="28">
        <v>272891.14</v>
      </c>
      <c r="I316" s="28">
        <v>283806.78000000003</v>
      </c>
    </row>
    <row r="317" spans="1:10" s="33" customFormat="1" ht="30.75" x14ac:dyDescent="0.25">
      <c r="A317" s="32" t="s">
        <v>52</v>
      </c>
      <c r="B317" s="404" t="s">
        <v>224</v>
      </c>
      <c r="C317" s="23" t="s">
        <v>33</v>
      </c>
      <c r="D317" s="23" t="s">
        <v>61</v>
      </c>
      <c r="E317" s="36">
        <v>5840022002</v>
      </c>
      <c r="F317" s="31">
        <v>600</v>
      </c>
      <c r="G317" s="248">
        <v>182200</v>
      </c>
      <c r="H317" s="28">
        <v>189488</v>
      </c>
      <c r="I317" s="28">
        <v>197066.96</v>
      </c>
    </row>
    <row r="318" spans="1:10" s="33" customFormat="1" ht="45.75" x14ac:dyDescent="0.25">
      <c r="A318" s="32" t="s">
        <v>587</v>
      </c>
      <c r="B318" s="403">
        <v>701</v>
      </c>
      <c r="C318" s="23" t="s">
        <v>33</v>
      </c>
      <c r="D318" s="23" t="s">
        <v>61</v>
      </c>
      <c r="E318" s="36" t="s">
        <v>586</v>
      </c>
      <c r="F318" s="31"/>
      <c r="G318" s="248">
        <f>G319</f>
        <v>97300</v>
      </c>
      <c r="H318" s="28">
        <f t="shared" ref="H318:I318" si="112">H319</f>
        <v>101192</v>
      </c>
      <c r="I318" s="28">
        <f t="shared" si="112"/>
        <v>105239.67999999999</v>
      </c>
      <c r="J318" s="243"/>
    </row>
    <row r="319" spans="1:10" s="33" customFormat="1" ht="30.75" x14ac:dyDescent="0.25">
      <c r="A319" s="32" t="s">
        <v>25</v>
      </c>
      <c r="B319" s="404" t="s">
        <v>224</v>
      </c>
      <c r="C319" s="23" t="s">
        <v>33</v>
      </c>
      <c r="D319" s="23" t="s">
        <v>61</v>
      </c>
      <c r="E319" s="36" t="s">
        <v>586</v>
      </c>
      <c r="F319" s="31">
        <v>200</v>
      </c>
      <c r="G319" s="248">
        <v>97300</v>
      </c>
      <c r="H319" s="28">
        <v>101192</v>
      </c>
      <c r="I319" s="28">
        <v>105239.67999999999</v>
      </c>
    </row>
    <row r="320" spans="1:10" s="33" customFormat="1" ht="30.75" x14ac:dyDescent="0.25">
      <c r="A320" s="32" t="s">
        <v>679</v>
      </c>
      <c r="B320" s="403">
        <v>701</v>
      </c>
      <c r="C320" s="23" t="s">
        <v>33</v>
      </c>
      <c r="D320" s="23" t="s">
        <v>61</v>
      </c>
      <c r="E320" s="36">
        <v>5840022000</v>
      </c>
      <c r="F320" s="31"/>
      <c r="G320" s="248">
        <f>G321</f>
        <v>40000</v>
      </c>
      <c r="H320" s="28">
        <f t="shared" ref="H320:I320" si="113">H321</f>
        <v>41600</v>
      </c>
      <c r="I320" s="28">
        <f t="shared" si="113"/>
        <v>43264</v>
      </c>
    </row>
    <row r="321" spans="1:9" s="33" customFormat="1" ht="30.75" x14ac:dyDescent="0.25">
      <c r="A321" s="32" t="s">
        <v>25</v>
      </c>
      <c r="B321" s="403">
        <v>701</v>
      </c>
      <c r="C321" s="23" t="s">
        <v>33</v>
      </c>
      <c r="D321" s="23" t="s">
        <v>61</v>
      </c>
      <c r="E321" s="36" t="s">
        <v>706</v>
      </c>
      <c r="F321" s="31">
        <v>200</v>
      </c>
      <c r="G321" s="248">
        <v>40000</v>
      </c>
      <c r="H321" s="28">
        <v>41600</v>
      </c>
      <c r="I321" s="28">
        <v>43264</v>
      </c>
    </row>
    <row r="322" spans="1:9" s="33" customFormat="1" ht="63" x14ac:dyDescent="0.25">
      <c r="A322" s="18" t="s">
        <v>62</v>
      </c>
      <c r="B322" s="404" t="s">
        <v>224</v>
      </c>
      <c r="C322" s="19" t="s">
        <v>33</v>
      </c>
      <c r="D322" s="19" t="s">
        <v>61</v>
      </c>
      <c r="E322" s="19" t="s">
        <v>63</v>
      </c>
      <c r="F322" s="30"/>
      <c r="G322" s="249">
        <f>G323</f>
        <v>50351.31</v>
      </c>
      <c r="H322" s="42">
        <f t="shared" ref="H322:I324" si="114">H323</f>
        <v>53120.63</v>
      </c>
      <c r="I322" s="42">
        <f t="shared" si="114"/>
        <v>55882.9</v>
      </c>
    </row>
    <row r="323" spans="1:9" s="33" customFormat="1" x14ac:dyDescent="0.25">
      <c r="A323" s="22" t="s">
        <v>48</v>
      </c>
      <c r="B323" s="403">
        <v>701</v>
      </c>
      <c r="C323" s="23" t="s">
        <v>33</v>
      </c>
      <c r="D323" s="23" t="s">
        <v>61</v>
      </c>
      <c r="E323" s="23" t="s">
        <v>65</v>
      </c>
      <c r="F323" s="31"/>
      <c r="G323" s="248">
        <f>G324</f>
        <v>50351.31</v>
      </c>
      <c r="H323" s="28">
        <f t="shared" si="114"/>
        <v>53120.63</v>
      </c>
      <c r="I323" s="28">
        <f t="shared" si="114"/>
        <v>55882.9</v>
      </c>
    </row>
    <row r="324" spans="1:9" s="33" customFormat="1" ht="30.75" x14ac:dyDescent="0.25">
      <c r="A324" s="22" t="s">
        <v>247</v>
      </c>
      <c r="B324" s="404" t="s">
        <v>224</v>
      </c>
      <c r="C324" s="23" t="s">
        <v>33</v>
      </c>
      <c r="D324" s="23" t="s">
        <v>61</v>
      </c>
      <c r="E324" s="23">
        <v>6740011600</v>
      </c>
      <c r="F324" s="31"/>
      <c r="G324" s="248">
        <f>G325</f>
        <v>50351.31</v>
      </c>
      <c r="H324" s="28">
        <f t="shared" si="114"/>
        <v>53120.63</v>
      </c>
      <c r="I324" s="28">
        <f t="shared" si="114"/>
        <v>55882.9</v>
      </c>
    </row>
    <row r="325" spans="1:9" s="33" customFormat="1" ht="30.75" x14ac:dyDescent="0.25">
      <c r="A325" s="22" t="s">
        <v>25</v>
      </c>
      <c r="B325" s="403">
        <v>701</v>
      </c>
      <c r="C325" s="23" t="s">
        <v>33</v>
      </c>
      <c r="D325" s="23" t="s">
        <v>61</v>
      </c>
      <c r="E325" s="36">
        <v>6740011600</v>
      </c>
      <c r="F325" s="31">
        <v>200</v>
      </c>
      <c r="G325" s="248">
        <v>50351.31</v>
      </c>
      <c r="H325" s="28">
        <v>53120.63</v>
      </c>
      <c r="I325" s="28">
        <v>55882.9</v>
      </c>
    </row>
    <row r="326" spans="1:9" s="33" customFormat="1" ht="31.5" x14ac:dyDescent="0.25">
      <c r="A326" s="18" t="s">
        <v>789</v>
      </c>
      <c r="B326" s="404" t="s">
        <v>224</v>
      </c>
      <c r="C326" s="19" t="s">
        <v>33</v>
      </c>
      <c r="D326" s="19" t="s">
        <v>61</v>
      </c>
      <c r="E326" s="19" t="s">
        <v>44</v>
      </c>
      <c r="F326" s="30"/>
      <c r="G326" s="249">
        <f>G327</f>
        <v>223250</v>
      </c>
      <c r="H326" s="42">
        <f t="shared" ref="H326:I328" si="115">H327</f>
        <v>223250</v>
      </c>
      <c r="I326" s="42">
        <f t="shared" si="115"/>
        <v>223250</v>
      </c>
    </row>
    <row r="327" spans="1:9" s="33" customFormat="1" x14ac:dyDescent="0.25">
      <c r="A327" s="22" t="s">
        <v>48</v>
      </c>
      <c r="B327" s="403">
        <v>701</v>
      </c>
      <c r="C327" s="23" t="s">
        <v>33</v>
      </c>
      <c r="D327" s="23" t="s">
        <v>61</v>
      </c>
      <c r="E327" s="36" t="s">
        <v>49</v>
      </c>
      <c r="F327" s="31"/>
      <c r="G327" s="248">
        <f>G328</f>
        <v>223250</v>
      </c>
      <c r="H327" s="28">
        <f>H328</f>
        <v>223250</v>
      </c>
      <c r="I327" s="28">
        <f>I328</f>
        <v>223250</v>
      </c>
    </row>
    <row r="328" spans="1:9" s="33" customFormat="1" ht="37.5" customHeight="1" x14ac:dyDescent="0.25">
      <c r="A328" s="22" t="s">
        <v>165</v>
      </c>
      <c r="B328" s="404" t="s">
        <v>224</v>
      </c>
      <c r="C328" s="23" t="s">
        <v>33</v>
      </c>
      <c r="D328" s="23" t="s">
        <v>61</v>
      </c>
      <c r="E328" s="36" t="s">
        <v>585</v>
      </c>
      <c r="F328" s="31"/>
      <c r="G328" s="248">
        <f>G329</f>
        <v>223250</v>
      </c>
      <c r="H328" s="28">
        <f t="shared" si="115"/>
        <v>223250</v>
      </c>
      <c r="I328" s="28">
        <f t="shared" si="115"/>
        <v>223250</v>
      </c>
    </row>
    <row r="329" spans="1:9" s="33" customFormat="1" ht="30.75" x14ac:dyDescent="0.25">
      <c r="A329" s="22" t="s">
        <v>25</v>
      </c>
      <c r="B329" s="403">
        <v>701</v>
      </c>
      <c r="C329" s="23" t="s">
        <v>33</v>
      </c>
      <c r="D329" s="23" t="s">
        <v>61</v>
      </c>
      <c r="E329" s="40" t="s">
        <v>585</v>
      </c>
      <c r="F329" s="31">
        <v>200</v>
      </c>
      <c r="G329" s="248">
        <v>223250</v>
      </c>
      <c r="H329" s="28">
        <v>223250</v>
      </c>
      <c r="I329" s="28">
        <v>223250</v>
      </c>
    </row>
    <row r="330" spans="1:9" s="33" customFormat="1" x14ac:dyDescent="0.25">
      <c r="A330" s="18" t="s">
        <v>17</v>
      </c>
      <c r="B330" s="404" t="s">
        <v>224</v>
      </c>
      <c r="C330" s="19" t="s">
        <v>33</v>
      </c>
      <c r="D330" s="19" t="s">
        <v>61</v>
      </c>
      <c r="E330" s="39" t="s">
        <v>18</v>
      </c>
      <c r="F330" s="30"/>
      <c r="G330" s="42">
        <f>G331</f>
        <v>2134371</v>
      </c>
      <c r="H330" s="42">
        <f>H331</f>
        <v>2330164</v>
      </c>
      <c r="I330" s="42">
        <f>I331</f>
        <v>2400181.02</v>
      </c>
    </row>
    <row r="331" spans="1:9" s="33" customFormat="1" ht="30.75" x14ac:dyDescent="0.25">
      <c r="A331" s="22" t="s">
        <v>231</v>
      </c>
      <c r="B331" s="403">
        <v>701</v>
      </c>
      <c r="C331" s="23" t="s">
        <v>33</v>
      </c>
      <c r="D331" s="23" t="s">
        <v>61</v>
      </c>
      <c r="E331" s="31">
        <v>9910000000</v>
      </c>
      <c r="F331" s="31"/>
      <c r="G331" s="28">
        <f>G332+G334+G336</f>
        <v>2134371</v>
      </c>
      <c r="H331" s="28">
        <f>H332+H334+H336</f>
        <v>2330164</v>
      </c>
      <c r="I331" s="28">
        <f>I332+I334+I336</f>
        <v>2400181.02</v>
      </c>
    </row>
    <row r="332" spans="1:9" s="33" customFormat="1" ht="30.75" x14ac:dyDescent="0.25">
      <c r="A332" s="22" t="s">
        <v>159</v>
      </c>
      <c r="B332" s="404" t="s">
        <v>224</v>
      </c>
      <c r="C332" s="23" t="s">
        <v>33</v>
      </c>
      <c r="D332" s="23" t="s">
        <v>61</v>
      </c>
      <c r="E332" s="125" t="s">
        <v>160</v>
      </c>
      <c r="F332" s="126"/>
      <c r="G332" s="28">
        <f>G333</f>
        <v>829923</v>
      </c>
      <c r="H332" s="28">
        <f>H333</f>
        <v>865463</v>
      </c>
      <c r="I332" s="28">
        <f>I333</f>
        <v>900914</v>
      </c>
    </row>
    <row r="333" spans="1:9" s="33" customFormat="1" ht="30.75" x14ac:dyDescent="0.25">
      <c r="A333" s="22" t="s">
        <v>25</v>
      </c>
      <c r="B333" s="403">
        <v>701</v>
      </c>
      <c r="C333" s="23" t="s">
        <v>33</v>
      </c>
      <c r="D333" s="23" t="s">
        <v>61</v>
      </c>
      <c r="E333" s="125" t="s">
        <v>160</v>
      </c>
      <c r="F333" s="126" t="s">
        <v>26</v>
      </c>
      <c r="G333" s="28">
        <f>'Приложение 3'!F175</f>
        <v>829923</v>
      </c>
      <c r="H333" s="28">
        <f>'Приложение 3'!G175</f>
        <v>865463</v>
      </c>
      <c r="I333" s="28">
        <f>'Приложение 3'!H175</f>
        <v>900914</v>
      </c>
    </row>
    <row r="334" spans="1:9" s="33" customFormat="1" ht="30.75" x14ac:dyDescent="0.25">
      <c r="A334" s="32" t="s">
        <v>157</v>
      </c>
      <c r="B334" s="404" t="s">
        <v>224</v>
      </c>
      <c r="C334" s="23" t="s">
        <v>33</v>
      </c>
      <c r="D334" s="23" t="s">
        <v>61</v>
      </c>
      <c r="E334" s="23" t="s">
        <v>158</v>
      </c>
      <c r="F334" s="126"/>
      <c r="G334" s="28">
        <f>G335</f>
        <v>10000</v>
      </c>
      <c r="H334" s="28">
        <f>H335</f>
        <v>143058</v>
      </c>
      <c r="I334" s="28">
        <f>I335</f>
        <v>150497.01999999999</v>
      </c>
    </row>
    <row r="335" spans="1:9" s="33" customFormat="1" ht="30.75" x14ac:dyDescent="0.25">
      <c r="A335" s="22" t="s">
        <v>25</v>
      </c>
      <c r="B335" s="403">
        <v>701</v>
      </c>
      <c r="C335" s="23" t="s">
        <v>33</v>
      </c>
      <c r="D335" s="23" t="s">
        <v>61</v>
      </c>
      <c r="E335" s="125" t="s">
        <v>158</v>
      </c>
      <c r="F335" s="126" t="s">
        <v>26</v>
      </c>
      <c r="G335" s="28">
        <f>'Приложение 3'!F177</f>
        <v>10000</v>
      </c>
      <c r="H335" s="28">
        <f>'Приложение 3'!G177</f>
        <v>143058</v>
      </c>
      <c r="I335" s="28">
        <f>'Приложение 3'!H177</f>
        <v>150497.01999999999</v>
      </c>
    </row>
    <row r="336" spans="1:9" s="33" customFormat="1" ht="30.75" x14ac:dyDescent="0.25">
      <c r="A336" s="32" t="s">
        <v>165</v>
      </c>
      <c r="B336" s="404" t="s">
        <v>224</v>
      </c>
      <c r="C336" s="23" t="s">
        <v>33</v>
      </c>
      <c r="D336" s="23" t="s">
        <v>61</v>
      </c>
      <c r="E336" s="31">
        <v>9910022001</v>
      </c>
      <c r="F336" s="126"/>
      <c r="G336" s="28">
        <f>G337</f>
        <v>1294448</v>
      </c>
      <c r="H336" s="28">
        <f>H337</f>
        <v>1321643</v>
      </c>
      <c r="I336" s="28">
        <f>I337</f>
        <v>1348770</v>
      </c>
    </row>
    <row r="337" spans="1:9" s="33" customFormat="1" ht="30.75" x14ac:dyDescent="0.25">
      <c r="A337" s="22" t="s">
        <v>25</v>
      </c>
      <c r="B337" s="403">
        <v>701</v>
      </c>
      <c r="C337" s="23" t="s">
        <v>33</v>
      </c>
      <c r="D337" s="23" t="s">
        <v>61</v>
      </c>
      <c r="E337" s="125">
        <v>9910022001</v>
      </c>
      <c r="F337" s="126" t="s">
        <v>26</v>
      </c>
      <c r="G337" s="28">
        <f>'Приложение 3'!F179</f>
        <v>1294448</v>
      </c>
      <c r="H337" s="28">
        <f>'Приложение 3'!G179</f>
        <v>1321643</v>
      </c>
      <c r="I337" s="28">
        <f>'Приложение 3'!H179</f>
        <v>1348770</v>
      </c>
    </row>
    <row r="338" spans="1:9" s="33" customFormat="1" x14ac:dyDescent="0.25">
      <c r="A338" s="34" t="s">
        <v>97</v>
      </c>
      <c r="B338" s="403">
        <v>701</v>
      </c>
      <c r="C338" s="19" t="s">
        <v>33</v>
      </c>
      <c r="D338" s="19" t="s">
        <v>33</v>
      </c>
      <c r="E338" s="30"/>
      <c r="F338" s="30"/>
      <c r="G338" s="20">
        <f>G339</f>
        <v>42619834.369999997</v>
      </c>
      <c r="H338" s="20">
        <f>H339</f>
        <v>34558557.584399998</v>
      </c>
      <c r="I338" s="20">
        <f>I339</f>
        <v>34985334.340800002</v>
      </c>
    </row>
    <row r="339" spans="1:9" s="33" customFormat="1" ht="47.25" x14ac:dyDescent="0.25">
      <c r="A339" s="34" t="s">
        <v>98</v>
      </c>
      <c r="B339" s="404" t="s">
        <v>224</v>
      </c>
      <c r="C339" s="19" t="s">
        <v>33</v>
      </c>
      <c r="D339" s="19" t="s">
        <v>33</v>
      </c>
      <c r="E339" s="35" t="s">
        <v>99</v>
      </c>
      <c r="F339" s="30"/>
      <c r="G339" s="20">
        <f>G340+G361</f>
        <v>42619834.369999997</v>
      </c>
      <c r="H339" s="20">
        <f>H340+H361</f>
        <v>34558557.584399998</v>
      </c>
      <c r="I339" s="20">
        <f>I340+I361</f>
        <v>34985334.340800002</v>
      </c>
    </row>
    <row r="340" spans="1:9" s="43" customFormat="1" ht="15" x14ac:dyDescent="0.2">
      <c r="A340" s="32" t="s">
        <v>42</v>
      </c>
      <c r="B340" s="403">
        <v>701</v>
      </c>
      <c r="C340" s="23" t="s">
        <v>33</v>
      </c>
      <c r="D340" s="23" t="s">
        <v>33</v>
      </c>
      <c r="E340" s="36" t="s">
        <v>100</v>
      </c>
      <c r="F340" s="31"/>
      <c r="G340" s="247">
        <f>G341+G354+G358</f>
        <v>20273940.460000001</v>
      </c>
      <c r="H340" s="24">
        <f>H341+H354+H358</f>
        <v>15543757.794399999</v>
      </c>
      <c r="I340" s="24">
        <f>I341+I354+I358</f>
        <v>16293838.580799999</v>
      </c>
    </row>
    <row r="341" spans="1:9" s="43" customFormat="1" ht="45" x14ac:dyDescent="0.2">
      <c r="A341" s="32" t="s">
        <v>146</v>
      </c>
      <c r="B341" s="404" t="s">
        <v>224</v>
      </c>
      <c r="C341" s="23" t="s">
        <v>33</v>
      </c>
      <c r="D341" s="23" t="s">
        <v>33</v>
      </c>
      <c r="E341" s="36" t="s">
        <v>100</v>
      </c>
      <c r="F341" s="299"/>
      <c r="G341" s="247">
        <f>G342+G345+G347+G349+G352</f>
        <v>18308961.460000001</v>
      </c>
      <c r="H341" s="24">
        <f t="shared" ref="H341:I341" si="116">H342+H345+H347+H349+H352</f>
        <v>13604144.2744</v>
      </c>
      <c r="I341" s="24">
        <f t="shared" si="116"/>
        <v>14276640.52</v>
      </c>
    </row>
    <row r="342" spans="1:9" s="43" customFormat="1" ht="30" x14ac:dyDescent="0.2">
      <c r="A342" s="32" t="s">
        <v>662</v>
      </c>
      <c r="B342" s="403">
        <v>701</v>
      </c>
      <c r="C342" s="23" t="s">
        <v>33</v>
      </c>
      <c r="D342" s="23" t="s">
        <v>33</v>
      </c>
      <c r="E342" s="36">
        <v>5230010001</v>
      </c>
      <c r="F342" s="299"/>
      <c r="G342" s="247">
        <f>SUM(G343:G344)</f>
        <v>11679996.83</v>
      </c>
      <c r="H342" s="24">
        <f t="shared" ref="H342:I342" si="117">SUM(H343:H344)</f>
        <v>6512213.0543999998</v>
      </c>
      <c r="I342" s="24">
        <f t="shared" si="117"/>
        <v>6610862.46</v>
      </c>
    </row>
    <row r="343" spans="1:9" s="43" customFormat="1" ht="30" x14ac:dyDescent="0.2">
      <c r="A343" s="32" t="s">
        <v>25</v>
      </c>
      <c r="B343" s="404" t="s">
        <v>224</v>
      </c>
      <c r="C343" s="23" t="s">
        <v>33</v>
      </c>
      <c r="D343" s="23" t="s">
        <v>33</v>
      </c>
      <c r="E343" s="36">
        <v>5230010001</v>
      </c>
      <c r="F343" s="299">
        <v>200</v>
      </c>
      <c r="G343" s="247">
        <f>2371379.86+190200+141400.97</f>
        <v>2702980.83</v>
      </c>
      <c r="H343" s="24">
        <v>2466235.0543999998</v>
      </c>
      <c r="I343" s="24">
        <v>2564884.46</v>
      </c>
    </row>
    <row r="344" spans="1:9" s="43" customFormat="1" ht="15" x14ac:dyDescent="0.2">
      <c r="A344" s="32" t="s">
        <v>50</v>
      </c>
      <c r="B344" s="403">
        <v>701</v>
      </c>
      <c r="C344" s="23" t="s">
        <v>33</v>
      </c>
      <c r="D344" s="23" t="s">
        <v>33</v>
      </c>
      <c r="E344" s="36">
        <v>5230010001</v>
      </c>
      <c r="F344" s="299">
        <v>300</v>
      </c>
      <c r="G344" s="247">
        <f>4045978+4931038</f>
        <v>8977016</v>
      </c>
      <c r="H344" s="24">
        <v>4045978</v>
      </c>
      <c r="I344" s="24">
        <v>4045978</v>
      </c>
    </row>
    <row r="345" spans="1:9" s="43" customFormat="1" ht="60" x14ac:dyDescent="0.2">
      <c r="A345" s="32" t="s">
        <v>663</v>
      </c>
      <c r="B345" s="404" t="s">
        <v>224</v>
      </c>
      <c r="C345" s="23" t="s">
        <v>33</v>
      </c>
      <c r="D345" s="23" t="s">
        <v>33</v>
      </c>
      <c r="E345" s="36">
        <v>5230010050</v>
      </c>
      <c r="F345" s="299"/>
      <c r="G345" s="247">
        <f>G346</f>
        <v>252128</v>
      </c>
      <c r="H345" s="24">
        <f t="shared" ref="H345:I345" si="118">H346</f>
        <v>460021.12</v>
      </c>
      <c r="I345" s="24">
        <f t="shared" si="118"/>
        <v>478421.96</v>
      </c>
    </row>
    <row r="346" spans="1:9" s="43" customFormat="1" ht="30" x14ac:dyDescent="0.2">
      <c r="A346" s="32" t="s">
        <v>25</v>
      </c>
      <c r="B346" s="403">
        <v>701</v>
      </c>
      <c r="C346" s="23" t="s">
        <v>33</v>
      </c>
      <c r="D346" s="23" t="s">
        <v>33</v>
      </c>
      <c r="E346" s="36">
        <v>5230010050</v>
      </c>
      <c r="F346" s="299">
        <v>200</v>
      </c>
      <c r="G346" s="247">
        <f>442328-190200</f>
        <v>252128</v>
      </c>
      <c r="H346" s="24">
        <v>460021.12</v>
      </c>
      <c r="I346" s="24">
        <v>478421.96</v>
      </c>
    </row>
    <row r="347" spans="1:9" s="43" customFormat="1" ht="30" x14ac:dyDescent="0.2">
      <c r="A347" s="32" t="s">
        <v>664</v>
      </c>
      <c r="B347" s="404" t="s">
        <v>224</v>
      </c>
      <c r="C347" s="23" t="s">
        <v>33</v>
      </c>
      <c r="D347" s="23" t="s">
        <v>33</v>
      </c>
      <c r="E347" s="36">
        <v>5230010060</v>
      </c>
      <c r="F347" s="299"/>
      <c r="G347" s="247">
        <f>G348</f>
        <v>4549995.63</v>
      </c>
      <c r="H347" s="24">
        <f t="shared" ref="H347:I347" si="119">H348</f>
        <v>4731995.46</v>
      </c>
      <c r="I347" s="24">
        <f t="shared" si="119"/>
        <v>4921275.2699999996</v>
      </c>
    </row>
    <row r="348" spans="1:9" s="43" customFormat="1" ht="15" x14ac:dyDescent="0.2">
      <c r="A348" s="32" t="s">
        <v>50</v>
      </c>
      <c r="B348" s="403">
        <v>701</v>
      </c>
      <c r="C348" s="23" t="s">
        <v>33</v>
      </c>
      <c r="D348" s="23" t="s">
        <v>33</v>
      </c>
      <c r="E348" s="36">
        <v>5230010060</v>
      </c>
      <c r="F348" s="299">
        <v>300</v>
      </c>
      <c r="G348" s="247">
        <v>4549995.63</v>
      </c>
      <c r="H348" s="24">
        <v>4731995.46</v>
      </c>
      <c r="I348" s="24">
        <v>4921275.2699999996</v>
      </c>
    </row>
    <row r="349" spans="1:9" s="43" customFormat="1" ht="15" x14ac:dyDescent="0.2">
      <c r="A349" s="32" t="s">
        <v>665</v>
      </c>
      <c r="B349" s="404" t="s">
        <v>224</v>
      </c>
      <c r="C349" s="23" t="s">
        <v>33</v>
      </c>
      <c r="D349" s="23" t="s">
        <v>33</v>
      </c>
      <c r="E349" s="36">
        <v>5230010070</v>
      </c>
      <c r="F349" s="299"/>
      <c r="G349" s="247">
        <f>SUM(G350:G351)</f>
        <v>1632841</v>
      </c>
      <c r="H349" s="24">
        <f t="shared" ref="H349:I349" si="120">SUM(H350:H351)</f>
        <v>1698154.6400000001</v>
      </c>
      <c r="I349" s="24">
        <f t="shared" si="120"/>
        <v>1766080.83</v>
      </c>
    </row>
    <row r="350" spans="1:9" s="43" customFormat="1" ht="75" x14ac:dyDescent="0.2">
      <c r="A350" s="32" t="s">
        <v>21</v>
      </c>
      <c r="B350" s="403">
        <v>701</v>
      </c>
      <c r="C350" s="23" t="s">
        <v>33</v>
      </c>
      <c r="D350" s="23" t="s">
        <v>33</v>
      </c>
      <c r="E350" s="36">
        <v>5230010070</v>
      </c>
      <c r="F350" s="299">
        <v>100</v>
      </c>
      <c r="G350" s="247">
        <v>1082761</v>
      </c>
      <c r="H350" s="24">
        <v>1126071.44</v>
      </c>
      <c r="I350" s="24">
        <v>1171114.3</v>
      </c>
    </row>
    <row r="351" spans="1:9" s="43" customFormat="1" ht="30" x14ac:dyDescent="0.2">
      <c r="A351" s="32" t="s">
        <v>25</v>
      </c>
      <c r="B351" s="404" t="s">
        <v>224</v>
      </c>
      <c r="C351" s="23" t="s">
        <v>33</v>
      </c>
      <c r="D351" s="23" t="s">
        <v>33</v>
      </c>
      <c r="E351" s="36">
        <v>5230010070</v>
      </c>
      <c r="F351" s="299">
        <v>200</v>
      </c>
      <c r="G351" s="247">
        <v>550080</v>
      </c>
      <c r="H351" s="24">
        <v>572083.20000000007</v>
      </c>
      <c r="I351" s="24">
        <v>594966.53</v>
      </c>
    </row>
    <row r="352" spans="1:9" s="43" customFormat="1" ht="45" x14ac:dyDescent="0.2">
      <c r="A352" s="32" t="s">
        <v>666</v>
      </c>
      <c r="B352" s="403">
        <v>701</v>
      </c>
      <c r="C352" s="23" t="s">
        <v>33</v>
      </c>
      <c r="D352" s="23" t="s">
        <v>33</v>
      </c>
      <c r="E352" s="36">
        <v>5230010080</v>
      </c>
      <c r="F352" s="299"/>
      <c r="G352" s="247">
        <f>G353</f>
        <v>194000</v>
      </c>
      <c r="H352" s="24">
        <f t="shared" ref="H352:I352" si="121">H353</f>
        <v>201760</v>
      </c>
      <c r="I352" s="24">
        <f t="shared" si="121"/>
        <v>500000</v>
      </c>
    </row>
    <row r="353" spans="1:9" s="43" customFormat="1" ht="30" x14ac:dyDescent="0.2">
      <c r="A353" s="22" t="s">
        <v>25</v>
      </c>
      <c r="B353" s="404" t="s">
        <v>224</v>
      </c>
      <c r="C353" s="23" t="s">
        <v>33</v>
      </c>
      <c r="D353" s="23" t="s">
        <v>33</v>
      </c>
      <c r="E353" s="36">
        <v>5230010080</v>
      </c>
      <c r="F353" s="31">
        <v>200</v>
      </c>
      <c r="G353" s="411">
        <v>194000</v>
      </c>
      <c r="H353" s="185">
        <v>201760</v>
      </c>
      <c r="I353" s="185">
        <v>500000</v>
      </c>
    </row>
    <row r="354" spans="1:9" s="43" customFormat="1" ht="30" x14ac:dyDescent="0.2">
      <c r="A354" s="32" t="s">
        <v>145</v>
      </c>
      <c r="B354" s="403">
        <v>701</v>
      </c>
      <c r="C354" s="23" t="s">
        <v>33</v>
      </c>
      <c r="D354" s="23" t="s">
        <v>33</v>
      </c>
      <c r="E354" s="36" t="s">
        <v>100</v>
      </c>
      <c r="F354" s="299"/>
      <c r="G354" s="247">
        <f>G355</f>
        <v>864013</v>
      </c>
      <c r="H354" s="24">
        <f t="shared" ref="H354:I354" si="122">H355</f>
        <v>898573.52</v>
      </c>
      <c r="I354" s="24">
        <f t="shared" si="122"/>
        <v>934516.4608</v>
      </c>
    </row>
    <row r="355" spans="1:9" s="43" customFormat="1" ht="15" x14ac:dyDescent="0.2">
      <c r="A355" s="32" t="s">
        <v>660</v>
      </c>
      <c r="B355" s="403">
        <v>701</v>
      </c>
      <c r="C355" s="23" t="s">
        <v>33</v>
      </c>
      <c r="D355" s="23" t="s">
        <v>33</v>
      </c>
      <c r="E355" s="36" t="s">
        <v>661</v>
      </c>
      <c r="F355" s="299"/>
      <c r="G355" s="247">
        <f>SUM(G356:G357)</f>
        <v>864013</v>
      </c>
      <c r="H355" s="24">
        <f t="shared" ref="H355:I355" si="123">SUM(H356:H357)</f>
        <v>898573.52</v>
      </c>
      <c r="I355" s="24">
        <f t="shared" si="123"/>
        <v>934516.4608</v>
      </c>
    </row>
    <row r="356" spans="1:9" s="43" customFormat="1" ht="30" x14ac:dyDescent="0.2">
      <c r="A356" s="22" t="s">
        <v>25</v>
      </c>
      <c r="B356" s="404" t="s">
        <v>224</v>
      </c>
      <c r="C356" s="23" t="s">
        <v>33</v>
      </c>
      <c r="D356" s="23" t="s">
        <v>33</v>
      </c>
      <c r="E356" s="36" t="s">
        <v>661</v>
      </c>
      <c r="F356" s="31">
        <v>200</v>
      </c>
      <c r="G356" s="247">
        <v>283295</v>
      </c>
      <c r="H356" s="24">
        <v>294626.8</v>
      </c>
      <c r="I356" s="24">
        <v>306411.87199999997</v>
      </c>
    </row>
    <row r="357" spans="1:9" s="43" customFormat="1" ht="15" x14ac:dyDescent="0.2">
      <c r="A357" s="32" t="s">
        <v>50</v>
      </c>
      <c r="B357" s="403">
        <v>701</v>
      </c>
      <c r="C357" s="23" t="s">
        <v>33</v>
      </c>
      <c r="D357" s="23" t="s">
        <v>33</v>
      </c>
      <c r="E357" s="36" t="s">
        <v>661</v>
      </c>
      <c r="F357" s="31">
        <v>300</v>
      </c>
      <c r="G357" s="247">
        <v>580718</v>
      </c>
      <c r="H357" s="24">
        <v>603946.72</v>
      </c>
      <c r="I357" s="24">
        <v>628104.58880000003</v>
      </c>
    </row>
    <row r="358" spans="1:9" s="43" customFormat="1" ht="30" x14ac:dyDescent="0.2">
      <c r="A358" s="32" t="s">
        <v>144</v>
      </c>
      <c r="B358" s="404" t="s">
        <v>224</v>
      </c>
      <c r="C358" s="23" t="s">
        <v>33</v>
      </c>
      <c r="D358" s="23" t="s">
        <v>33</v>
      </c>
      <c r="E358" s="36" t="s">
        <v>100</v>
      </c>
      <c r="F358" s="299"/>
      <c r="G358" s="247">
        <f>G359</f>
        <v>1100966</v>
      </c>
      <c r="H358" s="24">
        <f t="shared" ref="H358:I359" si="124">H359</f>
        <v>1041040</v>
      </c>
      <c r="I358" s="24">
        <f t="shared" si="124"/>
        <v>1082681.6000000001</v>
      </c>
    </row>
    <row r="359" spans="1:9" s="43" customFormat="1" ht="15" x14ac:dyDescent="0.2">
      <c r="A359" s="32" t="s">
        <v>659</v>
      </c>
      <c r="B359" s="403">
        <v>701</v>
      </c>
      <c r="C359" s="23" t="s">
        <v>33</v>
      </c>
      <c r="D359" s="23" t="s">
        <v>33</v>
      </c>
      <c r="E359" s="36">
        <v>5230010030</v>
      </c>
      <c r="F359" s="299"/>
      <c r="G359" s="247">
        <f>G360</f>
        <v>1100966</v>
      </c>
      <c r="H359" s="24">
        <f t="shared" si="124"/>
        <v>1041040</v>
      </c>
      <c r="I359" s="24">
        <f t="shared" si="124"/>
        <v>1082681.6000000001</v>
      </c>
    </row>
    <row r="360" spans="1:9" s="43" customFormat="1" ht="30" x14ac:dyDescent="0.2">
      <c r="A360" s="32" t="s">
        <v>25</v>
      </c>
      <c r="B360" s="404" t="s">
        <v>224</v>
      </c>
      <c r="C360" s="23" t="s">
        <v>33</v>
      </c>
      <c r="D360" s="23" t="s">
        <v>33</v>
      </c>
      <c r="E360" s="36">
        <v>5230010030</v>
      </c>
      <c r="F360" s="31">
        <v>200</v>
      </c>
      <c r="G360" s="247">
        <f>1001000+99966</f>
        <v>1100966</v>
      </c>
      <c r="H360" s="24">
        <v>1041040</v>
      </c>
      <c r="I360" s="24">
        <v>1082681.6000000001</v>
      </c>
    </row>
    <row r="361" spans="1:9" s="43" customFormat="1" ht="15" x14ac:dyDescent="0.2">
      <c r="A361" s="130" t="s">
        <v>48</v>
      </c>
      <c r="B361" s="403">
        <v>701</v>
      </c>
      <c r="C361" s="23" t="s">
        <v>33</v>
      </c>
      <c r="D361" s="23" t="s">
        <v>33</v>
      </c>
      <c r="E361" s="23" t="s">
        <v>101</v>
      </c>
      <c r="F361" s="23"/>
      <c r="G361" s="247">
        <f>G363+G364</f>
        <v>22345893.909999996</v>
      </c>
      <c r="H361" s="24">
        <f>H363+H364</f>
        <v>19014799.789999999</v>
      </c>
      <c r="I361" s="24">
        <f>I363+I364</f>
        <v>18691495.760000002</v>
      </c>
    </row>
    <row r="362" spans="1:9" s="43" customFormat="1" ht="30" x14ac:dyDescent="0.2">
      <c r="A362" s="130" t="s">
        <v>247</v>
      </c>
      <c r="B362" s="404" t="s">
        <v>224</v>
      </c>
      <c r="C362" s="23" t="s">
        <v>33</v>
      </c>
      <c r="D362" s="23" t="s">
        <v>33</v>
      </c>
      <c r="E362" s="23">
        <v>5240011600</v>
      </c>
      <c r="F362" s="23"/>
      <c r="G362" s="247">
        <f>SUM(G363:G364)</f>
        <v>22345893.909999996</v>
      </c>
      <c r="H362" s="24">
        <f t="shared" ref="H362:I362" si="125">SUM(H363:H364)</f>
        <v>19014799.789999999</v>
      </c>
      <c r="I362" s="24">
        <f t="shared" si="125"/>
        <v>18691495.760000002</v>
      </c>
    </row>
    <row r="363" spans="1:9" s="43" customFormat="1" ht="75" x14ac:dyDescent="0.2">
      <c r="A363" s="32" t="s">
        <v>21</v>
      </c>
      <c r="B363" s="403">
        <v>701</v>
      </c>
      <c r="C363" s="23" t="s">
        <v>33</v>
      </c>
      <c r="D363" s="23" t="s">
        <v>33</v>
      </c>
      <c r="E363" s="23">
        <v>5240011600</v>
      </c>
      <c r="F363" s="23" t="s">
        <v>22</v>
      </c>
      <c r="G363" s="247">
        <f>16858448.72+3486795.06+990240</f>
        <v>21335483.779999997</v>
      </c>
      <c r="H363" s="24">
        <v>17963973.25</v>
      </c>
      <c r="I363" s="24">
        <v>17598636.16</v>
      </c>
    </row>
    <row r="364" spans="1:9" s="43" customFormat="1" ht="30" x14ac:dyDescent="0.2">
      <c r="A364" s="22" t="s">
        <v>25</v>
      </c>
      <c r="B364" s="404" t="s">
        <v>224</v>
      </c>
      <c r="C364" s="23" t="s">
        <v>33</v>
      </c>
      <c r="D364" s="23" t="s">
        <v>33</v>
      </c>
      <c r="E364" s="23">
        <v>5240011600</v>
      </c>
      <c r="F364" s="23" t="s">
        <v>26</v>
      </c>
      <c r="G364" s="247">
        <v>1010410.1299999999</v>
      </c>
      <c r="H364" s="24">
        <v>1050826.54</v>
      </c>
      <c r="I364" s="24">
        <v>1092859.6000000001</v>
      </c>
    </row>
    <row r="365" spans="1:9" s="44" customFormat="1" x14ac:dyDescent="0.25">
      <c r="A365" s="60" t="s">
        <v>102</v>
      </c>
      <c r="B365" s="403">
        <v>701</v>
      </c>
      <c r="C365" s="61" t="s">
        <v>33</v>
      </c>
      <c r="D365" s="61" t="s">
        <v>72</v>
      </c>
      <c r="E365" s="62"/>
      <c r="F365" s="62"/>
      <c r="G365" s="63">
        <f>G366+G397</f>
        <v>159128428.15000001</v>
      </c>
      <c r="H365" s="63">
        <f>H366+H397</f>
        <v>141766296.97999999</v>
      </c>
      <c r="I365" s="20">
        <f>I366+I397</f>
        <v>145653061.18000001</v>
      </c>
    </row>
    <row r="366" spans="1:9" s="44" customFormat="1" x14ac:dyDescent="0.25">
      <c r="A366" s="34" t="s">
        <v>85</v>
      </c>
      <c r="B366" s="404" t="s">
        <v>224</v>
      </c>
      <c r="C366" s="19" t="s">
        <v>33</v>
      </c>
      <c r="D366" s="19" t="s">
        <v>72</v>
      </c>
      <c r="E366" s="35" t="s">
        <v>86</v>
      </c>
      <c r="F366" s="30"/>
      <c r="G366" s="20">
        <f>G367+G383</f>
        <v>153447369.55000001</v>
      </c>
      <c r="H366" s="20">
        <f>H367+H383</f>
        <v>141766296.97999999</v>
      </c>
      <c r="I366" s="20">
        <f>I367+I383</f>
        <v>145653061.18000001</v>
      </c>
    </row>
    <row r="367" spans="1:9" s="45" customFormat="1" ht="15" x14ac:dyDescent="0.2">
      <c r="A367" s="32" t="s">
        <v>42</v>
      </c>
      <c r="B367" s="403">
        <v>701</v>
      </c>
      <c r="C367" s="23" t="s">
        <v>33</v>
      </c>
      <c r="D367" s="23" t="s">
        <v>72</v>
      </c>
      <c r="E367" s="36" t="s">
        <v>103</v>
      </c>
      <c r="F367" s="31"/>
      <c r="G367" s="24">
        <f>G368+G371+G377+G380</f>
        <v>56603532.600000001</v>
      </c>
      <c r="H367" s="24">
        <f>H368+H371+H377+H380</f>
        <v>58386960.690000005</v>
      </c>
      <c r="I367" s="24">
        <f>I368+I371+I377+I380</f>
        <v>58726979.870000005</v>
      </c>
    </row>
    <row r="368" spans="1:9" s="45" customFormat="1" ht="30" x14ac:dyDescent="0.2">
      <c r="A368" s="32" t="s">
        <v>210</v>
      </c>
      <c r="B368" s="404" t="s">
        <v>224</v>
      </c>
      <c r="C368" s="23" t="s">
        <v>33</v>
      </c>
      <c r="D368" s="23" t="s">
        <v>72</v>
      </c>
      <c r="E368" s="36" t="s">
        <v>103</v>
      </c>
      <c r="F368" s="31"/>
      <c r="G368" s="247">
        <f>G369</f>
        <v>1822735.63</v>
      </c>
      <c r="H368" s="24">
        <f t="shared" ref="H368:I369" si="126">H369</f>
        <v>2629885.06</v>
      </c>
      <c r="I368" s="24">
        <f t="shared" si="126"/>
        <v>2735080.46</v>
      </c>
    </row>
    <row r="369" spans="1:9" s="45" customFormat="1" ht="15" x14ac:dyDescent="0.2">
      <c r="A369" s="32" t="s">
        <v>683</v>
      </c>
      <c r="B369" s="403">
        <v>701</v>
      </c>
      <c r="C369" s="23" t="s">
        <v>33</v>
      </c>
      <c r="D369" s="23" t="s">
        <v>72</v>
      </c>
      <c r="E369" s="36">
        <v>5830010012</v>
      </c>
      <c r="F369" s="31"/>
      <c r="G369" s="247">
        <f>G370</f>
        <v>1822735.63</v>
      </c>
      <c r="H369" s="24">
        <f t="shared" si="126"/>
        <v>2629885.06</v>
      </c>
      <c r="I369" s="24">
        <f t="shared" si="126"/>
        <v>2735080.46</v>
      </c>
    </row>
    <row r="370" spans="1:9" s="44" customFormat="1" ht="15" x14ac:dyDescent="0.2">
      <c r="A370" s="32" t="s">
        <v>50</v>
      </c>
      <c r="B370" s="404" t="s">
        <v>224</v>
      </c>
      <c r="C370" s="23" t="s">
        <v>33</v>
      </c>
      <c r="D370" s="23" t="s">
        <v>72</v>
      </c>
      <c r="E370" s="36">
        <v>5830010012</v>
      </c>
      <c r="F370" s="31">
        <v>300</v>
      </c>
      <c r="G370" s="247">
        <f>2528735.63-706000</f>
        <v>1822735.63</v>
      </c>
      <c r="H370" s="24">
        <v>2629885.06</v>
      </c>
      <c r="I370" s="24">
        <v>2735080.46</v>
      </c>
    </row>
    <row r="371" spans="1:9" s="44" customFormat="1" ht="30" x14ac:dyDescent="0.2">
      <c r="A371" s="32" t="s">
        <v>211</v>
      </c>
      <c r="B371" s="403">
        <v>701</v>
      </c>
      <c r="C371" s="23" t="s">
        <v>33</v>
      </c>
      <c r="D371" s="23" t="s">
        <v>72</v>
      </c>
      <c r="E371" s="36" t="s">
        <v>103</v>
      </c>
      <c r="F371" s="31"/>
      <c r="G371" s="247">
        <f>G372</f>
        <v>52967848.200000003</v>
      </c>
      <c r="H371" s="24">
        <f t="shared" ref="H371:I371" si="127">H372</f>
        <v>49886456.120000005</v>
      </c>
      <c r="I371" s="24">
        <f t="shared" si="127"/>
        <v>49886455.120000005</v>
      </c>
    </row>
    <row r="372" spans="1:9" s="44" customFormat="1" ht="45" x14ac:dyDescent="0.2">
      <c r="A372" s="32" t="s">
        <v>689</v>
      </c>
      <c r="B372" s="403">
        <v>701</v>
      </c>
      <c r="C372" s="23" t="s">
        <v>33</v>
      </c>
      <c r="D372" s="23" t="s">
        <v>72</v>
      </c>
      <c r="E372" s="36" t="s">
        <v>688</v>
      </c>
      <c r="F372" s="31"/>
      <c r="G372" s="247">
        <f>SUM(G373:G376)</f>
        <v>52967848.200000003</v>
      </c>
      <c r="H372" s="24">
        <f t="shared" ref="H372:I372" si="128">SUM(H373:H376)</f>
        <v>49886456.120000005</v>
      </c>
      <c r="I372" s="24">
        <f t="shared" si="128"/>
        <v>49886455.120000005</v>
      </c>
    </row>
    <row r="373" spans="1:9" s="44" customFormat="1" ht="75" x14ac:dyDescent="0.2">
      <c r="A373" s="32" t="s">
        <v>21</v>
      </c>
      <c r="B373" s="403" t="s">
        <v>224</v>
      </c>
      <c r="C373" s="23" t="s">
        <v>33</v>
      </c>
      <c r="D373" s="23" t="s">
        <v>72</v>
      </c>
      <c r="E373" s="36" t="s">
        <v>688</v>
      </c>
      <c r="F373" s="31" t="s">
        <v>22</v>
      </c>
      <c r="G373" s="247">
        <f>14397416+1771737.25</f>
        <v>16169153.25</v>
      </c>
      <c r="H373" s="24">
        <v>0</v>
      </c>
      <c r="I373" s="24">
        <v>0</v>
      </c>
    </row>
    <row r="374" spans="1:9" s="44" customFormat="1" ht="30" x14ac:dyDescent="0.2">
      <c r="A374" s="32" t="s">
        <v>25</v>
      </c>
      <c r="B374" s="403">
        <v>701</v>
      </c>
      <c r="C374" s="23" t="s">
        <v>33</v>
      </c>
      <c r="D374" s="23" t="s">
        <v>72</v>
      </c>
      <c r="E374" s="36" t="s">
        <v>688</v>
      </c>
      <c r="F374" s="31" t="s">
        <v>26</v>
      </c>
      <c r="G374" s="247">
        <f>21639989+1642311.39+149854.75</f>
        <v>23432155.140000001</v>
      </c>
      <c r="H374" s="24">
        <v>0</v>
      </c>
      <c r="I374" s="24">
        <v>0</v>
      </c>
    </row>
    <row r="375" spans="1:9" s="44" customFormat="1" ht="30" x14ac:dyDescent="0.2">
      <c r="A375" s="32" t="s">
        <v>52</v>
      </c>
      <c r="B375" s="404" t="s">
        <v>224</v>
      </c>
      <c r="C375" s="23" t="s">
        <v>33</v>
      </c>
      <c r="D375" s="23" t="s">
        <v>72</v>
      </c>
      <c r="E375" s="36" t="s">
        <v>688</v>
      </c>
      <c r="F375" s="31">
        <v>600</v>
      </c>
      <c r="G375" s="420">
        <f>13516394.56-149854.75</f>
        <v>13366539.810000001</v>
      </c>
      <c r="H375" s="25">
        <v>13516394.560000001</v>
      </c>
      <c r="I375" s="25">
        <v>13516394.560000001</v>
      </c>
    </row>
    <row r="376" spans="1:9" s="44" customFormat="1" ht="15" x14ac:dyDescent="0.2">
      <c r="A376" s="32" t="s">
        <v>27</v>
      </c>
      <c r="B376" s="403">
        <v>701</v>
      </c>
      <c r="C376" s="23" t="s">
        <v>33</v>
      </c>
      <c r="D376" s="23" t="s">
        <v>72</v>
      </c>
      <c r="E376" s="36" t="s">
        <v>688</v>
      </c>
      <c r="F376" s="31">
        <v>800</v>
      </c>
      <c r="G376" s="420">
        <f>36037405-36037405</f>
        <v>0</v>
      </c>
      <c r="H376" s="25">
        <v>36370061.560000002</v>
      </c>
      <c r="I376" s="25">
        <v>36370060.560000002</v>
      </c>
    </row>
    <row r="377" spans="1:9" s="44" customFormat="1" ht="30" x14ac:dyDescent="0.2">
      <c r="A377" s="32" t="s">
        <v>212</v>
      </c>
      <c r="B377" s="404" t="s">
        <v>224</v>
      </c>
      <c r="C377" s="23" t="s">
        <v>33</v>
      </c>
      <c r="D377" s="23" t="s">
        <v>72</v>
      </c>
      <c r="E377" s="36" t="s">
        <v>103</v>
      </c>
      <c r="F377" s="31"/>
      <c r="G377" s="247">
        <f>G378</f>
        <v>657776.36999999941</v>
      </c>
      <c r="H377" s="24">
        <f t="shared" ref="H377:I378" si="129">H378</f>
        <v>4669240.21</v>
      </c>
      <c r="I377" s="24">
        <f t="shared" si="129"/>
        <v>4856009.82</v>
      </c>
    </row>
    <row r="378" spans="1:9" s="44" customFormat="1" ht="15" x14ac:dyDescent="0.2">
      <c r="A378" s="32" t="s">
        <v>685</v>
      </c>
      <c r="B378" s="403">
        <v>701</v>
      </c>
      <c r="C378" s="23" t="s">
        <v>33</v>
      </c>
      <c r="D378" s="23" t="s">
        <v>72</v>
      </c>
      <c r="E378" s="36" t="s">
        <v>684</v>
      </c>
      <c r="F378" s="31"/>
      <c r="G378" s="247">
        <f>G379</f>
        <v>657776.36999999941</v>
      </c>
      <c r="H378" s="24">
        <f t="shared" si="129"/>
        <v>4669240.21</v>
      </c>
      <c r="I378" s="24">
        <f t="shared" si="129"/>
        <v>4856009.82</v>
      </c>
    </row>
    <row r="379" spans="1:9" s="44" customFormat="1" ht="15" x14ac:dyDescent="0.2">
      <c r="A379" s="32" t="s">
        <v>50</v>
      </c>
      <c r="B379" s="404" t="s">
        <v>224</v>
      </c>
      <c r="C379" s="23" t="s">
        <v>33</v>
      </c>
      <c r="D379" s="23" t="s">
        <v>72</v>
      </c>
      <c r="E379" s="36" t="s">
        <v>684</v>
      </c>
      <c r="F379" s="31">
        <v>300</v>
      </c>
      <c r="G379" s="247">
        <f>4489654.05-872152.68-1083757.26-1875967.74</f>
        <v>657776.36999999941</v>
      </c>
      <c r="H379" s="24">
        <v>4669240.21</v>
      </c>
      <c r="I379" s="24">
        <v>4856009.82</v>
      </c>
    </row>
    <row r="380" spans="1:9" s="44" customFormat="1" ht="30" x14ac:dyDescent="0.2">
      <c r="A380" s="32" t="s">
        <v>198</v>
      </c>
      <c r="B380" s="403">
        <v>701</v>
      </c>
      <c r="C380" s="23" t="s">
        <v>33</v>
      </c>
      <c r="D380" s="23" t="s">
        <v>72</v>
      </c>
      <c r="E380" s="36" t="s">
        <v>103</v>
      </c>
      <c r="F380" s="31"/>
      <c r="G380" s="247">
        <f>G381</f>
        <v>1155172.3999999999</v>
      </c>
      <c r="H380" s="24">
        <f t="shared" ref="H380:I381" si="130">H381</f>
        <v>1201379.3</v>
      </c>
      <c r="I380" s="24">
        <f t="shared" si="130"/>
        <v>1249434.47</v>
      </c>
    </row>
    <row r="381" spans="1:9" s="44" customFormat="1" ht="15" x14ac:dyDescent="0.2">
      <c r="A381" s="32" t="s">
        <v>687</v>
      </c>
      <c r="B381" s="404" t="s">
        <v>224</v>
      </c>
      <c r="C381" s="23" t="s">
        <v>33</v>
      </c>
      <c r="D381" s="23" t="s">
        <v>72</v>
      </c>
      <c r="E381" s="36" t="s">
        <v>686</v>
      </c>
      <c r="F381" s="31"/>
      <c r="G381" s="247">
        <f>G382</f>
        <v>1155172.3999999999</v>
      </c>
      <c r="H381" s="24">
        <f t="shared" si="130"/>
        <v>1201379.3</v>
      </c>
      <c r="I381" s="24">
        <f t="shared" si="130"/>
        <v>1249434.47</v>
      </c>
    </row>
    <row r="382" spans="1:9" s="44" customFormat="1" ht="15" x14ac:dyDescent="0.2">
      <c r="A382" s="32" t="s">
        <v>50</v>
      </c>
      <c r="B382" s="403">
        <v>701</v>
      </c>
      <c r="C382" s="23" t="s">
        <v>33</v>
      </c>
      <c r="D382" s="23" t="s">
        <v>72</v>
      </c>
      <c r="E382" s="36" t="s">
        <v>686</v>
      </c>
      <c r="F382" s="31">
        <v>300</v>
      </c>
      <c r="G382" s="247">
        <v>1155172.3999999999</v>
      </c>
      <c r="H382" s="24">
        <v>1201379.3</v>
      </c>
      <c r="I382" s="24">
        <v>1249434.47</v>
      </c>
    </row>
    <row r="383" spans="1:9" s="45" customFormat="1" ht="15" x14ac:dyDescent="0.2">
      <c r="A383" s="231" t="s">
        <v>48</v>
      </c>
      <c r="B383" s="404" t="s">
        <v>224</v>
      </c>
      <c r="C383" s="23" t="s">
        <v>33</v>
      </c>
      <c r="D383" s="23" t="s">
        <v>72</v>
      </c>
      <c r="E383" s="36" t="s">
        <v>87</v>
      </c>
      <c r="F383" s="31"/>
      <c r="G383" s="24">
        <f>G386+G392+G384</f>
        <v>96843836.950000003</v>
      </c>
      <c r="H383" s="24">
        <f t="shared" ref="H383:I383" si="131">H386+H392+H384</f>
        <v>83379336.289999992</v>
      </c>
      <c r="I383" s="24">
        <f t="shared" si="131"/>
        <v>86926081.310000002</v>
      </c>
    </row>
    <row r="384" spans="1:9" s="45" customFormat="1" ht="75" x14ac:dyDescent="0.2">
      <c r="A384" s="231" t="s">
        <v>21</v>
      </c>
      <c r="B384" s="404">
        <v>701</v>
      </c>
      <c r="C384" s="23" t="s">
        <v>33</v>
      </c>
      <c r="D384" s="23" t="s">
        <v>72</v>
      </c>
      <c r="E384" s="36" t="s">
        <v>783</v>
      </c>
      <c r="F384" s="31"/>
      <c r="G384" s="247">
        <f>G385</f>
        <v>3442208.5</v>
      </c>
      <c r="H384" s="24">
        <f t="shared" ref="H384:I384" si="132">H385</f>
        <v>0</v>
      </c>
      <c r="I384" s="24">
        <f t="shared" si="132"/>
        <v>0</v>
      </c>
    </row>
    <row r="385" spans="1:11" s="45" customFormat="1" ht="15" x14ac:dyDescent="0.2">
      <c r="A385" s="231" t="s">
        <v>50</v>
      </c>
      <c r="B385" s="404" t="s">
        <v>224</v>
      </c>
      <c r="C385" s="23" t="s">
        <v>33</v>
      </c>
      <c r="D385" s="23" t="s">
        <v>72</v>
      </c>
      <c r="E385" s="36" t="s">
        <v>783</v>
      </c>
      <c r="F385" s="31">
        <v>300</v>
      </c>
      <c r="G385" s="247">
        <f>238884.45+243599.05+1083757.26+1875967.74</f>
        <v>3442208.5</v>
      </c>
      <c r="H385" s="24">
        <v>0</v>
      </c>
      <c r="I385" s="24">
        <v>0</v>
      </c>
    </row>
    <row r="386" spans="1:11" s="45" customFormat="1" ht="30" x14ac:dyDescent="0.2">
      <c r="A386" s="231" t="s">
        <v>679</v>
      </c>
      <c r="B386" s="403">
        <v>701</v>
      </c>
      <c r="C386" s="23" t="s">
        <v>33</v>
      </c>
      <c r="D386" s="23" t="s">
        <v>72</v>
      </c>
      <c r="E386" s="36">
        <v>5840022000</v>
      </c>
      <c r="F386" s="31"/>
      <c r="G386" s="247">
        <f>SUM(G387:G391)</f>
        <v>64311203.450000003</v>
      </c>
      <c r="H386" s="24">
        <f t="shared" ref="H386:I386" si="133">SUM(H387:H391)</f>
        <v>69569570.449999988</v>
      </c>
      <c r="I386" s="24">
        <f t="shared" si="133"/>
        <v>72563924.840000004</v>
      </c>
      <c r="J386" s="242"/>
      <c r="K386" s="242"/>
    </row>
    <row r="387" spans="1:11" s="44" customFormat="1" ht="75.75" x14ac:dyDescent="0.25">
      <c r="A387" s="32" t="s">
        <v>21</v>
      </c>
      <c r="B387" s="404" t="s">
        <v>224</v>
      </c>
      <c r="C387" s="23" t="s">
        <v>33</v>
      </c>
      <c r="D387" s="23" t="s">
        <v>72</v>
      </c>
      <c r="E387" s="36">
        <v>5840022000</v>
      </c>
      <c r="F387" s="31">
        <v>100</v>
      </c>
      <c r="G387" s="248">
        <f>57069348.27-182080-307469-66880-122510+492275</f>
        <v>56882684.270000003</v>
      </c>
      <c r="H387" s="28">
        <v>57210710.509999998</v>
      </c>
      <c r="I387" s="28">
        <v>58210710.509999998</v>
      </c>
      <c r="J387" s="358"/>
      <c r="K387" s="241"/>
    </row>
    <row r="388" spans="1:11" s="44" customFormat="1" ht="30" x14ac:dyDescent="0.2">
      <c r="A388" s="22" t="s">
        <v>25</v>
      </c>
      <c r="B388" s="403">
        <v>701</v>
      </c>
      <c r="C388" s="23" t="s">
        <v>33</v>
      </c>
      <c r="D388" s="23" t="s">
        <v>72</v>
      </c>
      <c r="E388" s="36">
        <v>5840022000</v>
      </c>
      <c r="F388" s="31">
        <v>200</v>
      </c>
      <c r="G388" s="248">
        <f>7483519.18-55000</f>
        <v>7428519.1799999997</v>
      </c>
      <c r="H388" s="28">
        <v>8198859.9400000004</v>
      </c>
      <c r="I388" s="28">
        <v>10026814.33</v>
      </c>
    </row>
    <row r="389" spans="1:11" s="44" customFormat="1" ht="15" hidden="1" x14ac:dyDescent="0.2">
      <c r="A389" s="32" t="s">
        <v>50</v>
      </c>
      <c r="B389" s="404" t="s">
        <v>224</v>
      </c>
      <c r="C389" s="23" t="s">
        <v>33</v>
      </c>
      <c r="D389" s="23" t="s">
        <v>72</v>
      </c>
      <c r="E389" s="36" t="s">
        <v>87</v>
      </c>
      <c r="F389" s="31">
        <v>300</v>
      </c>
      <c r="G389" s="248">
        <v>0</v>
      </c>
      <c r="H389" s="28">
        <v>0</v>
      </c>
      <c r="I389" s="28">
        <v>0</v>
      </c>
    </row>
    <row r="390" spans="1:11" s="44" customFormat="1" ht="30" hidden="1" x14ac:dyDescent="0.2">
      <c r="A390" s="32" t="s">
        <v>52</v>
      </c>
      <c r="B390" s="403">
        <v>701</v>
      </c>
      <c r="C390" s="23" t="s">
        <v>33</v>
      </c>
      <c r="D390" s="23" t="s">
        <v>72</v>
      </c>
      <c r="E390" s="36" t="s">
        <v>87</v>
      </c>
      <c r="F390" s="31">
        <v>600</v>
      </c>
      <c r="G390" s="248">
        <v>0</v>
      </c>
      <c r="H390" s="28">
        <v>0</v>
      </c>
      <c r="I390" s="28">
        <v>0</v>
      </c>
    </row>
    <row r="391" spans="1:11" s="45" customFormat="1" ht="15" x14ac:dyDescent="0.2">
      <c r="A391" s="32" t="s">
        <v>27</v>
      </c>
      <c r="B391" s="404" t="s">
        <v>224</v>
      </c>
      <c r="C391" s="23" t="s">
        <v>33</v>
      </c>
      <c r="D391" s="23" t="s">
        <v>72</v>
      </c>
      <c r="E391" s="36">
        <v>5840022000</v>
      </c>
      <c r="F391" s="31">
        <v>800</v>
      </c>
      <c r="G391" s="248">
        <f>4000000-4000000</f>
        <v>0</v>
      </c>
      <c r="H391" s="28">
        <v>4160000</v>
      </c>
      <c r="I391" s="28">
        <v>4326400</v>
      </c>
    </row>
    <row r="392" spans="1:11" s="45" customFormat="1" ht="45" x14ac:dyDescent="0.2">
      <c r="A392" s="32" t="s">
        <v>518</v>
      </c>
      <c r="B392" s="403">
        <v>701</v>
      </c>
      <c r="C392" s="23" t="s">
        <v>33</v>
      </c>
      <c r="D392" s="23" t="s">
        <v>72</v>
      </c>
      <c r="E392" s="36" t="s">
        <v>680</v>
      </c>
      <c r="F392" s="31"/>
      <c r="G392" s="248">
        <f>SUM(G393:G396)</f>
        <v>29090425</v>
      </c>
      <c r="H392" s="28">
        <f t="shared" ref="H392:I392" si="134">SUM(H393:H396)</f>
        <v>13809765.84</v>
      </c>
      <c r="I392" s="28">
        <f t="shared" si="134"/>
        <v>14362156.470000001</v>
      </c>
    </row>
    <row r="393" spans="1:11" s="45" customFormat="1" ht="75" x14ac:dyDescent="0.2">
      <c r="A393" s="32" t="s">
        <v>21</v>
      </c>
      <c r="B393" s="403">
        <v>701</v>
      </c>
      <c r="C393" s="23" t="s">
        <v>33</v>
      </c>
      <c r="D393" s="23" t="s">
        <v>72</v>
      </c>
      <c r="E393" s="36" t="s">
        <v>680</v>
      </c>
      <c r="F393" s="31">
        <v>100</v>
      </c>
      <c r="G393" s="248">
        <f>9268233-175405</f>
        <v>9092828</v>
      </c>
      <c r="H393" s="28">
        <v>0</v>
      </c>
      <c r="I393" s="28">
        <v>0</v>
      </c>
    </row>
    <row r="394" spans="1:11" s="45" customFormat="1" ht="30" x14ac:dyDescent="0.2">
      <c r="A394" s="32" t="s">
        <v>25</v>
      </c>
      <c r="B394" s="403">
        <v>701</v>
      </c>
      <c r="C394" s="23" t="s">
        <v>33</v>
      </c>
      <c r="D394" s="23" t="s">
        <v>72</v>
      </c>
      <c r="E394" s="36" t="s">
        <v>680</v>
      </c>
      <c r="F394" s="31">
        <v>200</v>
      </c>
      <c r="G394" s="248">
        <f>3148389-221183</f>
        <v>2927206</v>
      </c>
      <c r="H394" s="28">
        <v>0</v>
      </c>
      <c r="I394" s="28">
        <v>0</v>
      </c>
    </row>
    <row r="395" spans="1:11" s="45" customFormat="1" ht="30" x14ac:dyDescent="0.2">
      <c r="A395" s="32" t="s">
        <v>52</v>
      </c>
      <c r="B395" s="403">
        <v>701</v>
      </c>
      <c r="C395" s="23" t="s">
        <v>33</v>
      </c>
      <c r="D395" s="23" t="s">
        <v>72</v>
      </c>
      <c r="E395" s="36" t="s">
        <v>680</v>
      </c>
      <c r="F395" s="31">
        <v>600</v>
      </c>
      <c r="G395" s="248">
        <f>17030391+40000</f>
        <v>17070391</v>
      </c>
      <c r="H395" s="28">
        <v>0</v>
      </c>
      <c r="I395" s="28">
        <v>0</v>
      </c>
    </row>
    <row r="396" spans="1:11" s="45" customFormat="1" ht="15" x14ac:dyDescent="0.2">
      <c r="A396" s="32" t="s">
        <v>27</v>
      </c>
      <c r="B396" s="403">
        <v>701</v>
      </c>
      <c r="C396" s="23" t="s">
        <v>33</v>
      </c>
      <c r="D396" s="23" t="s">
        <v>72</v>
      </c>
      <c r="E396" s="36" t="s">
        <v>680</v>
      </c>
      <c r="F396" s="31">
        <v>800</v>
      </c>
      <c r="G396" s="248">
        <f>13278621+16208392-40000-29447013</f>
        <v>0</v>
      </c>
      <c r="H396" s="28">
        <v>13809765.84</v>
      </c>
      <c r="I396" s="28">
        <v>14362156.470000001</v>
      </c>
    </row>
    <row r="397" spans="1:11" s="44" customFormat="1" x14ac:dyDescent="0.25">
      <c r="A397" s="18" t="s">
        <v>17</v>
      </c>
      <c r="B397" s="404" t="s">
        <v>224</v>
      </c>
      <c r="C397" s="19" t="s">
        <v>33</v>
      </c>
      <c r="D397" s="19" t="s">
        <v>72</v>
      </c>
      <c r="E397" s="39" t="s">
        <v>18</v>
      </c>
      <c r="F397" s="30"/>
      <c r="G397" s="42">
        <f t="shared" ref="G397:I397" si="135">G398</f>
        <v>5681058.5999999996</v>
      </c>
      <c r="H397" s="42">
        <f t="shared" si="135"/>
        <v>0</v>
      </c>
      <c r="I397" s="42">
        <f t="shared" si="135"/>
        <v>0</v>
      </c>
    </row>
    <row r="398" spans="1:11" s="45" customFormat="1" ht="15" x14ac:dyDescent="0.2">
      <c r="A398" s="22" t="s">
        <v>54</v>
      </c>
      <c r="B398" s="403">
        <v>701</v>
      </c>
      <c r="C398" s="23" t="s">
        <v>33</v>
      </c>
      <c r="D398" s="23" t="s">
        <v>72</v>
      </c>
      <c r="E398" s="40" t="s">
        <v>37</v>
      </c>
      <c r="F398" s="31"/>
      <c r="G398" s="28">
        <f>SUM(G399:G400)</f>
        <v>5681058.5999999996</v>
      </c>
      <c r="H398" s="28">
        <f t="shared" ref="H398:I398" si="136">SUM(H399:H400)</f>
        <v>0</v>
      </c>
      <c r="I398" s="28">
        <f t="shared" si="136"/>
        <v>0</v>
      </c>
    </row>
    <row r="399" spans="1:11" s="45" customFormat="1" ht="30" x14ac:dyDescent="0.2">
      <c r="A399" s="22" t="s">
        <v>25</v>
      </c>
      <c r="B399" s="403" t="s">
        <v>224</v>
      </c>
      <c r="C399" s="23" t="s">
        <v>33</v>
      </c>
      <c r="D399" s="23" t="s">
        <v>72</v>
      </c>
      <c r="E399" s="40" t="s">
        <v>167</v>
      </c>
      <c r="F399" s="31">
        <v>200</v>
      </c>
      <c r="G399" s="28">
        <f>'Приложение 3'!F184</f>
        <v>2686927.31</v>
      </c>
      <c r="H399" s="28">
        <f>'Приложение 3'!G184</f>
        <v>0</v>
      </c>
      <c r="I399" s="28">
        <f>'Приложение 3'!H184</f>
        <v>0</v>
      </c>
    </row>
    <row r="400" spans="1:11" s="45" customFormat="1" ht="30" x14ac:dyDescent="0.2">
      <c r="A400" s="32" t="s">
        <v>52</v>
      </c>
      <c r="B400" s="404" t="s">
        <v>224</v>
      </c>
      <c r="C400" s="23" t="s">
        <v>33</v>
      </c>
      <c r="D400" s="23" t="s">
        <v>72</v>
      </c>
      <c r="E400" s="40" t="s">
        <v>167</v>
      </c>
      <c r="F400" s="31">
        <v>600</v>
      </c>
      <c r="G400" s="28">
        <f>'Приложение 3'!F185</f>
        <v>2994131.29</v>
      </c>
      <c r="H400" s="28">
        <f>'Приложение 3'!G185</f>
        <v>0</v>
      </c>
      <c r="I400" s="28">
        <f>'Приложение 3'!H185</f>
        <v>0</v>
      </c>
    </row>
    <row r="401" spans="1:9" s="44" customFormat="1" x14ac:dyDescent="0.25">
      <c r="A401" s="34" t="s">
        <v>104</v>
      </c>
      <c r="B401" s="403">
        <v>701</v>
      </c>
      <c r="C401" s="19" t="s">
        <v>67</v>
      </c>
      <c r="D401" s="19"/>
      <c r="E401" s="30"/>
      <c r="F401" s="30"/>
      <c r="G401" s="20">
        <f>G402+G430</f>
        <v>264991136.93000001</v>
      </c>
      <c r="H401" s="20">
        <f>H402+H430</f>
        <v>524989257.71999997</v>
      </c>
      <c r="I401" s="20">
        <f>I402+I430</f>
        <v>255455135.61508229</v>
      </c>
    </row>
    <row r="402" spans="1:9" s="44" customFormat="1" x14ac:dyDescent="0.25">
      <c r="A402" s="34" t="s">
        <v>105</v>
      </c>
      <c r="B402" s="404" t="s">
        <v>224</v>
      </c>
      <c r="C402" s="19" t="s">
        <v>67</v>
      </c>
      <c r="D402" s="19" t="s">
        <v>14</v>
      </c>
      <c r="E402" s="30"/>
      <c r="F402" s="30"/>
      <c r="G402" s="20">
        <f>G403</f>
        <v>234172577.93000001</v>
      </c>
      <c r="H402" s="20">
        <f t="shared" ref="H402:I402" si="137">H403</f>
        <v>493901549.14999998</v>
      </c>
      <c r="I402" s="20">
        <f t="shared" si="137"/>
        <v>224056495.2050823</v>
      </c>
    </row>
    <row r="403" spans="1:9" s="45" customFormat="1" x14ac:dyDescent="0.25">
      <c r="A403" s="34" t="s">
        <v>93</v>
      </c>
      <c r="B403" s="403">
        <v>701</v>
      </c>
      <c r="C403" s="19" t="s">
        <v>67</v>
      </c>
      <c r="D403" s="19" t="s">
        <v>14</v>
      </c>
      <c r="E403" s="35" t="s">
        <v>94</v>
      </c>
      <c r="F403" s="30"/>
      <c r="G403" s="20">
        <f>G404+G406+G421</f>
        <v>234172577.93000001</v>
      </c>
      <c r="H403" s="20">
        <f>H404+H406+H421</f>
        <v>493901549.14999998</v>
      </c>
      <c r="I403" s="20">
        <f>I404+I406+I421</f>
        <v>224056495.2050823</v>
      </c>
    </row>
    <row r="404" spans="1:9" s="45" customFormat="1" ht="30" hidden="1" x14ac:dyDescent="0.2">
      <c r="A404" s="32" t="s">
        <v>89</v>
      </c>
      <c r="B404" s="404" t="s">
        <v>224</v>
      </c>
      <c r="C404" s="23" t="s">
        <v>67</v>
      </c>
      <c r="D404" s="23" t="s">
        <v>14</v>
      </c>
      <c r="E404" s="124" t="s">
        <v>106</v>
      </c>
      <c r="F404" s="46"/>
      <c r="G404" s="24">
        <f>G405</f>
        <v>0</v>
      </c>
      <c r="H404" s="24">
        <f>H405</f>
        <v>0</v>
      </c>
      <c r="I404" s="24">
        <f>I405</f>
        <v>0</v>
      </c>
    </row>
    <row r="405" spans="1:9" s="45" customFormat="1" ht="30" hidden="1" x14ac:dyDescent="0.2">
      <c r="A405" s="22" t="s">
        <v>25</v>
      </c>
      <c r="B405" s="403">
        <v>701</v>
      </c>
      <c r="C405" s="23" t="s">
        <v>67</v>
      </c>
      <c r="D405" s="23" t="s">
        <v>14</v>
      </c>
      <c r="E405" s="124" t="s">
        <v>106</v>
      </c>
      <c r="F405" s="46">
        <v>200</v>
      </c>
      <c r="G405" s="24">
        <v>0</v>
      </c>
      <c r="H405" s="24">
        <v>0</v>
      </c>
      <c r="I405" s="28"/>
    </row>
    <row r="406" spans="1:9" s="44" customFormat="1" x14ac:dyDescent="0.25">
      <c r="A406" s="18" t="s">
        <v>42</v>
      </c>
      <c r="B406" s="404" t="s">
        <v>224</v>
      </c>
      <c r="C406" s="23" t="s">
        <v>67</v>
      </c>
      <c r="D406" s="23" t="s">
        <v>14</v>
      </c>
      <c r="E406" s="36" t="s">
        <v>107</v>
      </c>
      <c r="F406" s="78"/>
      <c r="G406" s="20">
        <f>G407+G413+G418</f>
        <v>112444750.40000001</v>
      </c>
      <c r="H406" s="20">
        <f t="shared" ref="H406:I406" si="138">H407+H413+H418</f>
        <v>368483174.5</v>
      </c>
      <c r="I406" s="20">
        <f t="shared" si="138"/>
        <v>97333933.709999993</v>
      </c>
    </row>
    <row r="407" spans="1:9" s="45" customFormat="1" ht="30" x14ac:dyDescent="0.2">
      <c r="A407" s="22" t="s">
        <v>219</v>
      </c>
      <c r="B407" s="403">
        <v>701</v>
      </c>
      <c r="C407" s="23" t="s">
        <v>67</v>
      </c>
      <c r="D407" s="23" t="s">
        <v>14</v>
      </c>
      <c r="E407" s="36" t="s">
        <v>107</v>
      </c>
      <c r="F407" s="46"/>
      <c r="G407" s="24">
        <f>G408+G411</f>
        <v>6840233.5999999996</v>
      </c>
      <c r="H407" s="24">
        <f t="shared" ref="H407:I407" si="139">H408+H411</f>
        <v>7639213.5</v>
      </c>
      <c r="I407" s="24">
        <f t="shared" si="139"/>
        <v>7953872</v>
      </c>
    </row>
    <row r="408" spans="1:9" s="45" customFormat="1" ht="30" x14ac:dyDescent="0.2">
      <c r="A408" s="22" t="s">
        <v>647</v>
      </c>
      <c r="B408" s="404" t="s">
        <v>224</v>
      </c>
      <c r="C408" s="23" t="s">
        <v>67</v>
      </c>
      <c r="D408" s="23" t="s">
        <v>14</v>
      </c>
      <c r="E408" s="36" t="s">
        <v>648</v>
      </c>
      <c r="F408" s="46"/>
      <c r="G408" s="247">
        <f>SUM(G409:G410)</f>
        <v>5243233.5999999996</v>
      </c>
      <c r="H408" s="247">
        <f t="shared" ref="H408:I408" si="140">SUM(H409:H410)</f>
        <v>5650088.5</v>
      </c>
      <c r="I408" s="247">
        <f t="shared" si="140"/>
        <v>5872205.4800000004</v>
      </c>
    </row>
    <row r="409" spans="1:9" s="45" customFormat="1" ht="30" x14ac:dyDescent="0.2">
      <c r="A409" s="22" t="s">
        <v>25</v>
      </c>
      <c r="B409" s="403">
        <v>701</v>
      </c>
      <c r="C409" s="23" t="s">
        <v>67</v>
      </c>
      <c r="D409" s="23" t="s">
        <v>14</v>
      </c>
      <c r="E409" s="36" t="s">
        <v>648</v>
      </c>
      <c r="F409" s="46">
        <v>200</v>
      </c>
      <c r="G409" s="247">
        <f>3662850+380000+1200383.6-555000</f>
        <v>4688233.5999999996</v>
      </c>
      <c r="H409" s="24">
        <v>5650088.5</v>
      </c>
      <c r="I409" s="24">
        <v>5872205.4800000004</v>
      </c>
    </row>
    <row r="410" spans="1:9" s="45" customFormat="1" ht="15" x14ac:dyDescent="0.2">
      <c r="A410" s="22" t="s">
        <v>50</v>
      </c>
      <c r="B410" s="403">
        <v>701</v>
      </c>
      <c r="C410" s="23" t="s">
        <v>67</v>
      </c>
      <c r="D410" s="23" t="s">
        <v>14</v>
      </c>
      <c r="E410" s="36" t="s">
        <v>648</v>
      </c>
      <c r="F410" s="46">
        <v>300</v>
      </c>
      <c r="G410" s="247">
        <v>555000</v>
      </c>
      <c r="H410" s="24">
        <v>0</v>
      </c>
      <c r="I410" s="24">
        <v>0</v>
      </c>
    </row>
    <row r="411" spans="1:9" s="45" customFormat="1" ht="30" x14ac:dyDescent="0.2">
      <c r="A411" s="22" t="s">
        <v>649</v>
      </c>
      <c r="B411" s="404" t="s">
        <v>224</v>
      </c>
      <c r="C411" s="23" t="s">
        <v>67</v>
      </c>
      <c r="D411" s="23" t="s">
        <v>14</v>
      </c>
      <c r="E411" s="36" t="s">
        <v>650</v>
      </c>
      <c r="F411" s="46"/>
      <c r="G411" s="247">
        <f>G412</f>
        <v>1597000</v>
      </c>
      <c r="H411" s="24">
        <f t="shared" ref="H411:I411" si="141">H412</f>
        <v>1989125</v>
      </c>
      <c r="I411" s="24">
        <f t="shared" si="141"/>
        <v>2081666.52</v>
      </c>
    </row>
    <row r="412" spans="1:9" s="45" customFormat="1" ht="30" x14ac:dyDescent="0.2">
      <c r="A412" s="187" t="s">
        <v>25</v>
      </c>
      <c r="B412" s="403">
        <v>701</v>
      </c>
      <c r="C412" s="23" t="s">
        <v>67</v>
      </c>
      <c r="D412" s="23" t="s">
        <v>14</v>
      </c>
      <c r="E412" s="36" t="s">
        <v>650</v>
      </c>
      <c r="F412" s="46">
        <v>200</v>
      </c>
      <c r="G412" s="247">
        <v>1597000</v>
      </c>
      <c r="H412" s="24">
        <v>1989125</v>
      </c>
      <c r="I412" s="24">
        <v>2081666.52</v>
      </c>
    </row>
    <row r="413" spans="1:9" s="45" customFormat="1" ht="60" x14ac:dyDescent="0.2">
      <c r="A413" s="187" t="s">
        <v>651</v>
      </c>
      <c r="B413" s="404" t="s">
        <v>224</v>
      </c>
      <c r="C413" s="23" t="s">
        <v>67</v>
      </c>
      <c r="D413" s="23" t="s">
        <v>14</v>
      </c>
      <c r="E413" s="36" t="s">
        <v>107</v>
      </c>
      <c r="F413" s="46"/>
      <c r="G413" s="247">
        <f>G414+G416</f>
        <v>104786516.80000001</v>
      </c>
      <c r="H413" s="24">
        <f t="shared" ref="H413:I413" si="142">H414+H416</f>
        <v>360000000</v>
      </c>
      <c r="I413" s="24">
        <f t="shared" si="142"/>
        <v>88508250</v>
      </c>
    </row>
    <row r="414" spans="1:9" s="45" customFormat="1" ht="30" x14ac:dyDescent="0.2">
      <c r="A414" s="187" t="s">
        <v>652</v>
      </c>
      <c r="B414" s="403">
        <v>701</v>
      </c>
      <c r="C414" s="23" t="s">
        <v>67</v>
      </c>
      <c r="D414" s="23" t="s">
        <v>14</v>
      </c>
      <c r="E414" s="36" t="s">
        <v>653</v>
      </c>
      <c r="F414" s="46"/>
      <c r="G414" s="247">
        <f>G415</f>
        <v>54428555.380000003</v>
      </c>
      <c r="H414" s="24">
        <f t="shared" ref="H414:I414" si="143">H415</f>
        <v>160000000</v>
      </c>
      <c r="I414" s="24">
        <f t="shared" si="143"/>
        <v>41741300</v>
      </c>
    </row>
    <row r="415" spans="1:9" s="45" customFormat="1" ht="30" x14ac:dyDescent="0.2">
      <c r="A415" s="187" t="s">
        <v>46</v>
      </c>
      <c r="B415" s="403">
        <v>701</v>
      </c>
      <c r="C415" s="314" t="s">
        <v>67</v>
      </c>
      <c r="D415" s="314" t="s">
        <v>14</v>
      </c>
      <c r="E415" s="36" t="s">
        <v>653</v>
      </c>
      <c r="F415" s="46">
        <v>400</v>
      </c>
      <c r="G415" s="247">
        <f>50000000+4428555.38</f>
        <v>54428555.380000003</v>
      </c>
      <c r="H415" s="24">
        <v>160000000</v>
      </c>
      <c r="I415" s="24">
        <v>41741300</v>
      </c>
    </row>
    <row r="416" spans="1:9" s="45" customFormat="1" ht="30" x14ac:dyDescent="0.2">
      <c r="A416" s="187" t="s">
        <v>655</v>
      </c>
      <c r="B416" s="404" t="s">
        <v>224</v>
      </c>
      <c r="C416" s="23" t="s">
        <v>67</v>
      </c>
      <c r="D416" s="23" t="s">
        <v>14</v>
      </c>
      <c r="E416" s="36" t="s">
        <v>654</v>
      </c>
      <c r="F416" s="46"/>
      <c r="G416" s="247">
        <f>G417</f>
        <v>50357961.420000002</v>
      </c>
      <c r="H416" s="24">
        <f t="shared" ref="H416:I416" si="144">H417</f>
        <v>200000000</v>
      </c>
      <c r="I416" s="24">
        <f t="shared" si="144"/>
        <v>46766950</v>
      </c>
    </row>
    <row r="417" spans="1:9" s="45" customFormat="1" ht="30" x14ac:dyDescent="0.2">
      <c r="A417" s="22" t="s">
        <v>46</v>
      </c>
      <c r="B417" s="403">
        <v>701</v>
      </c>
      <c r="C417" s="23" t="s">
        <v>67</v>
      </c>
      <c r="D417" s="23" t="s">
        <v>14</v>
      </c>
      <c r="E417" s="36" t="s">
        <v>654</v>
      </c>
      <c r="F417" s="46">
        <v>400</v>
      </c>
      <c r="G417" s="247">
        <f>50000000+357961.42</f>
        <v>50357961.420000002</v>
      </c>
      <c r="H417" s="24">
        <v>200000000</v>
      </c>
      <c r="I417" s="24">
        <v>46766950</v>
      </c>
    </row>
    <row r="418" spans="1:9" s="45" customFormat="1" ht="45" x14ac:dyDescent="0.2">
      <c r="A418" s="32" t="s">
        <v>218</v>
      </c>
      <c r="B418" s="404" t="s">
        <v>224</v>
      </c>
      <c r="C418" s="23" t="s">
        <v>67</v>
      </c>
      <c r="D418" s="23" t="s">
        <v>14</v>
      </c>
      <c r="E418" s="36" t="s">
        <v>107</v>
      </c>
      <c r="F418" s="31"/>
      <c r="G418" s="247">
        <f>G419</f>
        <v>818000</v>
      </c>
      <c r="H418" s="24">
        <f t="shared" ref="H418:I419" si="145">H419</f>
        <v>843960.99999999988</v>
      </c>
      <c r="I418" s="24">
        <f t="shared" si="145"/>
        <v>871811.71</v>
      </c>
    </row>
    <row r="419" spans="1:9" s="45" customFormat="1" ht="15" x14ac:dyDescent="0.2">
      <c r="A419" s="32" t="s">
        <v>645</v>
      </c>
      <c r="B419" s="403">
        <v>701</v>
      </c>
      <c r="C419" s="23" t="s">
        <v>67</v>
      </c>
      <c r="D419" s="23" t="s">
        <v>14</v>
      </c>
      <c r="E419" s="36" t="s">
        <v>646</v>
      </c>
      <c r="F419" s="31"/>
      <c r="G419" s="247">
        <f>G420</f>
        <v>818000</v>
      </c>
      <c r="H419" s="24">
        <f t="shared" si="145"/>
        <v>843960.99999999988</v>
      </c>
      <c r="I419" s="24">
        <f t="shared" si="145"/>
        <v>871811.71</v>
      </c>
    </row>
    <row r="420" spans="1:9" s="44" customFormat="1" ht="30" x14ac:dyDescent="0.2">
      <c r="A420" s="22" t="s">
        <v>25</v>
      </c>
      <c r="B420" s="404" t="s">
        <v>224</v>
      </c>
      <c r="C420" s="23" t="s">
        <v>67</v>
      </c>
      <c r="D420" s="23" t="s">
        <v>14</v>
      </c>
      <c r="E420" s="36" t="s">
        <v>646</v>
      </c>
      <c r="F420" s="31">
        <v>200</v>
      </c>
      <c r="G420" s="247">
        <v>818000</v>
      </c>
      <c r="H420" s="24">
        <v>843960.99999999988</v>
      </c>
      <c r="I420" s="24">
        <v>871811.71</v>
      </c>
    </row>
    <row r="421" spans="1:9" s="45" customFormat="1" ht="15" x14ac:dyDescent="0.2">
      <c r="A421" s="232" t="s">
        <v>48</v>
      </c>
      <c r="B421" s="403">
        <v>701</v>
      </c>
      <c r="C421" s="23" t="s">
        <v>67</v>
      </c>
      <c r="D421" s="23" t="s">
        <v>14</v>
      </c>
      <c r="E421" s="36" t="s">
        <v>96</v>
      </c>
      <c r="F421" s="31"/>
      <c r="G421" s="24">
        <f>G422+G426</f>
        <v>121727827.53</v>
      </c>
      <c r="H421" s="24">
        <f t="shared" ref="H421:I421" si="146">H422+H426</f>
        <v>125418374.65000001</v>
      </c>
      <c r="I421" s="24">
        <f t="shared" si="146"/>
        <v>126722561.49508229</v>
      </c>
    </row>
    <row r="422" spans="1:9" s="45" customFormat="1" ht="30" x14ac:dyDescent="0.2">
      <c r="A422" s="337" t="s">
        <v>639</v>
      </c>
      <c r="B422" s="404" t="s">
        <v>224</v>
      </c>
      <c r="C422" s="23" t="s">
        <v>67</v>
      </c>
      <c r="D422" s="23" t="s">
        <v>14</v>
      </c>
      <c r="E422" s="36" t="s">
        <v>642</v>
      </c>
      <c r="F422" s="31"/>
      <c r="G422" s="24">
        <f>SUM(G423:G425)</f>
        <v>96461616.969999999</v>
      </c>
      <c r="H422" s="24">
        <f t="shared" ref="H422:I422" si="147">SUM(H423:H425)</f>
        <v>99796086.410000011</v>
      </c>
      <c r="I422" s="24">
        <f t="shared" si="147"/>
        <v>100942947.27999999</v>
      </c>
    </row>
    <row r="423" spans="1:9" s="45" customFormat="1" ht="75" x14ac:dyDescent="0.2">
      <c r="A423" s="32" t="s">
        <v>21</v>
      </c>
      <c r="B423" s="403">
        <v>701</v>
      </c>
      <c r="C423" s="23" t="s">
        <v>67</v>
      </c>
      <c r="D423" s="23" t="s">
        <v>14</v>
      </c>
      <c r="E423" s="36" t="s">
        <v>642</v>
      </c>
      <c r="F423" s="31">
        <v>100</v>
      </c>
      <c r="G423" s="420">
        <v>76437105.829999998</v>
      </c>
      <c r="H423" s="25">
        <v>76679041.260000005</v>
      </c>
      <c r="I423" s="25">
        <v>76920360.849999994</v>
      </c>
    </row>
    <row r="424" spans="1:9" s="45" customFormat="1" ht="30" x14ac:dyDescent="0.2">
      <c r="A424" s="22" t="s">
        <v>25</v>
      </c>
      <c r="B424" s="404" t="s">
        <v>224</v>
      </c>
      <c r="C424" s="23" t="s">
        <v>67</v>
      </c>
      <c r="D424" s="23" t="s">
        <v>14</v>
      </c>
      <c r="E424" s="36" t="s">
        <v>642</v>
      </c>
      <c r="F424" s="31">
        <v>200</v>
      </c>
      <c r="G424" s="420">
        <v>19238172.34</v>
      </c>
      <c r="H424" s="25">
        <v>22330706.350000001</v>
      </c>
      <c r="I424" s="25">
        <v>23236247.629999999</v>
      </c>
    </row>
    <row r="425" spans="1:9" s="45" customFormat="1" ht="15" x14ac:dyDescent="0.2">
      <c r="A425" s="32" t="s">
        <v>27</v>
      </c>
      <c r="B425" s="403">
        <v>701</v>
      </c>
      <c r="C425" s="23" t="s">
        <v>67</v>
      </c>
      <c r="D425" s="23" t="s">
        <v>14</v>
      </c>
      <c r="E425" s="36" t="s">
        <v>642</v>
      </c>
      <c r="F425" s="31">
        <v>800</v>
      </c>
      <c r="G425" s="420">
        <v>786338.8</v>
      </c>
      <c r="H425" s="25">
        <v>786338.8</v>
      </c>
      <c r="I425" s="25">
        <v>786338.8</v>
      </c>
    </row>
    <row r="426" spans="1:9" s="45" customFormat="1" ht="30" x14ac:dyDescent="0.2">
      <c r="A426" s="32" t="s">
        <v>640</v>
      </c>
      <c r="B426" s="404" t="s">
        <v>224</v>
      </c>
      <c r="C426" s="23" t="s">
        <v>67</v>
      </c>
      <c r="D426" s="23" t="s">
        <v>14</v>
      </c>
      <c r="E426" s="36" t="s">
        <v>641</v>
      </c>
      <c r="F426" s="31"/>
      <c r="G426" s="420">
        <f>SUM(G427:G429)</f>
        <v>25266210.559999999</v>
      </c>
      <c r="H426" s="25">
        <f t="shared" ref="H426:I426" si="148">SUM(H427:H429)</f>
        <v>25622288.240000002</v>
      </c>
      <c r="I426" s="25">
        <f t="shared" si="148"/>
        <v>25779614.215082295</v>
      </c>
    </row>
    <row r="427" spans="1:9" s="45" customFormat="1" ht="75" x14ac:dyDescent="0.2">
      <c r="A427" s="32" t="s">
        <v>21</v>
      </c>
      <c r="B427" s="403">
        <v>701</v>
      </c>
      <c r="C427" s="23" t="s">
        <v>67</v>
      </c>
      <c r="D427" s="23" t="s">
        <v>14</v>
      </c>
      <c r="E427" s="36" t="s">
        <v>641</v>
      </c>
      <c r="F427" s="31">
        <v>100</v>
      </c>
      <c r="G427" s="420">
        <v>23157720.939999998</v>
      </c>
      <c r="H427" s="25">
        <v>23224928.890000001</v>
      </c>
      <c r="I427" s="25">
        <v>23291965.756728999</v>
      </c>
    </row>
    <row r="428" spans="1:9" s="45" customFormat="1" ht="30" x14ac:dyDescent="0.2">
      <c r="A428" s="32" t="s">
        <v>25</v>
      </c>
      <c r="B428" s="404" t="s">
        <v>224</v>
      </c>
      <c r="C428" s="23" t="s">
        <v>67</v>
      </c>
      <c r="D428" s="23" t="s">
        <v>14</v>
      </c>
      <c r="E428" s="36" t="s">
        <v>641</v>
      </c>
      <c r="F428" s="31">
        <v>200</v>
      </c>
      <c r="G428" s="420">
        <v>1976969.3</v>
      </c>
      <c r="H428" s="25">
        <v>2265839.0299999998</v>
      </c>
      <c r="I428" s="25">
        <v>2356128.1383532952</v>
      </c>
    </row>
    <row r="429" spans="1:9" s="45" customFormat="1" ht="15" x14ac:dyDescent="0.2">
      <c r="A429" s="32" t="s">
        <v>27</v>
      </c>
      <c r="B429" s="403">
        <v>701</v>
      </c>
      <c r="C429" s="23" t="s">
        <v>67</v>
      </c>
      <c r="D429" s="23" t="s">
        <v>14</v>
      </c>
      <c r="E429" s="36" t="s">
        <v>641</v>
      </c>
      <c r="F429" s="31">
        <v>800</v>
      </c>
      <c r="G429" s="420">
        <v>131520.32000000001</v>
      </c>
      <c r="H429" s="25">
        <v>131520.32000000001</v>
      </c>
      <c r="I429" s="25">
        <v>131520.32000000001</v>
      </c>
    </row>
    <row r="430" spans="1:9" s="44" customFormat="1" ht="31.5" x14ac:dyDescent="0.25">
      <c r="A430" s="34" t="s">
        <v>111</v>
      </c>
      <c r="B430" s="404" t="s">
        <v>224</v>
      </c>
      <c r="C430" s="19" t="s">
        <v>67</v>
      </c>
      <c r="D430" s="19" t="s">
        <v>29</v>
      </c>
      <c r="E430" s="30"/>
      <c r="F430" s="30"/>
      <c r="G430" s="246">
        <f>G431+G438</f>
        <v>30818559</v>
      </c>
      <c r="H430" s="20">
        <f>H431+H438</f>
        <v>31087708.57</v>
      </c>
      <c r="I430" s="20">
        <f>I431+I438</f>
        <v>31398640.409999996</v>
      </c>
    </row>
    <row r="431" spans="1:9" s="45" customFormat="1" x14ac:dyDescent="0.25">
      <c r="A431" s="34" t="s">
        <v>93</v>
      </c>
      <c r="B431" s="403">
        <v>701</v>
      </c>
      <c r="C431" s="19" t="s">
        <v>67</v>
      </c>
      <c r="D431" s="19" t="s">
        <v>29</v>
      </c>
      <c r="E431" s="35" t="s">
        <v>94</v>
      </c>
      <c r="F431" s="30"/>
      <c r="G431" s="247">
        <f>G432</f>
        <v>30658559</v>
      </c>
      <c r="H431" s="24">
        <f>H432</f>
        <v>31087708.57</v>
      </c>
      <c r="I431" s="24">
        <f>I432</f>
        <v>31398640.409999996</v>
      </c>
    </row>
    <row r="432" spans="1:9" s="45" customFormat="1" ht="15" x14ac:dyDescent="0.2">
      <c r="A432" s="232" t="s">
        <v>48</v>
      </c>
      <c r="B432" s="403">
        <v>701</v>
      </c>
      <c r="C432" s="23" t="s">
        <v>67</v>
      </c>
      <c r="D432" s="23" t="s">
        <v>29</v>
      </c>
      <c r="E432" s="36" t="s">
        <v>96</v>
      </c>
      <c r="F432" s="31"/>
      <c r="G432" s="247">
        <f>SUM(G434:G437)</f>
        <v>30658559</v>
      </c>
      <c r="H432" s="24">
        <f>SUM(H434:H437)</f>
        <v>31087708.57</v>
      </c>
      <c r="I432" s="24">
        <f>SUM(I434:I437)</f>
        <v>31398640.409999996</v>
      </c>
    </row>
    <row r="433" spans="1:9" s="45" customFormat="1" ht="30" x14ac:dyDescent="0.2">
      <c r="A433" s="337" t="s">
        <v>643</v>
      </c>
      <c r="B433" s="404" t="s">
        <v>224</v>
      </c>
      <c r="C433" s="23" t="s">
        <v>67</v>
      </c>
      <c r="D433" s="23" t="s">
        <v>29</v>
      </c>
      <c r="E433" s="36" t="s">
        <v>644</v>
      </c>
      <c r="F433" s="31"/>
      <c r="G433" s="247">
        <f>SUM(G434:G437)</f>
        <v>30658559</v>
      </c>
      <c r="H433" s="24">
        <f t="shared" ref="H433:I433" si="149">SUM(H434:H437)</f>
        <v>31087708.57</v>
      </c>
      <c r="I433" s="24">
        <f t="shared" si="149"/>
        <v>31398640.409999996</v>
      </c>
    </row>
    <row r="434" spans="1:9" s="44" customFormat="1" ht="75" x14ac:dyDescent="0.2">
      <c r="A434" s="32" t="s">
        <v>21</v>
      </c>
      <c r="B434" s="403">
        <v>701</v>
      </c>
      <c r="C434" s="23" t="s">
        <v>67</v>
      </c>
      <c r="D434" s="23" t="s">
        <v>29</v>
      </c>
      <c r="E434" s="36" t="s">
        <v>785</v>
      </c>
      <c r="F434" s="31">
        <v>100</v>
      </c>
      <c r="G434" s="248">
        <v>25934801.149999999</v>
      </c>
      <c r="H434" s="28">
        <v>26048452.670000002</v>
      </c>
      <c r="I434" s="28">
        <v>26161814.899999999</v>
      </c>
    </row>
    <row r="435" spans="1:9" s="47" customFormat="1" ht="30" x14ac:dyDescent="0.2">
      <c r="A435" s="22" t="s">
        <v>25</v>
      </c>
      <c r="B435" s="404" t="s">
        <v>224</v>
      </c>
      <c r="C435" s="23" t="s">
        <v>67</v>
      </c>
      <c r="D435" s="23" t="s">
        <v>29</v>
      </c>
      <c r="E435" s="36" t="s">
        <v>785</v>
      </c>
      <c r="F435" s="31">
        <v>200</v>
      </c>
      <c r="G435" s="248">
        <f>4730767.85-7010</f>
        <v>4723757.8499999996</v>
      </c>
      <c r="H435" s="28">
        <v>5039255.9000000004</v>
      </c>
      <c r="I435" s="28">
        <v>5236825.51</v>
      </c>
    </row>
    <row r="436" spans="1:9" s="47" customFormat="1" ht="15" hidden="1" x14ac:dyDescent="0.2">
      <c r="A436" s="32" t="s">
        <v>50</v>
      </c>
      <c r="B436" s="403">
        <v>701</v>
      </c>
      <c r="C436" s="23" t="s">
        <v>67</v>
      </c>
      <c r="D436" s="23" t="s">
        <v>29</v>
      </c>
      <c r="E436" s="36" t="s">
        <v>96</v>
      </c>
      <c r="F436" s="31">
        <v>300</v>
      </c>
      <c r="G436" s="234">
        <v>0</v>
      </c>
      <c r="H436" s="234">
        <v>0</v>
      </c>
      <c r="I436" s="234">
        <v>0</v>
      </c>
    </row>
    <row r="437" spans="1:9" s="44" customFormat="1" ht="15" hidden="1" x14ac:dyDescent="0.2">
      <c r="A437" s="32" t="s">
        <v>27</v>
      </c>
      <c r="B437" s="404" t="s">
        <v>224</v>
      </c>
      <c r="C437" s="23" t="s">
        <v>67</v>
      </c>
      <c r="D437" s="23" t="s">
        <v>29</v>
      </c>
      <c r="E437" s="36" t="s">
        <v>96</v>
      </c>
      <c r="F437" s="31">
        <v>800</v>
      </c>
      <c r="G437" s="28">
        <v>0</v>
      </c>
      <c r="H437" s="28">
        <v>0</v>
      </c>
      <c r="I437" s="28">
        <v>0</v>
      </c>
    </row>
    <row r="438" spans="1:9" s="44" customFormat="1" x14ac:dyDescent="0.25">
      <c r="A438" s="18" t="s">
        <v>17</v>
      </c>
      <c r="B438" s="403">
        <v>701</v>
      </c>
      <c r="C438" s="19" t="s">
        <v>67</v>
      </c>
      <c r="D438" s="19" t="s">
        <v>29</v>
      </c>
      <c r="E438" s="19" t="s">
        <v>18</v>
      </c>
      <c r="F438" s="30"/>
      <c r="G438" s="42">
        <f t="shared" ref="G438:I440" si="150">G439</f>
        <v>160000</v>
      </c>
      <c r="H438" s="42">
        <f t="shared" si="150"/>
        <v>0</v>
      </c>
      <c r="I438" s="42">
        <f t="shared" si="150"/>
        <v>0</v>
      </c>
    </row>
    <row r="439" spans="1:9" s="44" customFormat="1" ht="15" x14ac:dyDescent="0.2">
      <c r="A439" s="22" t="s">
        <v>54</v>
      </c>
      <c r="B439" s="404" t="s">
        <v>224</v>
      </c>
      <c r="C439" s="23" t="s">
        <v>67</v>
      </c>
      <c r="D439" s="23" t="s">
        <v>29</v>
      </c>
      <c r="E439" s="23" t="s">
        <v>37</v>
      </c>
      <c r="F439" s="31"/>
      <c r="G439" s="28">
        <f>G440</f>
        <v>160000</v>
      </c>
      <c r="H439" s="28">
        <f t="shared" si="150"/>
        <v>0</v>
      </c>
      <c r="I439" s="28">
        <f t="shared" si="150"/>
        <v>0</v>
      </c>
    </row>
    <row r="440" spans="1:9" s="44" customFormat="1" ht="15" x14ac:dyDescent="0.2">
      <c r="A440" s="22" t="s">
        <v>181</v>
      </c>
      <c r="B440" s="404">
        <v>701</v>
      </c>
      <c r="C440" s="23" t="s">
        <v>67</v>
      </c>
      <c r="D440" s="23" t="s">
        <v>29</v>
      </c>
      <c r="E440" s="23" t="s">
        <v>182</v>
      </c>
      <c r="F440" s="31"/>
      <c r="G440" s="28">
        <f>G441</f>
        <v>160000</v>
      </c>
      <c r="H440" s="28">
        <f t="shared" si="150"/>
        <v>0</v>
      </c>
      <c r="I440" s="28">
        <f t="shared" si="150"/>
        <v>0</v>
      </c>
    </row>
    <row r="441" spans="1:9" s="44" customFormat="1" ht="30" x14ac:dyDescent="0.2">
      <c r="A441" s="22" t="s">
        <v>25</v>
      </c>
      <c r="B441" s="403">
        <v>701</v>
      </c>
      <c r="C441" s="23" t="s">
        <v>67</v>
      </c>
      <c r="D441" s="23" t="s">
        <v>29</v>
      </c>
      <c r="E441" s="23" t="s">
        <v>182</v>
      </c>
      <c r="F441" s="31">
        <v>200</v>
      </c>
      <c r="G441" s="28">
        <f>'Приложение 3'!F191</f>
        <v>160000</v>
      </c>
      <c r="H441" s="28">
        <f>'Приложение 3'!G191</f>
        <v>0</v>
      </c>
      <c r="I441" s="28">
        <f>'Приложение 3'!H191</f>
        <v>0</v>
      </c>
    </row>
    <row r="442" spans="1:9" s="44" customFormat="1" x14ac:dyDescent="0.25">
      <c r="A442" s="34" t="s">
        <v>112</v>
      </c>
      <c r="B442" s="404" t="s">
        <v>224</v>
      </c>
      <c r="C442" s="19" t="s">
        <v>72</v>
      </c>
      <c r="D442" s="19"/>
      <c r="E442" s="36"/>
      <c r="F442" s="31"/>
      <c r="G442" s="249">
        <f t="shared" ref="G442:I446" si="151">G443</f>
        <v>30000000</v>
      </c>
      <c r="H442" s="42">
        <f t="shared" si="151"/>
        <v>34000000</v>
      </c>
      <c r="I442" s="42">
        <f t="shared" si="151"/>
        <v>34000000</v>
      </c>
    </row>
    <row r="443" spans="1:9" s="44" customFormat="1" x14ac:dyDescent="0.25">
      <c r="A443" s="34" t="s">
        <v>113</v>
      </c>
      <c r="B443" s="403">
        <v>701</v>
      </c>
      <c r="C443" s="19" t="s">
        <v>72</v>
      </c>
      <c r="D443" s="19" t="s">
        <v>72</v>
      </c>
      <c r="E443" s="36"/>
      <c r="F443" s="31"/>
      <c r="G443" s="249">
        <f t="shared" si="151"/>
        <v>30000000</v>
      </c>
      <c r="H443" s="42">
        <f t="shared" si="151"/>
        <v>34000000</v>
      </c>
      <c r="I443" s="42">
        <f t="shared" si="151"/>
        <v>34000000</v>
      </c>
    </row>
    <row r="444" spans="1:9" s="44" customFormat="1" ht="47.25" x14ac:dyDescent="0.25">
      <c r="A444" s="18" t="s">
        <v>707</v>
      </c>
      <c r="B444" s="404" t="s">
        <v>224</v>
      </c>
      <c r="C444" s="19" t="s">
        <v>72</v>
      </c>
      <c r="D444" s="19" t="s">
        <v>72</v>
      </c>
      <c r="E444" s="123" t="s">
        <v>114</v>
      </c>
      <c r="F444" s="31"/>
      <c r="G444" s="249">
        <f t="shared" si="151"/>
        <v>30000000</v>
      </c>
      <c r="H444" s="42">
        <f t="shared" si="151"/>
        <v>34000000</v>
      </c>
      <c r="I444" s="42">
        <f t="shared" si="151"/>
        <v>34000000</v>
      </c>
    </row>
    <row r="445" spans="1:9" s="45" customFormat="1" ht="30" x14ac:dyDescent="0.2">
      <c r="A445" s="22" t="s">
        <v>576</v>
      </c>
      <c r="B445" s="403">
        <v>701</v>
      </c>
      <c r="C445" s="23" t="s">
        <v>72</v>
      </c>
      <c r="D445" s="23" t="s">
        <v>72</v>
      </c>
      <c r="E445" s="125" t="s">
        <v>115</v>
      </c>
      <c r="F445" s="31"/>
      <c r="G445" s="248">
        <f>G446</f>
        <v>30000000</v>
      </c>
      <c r="H445" s="28">
        <f t="shared" si="151"/>
        <v>34000000</v>
      </c>
      <c r="I445" s="28">
        <f t="shared" si="151"/>
        <v>34000000</v>
      </c>
    </row>
    <row r="446" spans="1:9" s="45" customFormat="1" ht="45" x14ac:dyDescent="0.2">
      <c r="A446" s="22" t="s">
        <v>584</v>
      </c>
      <c r="B446" s="404" t="s">
        <v>224</v>
      </c>
      <c r="C446" s="23" t="s">
        <v>72</v>
      </c>
      <c r="D446" s="23" t="s">
        <v>72</v>
      </c>
      <c r="E446" s="125" t="s">
        <v>583</v>
      </c>
      <c r="F446" s="31"/>
      <c r="G446" s="248">
        <f>G447</f>
        <v>30000000</v>
      </c>
      <c r="H446" s="248">
        <f t="shared" si="151"/>
        <v>34000000</v>
      </c>
      <c r="I446" s="248">
        <f t="shared" si="151"/>
        <v>34000000</v>
      </c>
    </row>
    <row r="447" spans="1:9" s="44" customFormat="1" ht="30" x14ac:dyDescent="0.2">
      <c r="A447" s="22" t="s">
        <v>25</v>
      </c>
      <c r="B447" s="403">
        <v>701</v>
      </c>
      <c r="C447" s="23" t="s">
        <v>72</v>
      </c>
      <c r="D447" s="23" t="s">
        <v>72</v>
      </c>
      <c r="E447" s="125" t="s">
        <v>583</v>
      </c>
      <c r="F447" s="31">
        <v>200</v>
      </c>
      <c r="G447" s="248">
        <f>34000000-4000000</f>
        <v>30000000</v>
      </c>
      <c r="H447" s="28">
        <v>34000000</v>
      </c>
      <c r="I447" s="28">
        <v>34000000</v>
      </c>
    </row>
    <row r="448" spans="1:9" s="44" customFormat="1" x14ac:dyDescent="0.25">
      <c r="A448" s="18" t="s">
        <v>116</v>
      </c>
      <c r="B448" s="404" t="s">
        <v>224</v>
      </c>
      <c r="C448" s="19" t="s">
        <v>57</v>
      </c>
      <c r="D448" s="19"/>
      <c r="E448" s="19"/>
      <c r="F448" s="19"/>
      <c r="G448" s="20">
        <f>G449+G458+G479+G504</f>
        <v>117985901.7</v>
      </c>
      <c r="H448" s="20">
        <f>H449+H458+H479+H504</f>
        <v>98072445.280000001</v>
      </c>
      <c r="I448" s="20">
        <f>I449+I458+I479+I504</f>
        <v>101480088.30000001</v>
      </c>
    </row>
    <row r="449" spans="1:9" s="44" customFormat="1" x14ac:dyDescent="0.25">
      <c r="A449" s="18" t="s">
        <v>117</v>
      </c>
      <c r="B449" s="403">
        <v>701</v>
      </c>
      <c r="C449" s="19" t="s">
        <v>57</v>
      </c>
      <c r="D449" s="19" t="s">
        <v>14</v>
      </c>
      <c r="E449" s="19"/>
      <c r="F449" s="19"/>
      <c r="G449" s="20">
        <f>G450+G454</f>
        <v>9837841</v>
      </c>
      <c r="H449" s="20">
        <f>H450+H454</f>
        <v>9494315</v>
      </c>
      <c r="I449" s="20">
        <f>I450+I454</f>
        <v>9494316</v>
      </c>
    </row>
    <row r="450" spans="1:9" s="45" customFormat="1" x14ac:dyDescent="0.25">
      <c r="A450" s="18" t="s">
        <v>118</v>
      </c>
      <c r="B450" s="403">
        <v>701</v>
      </c>
      <c r="C450" s="19" t="s">
        <v>57</v>
      </c>
      <c r="D450" s="19" t="s">
        <v>14</v>
      </c>
      <c r="E450" s="19" t="s">
        <v>119</v>
      </c>
      <c r="F450" s="19"/>
      <c r="G450" s="246">
        <f t="shared" ref="G450:I452" si="152">G451</f>
        <v>5473526</v>
      </c>
      <c r="H450" s="20">
        <f t="shared" si="152"/>
        <v>5130000</v>
      </c>
      <c r="I450" s="20">
        <f t="shared" si="152"/>
        <v>5130001</v>
      </c>
    </row>
    <row r="451" spans="1:9" s="45" customFormat="1" ht="15" x14ac:dyDescent="0.2">
      <c r="A451" s="22" t="s">
        <v>48</v>
      </c>
      <c r="B451" s="404" t="s">
        <v>224</v>
      </c>
      <c r="C451" s="23" t="s">
        <v>57</v>
      </c>
      <c r="D451" s="23" t="s">
        <v>14</v>
      </c>
      <c r="E451" s="23" t="s">
        <v>120</v>
      </c>
      <c r="F451" s="23"/>
      <c r="G451" s="247">
        <f>G452</f>
        <v>5473526</v>
      </c>
      <c r="H451" s="24">
        <f t="shared" si="152"/>
        <v>5130000</v>
      </c>
      <c r="I451" s="24">
        <f t="shared" si="152"/>
        <v>5130001</v>
      </c>
    </row>
    <row r="452" spans="1:9" s="45" customFormat="1" ht="45" x14ac:dyDescent="0.2">
      <c r="A452" s="22" t="s">
        <v>700</v>
      </c>
      <c r="B452" s="403">
        <v>701</v>
      </c>
      <c r="C452" s="23" t="s">
        <v>57</v>
      </c>
      <c r="D452" s="23" t="s">
        <v>14</v>
      </c>
      <c r="E452" s="23">
        <v>5540071020</v>
      </c>
      <c r="F452" s="23"/>
      <c r="G452" s="247">
        <f>G453</f>
        <v>5473526</v>
      </c>
      <c r="H452" s="24">
        <f t="shared" si="152"/>
        <v>5130000</v>
      </c>
      <c r="I452" s="24">
        <f t="shared" si="152"/>
        <v>5130001</v>
      </c>
    </row>
    <row r="453" spans="1:9" s="45" customFormat="1" ht="15" x14ac:dyDescent="0.2">
      <c r="A453" s="22" t="s">
        <v>50</v>
      </c>
      <c r="B453" s="404" t="s">
        <v>224</v>
      </c>
      <c r="C453" s="23" t="s">
        <v>57</v>
      </c>
      <c r="D453" s="23" t="s">
        <v>14</v>
      </c>
      <c r="E453" s="23">
        <v>5540071020</v>
      </c>
      <c r="F453" s="23" t="s">
        <v>51</v>
      </c>
      <c r="G453" s="247">
        <f>5130000+343526</f>
        <v>5473526</v>
      </c>
      <c r="H453" s="24">
        <v>5130000</v>
      </c>
      <c r="I453" s="24">
        <v>5130001</v>
      </c>
    </row>
    <row r="454" spans="1:9" s="44" customFormat="1" x14ac:dyDescent="0.25">
      <c r="A454" s="18" t="s">
        <v>17</v>
      </c>
      <c r="B454" s="403">
        <v>701</v>
      </c>
      <c r="C454" s="19" t="s">
        <v>57</v>
      </c>
      <c r="D454" s="19" t="s">
        <v>14</v>
      </c>
      <c r="E454" s="19" t="s">
        <v>18</v>
      </c>
      <c r="F454" s="19"/>
      <c r="G454" s="20">
        <f t="shared" ref="G454:I456" si="153">G455</f>
        <v>4364315</v>
      </c>
      <c r="H454" s="20">
        <f t="shared" si="153"/>
        <v>4364315</v>
      </c>
      <c r="I454" s="20">
        <f t="shared" si="153"/>
        <v>4364315</v>
      </c>
    </row>
    <row r="455" spans="1:9" s="45" customFormat="1" ht="15" x14ac:dyDescent="0.2">
      <c r="A455" s="22" t="s">
        <v>54</v>
      </c>
      <c r="B455" s="404" t="s">
        <v>224</v>
      </c>
      <c r="C455" s="23" t="s">
        <v>57</v>
      </c>
      <c r="D455" s="23" t="s">
        <v>14</v>
      </c>
      <c r="E455" s="23" t="s">
        <v>37</v>
      </c>
      <c r="F455" s="23"/>
      <c r="G455" s="24">
        <f>G456</f>
        <v>4364315</v>
      </c>
      <c r="H455" s="24">
        <f t="shared" si="153"/>
        <v>4364315</v>
      </c>
      <c r="I455" s="24">
        <f t="shared" si="153"/>
        <v>4364315</v>
      </c>
    </row>
    <row r="456" spans="1:9" s="45" customFormat="1" ht="45" x14ac:dyDescent="0.2">
      <c r="A456" s="22" t="s">
        <v>183</v>
      </c>
      <c r="B456" s="403">
        <v>701</v>
      </c>
      <c r="C456" s="23" t="s">
        <v>57</v>
      </c>
      <c r="D456" s="23" t="s">
        <v>14</v>
      </c>
      <c r="E456" s="23" t="s">
        <v>184</v>
      </c>
      <c r="F456" s="23"/>
      <c r="G456" s="24">
        <f>G457</f>
        <v>4364315</v>
      </c>
      <c r="H456" s="24">
        <f t="shared" si="153"/>
        <v>4364315</v>
      </c>
      <c r="I456" s="24">
        <f t="shared" si="153"/>
        <v>4364315</v>
      </c>
    </row>
    <row r="457" spans="1:9" s="44" customFormat="1" ht="15" x14ac:dyDescent="0.2">
      <c r="A457" s="22" t="s">
        <v>50</v>
      </c>
      <c r="B457" s="404" t="s">
        <v>224</v>
      </c>
      <c r="C457" s="23" t="s">
        <v>57</v>
      </c>
      <c r="D457" s="23" t="s">
        <v>14</v>
      </c>
      <c r="E457" s="23" t="s">
        <v>184</v>
      </c>
      <c r="F457" s="23" t="s">
        <v>51</v>
      </c>
      <c r="G457" s="24">
        <f>'Приложение 3'!F197</f>
        <v>4364315</v>
      </c>
      <c r="H457" s="24">
        <f>'Приложение 3'!G197</f>
        <v>4364315</v>
      </c>
      <c r="I457" s="24">
        <f>'Приложение 3'!H197</f>
        <v>4364315</v>
      </c>
    </row>
    <row r="458" spans="1:9" s="44" customFormat="1" x14ac:dyDescent="0.25">
      <c r="A458" s="18" t="s">
        <v>121</v>
      </c>
      <c r="B458" s="403">
        <v>701</v>
      </c>
      <c r="C458" s="19" t="s">
        <v>57</v>
      </c>
      <c r="D458" s="19" t="s">
        <v>24</v>
      </c>
      <c r="E458" s="19"/>
      <c r="F458" s="19"/>
      <c r="G458" s="20">
        <f>G459+G468</f>
        <v>32558307.120000001</v>
      </c>
      <c r="H458" s="20">
        <f>H459+H468</f>
        <v>28981707.120000001</v>
      </c>
      <c r="I458" s="20">
        <f>I459+I468</f>
        <v>31232736</v>
      </c>
    </row>
    <row r="459" spans="1:9" s="33" customFormat="1" ht="47.25" x14ac:dyDescent="0.25">
      <c r="A459" s="34" t="s">
        <v>98</v>
      </c>
      <c r="B459" s="404" t="s">
        <v>224</v>
      </c>
      <c r="C459" s="19" t="s">
        <v>57</v>
      </c>
      <c r="D459" s="19" t="s">
        <v>24</v>
      </c>
      <c r="E459" s="35" t="s">
        <v>99</v>
      </c>
      <c r="F459" s="19"/>
      <c r="G459" s="20">
        <f>G460</f>
        <v>9285000</v>
      </c>
      <c r="H459" s="20">
        <f>H460</f>
        <v>6908400</v>
      </c>
      <c r="I459" s="20">
        <f>I460</f>
        <v>6932736</v>
      </c>
    </row>
    <row r="460" spans="1:9" s="29" customFormat="1" ht="30.75" x14ac:dyDescent="0.25">
      <c r="A460" s="22" t="s">
        <v>147</v>
      </c>
      <c r="B460" s="403">
        <v>701</v>
      </c>
      <c r="C460" s="23" t="s">
        <v>57</v>
      </c>
      <c r="D460" s="23" t="s">
        <v>24</v>
      </c>
      <c r="E460" s="36" t="s">
        <v>100</v>
      </c>
      <c r="F460" s="221"/>
      <c r="G460" s="24">
        <f>G461+G463+G465</f>
        <v>9285000</v>
      </c>
      <c r="H460" s="24">
        <f t="shared" ref="H460:I460" si="154">H461+H463+H465</f>
        <v>6908400</v>
      </c>
      <c r="I460" s="24">
        <f t="shared" si="154"/>
        <v>6932736</v>
      </c>
    </row>
    <row r="461" spans="1:9" s="29" customFormat="1" ht="30.75" x14ac:dyDescent="0.25">
      <c r="A461" s="22" t="s">
        <v>667</v>
      </c>
      <c r="B461" s="404" t="s">
        <v>224</v>
      </c>
      <c r="C461" s="23" t="s">
        <v>57</v>
      </c>
      <c r="D461" s="23" t="s">
        <v>24</v>
      </c>
      <c r="E461" s="36">
        <v>5230010004</v>
      </c>
      <c r="F461" s="221"/>
      <c r="G461" s="247">
        <f>G462</f>
        <v>585000</v>
      </c>
      <c r="H461" s="24">
        <f t="shared" ref="H461:I461" si="155">H462</f>
        <v>608400</v>
      </c>
      <c r="I461" s="24">
        <f t="shared" si="155"/>
        <v>632736</v>
      </c>
    </row>
    <row r="462" spans="1:9" s="29" customFormat="1" ht="30.75" x14ac:dyDescent="0.25">
      <c r="A462" s="32" t="s">
        <v>25</v>
      </c>
      <c r="B462" s="403">
        <v>701</v>
      </c>
      <c r="C462" s="23" t="s">
        <v>57</v>
      </c>
      <c r="D462" s="23" t="s">
        <v>24</v>
      </c>
      <c r="E462" s="36">
        <v>5230010004</v>
      </c>
      <c r="F462" s="23" t="s">
        <v>26</v>
      </c>
      <c r="G462" s="247">
        <v>585000</v>
      </c>
      <c r="H462" s="24">
        <v>608400</v>
      </c>
      <c r="I462" s="24">
        <v>632736</v>
      </c>
    </row>
    <row r="463" spans="1:9" s="29" customFormat="1" ht="45.75" x14ac:dyDescent="0.25">
      <c r="A463" s="32" t="s">
        <v>668</v>
      </c>
      <c r="B463" s="404" t="s">
        <v>224</v>
      </c>
      <c r="C463" s="23" t="s">
        <v>57</v>
      </c>
      <c r="D463" s="23" t="s">
        <v>24</v>
      </c>
      <c r="E463" s="36">
        <v>5230010100</v>
      </c>
      <c r="F463" s="23"/>
      <c r="G463" s="247">
        <f>G464</f>
        <v>8100000</v>
      </c>
      <c r="H463" s="24">
        <f t="shared" ref="H463:I463" si="156">H464</f>
        <v>5700000</v>
      </c>
      <c r="I463" s="24">
        <f t="shared" si="156"/>
        <v>5700000</v>
      </c>
    </row>
    <row r="464" spans="1:9" s="29" customFormat="1" ht="30.75" x14ac:dyDescent="0.25">
      <c r="A464" s="22" t="s">
        <v>52</v>
      </c>
      <c r="B464" s="403">
        <v>701</v>
      </c>
      <c r="C464" s="23" t="s">
        <v>57</v>
      </c>
      <c r="D464" s="23" t="s">
        <v>24</v>
      </c>
      <c r="E464" s="36">
        <v>5230010100</v>
      </c>
      <c r="F464" s="23" t="s">
        <v>53</v>
      </c>
      <c r="G464" s="247">
        <v>8100000</v>
      </c>
      <c r="H464" s="24">
        <v>5700000</v>
      </c>
      <c r="I464" s="24">
        <v>5700000</v>
      </c>
    </row>
    <row r="465" spans="1:9" s="29" customFormat="1" ht="30.75" x14ac:dyDescent="0.25">
      <c r="A465" s="22" t="s">
        <v>681</v>
      </c>
      <c r="B465" s="404" t="s">
        <v>224</v>
      </c>
      <c r="C465" s="23" t="s">
        <v>57</v>
      </c>
      <c r="D465" s="23" t="s">
        <v>24</v>
      </c>
      <c r="E465" s="36" t="s">
        <v>682</v>
      </c>
      <c r="F465" s="23"/>
      <c r="G465" s="247">
        <f>SUM(G466:G467)</f>
        <v>600000</v>
      </c>
      <c r="H465" s="24">
        <f t="shared" ref="H465:I465" si="157">SUM(H466:H467)</f>
        <v>600000</v>
      </c>
      <c r="I465" s="24">
        <f t="shared" si="157"/>
        <v>600000</v>
      </c>
    </row>
    <row r="466" spans="1:9" s="29" customFormat="1" x14ac:dyDescent="0.25">
      <c r="A466" s="32" t="s">
        <v>50</v>
      </c>
      <c r="B466" s="403">
        <v>701</v>
      </c>
      <c r="C466" s="23" t="s">
        <v>57</v>
      </c>
      <c r="D466" s="23" t="s">
        <v>24</v>
      </c>
      <c r="E466" s="36" t="s">
        <v>682</v>
      </c>
      <c r="F466" s="23" t="s">
        <v>51</v>
      </c>
      <c r="G466" s="247">
        <v>0</v>
      </c>
      <c r="H466" s="24">
        <v>600000</v>
      </c>
      <c r="I466" s="24">
        <v>600000</v>
      </c>
    </row>
    <row r="467" spans="1:9" s="29" customFormat="1" x14ac:dyDescent="0.25">
      <c r="A467" s="32" t="s">
        <v>27</v>
      </c>
      <c r="B467" s="403">
        <v>701</v>
      </c>
      <c r="C467" s="23" t="s">
        <v>57</v>
      </c>
      <c r="D467" s="23" t="s">
        <v>24</v>
      </c>
      <c r="E467" s="36" t="s">
        <v>682</v>
      </c>
      <c r="F467" s="23" t="s">
        <v>28</v>
      </c>
      <c r="G467" s="247">
        <v>600000</v>
      </c>
      <c r="H467" s="24">
        <v>0</v>
      </c>
      <c r="I467" s="24">
        <v>0</v>
      </c>
    </row>
    <row r="468" spans="1:9" s="29" customFormat="1" ht="47.25" x14ac:dyDescent="0.25">
      <c r="A468" s="18" t="s">
        <v>40</v>
      </c>
      <c r="B468" s="403">
        <v>701</v>
      </c>
      <c r="C468" s="19" t="s">
        <v>57</v>
      </c>
      <c r="D468" s="19" t="s">
        <v>24</v>
      </c>
      <c r="E468" s="19" t="s">
        <v>41</v>
      </c>
      <c r="F468" s="19"/>
      <c r="G468" s="20">
        <f>G469+G476</f>
        <v>23273307.120000001</v>
      </c>
      <c r="H468" s="20">
        <f>H469+H476</f>
        <v>22073307.120000001</v>
      </c>
      <c r="I468" s="20">
        <f>I469+I476</f>
        <v>24300000</v>
      </c>
    </row>
    <row r="469" spans="1:9" s="29" customFormat="1" ht="60.75" x14ac:dyDescent="0.25">
      <c r="A469" s="22" t="s">
        <v>214</v>
      </c>
      <c r="B469" s="404" t="s">
        <v>224</v>
      </c>
      <c r="C469" s="23" t="s">
        <v>57</v>
      </c>
      <c r="D469" s="23" t="s">
        <v>24</v>
      </c>
      <c r="E469" s="23" t="s">
        <v>43</v>
      </c>
      <c r="F469" s="23"/>
      <c r="G469" s="24">
        <f>G470+G472+G474</f>
        <v>20273307.120000001</v>
      </c>
      <c r="H469" s="24">
        <f t="shared" ref="H469:I469" si="158">H470+H472+H474</f>
        <v>19073307.120000001</v>
      </c>
      <c r="I469" s="24">
        <f t="shared" si="158"/>
        <v>21300000</v>
      </c>
    </row>
    <row r="470" spans="1:9" s="29" customFormat="1" ht="30.75" x14ac:dyDescent="0.25">
      <c r="A470" s="22" t="s">
        <v>693</v>
      </c>
      <c r="B470" s="403">
        <v>701</v>
      </c>
      <c r="C470" s="23" t="s">
        <v>57</v>
      </c>
      <c r="D470" s="23" t="s">
        <v>24</v>
      </c>
      <c r="E470" s="23" t="s">
        <v>692</v>
      </c>
      <c r="F470" s="23"/>
      <c r="G470" s="247">
        <f>G471</f>
        <v>12000000</v>
      </c>
      <c r="H470" s="24">
        <f t="shared" ref="H470:I470" si="159">H471</f>
        <v>12000000</v>
      </c>
      <c r="I470" s="24">
        <f t="shared" si="159"/>
        <v>12000000</v>
      </c>
    </row>
    <row r="471" spans="1:9" s="29" customFormat="1" x14ac:dyDescent="0.25">
      <c r="A471" s="22" t="s">
        <v>50</v>
      </c>
      <c r="B471" s="404" t="s">
        <v>224</v>
      </c>
      <c r="C471" s="23" t="s">
        <v>57</v>
      </c>
      <c r="D471" s="23" t="s">
        <v>24</v>
      </c>
      <c r="E471" s="23" t="s">
        <v>692</v>
      </c>
      <c r="F471" s="23" t="s">
        <v>51</v>
      </c>
      <c r="G471" s="247">
        <v>12000000</v>
      </c>
      <c r="H471" s="24">
        <v>12000000</v>
      </c>
      <c r="I471" s="24">
        <v>12000000</v>
      </c>
    </row>
    <row r="472" spans="1:9" s="29" customFormat="1" ht="30.75" x14ac:dyDescent="0.25">
      <c r="A472" s="22" t="s">
        <v>694</v>
      </c>
      <c r="B472" s="403">
        <v>701</v>
      </c>
      <c r="C472" s="23" t="s">
        <v>57</v>
      </c>
      <c r="D472" s="23" t="s">
        <v>24</v>
      </c>
      <c r="E472" s="23">
        <v>6130010012</v>
      </c>
      <c r="F472" s="23"/>
      <c r="G472" s="247">
        <f>G473</f>
        <v>7973307.1200000001</v>
      </c>
      <c r="H472" s="24">
        <f t="shared" ref="H472:I472" si="160">H473</f>
        <v>6773307.1200000001</v>
      </c>
      <c r="I472" s="24">
        <f t="shared" si="160"/>
        <v>9000000</v>
      </c>
    </row>
    <row r="473" spans="1:9" s="29" customFormat="1" ht="30.75" x14ac:dyDescent="0.25">
      <c r="A473" s="22" t="s">
        <v>122</v>
      </c>
      <c r="B473" s="404" t="s">
        <v>224</v>
      </c>
      <c r="C473" s="23" t="s">
        <v>57</v>
      </c>
      <c r="D473" s="23" t="s">
        <v>24</v>
      </c>
      <c r="E473" s="23">
        <v>6130010012</v>
      </c>
      <c r="F473" s="23" t="s">
        <v>47</v>
      </c>
      <c r="G473" s="247">
        <v>7973307.1200000001</v>
      </c>
      <c r="H473" s="24">
        <v>6773307.1200000001</v>
      </c>
      <c r="I473" s="24">
        <v>9000000</v>
      </c>
    </row>
    <row r="474" spans="1:9" s="29" customFormat="1" ht="60.75" x14ac:dyDescent="0.25">
      <c r="A474" s="22" t="s">
        <v>696</v>
      </c>
      <c r="B474" s="403">
        <v>701</v>
      </c>
      <c r="C474" s="23" t="s">
        <v>57</v>
      </c>
      <c r="D474" s="23" t="s">
        <v>24</v>
      </c>
      <c r="E474" s="23" t="s">
        <v>695</v>
      </c>
      <c r="F474" s="23"/>
      <c r="G474" s="247">
        <f>G475</f>
        <v>300000</v>
      </c>
      <c r="H474" s="24">
        <f t="shared" ref="H474:I474" si="161">H475</f>
        <v>300000</v>
      </c>
      <c r="I474" s="24">
        <f t="shared" si="161"/>
        <v>300000</v>
      </c>
    </row>
    <row r="475" spans="1:9" s="29" customFormat="1" x14ac:dyDescent="0.25">
      <c r="A475" s="22" t="s">
        <v>50</v>
      </c>
      <c r="B475" s="404" t="s">
        <v>224</v>
      </c>
      <c r="C475" s="23" t="s">
        <v>57</v>
      </c>
      <c r="D475" s="23" t="s">
        <v>24</v>
      </c>
      <c r="E475" s="23" t="s">
        <v>695</v>
      </c>
      <c r="F475" s="23" t="s">
        <v>51</v>
      </c>
      <c r="G475" s="247">
        <v>300000</v>
      </c>
      <c r="H475" s="24">
        <v>300000</v>
      </c>
      <c r="I475" s="24">
        <v>300000</v>
      </c>
    </row>
    <row r="476" spans="1:9" s="29" customFormat="1" x14ac:dyDescent="0.25">
      <c r="A476" s="22" t="s">
        <v>48</v>
      </c>
      <c r="B476" s="403">
        <v>701</v>
      </c>
      <c r="C476" s="23" t="s">
        <v>57</v>
      </c>
      <c r="D476" s="23" t="s">
        <v>24</v>
      </c>
      <c r="E476" s="23" t="s">
        <v>123</v>
      </c>
      <c r="F476" s="23"/>
      <c r="G476" s="247">
        <f>G477</f>
        <v>3000000</v>
      </c>
      <c r="H476" s="24">
        <f t="shared" ref="H476:I477" si="162">H477</f>
        <v>3000000</v>
      </c>
      <c r="I476" s="24">
        <f t="shared" si="162"/>
        <v>3000000</v>
      </c>
    </row>
    <row r="477" spans="1:9" s="29" customFormat="1" ht="45.75" x14ac:dyDescent="0.25">
      <c r="A477" s="22" t="s">
        <v>698</v>
      </c>
      <c r="B477" s="404" t="s">
        <v>224</v>
      </c>
      <c r="C477" s="23" t="s">
        <v>57</v>
      </c>
      <c r="D477" s="23" t="s">
        <v>24</v>
      </c>
      <c r="E477" s="23" t="s">
        <v>697</v>
      </c>
      <c r="F477" s="23"/>
      <c r="G477" s="247">
        <f>G478</f>
        <v>3000000</v>
      </c>
      <c r="H477" s="24">
        <f t="shared" si="162"/>
        <v>3000000</v>
      </c>
      <c r="I477" s="24">
        <f t="shared" si="162"/>
        <v>3000000</v>
      </c>
    </row>
    <row r="478" spans="1:9" s="29" customFormat="1" x14ac:dyDescent="0.25">
      <c r="A478" s="22" t="s">
        <v>50</v>
      </c>
      <c r="B478" s="403">
        <v>701</v>
      </c>
      <c r="C478" s="23" t="s">
        <v>57</v>
      </c>
      <c r="D478" s="23" t="s">
        <v>24</v>
      </c>
      <c r="E478" s="23" t="s">
        <v>697</v>
      </c>
      <c r="F478" s="23" t="s">
        <v>51</v>
      </c>
      <c r="G478" s="247">
        <v>3000000</v>
      </c>
      <c r="H478" s="24">
        <v>3000000</v>
      </c>
      <c r="I478" s="24">
        <v>3000000</v>
      </c>
    </row>
    <row r="479" spans="1:9" s="27" customFormat="1" x14ac:dyDescent="0.25">
      <c r="A479" s="18" t="s">
        <v>124</v>
      </c>
      <c r="B479" s="404" t="s">
        <v>224</v>
      </c>
      <c r="C479" s="19" t="s">
        <v>57</v>
      </c>
      <c r="D479" s="19" t="s">
        <v>29</v>
      </c>
      <c r="E479" s="19"/>
      <c r="F479" s="19"/>
      <c r="G479" s="20">
        <f>G480+G486+G494+G498</f>
        <v>50315507.75</v>
      </c>
      <c r="H479" s="20">
        <f>H480+H486+H494+H498</f>
        <v>45897791.100000001</v>
      </c>
      <c r="I479" s="20">
        <f>I480+I486+I494+I498</f>
        <v>46958194.240000002</v>
      </c>
    </row>
    <row r="480" spans="1:9" ht="47.25" x14ac:dyDescent="0.25">
      <c r="A480" s="34" t="s">
        <v>98</v>
      </c>
      <c r="B480" s="403">
        <v>701</v>
      </c>
      <c r="C480" s="19" t="s">
        <v>57</v>
      </c>
      <c r="D480" s="19" t="s">
        <v>29</v>
      </c>
      <c r="E480" s="35" t="s">
        <v>99</v>
      </c>
      <c r="F480" s="19"/>
      <c r="G480" s="246">
        <f t="shared" ref="G480:I482" si="163">G481</f>
        <v>2571711.13</v>
      </c>
      <c r="H480" s="20">
        <f t="shared" si="163"/>
        <v>2334791.1</v>
      </c>
      <c r="I480" s="20">
        <f t="shared" si="163"/>
        <v>2395194.2400000002</v>
      </c>
    </row>
    <row r="481" spans="1:9" x14ac:dyDescent="0.25">
      <c r="A481" s="22" t="s">
        <v>42</v>
      </c>
      <c r="B481" s="404" t="s">
        <v>224</v>
      </c>
      <c r="C481" s="23" t="s">
        <v>57</v>
      </c>
      <c r="D481" s="23" t="s">
        <v>29</v>
      </c>
      <c r="E481" s="36" t="s">
        <v>100</v>
      </c>
      <c r="F481" s="23"/>
      <c r="G481" s="247">
        <f t="shared" si="163"/>
        <v>2571711.13</v>
      </c>
      <c r="H481" s="24">
        <f t="shared" si="163"/>
        <v>2334791.1</v>
      </c>
      <c r="I481" s="24">
        <f t="shared" si="163"/>
        <v>2395194.2400000002</v>
      </c>
    </row>
    <row r="482" spans="1:9" s="56" customFormat="1" x14ac:dyDescent="0.25">
      <c r="A482" s="22" t="s">
        <v>148</v>
      </c>
      <c r="B482" s="403">
        <v>701</v>
      </c>
      <c r="C482" s="23" t="s">
        <v>57</v>
      </c>
      <c r="D482" s="23" t="s">
        <v>29</v>
      </c>
      <c r="E482" s="36" t="s">
        <v>100</v>
      </c>
      <c r="F482" s="23"/>
      <c r="G482" s="247">
        <f>G483</f>
        <v>2571711.13</v>
      </c>
      <c r="H482" s="24">
        <f t="shared" si="163"/>
        <v>2334791.1</v>
      </c>
      <c r="I482" s="24">
        <f t="shared" si="163"/>
        <v>2395194.2400000002</v>
      </c>
    </row>
    <row r="483" spans="1:9" s="56" customFormat="1" ht="60.75" x14ac:dyDescent="0.25">
      <c r="A483" s="22" t="s">
        <v>669</v>
      </c>
      <c r="B483" s="404" t="s">
        <v>224</v>
      </c>
      <c r="C483" s="23" t="s">
        <v>57</v>
      </c>
      <c r="D483" s="23" t="s">
        <v>29</v>
      </c>
      <c r="E483" s="36">
        <v>5230010020</v>
      </c>
      <c r="F483" s="23"/>
      <c r="G483" s="247">
        <f>SUM(G484:G485)</f>
        <v>2571711.13</v>
      </c>
      <c r="H483" s="24">
        <f t="shared" ref="H483:I483" si="164">SUM(H484:H485)</f>
        <v>2334791.1</v>
      </c>
      <c r="I483" s="24">
        <f t="shared" si="164"/>
        <v>2395194.2400000002</v>
      </c>
    </row>
    <row r="484" spans="1:9" ht="30.75" x14ac:dyDescent="0.25">
      <c r="A484" s="22" t="s">
        <v>25</v>
      </c>
      <c r="B484" s="403">
        <v>701</v>
      </c>
      <c r="C484" s="23" t="s">
        <v>57</v>
      </c>
      <c r="D484" s="23" t="s">
        <v>29</v>
      </c>
      <c r="E484" s="36">
        <v>5230010020</v>
      </c>
      <c r="F484" s="23" t="s">
        <v>26</v>
      </c>
      <c r="G484" s="248">
        <f>1451999.13+295000</f>
        <v>1746999.13</v>
      </c>
      <c r="H484" s="28">
        <v>1510079.1</v>
      </c>
      <c r="I484" s="28">
        <v>1570482.24</v>
      </c>
    </row>
    <row r="485" spans="1:9" x14ac:dyDescent="0.25">
      <c r="A485" s="22" t="s">
        <v>50</v>
      </c>
      <c r="B485" s="403">
        <v>701</v>
      </c>
      <c r="C485" s="23" t="s">
        <v>57</v>
      </c>
      <c r="D485" s="23" t="s">
        <v>29</v>
      </c>
      <c r="E485" s="36">
        <v>5230010020</v>
      </c>
      <c r="F485" s="23" t="s">
        <v>51</v>
      </c>
      <c r="G485" s="248">
        <v>824712</v>
      </c>
      <c r="H485" s="28">
        <v>824712</v>
      </c>
      <c r="I485" s="28">
        <v>824712</v>
      </c>
    </row>
    <row r="486" spans="1:9" x14ac:dyDescent="0.25">
      <c r="A486" s="18" t="s">
        <v>118</v>
      </c>
      <c r="B486" s="404" t="s">
        <v>224</v>
      </c>
      <c r="C486" s="19" t="s">
        <v>57</v>
      </c>
      <c r="D486" s="19" t="s">
        <v>29</v>
      </c>
      <c r="E486" s="19" t="s">
        <v>119</v>
      </c>
      <c r="F486" s="19"/>
      <c r="G486" s="20">
        <f>G487+G491</f>
        <v>2063000</v>
      </c>
      <c r="H486" s="20">
        <f>H487+H491</f>
        <v>2063000</v>
      </c>
      <c r="I486" s="20">
        <f>I487+I491</f>
        <v>2063000</v>
      </c>
    </row>
    <row r="487" spans="1:9" ht="45.75" x14ac:dyDescent="0.25">
      <c r="A487" s="22" t="s">
        <v>196</v>
      </c>
      <c r="B487" s="403">
        <v>701</v>
      </c>
      <c r="C487" s="23" t="s">
        <v>57</v>
      </c>
      <c r="D487" s="23" t="s">
        <v>29</v>
      </c>
      <c r="E487" s="23" t="s">
        <v>125</v>
      </c>
      <c r="F487" s="23"/>
      <c r="G487" s="247">
        <f>G488</f>
        <v>794000</v>
      </c>
      <c r="H487" s="24">
        <f t="shared" ref="H487:I487" si="165">H488</f>
        <v>794000</v>
      </c>
      <c r="I487" s="24">
        <f t="shared" si="165"/>
        <v>794000</v>
      </c>
    </row>
    <row r="488" spans="1:9" ht="45.75" x14ac:dyDescent="0.25">
      <c r="A488" s="22" t="s">
        <v>701</v>
      </c>
      <c r="B488" s="404" t="s">
        <v>224</v>
      </c>
      <c r="C488" s="23" t="s">
        <v>57</v>
      </c>
      <c r="D488" s="23" t="s">
        <v>29</v>
      </c>
      <c r="E488" s="23">
        <v>5530010030</v>
      </c>
      <c r="F488" s="23"/>
      <c r="G488" s="247">
        <f>SUM(G489:G490)</f>
        <v>794000</v>
      </c>
      <c r="H488" s="24">
        <f t="shared" ref="H488:I488" si="166">SUM(H489:H490)</f>
        <v>794000</v>
      </c>
      <c r="I488" s="24">
        <f t="shared" si="166"/>
        <v>794000</v>
      </c>
    </row>
    <row r="489" spans="1:9" ht="30.75" x14ac:dyDescent="0.25">
      <c r="A489" s="22" t="s">
        <v>25</v>
      </c>
      <c r="B489" s="403">
        <v>701</v>
      </c>
      <c r="C489" s="23" t="s">
        <v>57</v>
      </c>
      <c r="D489" s="23" t="s">
        <v>29</v>
      </c>
      <c r="E489" s="23">
        <v>5530010030</v>
      </c>
      <c r="F489" s="23" t="s">
        <v>26</v>
      </c>
      <c r="G489" s="247">
        <v>194000</v>
      </c>
      <c r="H489" s="24">
        <v>194000</v>
      </c>
      <c r="I489" s="24">
        <v>194000</v>
      </c>
    </row>
    <row r="490" spans="1:9" x14ac:dyDescent="0.25">
      <c r="A490" s="22" t="s">
        <v>50</v>
      </c>
      <c r="B490" s="404" t="s">
        <v>224</v>
      </c>
      <c r="C490" s="23" t="s">
        <v>57</v>
      </c>
      <c r="D490" s="23" t="s">
        <v>29</v>
      </c>
      <c r="E490" s="23">
        <v>5530010030</v>
      </c>
      <c r="F490" s="23" t="s">
        <v>51</v>
      </c>
      <c r="G490" s="247">
        <v>600000</v>
      </c>
      <c r="H490" s="24">
        <v>600000</v>
      </c>
      <c r="I490" s="24">
        <v>600000</v>
      </c>
    </row>
    <row r="491" spans="1:9" x14ac:dyDescent="0.25">
      <c r="A491" s="22" t="s">
        <v>48</v>
      </c>
      <c r="B491" s="403">
        <v>701</v>
      </c>
      <c r="C491" s="23" t="s">
        <v>57</v>
      </c>
      <c r="D491" s="23" t="s">
        <v>29</v>
      </c>
      <c r="E491" s="23" t="s">
        <v>120</v>
      </c>
      <c r="F491" s="23"/>
      <c r="G491" s="247">
        <f>G492</f>
        <v>1269000</v>
      </c>
      <c r="H491" s="24">
        <f t="shared" ref="H491:I492" si="167">H492</f>
        <v>1269000</v>
      </c>
      <c r="I491" s="24">
        <f t="shared" si="167"/>
        <v>1269000</v>
      </c>
    </row>
    <row r="492" spans="1:9" ht="45.75" x14ac:dyDescent="0.25">
      <c r="A492" s="22" t="s">
        <v>700</v>
      </c>
      <c r="B492" s="404" t="s">
        <v>224</v>
      </c>
      <c r="C492" s="23" t="s">
        <v>57</v>
      </c>
      <c r="D492" s="23" t="s">
        <v>29</v>
      </c>
      <c r="E492" s="23">
        <v>5540071020</v>
      </c>
      <c r="F492" s="23"/>
      <c r="G492" s="247">
        <f>G493</f>
        <v>1269000</v>
      </c>
      <c r="H492" s="24">
        <f t="shared" si="167"/>
        <v>1269000</v>
      </c>
      <c r="I492" s="24">
        <f t="shared" si="167"/>
        <v>1269000</v>
      </c>
    </row>
    <row r="493" spans="1:9" x14ac:dyDescent="0.25">
      <c r="A493" s="22" t="s">
        <v>50</v>
      </c>
      <c r="B493" s="403">
        <v>701</v>
      </c>
      <c r="C493" s="23" t="s">
        <v>57</v>
      </c>
      <c r="D493" s="23" t="s">
        <v>29</v>
      </c>
      <c r="E493" s="23">
        <v>5540071020</v>
      </c>
      <c r="F493" s="23" t="s">
        <v>51</v>
      </c>
      <c r="G493" s="247">
        <v>1269000</v>
      </c>
      <c r="H493" s="24">
        <v>1269000</v>
      </c>
      <c r="I493" s="24">
        <v>1269000</v>
      </c>
    </row>
    <row r="494" spans="1:9" ht="47.25" x14ac:dyDescent="0.25">
      <c r="A494" s="18" t="s">
        <v>40</v>
      </c>
      <c r="B494" s="404" t="s">
        <v>224</v>
      </c>
      <c r="C494" s="19" t="s">
        <v>57</v>
      </c>
      <c r="D494" s="19" t="s">
        <v>29</v>
      </c>
      <c r="E494" s="19" t="s">
        <v>41</v>
      </c>
      <c r="F494" s="19"/>
      <c r="G494" s="246">
        <f t="shared" ref="G494:I496" si="168">G495</f>
        <v>32180796.620000001</v>
      </c>
      <c r="H494" s="20">
        <f t="shared" si="168"/>
        <v>28000000</v>
      </c>
      <c r="I494" s="20">
        <f t="shared" si="168"/>
        <v>29000000</v>
      </c>
    </row>
    <row r="495" spans="1:9" ht="60.75" x14ac:dyDescent="0.25">
      <c r="A495" s="22" t="s">
        <v>214</v>
      </c>
      <c r="B495" s="403">
        <v>701</v>
      </c>
      <c r="C495" s="23" t="s">
        <v>57</v>
      </c>
      <c r="D495" s="23" t="s">
        <v>29</v>
      </c>
      <c r="E495" s="23" t="s">
        <v>43</v>
      </c>
      <c r="F495" s="23"/>
      <c r="G495" s="247">
        <f>G496</f>
        <v>32180796.620000001</v>
      </c>
      <c r="H495" s="24">
        <f t="shared" si="168"/>
        <v>28000000</v>
      </c>
      <c r="I495" s="24">
        <f t="shared" si="168"/>
        <v>29000000</v>
      </c>
    </row>
    <row r="496" spans="1:9" ht="30.75" x14ac:dyDescent="0.25">
      <c r="A496" s="22" t="s">
        <v>249</v>
      </c>
      <c r="B496" s="404" t="s">
        <v>224</v>
      </c>
      <c r="C496" s="23" t="s">
        <v>57</v>
      </c>
      <c r="D496" s="23" t="s">
        <v>29</v>
      </c>
      <c r="E496" s="23" t="s">
        <v>699</v>
      </c>
      <c r="F496" s="23"/>
      <c r="G496" s="247">
        <f>G497</f>
        <v>32180796.620000001</v>
      </c>
      <c r="H496" s="24">
        <f t="shared" si="168"/>
        <v>28000000</v>
      </c>
      <c r="I496" s="24">
        <f t="shared" si="168"/>
        <v>29000000</v>
      </c>
    </row>
    <row r="497" spans="1:9" x14ac:dyDescent="0.25">
      <c r="A497" s="22" t="s">
        <v>50</v>
      </c>
      <c r="B497" s="403">
        <v>701</v>
      </c>
      <c r="C497" s="23" t="s">
        <v>57</v>
      </c>
      <c r="D497" s="23" t="s">
        <v>29</v>
      </c>
      <c r="E497" s="23" t="s">
        <v>699</v>
      </c>
      <c r="F497" s="23" t="s">
        <v>51</v>
      </c>
      <c r="G497" s="247">
        <f>27236819.48+4943977.14</f>
        <v>32180796.620000001</v>
      </c>
      <c r="H497" s="24">
        <v>28000000</v>
      </c>
      <c r="I497" s="24">
        <v>29000000</v>
      </c>
    </row>
    <row r="498" spans="1:9" x14ac:dyDescent="0.25">
      <c r="A498" s="18" t="s">
        <v>17</v>
      </c>
      <c r="B498" s="404" t="s">
        <v>224</v>
      </c>
      <c r="C498" s="19" t="s">
        <v>57</v>
      </c>
      <c r="D498" s="19" t="s">
        <v>29</v>
      </c>
      <c r="E498" s="19" t="s">
        <v>18</v>
      </c>
      <c r="F498" s="19"/>
      <c r="G498" s="20">
        <f t="shared" ref="G498:I499" si="169">G499</f>
        <v>13500000</v>
      </c>
      <c r="H498" s="20">
        <f t="shared" si="169"/>
        <v>13500000</v>
      </c>
      <c r="I498" s="20">
        <f t="shared" si="169"/>
        <v>13500000</v>
      </c>
    </row>
    <row r="499" spans="1:9" x14ac:dyDescent="0.25">
      <c r="A499" s="22" t="s">
        <v>54</v>
      </c>
      <c r="B499" s="403">
        <v>701</v>
      </c>
      <c r="C499" s="23" t="s">
        <v>57</v>
      </c>
      <c r="D499" s="23" t="s">
        <v>29</v>
      </c>
      <c r="E499" s="23" t="s">
        <v>37</v>
      </c>
      <c r="F499" s="23"/>
      <c r="G499" s="24">
        <f t="shared" si="169"/>
        <v>13500000</v>
      </c>
      <c r="H499" s="24">
        <f t="shared" si="169"/>
        <v>13500000</v>
      </c>
      <c r="I499" s="24">
        <f t="shared" si="169"/>
        <v>13500000</v>
      </c>
    </row>
    <row r="500" spans="1:9" ht="30.75" x14ac:dyDescent="0.25">
      <c r="A500" s="22" t="s">
        <v>185</v>
      </c>
      <c r="B500" s="404" t="s">
        <v>224</v>
      </c>
      <c r="C500" s="23" t="s">
        <v>57</v>
      </c>
      <c r="D500" s="23" t="s">
        <v>29</v>
      </c>
      <c r="E500" s="23" t="s">
        <v>186</v>
      </c>
      <c r="F500" s="23"/>
      <c r="G500" s="24">
        <f>SUM(G501:G502)</f>
        <v>13500000</v>
      </c>
      <c r="H500" s="24">
        <f>SUM(H501:H502)</f>
        <v>13500000</v>
      </c>
      <c r="I500" s="24">
        <f>SUM(I501:I502)</f>
        <v>13500000</v>
      </c>
    </row>
    <row r="501" spans="1:9" ht="30.75" x14ac:dyDescent="0.25">
      <c r="A501" s="22" t="s">
        <v>25</v>
      </c>
      <c r="B501" s="403">
        <v>701</v>
      </c>
      <c r="C501" s="23" t="s">
        <v>57</v>
      </c>
      <c r="D501" s="23" t="s">
        <v>29</v>
      </c>
      <c r="E501" s="23" t="s">
        <v>186</v>
      </c>
      <c r="F501" s="23" t="s">
        <v>26</v>
      </c>
      <c r="G501" s="24">
        <f>'Приложение 3'!F209</f>
        <v>197734</v>
      </c>
      <c r="H501" s="24">
        <f>'Приложение 3'!G209</f>
        <v>197734</v>
      </c>
      <c r="I501" s="24">
        <f>'Приложение 3'!H209</f>
        <v>197734</v>
      </c>
    </row>
    <row r="502" spans="1:9" x14ac:dyDescent="0.25">
      <c r="A502" s="22" t="s">
        <v>50</v>
      </c>
      <c r="B502" s="403">
        <v>701</v>
      </c>
      <c r="C502" s="23" t="s">
        <v>57</v>
      </c>
      <c r="D502" s="23" t="s">
        <v>29</v>
      </c>
      <c r="E502" s="23" t="s">
        <v>186</v>
      </c>
      <c r="F502" s="23" t="s">
        <v>51</v>
      </c>
      <c r="G502" s="24">
        <f>'Приложение 3'!F210</f>
        <v>13302266</v>
      </c>
      <c r="H502" s="24">
        <f>'Приложение 3'!G210</f>
        <v>13302266</v>
      </c>
      <c r="I502" s="24">
        <f>'Приложение 3'!H210</f>
        <v>13302266</v>
      </c>
    </row>
    <row r="503" spans="1:9" ht="30.75" x14ac:dyDescent="0.25">
      <c r="A503" s="22" t="s">
        <v>122</v>
      </c>
      <c r="B503" s="404" t="s">
        <v>224</v>
      </c>
      <c r="C503" s="23" t="s">
        <v>57</v>
      </c>
      <c r="D503" s="23" t="s">
        <v>29</v>
      </c>
      <c r="E503" s="23" t="s">
        <v>37</v>
      </c>
      <c r="F503" s="23" t="s">
        <v>47</v>
      </c>
      <c r="G503" s="24"/>
      <c r="H503" s="24"/>
      <c r="I503" s="28"/>
    </row>
    <row r="504" spans="1:9" s="27" customFormat="1" x14ac:dyDescent="0.25">
      <c r="A504" s="18" t="s">
        <v>126</v>
      </c>
      <c r="B504" s="403">
        <v>701</v>
      </c>
      <c r="C504" s="19" t="s">
        <v>57</v>
      </c>
      <c r="D504" s="19" t="s">
        <v>31</v>
      </c>
      <c r="E504" s="19"/>
      <c r="F504" s="19"/>
      <c r="G504" s="20">
        <f>G505+G516+G530+G526</f>
        <v>25274245.829999998</v>
      </c>
      <c r="H504" s="20">
        <f t="shared" ref="H504:I504" si="170">H505+H516+H530+H526</f>
        <v>13698632.059999999</v>
      </c>
      <c r="I504" s="20">
        <f t="shared" si="170"/>
        <v>13794842.059999999</v>
      </c>
    </row>
    <row r="505" spans="1:9" s="27" customFormat="1" ht="31.5" x14ac:dyDescent="0.25">
      <c r="A505" s="18" t="s">
        <v>127</v>
      </c>
      <c r="B505" s="404" t="s">
        <v>224</v>
      </c>
      <c r="C505" s="19" t="s">
        <v>57</v>
      </c>
      <c r="D505" s="19" t="s">
        <v>31</v>
      </c>
      <c r="E505" s="19" t="s">
        <v>128</v>
      </c>
      <c r="F505" s="19"/>
      <c r="G505" s="20">
        <f>G506</f>
        <v>3173334.09</v>
      </c>
      <c r="H505" s="20">
        <f>H506</f>
        <v>2995900</v>
      </c>
      <c r="I505" s="20">
        <f>I506</f>
        <v>2995900</v>
      </c>
    </row>
    <row r="506" spans="1:9" s="27" customFormat="1" ht="30" x14ac:dyDescent="0.25">
      <c r="A506" s="235" t="s">
        <v>215</v>
      </c>
      <c r="B506" s="403">
        <v>701</v>
      </c>
      <c r="C506" s="23" t="s">
        <v>57</v>
      </c>
      <c r="D506" s="23" t="s">
        <v>31</v>
      </c>
      <c r="E506" s="23" t="s">
        <v>129</v>
      </c>
      <c r="F506" s="23"/>
      <c r="G506" s="24">
        <f>G507+G511+G513</f>
        <v>3173334.09</v>
      </c>
      <c r="H506" s="24">
        <f t="shared" ref="H506:I506" si="171">H507+H511+H513</f>
        <v>2995900</v>
      </c>
      <c r="I506" s="24">
        <f t="shared" si="171"/>
        <v>2995900</v>
      </c>
    </row>
    <row r="507" spans="1:9" s="27" customFormat="1" ht="30" x14ac:dyDescent="0.25">
      <c r="A507" s="236" t="s">
        <v>703</v>
      </c>
      <c r="B507" s="404" t="s">
        <v>224</v>
      </c>
      <c r="C507" s="23" t="s">
        <v>57</v>
      </c>
      <c r="D507" s="23" t="s">
        <v>31</v>
      </c>
      <c r="E507" s="23">
        <v>5430010001</v>
      </c>
      <c r="F507" s="23"/>
      <c r="G507" s="247">
        <f>SUM(G508:G510)</f>
        <v>2901309.09</v>
      </c>
      <c r="H507" s="24">
        <f t="shared" ref="H507:I507" si="172">SUM(H508:H510)</f>
        <v>2625900</v>
      </c>
      <c r="I507" s="24">
        <f t="shared" si="172"/>
        <v>2625900</v>
      </c>
    </row>
    <row r="508" spans="1:9" s="27" customFormat="1" ht="75" x14ac:dyDescent="0.25">
      <c r="A508" s="236" t="s">
        <v>21</v>
      </c>
      <c r="B508" s="403">
        <v>701</v>
      </c>
      <c r="C508" s="23" t="s">
        <v>57</v>
      </c>
      <c r="D508" s="23" t="s">
        <v>31</v>
      </c>
      <c r="E508" s="23">
        <v>5430010001</v>
      </c>
      <c r="F508" s="23" t="s">
        <v>22</v>
      </c>
      <c r="G508" s="248">
        <f>272580-179500</f>
        <v>93080</v>
      </c>
      <c r="H508" s="28">
        <v>272580</v>
      </c>
      <c r="I508" s="28">
        <v>272580</v>
      </c>
    </row>
    <row r="509" spans="1:9" s="27" customFormat="1" ht="30.75" x14ac:dyDescent="0.25">
      <c r="A509" s="22" t="s">
        <v>25</v>
      </c>
      <c r="B509" s="404" t="s">
        <v>224</v>
      </c>
      <c r="C509" s="23" t="s">
        <v>57</v>
      </c>
      <c r="D509" s="23" t="s">
        <v>31</v>
      </c>
      <c r="E509" s="23" t="s">
        <v>779</v>
      </c>
      <c r="F509" s="23" t="s">
        <v>26</v>
      </c>
      <c r="G509" s="248">
        <f>1218924.62+177434.09</f>
        <v>1396358.7100000002</v>
      </c>
      <c r="H509" s="28">
        <v>1218924.6200000001</v>
      </c>
      <c r="I509" s="28">
        <v>1218924.6200000001</v>
      </c>
    </row>
    <row r="510" spans="1:9" s="27" customFormat="1" x14ac:dyDescent="0.25">
      <c r="A510" s="22" t="s">
        <v>50</v>
      </c>
      <c r="B510" s="403">
        <v>701</v>
      </c>
      <c r="C510" s="23" t="s">
        <v>57</v>
      </c>
      <c r="D510" s="23" t="s">
        <v>31</v>
      </c>
      <c r="E510" s="23">
        <v>5430010001</v>
      </c>
      <c r="F510" s="23" t="s">
        <v>51</v>
      </c>
      <c r="G510" s="248">
        <f>1134395.38+277475</f>
        <v>1411870.38</v>
      </c>
      <c r="H510" s="28">
        <v>1134395.3799999999</v>
      </c>
      <c r="I510" s="28">
        <v>1134395.3799999999</v>
      </c>
    </row>
    <row r="511" spans="1:9" s="27" customFormat="1" ht="30.75" x14ac:dyDescent="0.25">
      <c r="A511" s="22" t="s">
        <v>704</v>
      </c>
      <c r="B511" s="404" t="s">
        <v>224</v>
      </c>
      <c r="C511" s="23" t="s">
        <v>57</v>
      </c>
      <c r="D511" s="23" t="s">
        <v>31</v>
      </c>
      <c r="E511" s="23">
        <v>5430010002</v>
      </c>
      <c r="F511" s="23"/>
      <c r="G511" s="248">
        <f>G512</f>
        <v>50000</v>
      </c>
      <c r="H511" s="28">
        <f t="shared" ref="H511:I511" si="173">H512</f>
        <v>50000</v>
      </c>
      <c r="I511" s="28">
        <f t="shared" si="173"/>
        <v>50000</v>
      </c>
    </row>
    <row r="512" spans="1:9" s="27" customFormat="1" ht="30.75" x14ac:dyDescent="0.25">
      <c r="A512" s="22" t="s">
        <v>25</v>
      </c>
      <c r="B512" s="403">
        <v>701</v>
      </c>
      <c r="C512" s="23" t="s">
        <v>57</v>
      </c>
      <c r="D512" s="23" t="s">
        <v>31</v>
      </c>
      <c r="E512" s="23">
        <v>5430010002</v>
      </c>
      <c r="F512" s="23" t="s">
        <v>26</v>
      </c>
      <c r="G512" s="248">
        <v>50000</v>
      </c>
      <c r="H512" s="28">
        <v>50000</v>
      </c>
      <c r="I512" s="28">
        <v>50000</v>
      </c>
    </row>
    <row r="513" spans="1:9" s="27" customFormat="1" ht="30.75" x14ac:dyDescent="0.25">
      <c r="A513" s="22" t="s">
        <v>705</v>
      </c>
      <c r="B513" s="404" t="s">
        <v>224</v>
      </c>
      <c r="C513" s="23" t="s">
        <v>57</v>
      </c>
      <c r="D513" s="23" t="s">
        <v>31</v>
      </c>
      <c r="E513" s="23">
        <v>5430010020</v>
      </c>
      <c r="F513" s="23"/>
      <c r="G513" s="248">
        <f>SUM(G514:G515)</f>
        <v>222025</v>
      </c>
      <c r="H513" s="28">
        <f t="shared" ref="H513:I513" si="174">SUM(H514:H515)</f>
        <v>320000</v>
      </c>
      <c r="I513" s="28">
        <f t="shared" si="174"/>
        <v>320000</v>
      </c>
    </row>
    <row r="514" spans="1:9" s="27" customFormat="1" ht="30.75" x14ac:dyDescent="0.25">
      <c r="A514" s="22" t="s">
        <v>25</v>
      </c>
      <c r="B514" s="404" t="s">
        <v>224</v>
      </c>
      <c r="C514" s="23" t="s">
        <v>57</v>
      </c>
      <c r="D514" s="23" t="s">
        <v>31</v>
      </c>
      <c r="E514" s="23">
        <v>5430010020</v>
      </c>
      <c r="F514" s="23" t="s">
        <v>26</v>
      </c>
      <c r="G514" s="248">
        <f>320000-97975</f>
        <v>222025</v>
      </c>
      <c r="H514" s="28">
        <v>0</v>
      </c>
      <c r="I514" s="28">
        <v>0</v>
      </c>
    </row>
    <row r="515" spans="1:9" s="27" customFormat="1" x14ac:dyDescent="0.25">
      <c r="A515" s="22" t="s">
        <v>50</v>
      </c>
      <c r="B515" s="403">
        <v>701</v>
      </c>
      <c r="C515" s="23" t="s">
        <v>57</v>
      </c>
      <c r="D515" s="23" t="s">
        <v>31</v>
      </c>
      <c r="E515" s="23">
        <v>5430010020</v>
      </c>
      <c r="F515" s="23" t="s">
        <v>51</v>
      </c>
      <c r="G515" s="28">
        <f>320000-320000</f>
        <v>0</v>
      </c>
      <c r="H515" s="28">
        <v>320000</v>
      </c>
      <c r="I515" s="28">
        <v>320000</v>
      </c>
    </row>
    <row r="516" spans="1:9" x14ac:dyDescent="0.25">
      <c r="A516" s="18" t="s">
        <v>118</v>
      </c>
      <c r="B516" s="404" t="s">
        <v>224</v>
      </c>
      <c r="C516" s="19" t="s">
        <v>57</v>
      </c>
      <c r="D516" s="19" t="s">
        <v>31</v>
      </c>
      <c r="E516" s="19" t="s">
        <v>119</v>
      </c>
      <c r="F516" s="19"/>
      <c r="G516" s="20">
        <f>G517+G523</f>
        <v>3034669.83</v>
      </c>
      <c r="H516" s="20">
        <f>H517+H523</f>
        <v>4167343.44</v>
      </c>
      <c r="I516" s="20">
        <f>I517+I523</f>
        <v>4167343.44</v>
      </c>
    </row>
    <row r="517" spans="1:9" ht="45.75" x14ac:dyDescent="0.25">
      <c r="A517" s="22" t="s">
        <v>196</v>
      </c>
      <c r="B517" s="403">
        <v>701</v>
      </c>
      <c r="C517" s="23" t="s">
        <v>57</v>
      </c>
      <c r="D517" s="23" t="s">
        <v>31</v>
      </c>
      <c r="E517" s="23" t="s">
        <v>125</v>
      </c>
      <c r="F517" s="23"/>
      <c r="G517" s="247">
        <f>G518</f>
        <v>998195.83000000007</v>
      </c>
      <c r="H517" s="24">
        <f t="shared" ref="H517:I517" si="175">H518</f>
        <v>1787343.44</v>
      </c>
      <c r="I517" s="24">
        <f t="shared" si="175"/>
        <v>1787343.44</v>
      </c>
    </row>
    <row r="518" spans="1:9" ht="60.75" x14ac:dyDescent="0.25">
      <c r="A518" s="22" t="s">
        <v>702</v>
      </c>
      <c r="B518" s="404" t="s">
        <v>224</v>
      </c>
      <c r="C518" s="23" t="s">
        <v>57</v>
      </c>
      <c r="D518" s="23" t="s">
        <v>31</v>
      </c>
      <c r="E518" s="23">
        <v>5530010070</v>
      </c>
      <c r="F518" s="23"/>
      <c r="G518" s="247">
        <f>SUM(G519:G522)</f>
        <v>998195.83000000007</v>
      </c>
      <c r="H518" s="24">
        <f t="shared" ref="H518:I518" si="176">SUM(H519:H522)</f>
        <v>1787343.44</v>
      </c>
      <c r="I518" s="24">
        <f t="shared" si="176"/>
        <v>1787343.44</v>
      </c>
    </row>
    <row r="519" spans="1:9" ht="75.75" x14ac:dyDescent="0.25">
      <c r="A519" s="22" t="s">
        <v>21</v>
      </c>
      <c r="B519" s="403">
        <v>701</v>
      </c>
      <c r="C519" s="23" t="s">
        <v>57</v>
      </c>
      <c r="D519" s="23" t="s">
        <v>31</v>
      </c>
      <c r="E519" s="23">
        <v>5530010070</v>
      </c>
      <c r="F519" s="23" t="s">
        <v>22</v>
      </c>
      <c r="G519" s="247">
        <v>0</v>
      </c>
      <c r="H519" s="24">
        <v>0</v>
      </c>
      <c r="I519" s="28">
        <v>0</v>
      </c>
    </row>
    <row r="520" spans="1:9" ht="30.75" x14ac:dyDescent="0.25">
      <c r="A520" s="22" t="s">
        <v>25</v>
      </c>
      <c r="B520" s="403">
        <v>701</v>
      </c>
      <c r="C520" s="23" t="s">
        <v>57</v>
      </c>
      <c r="D520" s="23" t="s">
        <v>31</v>
      </c>
      <c r="E520" s="23">
        <v>5530010070</v>
      </c>
      <c r="F520" s="23" t="s">
        <v>26</v>
      </c>
      <c r="G520" s="248">
        <v>827638.63</v>
      </c>
      <c r="H520" s="28">
        <v>1609963.95</v>
      </c>
      <c r="I520" s="28">
        <v>1609963.95</v>
      </c>
    </row>
    <row r="521" spans="1:9" x14ac:dyDescent="0.25">
      <c r="A521" s="22" t="s">
        <v>50</v>
      </c>
      <c r="B521" s="404" t="s">
        <v>224</v>
      </c>
      <c r="C521" s="23" t="s">
        <v>57</v>
      </c>
      <c r="D521" s="23" t="s">
        <v>31</v>
      </c>
      <c r="E521" s="23">
        <v>5530010070</v>
      </c>
      <c r="F521" s="23" t="s">
        <v>51</v>
      </c>
      <c r="G521" s="248">
        <v>170557.2</v>
      </c>
      <c r="H521" s="28">
        <v>177379.49</v>
      </c>
      <c r="I521" s="28">
        <v>177379.49</v>
      </c>
    </row>
    <row r="522" spans="1:9" x14ac:dyDescent="0.25">
      <c r="A522" s="22" t="s">
        <v>27</v>
      </c>
      <c r="B522" s="403">
        <v>701</v>
      </c>
      <c r="C522" s="23" t="s">
        <v>57</v>
      </c>
      <c r="D522" s="23" t="s">
        <v>31</v>
      </c>
      <c r="E522" s="23">
        <v>5530010070</v>
      </c>
      <c r="F522" s="23" t="s">
        <v>28</v>
      </c>
      <c r="G522" s="28">
        <f>'Приложение 4'!F347</f>
        <v>0</v>
      </c>
      <c r="H522" s="28">
        <f>'Приложение 4'!G347</f>
        <v>0</v>
      </c>
      <c r="I522" s="28">
        <f>'Приложение 4'!H347</f>
        <v>0</v>
      </c>
    </row>
    <row r="523" spans="1:9" x14ac:dyDescent="0.25">
      <c r="A523" s="22" t="s">
        <v>48</v>
      </c>
      <c r="B523" s="404" t="s">
        <v>224</v>
      </c>
      <c r="C523" s="23" t="s">
        <v>57</v>
      </c>
      <c r="D523" s="23" t="s">
        <v>31</v>
      </c>
      <c r="E523" s="23" t="s">
        <v>120</v>
      </c>
      <c r="F523" s="23"/>
      <c r="G523" s="247">
        <f>G524</f>
        <v>2036474</v>
      </c>
      <c r="H523" s="24">
        <f t="shared" ref="H523:I524" si="177">H524</f>
        <v>2380000</v>
      </c>
      <c r="I523" s="24">
        <f t="shared" si="177"/>
        <v>2380000</v>
      </c>
    </row>
    <row r="524" spans="1:9" ht="45.75" x14ac:dyDescent="0.25">
      <c r="A524" s="22" t="s">
        <v>700</v>
      </c>
      <c r="B524" s="403">
        <v>701</v>
      </c>
      <c r="C524" s="23" t="s">
        <v>57</v>
      </c>
      <c r="D524" s="23" t="s">
        <v>31</v>
      </c>
      <c r="E524" s="23">
        <v>5540071020</v>
      </c>
      <c r="F524" s="23"/>
      <c r="G524" s="247">
        <f>G525</f>
        <v>2036474</v>
      </c>
      <c r="H524" s="24">
        <f t="shared" si="177"/>
        <v>2380000</v>
      </c>
      <c r="I524" s="24">
        <f t="shared" si="177"/>
        <v>2380000</v>
      </c>
    </row>
    <row r="525" spans="1:9" x14ac:dyDescent="0.25">
      <c r="A525" s="22" t="s">
        <v>50</v>
      </c>
      <c r="B525" s="404" t="s">
        <v>224</v>
      </c>
      <c r="C525" s="23" t="s">
        <v>57</v>
      </c>
      <c r="D525" s="23" t="s">
        <v>31</v>
      </c>
      <c r="E525" s="23">
        <v>5540071020</v>
      </c>
      <c r="F525" s="23" t="s">
        <v>51</v>
      </c>
      <c r="G525" s="247">
        <f>2380000-343526</f>
        <v>2036474</v>
      </c>
      <c r="H525" s="24">
        <v>2380000</v>
      </c>
      <c r="I525" s="24">
        <v>2380000</v>
      </c>
    </row>
    <row r="526" spans="1:9" ht="47.25" x14ac:dyDescent="0.25">
      <c r="A526" s="18" t="s">
        <v>707</v>
      </c>
      <c r="B526" s="405" t="s">
        <v>224</v>
      </c>
      <c r="C526" s="19" t="s">
        <v>57</v>
      </c>
      <c r="D526" s="19" t="s">
        <v>31</v>
      </c>
      <c r="E526" s="19" t="s">
        <v>114</v>
      </c>
      <c r="F526" s="19"/>
      <c r="G526" s="20">
        <f>G527</f>
        <v>4597700</v>
      </c>
      <c r="H526" s="20">
        <f t="shared" ref="H526:I526" si="178">H527</f>
        <v>0</v>
      </c>
      <c r="I526" s="20">
        <f t="shared" si="178"/>
        <v>0</v>
      </c>
    </row>
    <row r="527" spans="1:9" ht="30.75" x14ac:dyDescent="0.25">
      <c r="A527" s="22" t="s">
        <v>576</v>
      </c>
      <c r="B527" s="404" t="s">
        <v>224</v>
      </c>
      <c r="C527" s="23" t="s">
        <v>57</v>
      </c>
      <c r="D527" s="23" t="s">
        <v>31</v>
      </c>
      <c r="E527" s="23" t="s">
        <v>115</v>
      </c>
      <c r="F527" s="23"/>
      <c r="G527" s="24">
        <f>G528</f>
        <v>4597700</v>
      </c>
      <c r="H527" s="24">
        <f t="shared" ref="H527:I527" si="179">H528</f>
        <v>0</v>
      </c>
      <c r="I527" s="24">
        <f t="shared" si="179"/>
        <v>0</v>
      </c>
    </row>
    <row r="528" spans="1:9" ht="30.75" x14ac:dyDescent="0.25">
      <c r="A528" s="22" t="s">
        <v>830</v>
      </c>
      <c r="B528" s="404" t="s">
        <v>224</v>
      </c>
      <c r="C528" s="23" t="s">
        <v>57</v>
      </c>
      <c r="D528" s="23" t="s">
        <v>31</v>
      </c>
      <c r="E528" s="23" t="s">
        <v>831</v>
      </c>
      <c r="F528" s="23"/>
      <c r="G528" s="24">
        <f>G529</f>
        <v>4597700</v>
      </c>
      <c r="H528" s="24">
        <f t="shared" ref="H528:I528" si="180">H529</f>
        <v>0</v>
      </c>
      <c r="I528" s="24">
        <f t="shared" si="180"/>
        <v>0</v>
      </c>
    </row>
    <row r="529" spans="1:9" x14ac:dyDescent="0.25">
      <c r="A529" s="22" t="s">
        <v>50</v>
      </c>
      <c r="B529" s="404" t="s">
        <v>224</v>
      </c>
      <c r="C529" s="23" t="s">
        <v>57</v>
      </c>
      <c r="D529" s="23" t="s">
        <v>31</v>
      </c>
      <c r="E529" s="23" t="s">
        <v>831</v>
      </c>
      <c r="F529" s="23" t="s">
        <v>51</v>
      </c>
      <c r="G529" s="24">
        <v>4597700</v>
      </c>
      <c r="H529" s="24">
        <v>0</v>
      </c>
      <c r="I529" s="24">
        <v>0</v>
      </c>
    </row>
    <row r="530" spans="1:9" x14ac:dyDescent="0.25">
      <c r="A530" s="18" t="s">
        <v>17</v>
      </c>
      <c r="B530" s="403">
        <v>701</v>
      </c>
      <c r="C530" s="19" t="s">
        <v>57</v>
      </c>
      <c r="D530" s="19" t="s">
        <v>31</v>
      </c>
      <c r="E530" s="19" t="s">
        <v>18</v>
      </c>
      <c r="F530" s="23"/>
      <c r="G530" s="20">
        <f>G531+G534</f>
        <v>14468541.91</v>
      </c>
      <c r="H530" s="20">
        <f>H531+H534</f>
        <v>6535388.6200000001</v>
      </c>
      <c r="I530" s="20">
        <f>I531+I534</f>
        <v>6631598.6200000001</v>
      </c>
    </row>
    <row r="531" spans="1:9" ht="30.75" x14ac:dyDescent="0.25">
      <c r="A531" s="22" t="s">
        <v>19</v>
      </c>
      <c r="B531" s="404" t="s">
        <v>224</v>
      </c>
      <c r="C531" s="23" t="s">
        <v>57</v>
      </c>
      <c r="D531" s="23" t="s">
        <v>31</v>
      </c>
      <c r="E531" s="23" t="s">
        <v>20</v>
      </c>
      <c r="F531" s="23"/>
      <c r="G531" s="24">
        <f t="shared" ref="G531:I532" si="181">G532</f>
        <v>4611188.62</v>
      </c>
      <c r="H531" s="24">
        <f t="shared" si="181"/>
        <v>4611188.62</v>
      </c>
      <c r="I531" s="24">
        <f t="shared" si="181"/>
        <v>4611188.62</v>
      </c>
    </row>
    <row r="532" spans="1:9" ht="30.75" x14ac:dyDescent="0.25">
      <c r="A532" s="22" t="s">
        <v>159</v>
      </c>
      <c r="B532" s="403">
        <v>701</v>
      </c>
      <c r="C532" s="23" t="s">
        <v>57</v>
      </c>
      <c r="D532" s="23" t="s">
        <v>31</v>
      </c>
      <c r="E532" s="23" t="s">
        <v>160</v>
      </c>
      <c r="F532" s="23"/>
      <c r="G532" s="24">
        <f t="shared" si="181"/>
        <v>4611188.62</v>
      </c>
      <c r="H532" s="24">
        <f t="shared" si="181"/>
        <v>4611188.62</v>
      </c>
      <c r="I532" s="24">
        <f t="shared" si="181"/>
        <v>4611188.62</v>
      </c>
    </row>
    <row r="533" spans="1:9" ht="75.75" x14ac:dyDescent="0.25">
      <c r="A533" s="22" t="s">
        <v>21</v>
      </c>
      <c r="B533" s="404" t="s">
        <v>224</v>
      </c>
      <c r="C533" s="23" t="s">
        <v>57</v>
      </c>
      <c r="D533" s="23" t="s">
        <v>31</v>
      </c>
      <c r="E533" s="23" t="s">
        <v>160</v>
      </c>
      <c r="F533" s="23" t="s">
        <v>22</v>
      </c>
      <c r="G533" s="24">
        <f>'Приложение 3'!F216</f>
        <v>4611188.62</v>
      </c>
      <c r="H533" s="24">
        <f>'Приложение 3'!G216</f>
        <v>4611188.62</v>
      </c>
      <c r="I533" s="24">
        <f>'Приложение 3'!H216</f>
        <v>4611188.62</v>
      </c>
    </row>
    <row r="534" spans="1:9" x14ac:dyDescent="0.25">
      <c r="A534" s="22" t="s">
        <v>54</v>
      </c>
      <c r="B534" s="403">
        <v>701</v>
      </c>
      <c r="C534" s="23" t="s">
        <v>57</v>
      </c>
      <c r="D534" s="23" t="s">
        <v>31</v>
      </c>
      <c r="E534" s="23" t="s">
        <v>37</v>
      </c>
      <c r="F534" s="23"/>
      <c r="G534" s="24">
        <f>G539+G537+G535</f>
        <v>9857353.2899999991</v>
      </c>
      <c r="H534" s="24">
        <f t="shared" ref="H534:I534" si="182">H539+H537+H535</f>
        <v>1924200</v>
      </c>
      <c r="I534" s="24">
        <f t="shared" si="182"/>
        <v>2020410</v>
      </c>
    </row>
    <row r="535" spans="1:9" ht="30.75" x14ac:dyDescent="0.25">
      <c r="A535" s="22" t="s">
        <v>771</v>
      </c>
      <c r="B535" s="404" t="s">
        <v>224</v>
      </c>
      <c r="C535" s="23" t="s">
        <v>57</v>
      </c>
      <c r="D535" s="23" t="s">
        <v>31</v>
      </c>
      <c r="E535" s="23" t="s">
        <v>770</v>
      </c>
      <c r="F535" s="23"/>
      <c r="G535" s="24">
        <f>G536</f>
        <v>6879833.29</v>
      </c>
      <c r="H535" s="24">
        <f t="shared" ref="H535:I535" si="183">H536</f>
        <v>0</v>
      </c>
      <c r="I535" s="24">
        <f t="shared" si="183"/>
        <v>0</v>
      </c>
    </row>
    <row r="536" spans="1:9" x14ac:dyDescent="0.25">
      <c r="A536" s="22" t="s">
        <v>50</v>
      </c>
      <c r="B536" s="403">
        <v>701</v>
      </c>
      <c r="C536" s="23" t="s">
        <v>57</v>
      </c>
      <c r="D536" s="23" t="s">
        <v>31</v>
      </c>
      <c r="E536" s="23" t="s">
        <v>770</v>
      </c>
      <c r="F536" s="23" t="s">
        <v>51</v>
      </c>
      <c r="G536" s="24">
        <f>'Приложение 3'!F219</f>
        <v>6879833.29</v>
      </c>
      <c r="H536" s="24">
        <f>'Приложение 3'!G219</f>
        <v>0</v>
      </c>
      <c r="I536" s="24">
        <f>'Приложение 3'!H219</f>
        <v>0</v>
      </c>
    </row>
    <row r="537" spans="1:9" ht="30.75" x14ac:dyDescent="0.25">
      <c r="A537" s="22" t="s">
        <v>185</v>
      </c>
      <c r="B537" s="404" t="s">
        <v>224</v>
      </c>
      <c r="C537" s="23" t="s">
        <v>57</v>
      </c>
      <c r="D537" s="23" t="s">
        <v>31</v>
      </c>
      <c r="E537" s="23" t="s">
        <v>186</v>
      </c>
      <c r="F537" s="23"/>
      <c r="G537" s="24">
        <f>G538</f>
        <v>1149530</v>
      </c>
      <c r="H537" s="24">
        <f t="shared" ref="H537:I537" si="184">H538</f>
        <v>0</v>
      </c>
      <c r="I537" s="24">
        <f t="shared" si="184"/>
        <v>0</v>
      </c>
    </row>
    <row r="538" spans="1:9" x14ac:dyDescent="0.25">
      <c r="A538" s="22" t="s">
        <v>50</v>
      </c>
      <c r="B538" s="403">
        <v>701</v>
      </c>
      <c r="C538" s="23" t="s">
        <v>57</v>
      </c>
      <c r="D538" s="23" t="s">
        <v>31</v>
      </c>
      <c r="E538" s="23" t="s">
        <v>186</v>
      </c>
      <c r="F538" s="23" t="s">
        <v>51</v>
      </c>
      <c r="G538" s="24">
        <f>'Приложение 3'!F221</f>
        <v>1149530</v>
      </c>
      <c r="H538" s="24">
        <f>'Приложение 3'!G221</f>
        <v>0</v>
      </c>
      <c r="I538" s="24">
        <f>'Приложение 3'!H221</f>
        <v>0</v>
      </c>
    </row>
    <row r="539" spans="1:9" ht="30.75" x14ac:dyDescent="0.25">
      <c r="A539" s="22" t="s">
        <v>187</v>
      </c>
      <c r="B539" s="404" t="s">
        <v>224</v>
      </c>
      <c r="C539" s="23" t="s">
        <v>57</v>
      </c>
      <c r="D539" s="23" t="s">
        <v>31</v>
      </c>
      <c r="E539" s="23" t="s">
        <v>188</v>
      </c>
      <c r="F539" s="23"/>
      <c r="G539" s="24">
        <f t="shared" ref="G539:I539" si="185">G540</f>
        <v>1827990</v>
      </c>
      <c r="H539" s="24">
        <f t="shared" si="185"/>
        <v>1924200</v>
      </c>
      <c r="I539" s="24">
        <f t="shared" si="185"/>
        <v>2020410</v>
      </c>
    </row>
    <row r="540" spans="1:9" x14ac:dyDescent="0.25">
      <c r="A540" s="22" t="s">
        <v>50</v>
      </c>
      <c r="B540" s="403">
        <v>701</v>
      </c>
      <c r="C540" s="23" t="s">
        <v>57</v>
      </c>
      <c r="D540" s="23" t="s">
        <v>31</v>
      </c>
      <c r="E540" s="23" t="s">
        <v>188</v>
      </c>
      <c r="F540" s="23" t="s">
        <v>51</v>
      </c>
      <c r="G540" s="24">
        <f>'Приложение 3'!F224</f>
        <v>1827990</v>
      </c>
      <c r="H540" s="24">
        <f>'Приложение 3'!G224</f>
        <v>1924200</v>
      </c>
      <c r="I540" s="24">
        <f>'Приложение 3'!H224</f>
        <v>2020410</v>
      </c>
    </row>
    <row r="541" spans="1:9" x14ac:dyDescent="0.25">
      <c r="A541" s="18" t="s">
        <v>130</v>
      </c>
      <c r="B541" s="403">
        <v>701</v>
      </c>
      <c r="C541" s="19" t="s">
        <v>35</v>
      </c>
      <c r="D541" s="19"/>
      <c r="E541" s="19"/>
      <c r="F541" s="19"/>
      <c r="G541" s="20">
        <f>G542+G565</f>
        <v>243584727.02000001</v>
      </c>
      <c r="H541" s="20">
        <f>H542+H565</f>
        <v>194250511.13999999</v>
      </c>
      <c r="I541" s="20">
        <f>I542+I565</f>
        <v>195598580.81</v>
      </c>
    </row>
    <row r="542" spans="1:9" x14ac:dyDescent="0.25">
      <c r="A542" s="18" t="s">
        <v>131</v>
      </c>
      <c r="B542" s="404" t="s">
        <v>224</v>
      </c>
      <c r="C542" s="19" t="s">
        <v>35</v>
      </c>
      <c r="D542" s="19" t="s">
        <v>14</v>
      </c>
      <c r="E542" s="19"/>
      <c r="F542" s="19"/>
      <c r="G542" s="20">
        <f>G543+G559</f>
        <v>200324027.02000001</v>
      </c>
      <c r="H542" s="20">
        <f>H543+H559</f>
        <v>150525707.13999999</v>
      </c>
      <c r="I542" s="20">
        <f>I543+I559</f>
        <v>151873776.81</v>
      </c>
    </row>
    <row r="543" spans="1:9" ht="31.5" x14ac:dyDescent="0.25">
      <c r="A543" s="18" t="s">
        <v>132</v>
      </c>
      <c r="B543" s="403">
        <v>701</v>
      </c>
      <c r="C543" s="19" t="s">
        <v>35</v>
      </c>
      <c r="D543" s="19" t="s">
        <v>14</v>
      </c>
      <c r="E543" s="19" t="s">
        <v>133</v>
      </c>
      <c r="F543" s="19"/>
      <c r="G543" s="20">
        <f>G544+G553</f>
        <v>160528943.68000001</v>
      </c>
      <c r="H543" s="20">
        <f>H544+H553</f>
        <v>150525707.13999999</v>
      </c>
      <c r="I543" s="20">
        <f>I544+I553</f>
        <v>151873776.81</v>
      </c>
    </row>
    <row r="544" spans="1:9" x14ac:dyDescent="0.25">
      <c r="A544" s="22" t="s">
        <v>195</v>
      </c>
      <c r="B544" s="404" t="s">
        <v>224</v>
      </c>
      <c r="C544" s="23" t="s">
        <v>35</v>
      </c>
      <c r="D544" s="23" t="s">
        <v>14</v>
      </c>
      <c r="E544" s="23" t="s">
        <v>134</v>
      </c>
      <c r="F544" s="23"/>
      <c r="G544" s="24">
        <f>G545+G547+G550</f>
        <v>18438900</v>
      </c>
      <c r="H544" s="24">
        <f t="shared" ref="H544:I544" si="186">H545+H547+H550</f>
        <v>17500000</v>
      </c>
      <c r="I544" s="24">
        <f t="shared" si="186"/>
        <v>17500000</v>
      </c>
    </row>
    <row r="545" spans="1:9" ht="30.75" x14ac:dyDescent="0.25">
      <c r="A545" s="22" t="s">
        <v>656</v>
      </c>
      <c r="B545" s="403">
        <v>701</v>
      </c>
      <c r="C545" s="57" t="s">
        <v>35</v>
      </c>
      <c r="D545" s="57" t="s">
        <v>14</v>
      </c>
      <c r="E545" s="23">
        <v>5730010000</v>
      </c>
      <c r="F545" s="23"/>
      <c r="G545" s="247">
        <f>G546</f>
        <v>2418900</v>
      </c>
      <c r="H545" s="24">
        <f t="shared" ref="H545:I545" si="187">H546</f>
        <v>1480000</v>
      </c>
      <c r="I545" s="24">
        <f t="shared" si="187"/>
        <v>1480000</v>
      </c>
    </row>
    <row r="546" spans="1:9" ht="30.75" x14ac:dyDescent="0.25">
      <c r="A546" s="315" t="s">
        <v>25</v>
      </c>
      <c r="B546" s="404" t="s">
        <v>224</v>
      </c>
      <c r="C546" s="57" t="s">
        <v>35</v>
      </c>
      <c r="D546" s="57" t="s">
        <v>14</v>
      </c>
      <c r="E546" s="57">
        <v>5730010000</v>
      </c>
      <c r="F546" s="57" t="s">
        <v>26</v>
      </c>
      <c r="G546" s="247">
        <f>1480000+650000+288900</f>
        <v>2418900</v>
      </c>
      <c r="H546" s="24">
        <v>1480000</v>
      </c>
      <c r="I546" s="24">
        <v>1480000</v>
      </c>
    </row>
    <row r="547" spans="1:9" ht="30.75" x14ac:dyDescent="0.25">
      <c r="A547" s="315" t="s">
        <v>657</v>
      </c>
      <c r="B547" s="403">
        <v>701</v>
      </c>
      <c r="C547" s="57" t="s">
        <v>35</v>
      </c>
      <c r="D547" s="57" t="s">
        <v>14</v>
      </c>
      <c r="E547" s="57">
        <v>5730010073</v>
      </c>
      <c r="F547" s="57"/>
      <c r="G547" s="247">
        <f>SUM(G548:G549)</f>
        <v>15431100</v>
      </c>
      <c r="H547" s="24">
        <f t="shared" ref="H547:I547" si="188">SUM(H548:H549)</f>
        <v>15720000</v>
      </c>
      <c r="I547" s="24">
        <f t="shared" si="188"/>
        <v>15720000</v>
      </c>
    </row>
    <row r="548" spans="1:9" ht="75.75" x14ac:dyDescent="0.25">
      <c r="A548" s="315" t="s">
        <v>21</v>
      </c>
      <c r="B548" s="404" t="s">
        <v>224</v>
      </c>
      <c r="C548" s="57" t="s">
        <v>35</v>
      </c>
      <c r="D548" s="57" t="s">
        <v>14</v>
      </c>
      <c r="E548" s="57" t="s">
        <v>784</v>
      </c>
      <c r="F548" s="57" t="s">
        <v>22</v>
      </c>
      <c r="G548" s="247">
        <f>900000-12100+79816.2</f>
        <v>967716.2</v>
      </c>
      <c r="H548" s="24">
        <v>900000</v>
      </c>
      <c r="I548" s="24">
        <v>900000</v>
      </c>
    </row>
    <row r="549" spans="1:9" ht="30.75" x14ac:dyDescent="0.25">
      <c r="A549" s="315" t="s">
        <v>25</v>
      </c>
      <c r="B549" s="403">
        <v>701</v>
      </c>
      <c r="C549" s="57" t="s">
        <v>35</v>
      </c>
      <c r="D549" s="57" t="s">
        <v>14</v>
      </c>
      <c r="E549" s="57">
        <v>5730010073</v>
      </c>
      <c r="F549" s="57" t="s">
        <v>26</v>
      </c>
      <c r="G549" s="247">
        <f>14820000-276800-79816.2</f>
        <v>14463383.800000001</v>
      </c>
      <c r="H549" s="24">
        <v>14820000</v>
      </c>
      <c r="I549" s="24">
        <v>14820000</v>
      </c>
    </row>
    <row r="550" spans="1:9" x14ac:dyDescent="0.25">
      <c r="A550" s="315" t="s">
        <v>658</v>
      </c>
      <c r="B550" s="404" t="s">
        <v>224</v>
      </c>
      <c r="C550" s="57" t="s">
        <v>35</v>
      </c>
      <c r="D550" s="57" t="s">
        <v>14</v>
      </c>
      <c r="E550" s="57">
        <v>5730010080</v>
      </c>
      <c r="F550" s="57"/>
      <c r="G550" s="247">
        <f>SUM(G551:G552)</f>
        <v>588900</v>
      </c>
      <c r="H550" s="24">
        <f t="shared" ref="H550:I550" si="189">SUM(H551:H552)</f>
        <v>300000</v>
      </c>
      <c r="I550" s="24">
        <f t="shared" si="189"/>
        <v>300000</v>
      </c>
    </row>
    <row r="551" spans="1:9" ht="75.75" x14ac:dyDescent="0.25">
      <c r="A551" s="315" t="s">
        <v>21</v>
      </c>
      <c r="B551" s="404">
        <v>701</v>
      </c>
      <c r="C551" s="57" t="s">
        <v>35</v>
      </c>
      <c r="D551" s="57" t="s">
        <v>14</v>
      </c>
      <c r="E551" s="57">
        <v>5730010080</v>
      </c>
      <c r="F551" s="57" t="s">
        <v>22</v>
      </c>
      <c r="G551" s="247">
        <f>12100+7250+12060</f>
        <v>31410</v>
      </c>
      <c r="H551" s="24">
        <v>0</v>
      </c>
      <c r="I551" s="24">
        <v>0</v>
      </c>
    </row>
    <row r="552" spans="1:9" ht="30.75" x14ac:dyDescent="0.25">
      <c r="A552" s="315" t="s">
        <v>25</v>
      </c>
      <c r="B552" s="403">
        <v>701</v>
      </c>
      <c r="C552" s="57" t="s">
        <v>35</v>
      </c>
      <c r="D552" s="57" t="s">
        <v>14</v>
      </c>
      <c r="E552" s="57">
        <v>5730010080</v>
      </c>
      <c r="F552" s="57" t="s">
        <v>26</v>
      </c>
      <c r="G552" s="247">
        <f>300000+276800-7250-12060</f>
        <v>557490</v>
      </c>
      <c r="H552" s="24">
        <v>300000</v>
      </c>
      <c r="I552" s="24">
        <v>300000</v>
      </c>
    </row>
    <row r="553" spans="1:9" x14ac:dyDescent="0.25">
      <c r="A553" s="22" t="s">
        <v>48</v>
      </c>
      <c r="B553" s="404" t="s">
        <v>224</v>
      </c>
      <c r="C553" s="57" t="s">
        <v>35</v>
      </c>
      <c r="D553" s="57" t="s">
        <v>14</v>
      </c>
      <c r="E553" s="23" t="s">
        <v>135</v>
      </c>
      <c r="F553" s="23"/>
      <c r="G553" s="24">
        <f>SUM(G555:G558)</f>
        <v>142090043.68000001</v>
      </c>
      <c r="H553" s="24">
        <f>SUM(H555:H558)</f>
        <v>133025707.14</v>
      </c>
      <c r="I553" s="24">
        <f>SUM(I555:I558)</f>
        <v>134373776.81</v>
      </c>
    </row>
    <row r="554" spans="1:9" ht="30.75" x14ac:dyDescent="0.25">
      <c r="A554" s="22" t="s">
        <v>165</v>
      </c>
      <c r="B554" s="403">
        <v>701</v>
      </c>
      <c r="C554" s="57" t="s">
        <v>35</v>
      </c>
      <c r="D554" s="57" t="s">
        <v>14</v>
      </c>
      <c r="E554" s="23">
        <v>5740022001</v>
      </c>
      <c r="F554" s="23"/>
      <c r="G554" s="24">
        <f>SUM(G555:G558)</f>
        <v>142090043.68000001</v>
      </c>
      <c r="H554" s="24">
        <f t="shared" ref="H554:I554" si="190">SUM(H555:H558)</f>
        <v>133025707.14</v>
      </c>
      <c r="I554" s="24">
        <f t="shared" si="190"/>
        <v>134373776.81</v>
      </c>
    </row>
    <row r="555" spans="1:9" ht="75.75" x14ac:dyDescent="0.25">
      <c r="A555" s="22" t="s">
        <v>21</v>
      </c>
      <c r="B555" s="404" t="s">
        <v>224</v>
      </c>
      <c r="C555" s="57" t="s">
        <v>35</v>
      </c>
      <c r="D555" s="57" t="s">
        <v>14</v>
      </c>
      <c r="E555" s="23">
        <v>5740022001</v>
      </c>
      <c r="F555" s="23" t="s">
        <v>22</v>
      </c>
      <c r="G555" s="28">
        <f>95261926-419162.9-39102+464104</f>
        <v>95267765.099999994</v>
      </c>
      <c r="H555" s="28">
        <v>95078341</v>
      </c>
      <c r="I555" s="28">
        <v>95078341</v>
      </c>
    </row>
    <row r="556" spans="1:9" ht="30.75" x14ac:dyDescent="0.25">
      <c r="A556" s="22" t="s">
        <v>25</v>
      </c>
      <c r="B556" s="403">
        <v>701</v>
      </c>
      <c r="C556" s="57" t="s">
        <v>35</v>
      </c>
      <c r="D556" s="57" t="s">
        <v>14</v>
      </c>
      <c r="E556" s="23">
        <v>5740022001</v>
      </c>
      <c r="F556" s="23" t="s">
        <v>26</v>
      </c>
      <c r="G556" s="248">
        <f>41087915.82+1456929.86+955000</f>
        <v>43499845.68</v>
      </c>
      <c r="H556" s="28">
        <v>35083198.140000001</v>
      </c>
      <c r="I556" s="28">
        <v>36431267.809999995</v>
      </c>
    </row>
    <row r="557" spans="1:9" x14ac:dyDescent="0.25">
      <c r="A557" s="22" t="s">
        <v>50</v>
      </c>
      <c r="B557" s="404" t="s">
        <v>224</v>
      </c>
      <c r="C557" s="57" t="s">
        <v>35</v>
      </c>
      <c r="D557" s="57" t="s">
        <v>14</v>
      </c>
      <c r="E557" s="23">
        <v>5740022001</v>
      </c>
      <c r="F557" s="23" t="s">
        <v>51</v>
      </c>
      <c r="G557" s="248">
        <f>419162.9+39102</f>
        <v>458264.9</v>
      </c>
      <c r="H557" s="28">
        <v>0</v>
      </c>
      <c r="I557" s="28">
        <v>0</v>
      </c>
    </row>
    <row r="558" spans="1:9" x14ac:dyDescent="0.25">
      <c r="A558" s="22" t="s">
        <v>27</v>
      </c>
      <c r="B558" s="403">
        <v>701</v>
      </c>
      <c r="C558" s="57" t="s">
        <v>35</v>
      </c>
      <c r="D558" s="57" t="s">
        <v>14</v>
      </c>
      <c r="E558" s="23">
        <v>5740022001</v>
      </c>
      <c r="F558" s="23" t="s">
        <v>28</v>
      </c>
      <c r="G558" s="248">
        <v>2864168</v>
      </c>
      <c r="H558" s="28">
        <v>2864168</v>
      </c>
      <c r="I558" s="28">
        <v>2864168</v>
      </c>
    </row>
    <row r="559" spans="1:9" s="27" customFormat="1" x14ac:dyDescent="0.25">
      <c r="A559" s="313" t="s">
        <v>17</v>
      </c>
      <c r="B559" s="403">
        <v>701</v>
      </c>
      <c r="C559" s="57" t="s">
        <v>35</v>
      </c>
      <c r="D559" s="57" t="s">
        <v>14</v>
      </c>
      <c r="E559" s="61" t="s">
        <v>18</v>
      </c>
      <c r="F559" s="61"/>
      <c r="G559" s="63">
        <f>G560</f>
        <v>39795083.339999996</v>
      </c>
      <c r="H559" s="63">
        <f t="shared" ref="H559:I560" si="191">H560</f>
        <v>0</v>
      </c>
      <c r="I559" s="63">
        <f t="shared" si="191"/>
        <v>0</v>
      </c>
    </row>
    <row r="560" spans="1:9" x14ac:dyDescent="0.25">
      <c r="A560" s="22" t="s">
        <v>54</v>
      </c>
      <c r="B560" s="404" t="s">
        <v>224</v>
      </c>
      <c r="C560" s="57" t="s">
        <v>35</v>
      </c>
      <c r="D560" s="57" t="s">
        <v>14</v>
      </c>
      <c r="E560" s="23" t="s">
        <v>37</v>
      </c>
      <c r="F560" s="23"/>
      <c r="G560" s="24">
        <f>G561</f>
        <v>39795083.339999996</v>
      </c>
      <c r="H560" s="24">
        <f t="shared" si="191"/>
        <v>0</v>
      </c>
      <c r="I560" s="24">
        <f t="shared" si="191"/>
        <v>0</v>
      </c>
    </row>
    <row r="561" spans="1:9" x14ac:dyDescent="0.25">
      <c r="A561" s="22" t="s">
        <v>189</v>
      </c>
      <c r="B561" s="403">
        <v>701</v>
      </c>
      <c r="C561" s="57" t="s">
        <v>35</v>
      </c>
      <c r="D561" s="57" t="s">
        <v>14</v>
      </c>
      <c r="E561" s="23" t="s">
        <v>190</v>
      </c>
      <c r="F561" s="23"/>
      <c r="G561" s="24">
        <f>SUM(G562:G564)</f>
        <v>39795083.339999996</v>
      </c>
      <c r="H561" s="24">
        <f t="shared" ref="H561:I561" si="192">SUM(H562:H564)</f>
        <v>0</v>
      </c>
      <c r="I561" s="24">
        <f t="shared" si="192"/>
        <v>0</v>
      </c>
    </row>
    <row r="562" spans="1:9" ht="30.75" x14ac:dyDescent="0.25">
      <c r="A562" s="22" t="s">
        <v>25</v>
      </c>
      <c r="B562" s="404" t="s">
        <v>224</v>
      </c>
      <c r="C562" s="57" t="s">
        <v>35</v>
      </c>
      <c r="D562" s="57" t="s">
        <v>14</v>
      </c>
      <c r="E562" s="23" t="s">
        <v>190</v>
      </c>
      <c r="F562" s="23" t="s">
        <v>26</v>
      </c>
      <c r="G562" s="24">
        <f>'Приложение 3'!F230</f>
        <v>39410436.519999996</v>
      </c>
      <c r="H562" s="24">
        <f>'Приложение 3'!G230</f>
        <v>0</v>
      </c>
      <c r="I562" s="24">
        <f>'Приложение 3'!H230</f>
        <v>0</v>
      </c>
    </row>
    <row r="563" spans="1:9" x14ac:dyDescent="0.25">
      <c r="A563" s="315" t="s">
        <v>50</v>
      </c>
      <c r="B563" s="403">
        <v>701</v>
      </c>
      <c r="C563" s="57" t="s">
        <v>35</v>
      </c>
      <c r="D563" s="57" t="s">
        <v>14</v>
      </c>
      <c r="E563" s="23" t="s">
        <v>190</v>
      </c>
      <c r="F563" s="57" t="s">
        <v>51</v>
      </c>
      <c r="G563" s="58"/>
      <c r="H563" s="58"/>
      <c r="I563" s="28"/>
    </row>
    <row r="564" spans="1:9" ht="30.75" x14ac:dyDescent="0.25">
      <c r="A564" s="315" t="s">
        <v>122</v>
      </c>
      <c r="B564" s="404" t="s">
        <v>224</v>
      </c>
      <c r="C564" s="57" t="s">
        <v>35</v>
      </c>
      <c r="D564" s="57" t="s">
        <v>14</v>
      </c>
      <c r="E564" s="23" t="s">
        <v>190</v>
      </c>
      <c r="F564" s="57" t="s">
        <v>47</v>
      </c>
      <c r="G564" s="58">
        <f>'Приложение 3'!F232</f>
        <v>384646.82</v>
      </c>
      <c r="H564" s="58">
        <f>'Приложение 3'!G232</f>
        <v>0</v>
      </c>
      <c r="I564" s="58">
        <f>'Приложение 3'!H232</f>
        <v>0</v>
      </c>
    </row>
    <row r="565" spans="1:9" x14ac:dyDescent="0.25">
      <c r="A565" s="18" t="s">
        <v>150</v>
      </c>
      <c r="B565" s="403">
        <v>701</v>
      </c>
      <c r="C565" s="19" t="s">
        <v>35</v>
      </c>
      <c r="D565" s="19" t="s">
        <v>24</v>
      </c>
      <c r="E565" s="19"/>
      <c r="F565" s="19"/>
      <c r="G565" s="20">
        <f t="shared" ref="G565:I568" si="193">G566</f>
        <v>43260700</v>
      </c>
      <c r="H565" s="20">
        <f t="shared" si="193"/>
        <v>43724804</v>
      </c>
      <c r="I565" s="20">
        <f t="shared" si="193"/>
        <v>43724804</v>
      </c>
    </row>
    <row r="566" spans="1:9" s="27" customFormat="1" ht="31.5" x14ac:dyDescent="0.25">
      <c r="A566" s="18" t="s">
        <v>132</v>
      </c>
      <c r="B566" s="404" t="s">
        <v>224</v>
      </c>
      <c r="C566" s="19" t="s">
        <v>35</v>
      </c>
      <c r="D566" s="19" t="s">
        <v>24</v>
      </c>
      <c r="E566" s="19" t="s">
        <v>133</v>
      </c>
      <c r="F566" s="19"/>
      <c r="G566" s="20">
        <f t="shared" si="193"/>
        <v>43260700</v>
      </c>
      <c r="H566" s="20">
        <f t="shared" si="193"/>
        <v>43724804</v>
      </c>
      <c r="I566" s="20">
        <f t="shared" si="193"/>
        <v>43724804</v>
      </c>
    </row>
    <row r="567" spans="1:9" x14ac:dyDescent="0.25">
      <c r="A567" s="22" t="s">
        <v>48</v>
      </c>
      <c r="B567" s="403">
        <v>701</v>
      </c>
      <c r="C567" s="23" t="s">
        <v>35</v>
      </c>
      <c r="D567" s="23" t="s">
        <v>24</v>
      </c>
      <c r="E567" s="23" t="s">
        <v>135</v>
      </c>
      <c r="F567" s="23"/>
      <c r="G567" s="24">
        <f>G568</f>
        <v>43260700</v>
      </c>
      <c r="H567" s="24">
        <f t="shared" si="193"/>
        <v>43724804</v>
      </c>
      <c r="I567" s="24">
        <f t="shared" si="193"/>
        <v>43724804</v>
      </c>
    </row>
    <row r="568" spans="1:9" ht="30.75" x14ac:dyDescent="0.25">
      <c r="A568" s="22" t="s">
        <v>165</v>
      </c>
      <c r="B568" s="404" t="s">
        <v>224</v>
      </c>
      <c r="C568" s="23" t="s">
        <v>35</v>
      </c>
      <c r="D568" s="23" t="s">
        <v>24</v>
      </c>
      <c r="E568" s="23">
        <v>5740022001</v>
      </c>
      <c r="F568" s="23"/>
      <c r="G568" s="24">
        <f>G569</f>
        <v>43260700</v>
      </c>
      <c r="H568" s="24">
        <f t="shared" si="193"/>
        <v>43724804</v>
      </c>
      <c r="I568" s="24">
        <f t="shared" si="193"/>
        <v>43724804</v>
      </c>
    </row>
    <row r="569" spans="1:9" ht="75.75" x14ac:dyDescent="0.25">
      <c r="A569" s="22" t="s">
        <v>21</v>
      </c>
      <c r="B569" s="403">
        <v>701</v>
      </c>
      <c r="C569" s="23" t="s">
        <v>35</v>
      </c>
      <c r="D569" s="23" t="s">
        <v>24</v>
      </c>
      <c r="E569" s="23">
        <v>5740022001</v>
      </c>
      <c r="F569" s="23" t="s">
        <v>22</v>
      </c>
      <c r="G569" s="24">
        <f>43724804-464104</f>
        <v>43260700</v>
      </c>
      <c r="H569" s="24">
        <v>43724804</v>
      </c>
      <c r="I569" s="24">
        <v>43724804</v>
      </c>
    </row>
    <row r="570" spans="1:9" ht="63" x14ac:dyDescent="0.25">
      <c r="A570" s="64" t="s">
        <v>136</v>
      </c>
      <c r="B570" s="404" t="s">
        <v>224</v>
      </c>
      <c r="C570" s="65" t="s">
        <v>137</v>
      </c>
      <c r="D570" s="65"/>
      <c r="E570" s="65"/>
      <c r="F570" s="66"/>
      <c r="G570" s="67">
        <f t="shared" ref="G570:I572" si="194">G571</f>
        <v>894501723.45000005</v>
      </c>
      <c r="H570" s="67">
        <f t="shared" si="194"/>
        <v>128460096.52000001</v>
      </c>
      <c r="I570" s="50">
        <f t="shared" si="194"/>
        <v>0</v>
      </c>
    </row>
    <row r="571" spans="1:9" ht="31.5" x14ac:dyDescent="0.25">
      <c r="A571" s="51" t="s">
        <v>138</v>
      </c>
      <c r="B571" s="403">
        <v>701</v>
      </c>
      <c r="C571" s="48" t="s">
        <v>137</v>
      </c>
      <c r="D571" s="48" t="s">
        <v>24</v>
      </c>
      <c r="E571" s="48"/>
      <c r="F571" s="49"/>
      <c r="G571" s="50">
        <f t="shared" si="194"/>
        <v>894501723.45000005</v>
      </c>
      <c r="H571" s="50">
        <f t="shared" si="194"/>
        <v>128460096.52000001</v>
      </c>
      <c r="I571" s="50">
        <f t="shared" si="194"/>
        <v>0</v>
      </c>
    </row>
    <row r="572" spans="1:9" x14ac:dyDescent="0.25">
      <c r="A572" s="18" t="s">
        <v>17</v>
      </c>
      <c r="B572" s="404" t="s">
        <v>224</v>
      </c>
      <c r="C572" s="48" t="s">
        <v>137</v>
      </c>
      <c r="D572" s="48" t="s">
        <v>24</v>
      </c>
      <c r="E572" s="48" t="s">
        <v>18</v>
      </c>
      <c r="F572" s="49"/>
      <c r="G572" s="50">
        <f>G573</f>
        <v>894501723.45000005</v>
      </c>
      <c r="H572" s="50">
        <f t="shared" si="194"/>
        <v>128460096.52000001</v>
      </c>
      <c r="I572" s="50">
        <f t="shared" si="194"/>
        <v>0</v>
      </c>
    </row>
    <row r="573" spans="1:9" x14ac:dyDescent="0.25">
      <c r="A573" s="22" t="s">
        <v>82</v>
      </c>
      <c r="B573" s="403">
        <v>701</v>
      </c>
      <c r="C573" s="48" t="s">
        <v>137</v>
      </c>
      <c r="D573" s="48" t="s">
        <v>24</v>
      </c>
      <c r="E573" s="48" t="s">
        <v>139</v>
      </c>
      <c r="F573" s="49"/>
      <c r="G573" s="50">
        <f>G574+G576</f>
        <v>894501723.45000005</v>
      </c>
      <c r="H573" s="50">
        <f>H574+H576</f>
        <v>128460096.52000001</v>
      </c>
      <c r="I573" s="50">
        <f>I574+I576</f>
        <v>0</v>
      </c>
    </row>
    <row r="574" spans="1:9" ht="30.75" x14ac:dyDescent="0.25">
      <c r="A574" s="22" t="s">
        <v>191</v>
      </c>
      <c r="B574" s="404" t="s">
        <v>224</v>
      </c>
      <c r="C574" s="52" t="s">
        <v>137</v>
      </c>
      <c r="D574" s="52" t="s">
        <v>24</v>
      </c>
      <c r="E574" s="52" t="s">
        <v>192</v>
      </c>
      <c r="F574" s="53"/>
      <c r="G574" s="54">
        <f>G575</f>
        <v>436642000</v>
      </c>
      <c r="H574" s="54">
        <f>H575</f>
        <v>0</v>
      </c>
      <c r="I574" s="54">
        <f>I575</f>
        <v>0</v>
      </c>
    </row>
    <row r="575" spans="1:9" x14ac:dyDescent="0.25">
      <c r="A575" s="22" t="s">
        <v>82</v>
      </c>
      <c r="B575" s="403">
        <v>701</v>
      </c>
      <c r="C575" s="52" t="s">
        <v>137</v>
      </c>
      <c r="D575" s="52" t="s">
        <v>24</v>
      </c>
      <c r="E575" s="52" t="s">
        <v>192</v>
      </c>
      <c r="F575" s="53" t="s">
        <v>140</v>
      </c>
      <c r="G575" s="54">
        <f>'Приложение 3'!F240</f>
        <v>436642000</v>
      </c>
      <c r="H575" s="54">
        <f>'Приложение 3'!G240</f>
        <v>0</v>
      </c>
      <c r="I575" s="54">
        <f>'Приложение 3'!H240</f>
        <v>0</v>
      </c>
    </row>
    <row r="576" spans="1:9" ht="30.75" x14ac:dyDescent="0.25">
      <c r="A576" s="22" t="s">
        <v>193</v>
      </c>
      <c r="B576" s="403">
        <v>701</v>
      </c>
      <c r="C576" s="52" t="s">
        <v>137</v>
      </c>
      <c r="D576" s="52" t="s">
        <v>24</v>
      </c>
      <c r="E576" s="52">
        <v>9960088520</v>
      </c>
      <c r="F576" s="53"/>
      <c r="G576" s="54">
        <f>G577</f>
        <v>457859723.44999999</v>
      </c>
      <c r="H576" s="54">
        <f>H577</f>
        <v>128460096.52000001</v>
      </c>
      <c r="I576" s="54">
        <f>I577</f>
        <v>0</v>
      </c>
    </row>
    <row r="577" spans="1:9" x14ac:dyDescent="0.25">
      <c r="A577" s="338" t="s">
        <v>82</v>
      </c>
      <c r="B577" s="407" t="s">
        <v>224</v>
      </c>
      <c r="C577" s="339" t="s">
        <v>137</v>
      </c>
      <c r="D577" s="52" t="s">
        <v>24</v>
      </c>
      <c r="E577" s="52">
        <v>9960088520</v>
      </c>
      <c r="F577" s="53" t="s">
        <v>140</v>
      </c>
      <c r="G577" s="54">
        <f>'Приложение 3'!F242</f>
        <v>457859723.44999999</v>
      </c>
      <c r="H577" s="54">
        <f>'Приложение 3'!G242</f>
        <v>128460096.52000001</v>
      </c>
      <c r="I577" s="54">
        <f>'Приложение 3'!H242</f>
        <v>0</v>
      </c>
    </row>
    <row r="578" spans="1:9" x14ac:dyDescent="0.25">
      <c r="A578" s="240"/>
      <c r="B578" s="408"/>
      <c r="C578" s="323"/>
    </row>
    <row r="579" spans="1:9" x14ac:dyDescent="0.25">
      <c r="A579" s="240"/>
      <c r="B579" s="409"/>
      <c r="C579" s="323"/>
    </row>
    <row r="580" spans="1:9" x14ac:dyDescent="0.25">
      <c r="A580" s="240"/>
      <c r="B580" s="408"/>
      <c r="C580" s="323"/>
    </row>
    <row r="581" spans="1:9" x14ac:dyDescent="0.25">
      <c r="A581" s="240"/>
      <c r="B581" s="409"/>
      <c r="C581" s="323"/>
    </row>
    <row r="582" spans="1:9" x14ac:dyDescent="0.25">
      <c r="A582" s="240"/>
      <c r="B582" s="408"/>
      <c r="C582" s="323"/>
    </row>
    <row r="583" spans="1:9" x14ac:dyDescent="0.25">
      <c r="A583" s="240"/>
      <c r="B583" s="409"/>
      <c r="C583" s="323"/>
    </row>
    <row r="584" spans="1:9" x14ac:dyDescent="0.25">
      <c r="A584" s="240"/>
      <c r="B584" s="408"/>
      <c r="C584" s="323"/>
    </row>
    <row r="585" spans="1:9" x14ac:dyDescent="0.25">
      <c r="A585" s="240"/>
      <c r="B585" s="409"/>
      <c r="C585" s="323"/>
    </row>
    <row r="586" spans="1:9" x14ac:dyDescent="0.25">
      <c r="A586" s="240"/>
      <c r="B586" s="410"/>
      <c r="C586" s="323"/>
    </row>
    <row r="587" spans="1:9" x14ac:dyDescent="0.25">
      <c r="A587" s="240"/>
      <c r="B587" s="410"/>
      <c r="C587" s="323"/>
    </row>
  </sheetData>
  <autoFilter ref="A14:I577"/>
  <mergeCells count="1">
    <mergeCell ref="A11:I11"/>
  </mergeCells>
  <pageMargins left="0.70866141732283472" right="0.70866141732283472" top="0.74803149606299213" bottom="0.74803149606299213" header="0.31496062992125984" footer="0.31496062992125984"/>
  <pageSetup paperSize="9" scale="49" fitToHeight="55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7"/>
  <sheetViews>
    <sheetView tabSelected="1" topLeftCell="E1" zoomScaleNormal="100" workbookViewId="0">
      <selection activeCell="K1" sqref="K1:R1048576"/>
    </sheetView>
  </sheetViews>
  <sheetFormatPr defaultRowHeight="15" x14ac:dyDescent="0.25"/>
  <cols>
    <col min="1" max="1" width="67.140625" style="1" customWidth="1"/>
    <col min="2" max="2" width="8.140625" style="116" customWidth="1"/>
    <col min="3" max="3" width="6.140625" style="116" customWidth="1"/>
    <col min="4" max="4" width="6.5703125" style="116" customWidth="1"/>
    <col min="5" max="5" width="15.42578125" style="70" customWidth="1"/>
    <col min="6" max="6" width="7" style="117" customWidth="1"/>
    <col min="7" max="7" width="14.5703125" style="117" customWidth="1"/>
    <col min="8" max="8" width="19.42578125" style="118" customWidth="1"/>
    <col min="9" max="10" width="20" style="118" customWidth="1"/>
    <col min="11" max="181" width="8.85546875" style="4"/>
    <col min="182" max="182" width="71.5703125" style="4" customWidth="1"/>
    <col min="183" max="183" width="6.140625" style="4" customWidth="1"/>
    <col min="184" max="184" width="7.42578125" style="4" bestFit="1" customWidth="1"/>
    <col min="185" max="185" width="16.5703125" style="4" customWidth="1"/>
    <col min="186" max="186" width="8.140625" style="4" bestFit="1" customWidth="1"/>
    <col min="187" max="187" width="19.28515625" style="4" customWidth="1"/>
    <col min="188" max="189" width="0" style="4" hidden="1" customWidth="1"/>
    <col min="190" max="190" width="15.42578125" style="4" bestFit="1" customWidth="1"/>
    <col min="191" max="191" width="15" style="4" bestFit="1" customWidth="1"/>
    <col min="192" max="192" width="15" style="4" customWidth="1"/>
    <col min="193" max="193" width="9.7109375" style="4" bestFit="1" customWidth="1"/>
    <col min="194" max="437" width="8.85546875" style="4"/>
    <col min="438" max="438" width="71.5703125" style="4" customWidth="1"/>
    <col min="439" max="439" width="6.140625" style="4" customWidth="1"/>
    <col min="440" max="440" width="7.42578125" style="4" bestFit="1" customWidth="1"/>
    <col min="441" max="441" width="16.5703125" style="4" customWidth="1"/>
    <col min="442" max="442" width="8.140625" style="4" bestFit="1" customWidth="1"/>
    <col min="443" max="443" width="19.28515625" style="4" customWidth="1"/>
    <col min="444" max="445" width="0" style="4" hidden="1" customWidth="1"/>
    <col min="446" max="446" width="15.42578125" style="4" bestFit="1" customWidth="1"/>
    <col min="447" max="447" width="15" style="4" bestFit="1" customWidth="1"/>
    <col min="448" max="448" width="15" style="4" customWidth="1"/>
    <col min="449" max="449" width="9.7109375" style="4" bestFit="1" customWidth="1"/>
    <col min="450" max="693" width="8.85546875" style="4"/>
    <col min="694" max="694" width="71.5703125" style="4" customWidth="1"/>
    <col min="695" max="695" width="6.140625" style="4" customWidth="1"/>
    <col min="696" max="696" width="7.42578125" style="4" bestFit="1" customWidth="1"/>
    <col min="697" max="697" width="16.5703125" style="4" customWidth="1"/>
    <col min="698" max="698" width="8.140625" style="4" bestFit="1" customWidth="1"/>
    <col min="699" max="699" width="19.28515625" style="4" customWidth="1"/>
    <col min="700" max="701" width="0" style="4" hidden="1" customWidth="1"/>
    <col min="702" max="702" width="15.42578125" style="4" bestFit="1" customWidth="1"/>
    <col min="703" max="703" width="15" style="4" bestFit="1" customWidth="1"/>
    <col min="704" max="704" width="15" style="4" customWidth="1"/>
    <col min="705" max="705" width="9.7109375" style="4" bestFit="1" customWidth="1"/>
    <col min="706" max="949" width="8.85546875" style="4"/>
    <col min="950" max="950" width="71.5703125" style="4" customWidth="1"/>
    <col min="951" max="951" width="6.140625" style="4" customWidth="1"/>
    <col min="952" max="952" width="7.42578125" style="4" bestFit="1" customWidth="1"/>
    <col min="953" max="953" width="16.5703125" style="4" customWidth="1"/>
    <col min="954" max="954" width="8.140625" style="4" bestFit="1" customWidth="1"/>
    <col min="955" max="955" width="19.28515625" style="4" customWidth="1"/>
    <col min="956" max="957" width="0" style="4" hidden="1" customWidth="1"/>
    <col min="958" max="958" width="15.42578125" style="4" bestFit="1" customWidth="1"/>
    <col min="959" max="959" width="15" style="4" bestFit="1" customWidth="1"/>
    <col min="960" max="960" width="15" style="4" customWidth="1"/>
    <col min="961" max="961" width="9.7109375" style="4" bestFit="1" customWidth="1"/>
    <col min="962" max="1205" width="8.85546875" style="4"/>
    <col min="1206" max="1206" width="71.5703125" style="4" customWidth="1"/>
    <col min="1207" max="1207" width="6.140625" style="4" customWidth="1"/>
    <col min="1208" max="1208" width="7.42578125" style="4" bestFit="1" customWidth="1"/>
    <col min="1209" max="1209" width="16.5703125" style="4" customWidth="1"/>
    <col min="1210" max="1210" width="8.140625" style="4" bestFit="1" customWidth="1"/>
    <col min="1211" max="1211" width="19.28515625" style="4" customWidth="1"/>
    <col min="1212" max="1213" width="0" style="4" hidden="1" customWidth="1"/>
    <col min="1214" max="1214" width="15.42578125" style="4" bestFit="1" customWidth="1"/>
    <col min="1215" max="1215" width="15" style="4" bestFit="1" customWidth="1"/>
    <col min="1216" max="1216" width="15" style="4" customWidth="1"/>
    <col min="1217" max="1217" width="9.7109375" style="4" bestFit="1" customWidth="1"/>
    <col min="1218" max="1461" width="8.85546875" style="4"/>
    <col min="1462" max="1462" width="71.5703125" style="4" customWidth="1"/>
    <col min="1463" max="1463" width="6.140625" style="4" customWidth="1"/>
    <col min="1464" max="1464" width="7.42578125" style="4" bestFit="1" customWidth="1"/>
    <col min="1465" max="1465" width="16.5703125" style="4" customWidth="1"/>
    <col min="1466" max="1466" width="8.140625" style="4" bestFit="1" customWidth="1"/>
    <col min="1467" max="1467" width="19.28515625" style="4" customWidth="1"/>
    <col min="1468" max="1469" width="0" style="4" hidden="1" customWidth="1"/>
    <col min="1470" max="1470" width="15.42578125" style="4" bestFit="1" customWidth="1"/>
    <col min="1471" max="1471" width="15" style="4" bestFit="1" customWidth="1"/>
    <col min="1472" max="1472" width="15" style="4" customWidth="1"/>
    <col min="1473" max="1473" width="9.7109375" style="4" bestFit="1" customWidth="1"/>
    <col min="1474" max="1717" width="8.85546875" style="4"/>
    <col min="1718" max="1718" width="71.5703125" style="4" customWidth="1"/>
    <col min="1719" max="1719" width="6.140625" style="4" customWidth="1"/>
    <col min="1720" max="1720" width="7.42578125" style="4" bestFit="1" customWidth="1"/>
    <col min="1721" max="1721" width="16.5703125" style="4" customWidth="1"/>
    <col min="1722" max="1722" width="8.140625" style="4" bestFit="1" customWidth="1"/>
    <col min="1723" max="1723" width="19.28515625" style="4" customWidth="1"/>
    <col min="1724" max="1725" width="0" style="4" hidden="1" customWidth="1"/>
    <col min="1726" max="1726" width="15.42578125" style="4" bestFit="1" customWidth="1"/>
    <col min="1727" max="1727" width="15" style="4" bestFit="1" customWidth="1"/>
    <col min="1728" max="1728" width="15" style="4" customWidth="1"/>
    <col min="1729" max="1729" width="9.7109375" style="4" bestFit="1" customWidth="1"/>
    <col min="1730" max="1973" width="8.85546875" style="4"/>
    <col min="1974" max="1974" width="71.5703125" style="4" customWidth="1"/>
    <col min="1975" max="1975" width="6.140625" style="4" customWidth="1"/>
    <col min="1976" max="1976" width="7.42578125" style="4" bestFit="1" customWidth="1"/>
    <col min="1977" max="1977" width="16.5703125" style="4" customWidth="1"/>
    <col min="1978" max="1978" width="8.140625" style="4" bestFit="1" customWidth="1"/>
    <col min="1979" max="1979" width="19.28515625" style="4" customWidth="1"/>
    <col min="1980" max="1981" width="0" style="4" hidden="1" customWidth="1"/>
    <col min="1982" max="1982" width="15.42578125" style="4" bestFit="1" customWidth="1"/>
    <col min="1983" max="1983" width="15" style="4" bestFit="1" customWidth="1"/>
    <col min="1984" max="1984" width="15" style="4" customWidth="1"/>
    <col min="1985" max="1985" width="9.7109375" style="4" bestFit="1" customWidth="1"/>
    <col min="1986" max="2229" width="8.85546875" style="4"/>
    <col min="2230" max="2230" width="71.5703125" style="4" customWidth="1"/>
    <col min="2231" max="2231" width="6.140625" style="4" customWidth="1"/>
    <col min="2232" max="2232" width="7.42578125" style="4" bestFit="1" customWidth="1"/>
    <col min="2233" max="2233" width="16.5703125" style="4" customWidth="1"/>
    <col min="2234" max="2234" width="8.140625" style="4" bestFit="1" customWidth="1"/>
    <col min="2235" max="2235" width="19.28515625" style="4" customWidth="1"/>
    <col min="2236" max="2237" width="0" style="4" hidden="1" customWidth="1"/>
    <col min="2238" max="2238" width="15.42578125" style="4" bestFit="1" customWidth="1"/>
    <col min="2239" max="2239" width="15" style="4" bestFit="1" customWidth="1"/>
    <col min="2240" max="2240" width="15" style="4" customWidth="1"/>
    <col min="2241" max="2241" width="9.7109375" style="4" bestFit="1" customWidth="1"/>
    <col min="2242" max="2485" width="8.85546875" style="4"/>
    <col min="2486" max="2486" width="71.5703125" style="4" customWidth="1"/>
    <col min="2487" max="2487" width="6.140625" style="4" customWidth="1"/>
    <col min="2488" max="2488" width="7.42578125" style="4" bestFit="1" customWidth="1"/>
    <col min="2489" max="2489" width="16.5703125" style="4" customWidth="1"/>
    <col min="2490" max="2490" width="8.140625" style="4" bestFit="1" customWidth="1"/>
    <col min="2491" max="2491" width="19.28515625" style="4" customWidth="1"/>
    <col min="2492" max="2493" width="0" style="4" hidden="1" customWidth="1"/>
    <col min="2494" max="2494" width="15.42578125" style="4" bestFit="1" customWidth="1"/>
    <col min="2495" max="2495" width="15" style="4" bestFit="1" customWidth="1"/>
    <col min="2496" max="2496" width="15" style="4" customWidth="1"/>
    <col min="2497" max="2497" width="9.7109375" style="4" bestFit="1" customWidth="1"/>
    <col min="2498" max="2741" width="8.85546875" style="4"/>
    <col min="2742" max="2742" width="71.5703125" style="4" customWidth="1"/>
    <col min="2743" max="2743" width="6.140625" style="4" customWidth="1"/>
    <col min="2744" max="2744" width="7.42578125" style="4" bestFit="1" customWidth="1"/>
    <col min="2745" max="2745" width="16.5703125" style="4" customWidth="1"/>
    <col min="2746" max="2746" width="8.140625" style="4" bestFit="1" customWidth="1"/>
    <col min="2747" max="2747" width="19.28515625" style="4" customWidth="1"/>
    <col min="2748" max="2749" width="0" style="4" hidden="1" customWidth="1"/>
    <col min="2750" max="2750" width="15.42578125" style="4" bestFit="1" customWidth="1"/>
    <col min="2751" max="2751" width="15" style="4" bestFit="1" customWidth="1"/>
    <col min="2752" max="2752" width="15" style="4" customWidth="1"/>
    <col min="2753" max="2753" width="9.7109375" style="4" bestFit="1" customWidth="1"/>
    <col min="2754" max="2997" width="8.85546875" style="4"/>
    <col min="2998" max="2998" width="71.5703125" style="4" customWidth="1"/>
    <col min="2999" max="2999" width="6.140625" style="4" customWidth="1"/>
    <col min="3000" max="3000" width="7.42578125" style="4" bestFit="1" customWidth="1"/>
    <col min="3001" max="3001" width="16.5703125" style="4" customWidth="1"/>
    <col min="3002" max="3002" width="8.140625" style="4" bestFit="1" customWidth="1"/>
    <col min="3003" max="3003" width="19.28515625" style="4" customWidth="1"/>
    <col min="3004" max="3005" width="0" style="4" hidden="1" customWidth="1"/>
    <col min="3006" max="3006" width="15.42578125" style="4" bestFit="1" customWidth="1"/>
    <col min="3007" max="3007" width="15" style="4" bestFit="1" customWidth="1"/>
    <col min="3008" max="3008" width="15" style="4" customWidth="1"/>
    <col min="3009" max="3009" width="9.7109375" style="4" bestFit="1" customWidth="1"/>
    <col min="3010" max="3253" width="8.85546875" style="4"/>
    <col min="3254" max="3254" width="71.5703125" style="4" customWidth="1"/>
    <col min="3255" max="3255" width="6.140625" style="4" customWidth="1"/>
    <col min="3256" max="3256" width="7.42578125" style="4" bestFit="1" customWidth="1"/>
    <col min="3257" max="3257" width="16.5703125" style="4" customWidth="1"/>
    <col min="3258" max="3258" width="8.140625" style="4" bestFit="1" customWidth="1"/>
    <col min="3259" max="3259" width="19.28515625" style="4" customWidth="1"/>
    <col min="3260" max="3261" width="0" style="4" hidden="1" customWidth="1"/>
    <col min="3262" max="3262" width="15.42578125" style="4" bestFit="1" customWidth="1"/>
    <col min="3263" max="3263" width="15" style="4" bestFit="1" customWidth="1"/>
    <col min="3264" max="3264" width="15" style="4" customWidth="1"/>
    <col min="3265" max="3265" width="9.7109375" style="4" bestFit="1" customWidth="1"/>
    <col min="3266" max="3509" width="8.85546875" style="4"/>
    <col min="3510" max="3510" width="71.5703125" style="4" customWidth="1"/>
    <col min="3511" max="3511" width="6.140625" style="4" customWidth="1"/>
    <col min="3512" max="3512" width="7.42578125" style="4" bestFit="1" customWidth="1"/>
    <col min="3513" max="3513" width="16.5703125" style="4" customWidth="1"/>
    <col min="3514" max="3514" width="8.140625" style="4" bestFit="1" customWidth="1"/>
    <col min="3515" max="3515" width="19.28515625" style="4" customWidth="1"/>
    <col min="3516" max="3517" width="0" style="4" hidden="1" customWidth="1"/>
    <col min="3518" max="3518" width="15.42578125" style="4" bestFit="1" customWidth="1"/>
    <col min="3519" max="3519" width="15" style="4" bestFit="1" customWidth="1"/>
    <col min="3520" max="3520" width="15" style="4" customWidth="1"/>
    <col min="3521" max="3521" width="9.7109375" style="4" bestFit="1" customWidth="1"/>
    <col min="3522" max="3765" width="8.85546875" style="4"/>
    <col min="3766" max="3766" width="71.5703125" style="4" customWidth="1"/>
    <col min="3767" max="3767" width="6.140625" style="4" customWidth="1"/>
    <col min="3768" max="3768" width="7.42578125" style="4" bestFit="1" customWidth="1"/>
    <col min="3769" max="3769" width="16.5703125" style="4" customWidth="1"/>
    <col min="3770" max="3770" width="8.140625" style="4" bestFit="1" customWidth="1"/>
    <col min="3771" max="3771" width="19.28515625" style="4" customWidth="1"/>
    <col min="3772" max="3773" width="0" style="4" hidden="1" customWidth="1"/>
    <col min="3774" max="3774" width="15.42578125" style="4" bestFit="1" customWidth="1"/>
    <col min="3775" max="3775" width="15" style="4" bestFit="1" customWidth="1"/>
    <col min="3776" max="3776" width="15" style="4" customWidth="1"/>
    <col min="3777" max="3777" width="9.7109375" style="4" bestFit="1" customWidth="1"/>
    <col min="3778" max="4021" width="8.85546875" style="4"/>
    <col min="4022" max="4022" width="71.5703125" style="4" customWidth="1"/>
    <col min="4023" max="4023" width="6.140625" style="4" customWidth="1"/>
    <col min="4024" max="4024" width="7.42578125" style="4" bestFit="1" customWidth="1"/>
    <col min="4025" max="4025" width="16.5703125" style="4" customWidth="1"/>
    <col min="4026" max="4026" width="8.140625" style="4" bestFit="1" customWidth="1"/>
    <col min="4027" max="4027" width="19.28515625" style="4" customWidth="1"/>
    <col min="4028" max="4029" width="0" style="4" hidden="1" customWidth="1"/>
    <col min="4030" max="4030" width="15.42578125" style="4" bestFit="1" customWidth="1"/>
    <col min="4031" max="4031" width="15" style="4" bestFit="1" customWidth="1"/>
    <col min="4032" max="4032" width="15" style="4" customWidth="1"/>
    <col min="4033" max="4033" width="9.7109375" style="4" bestFit="1" customWidth="1"/>
    <col min="4034" max="4277" width="8.85546875" style="4"/>
    <col min="4278" max="4278" width="71.5703125" style="4" customWidth="1"/>
    <col min="4279" max="4279" width="6.140625" style="4" customWidth="1"/>
    <col min="4280" max="4280" width="7.42578125" style="4" bestFit="1" customWidth="1"/>
    <col min="4281" max="4281" width="16.5703125" style="4" customWidth="1"/>
    <col min="4282" max="4282" width="8.140625" style="4" bestFit="1" customWidth="1"/>
    <col min="4283" max="4283" width="19.28515625" style="4" customWidth="1"/>
    <col min="4284" max="4285" width="0" style="4" hidden="1" customWidth="1"/>
    <col min="4286" max="4286" width="15.42578125" style="4" bestFit="1" customWidth="1"/>
    <col min="4287" max="4287" width="15" style="4" bestFit="1" customWidth="1"/>
    <col min="4288" max="4288" width="15" style="4" customWidth="1"/>
    <col min="4289" max="4289" width="9.7109375" style="4" bestFit="1" customWidth="1"/>
    <col min="4290" max="4533" width="8.85546875" style="4"/>
    <col min="4534" max="4534" width="71.5703125" style="4" customWidth="1"/>
    <col min="4535" max="4535" width="6.140625" style="4" customWidth="1"/>
    <col min="4536" max="4536" width="7.42578125" style="4" bestFit="1" customWidth="1"/>
    <col min="4537" max="4537" width="16.5703125" style="4" customWidth="1"/>
    <col min="4538" max="4538" width="8.140625" style="4" bestFit="1" customWidth="1"/>
    <col min="4539" max="4539" width="19.28515625" style="4" customWidth="1"/>
    <col min="4540" max="4541" width="0" style="4" hidden="1" customWidth="1"/>
    <col min="4542" max="4542" width="15.42578125" style="4" bestFit="1" customWidth="1"/>
    <col min="4543" max="4543" width="15" style="4" bestFit="1" customWidth="1"/>
    <col min="4544" max="4544" width="15" style="4" customWidth="1"/>
    <col min="4545" max="4545" width="9.7109375" style="4" bestFit="1" customWidth="1"/>
    <col min="4546" max="4789" width="8.85546875" style="4"/>
    <col min="4790" max="4790" width="71.5703125" style="4" customWidth="1"/>
    <col min="4791" max="4791" width="6.140625" style="4" customWidth="1"/>
    <col min="4792" max="4792" width="7.42578125" style="4" bestFit="1" customWidth="1"/>
    <col min="4793" max="4793" width="16.5703125" style="4" customWidth="1"/>
    <col min="4794" max="4794" width="8.140625" style="4" bestFit="1" customWidth="1"/>
    <col min="4795" max="4795" width="19.28515625" style="4" customWidth="1"/>
    <col min="4796" max="4797" width="0" style="4" hidden="1" customWidth="1"/>
    <col min="4798" max="4798" width="15.42578125" style="4" bestFit="1" customWidth="1"/>
    <col min="4799" max="4799" width="15" style="4" bestFit="1" customWidth="1"/>
    <col min="4800" max="4800" width="15" style="4" customWidth="1"/>
    <col min="4801" max="4801" width="9.7109375" style="4" bestFit="1" customWidth="1"/>
    <col min="4802" max="5045" width="8.85546875" style="4"/>
    <col min="5046" max="5046" width="71.5703125" style="4" customWidth="1"/>
    <col min="5047" max="5047" width="6.140625" style="4" customWidth="1"/>
    <col min="5048" max="5048" width="7.42578125" style="4" bestFit="1" customWidth="1"/>
    <col min="5049" max="5049" width="16.5703125" style="4" customWidth="1"/>
    <col min="5050" max="5050" width="8.140625" style="4" bestFit="1" customWidth="1"/>
    <col min="5051" max="5051" width="19.28515625" style="4" customWidth="1"/>
    <col min="5052" max="5053" width="0" style="4" hidden="1" customWidth="1"/>
    <col min="5054" max="5054" width="15.42578125" style="4" bestFit="1" customWidth="1"/>
    <col min="5055" max="5055" width="15" style="4" bestFit="1" customWidth="1"/>
    <col min="5056" max="5056" width="15" style="4" customWidth="1"/>
    <col min="5057" max="5057" width="9.7109375" style="4" bestFit="1" customWidth="1"/>
    <col min="5058" max="5301" width="8.85546875" style="4"/>
    <col min="5302" max="5302" width="71.5703125" style="4" customWidth="1"/>
    <col min="5303" max="5303" width="6.140625" style="4" customWidth="1"/>
    <col min="5304" max="5304" width="7.42578125" style="4" bestFit="1" customWidth="1"/>
    <col min="5305" max="5305" width="16.5703125" style="4" customWidth="1"/>
    <col min="5306" max="5306" width="8.140625" style="4" bestFit="1" customWidth="1"/>
    <col min="5307" max="5307" width="19.28515625" style="4" customWidth="1"/>
    <col min="5308" max="5309" width="0" style="4" hidden="1" customWidth="1"/>
    <col min="5310" max="5310" width="15.42578125" style="4" bestFit="1" customWidth="1"/>
    <col min="5311" max="5311" width="15" style="4" bestFit="1" customWidth="1"/>
    <col min="5312" max="5312" width="15" style="4" customWidth="1"/>
    <col min="5313" max="5313" width="9.7109375" style="4" bestFit="1" customWidth="1"/>
    <col min="5314" max="5557" width="8.85546875" style="4"/>
    <col min="5558" max="5558" width="71.5703125" style="4" customWidth="1"/>
    <col min="5559" max="5559" width="6.140625" style="4" customWidth="1"/>
    <col min="5560" max="5560" width="7.42578125" style="4" bestFit="1" customWidth="1"/>
    <col min="5561" max="5561" width="16.5703125" style="4" customWidth="1"/>
    <col min="5562" max="5562" width="8.140625" style="4" bestFit="1" customWidth="1"/>
    <col min="5563" max="5563" width="19.28515625" style="4" customWidth="1"/>
    <col min="5564" max="5565" width="0" style="4" hidden="1" customWidth="1"/>
    <col min="5566" max="5566" width="15.42578125" style="4" bestFit="1" customWidth="1"/>
    <col min="5567" max="5567" width="15" style="4" bestFit="1" customWidth="1"/>
    <col min="5568" max="5568" width="15" style="4" customWidth="1"/>
    <col min="5569" max="5569" width="9.7109375" style="4" bestFit="1" customWidth="1"/>
    <col min="5570" max="5813" width="8.85546875" style="4"/>
    <col min="5814" max="5814" width="71.5703125" style="4" customWidth="1"/>
    <col min="5815" max="5815" width="6.140625" style="4" customWidth="1"/>
    <col min="5816" max="5816" width="7.42578125" style="4" bestFit="1" customWidth="1"/>
    <col min="5817" max="5817" width="16.5703125" style="4" customWidth="1"/>
    <col min="5818" max="5818" width="8.140625" style="4" bestFit="1" customWidth="1"/>
    <col min="5819" max="5819" width="19.28515625" style="4" customWidth="1"/>
    <col min="5820" max="5821" width="0" style="4" hidden="1" customWidth="1"/>
    <col min="5822" max="5822" width="15.42578125" style="4" bestFit="1" customWidth="1"/>
    <col min="5823" max="5823" width="15" style="4" bestFit="1" customWidth="1"/>
    <col min="5824" max="5824" width="15" style="4" customWidth="1"/>
    <col min="5825" max="5825" width="9.7109375" style="4" bestFit="1" customWidth="1"/>
    <col min="5826" max="6069" width="8.85546875" style="4"/>
    <col min="6070" max="6070" width="71.5703125" style="4" customWidth="1"/>
    <col min="6071" max="6071" width="6.140625" style="4" customWidth="1"/>
    <col min="6072" max="6072" width="7.42578125" style="4" bestFit="1" customWidth="1"/>
    <col min="6073" max="6073" width="16.5703125" style="4" customWidth="1"/>
    <col min="6074" max="6074" width="8.140625" style="4" bestFit="1" customWidth="1"/>
    <col min="6075" max="6075" width="19.28515625" style="4" customWidth="1"/>
    <col min="6076" max="6077" width="0" style="4" hidden="1" customWidth="1"/>
    <col min="6078" max="6078" width="15.42578125" style="4" bestFit="1" customWidth="1"/>
    <col min="6079" max="6079" width="15" style="4" bestFit="1" customWidth="1"/>
    <col min="6080" max="6080" width="15" style="4" customWidth="1"/>
    <col min="6081" max="6081" width="9.7109375" style="4" bestFit="1" customWidth="1"/>
    <col min="6082" max="6325" width="8.85546875" style="4"/>
    <col min="6326" max="6326" width="71.5703125" style="4" customWidth="1"/>
    <col min="6327" max="6327" width="6.140625" style="4" customWidth="1"/>
    <col min="6328" max="6328" width="7.42578125" style="4" bestFit="1" customWidth="1"/>
    <col min="6329" max="6329" width="16.5703125" style="4" customWidth="1"/>
    <col min="6330" max="6330" width="8.140625" style="4" bestFit="1" customWidth="1"/>
    <col min="6331" max="6331" width="19.28515625" style="4" customWidth="1"/>
    <col min="6332" max="6333" width="0" style="4" hidden="1" customWidth="1"/>
    <col min="6334" max="6334" width="15.42578125" style="4" bestFit="1" customWidth="1"/>
    <col min="6335" max="6335" width="15" style="4" bestFit="1" customWidth="1"/>
    <col min="6336" max="6336" width="15" style="4" customWidth="1"/>
    <col min="6337" max="6337" width="9.7109375" style="4" bestFit="1" customWidth="1"/>
    <col min="6338" max="6581" width="8.85546875" style="4"/>
    <col min="6582" max="6582" width="71.5703125" style="4" customWidth="1"/>
    <col min="6583" max="6583" width="6.140625" style="4" customWidth="1"/>
    <col min="6584" max="6584" width="7.42578125" style="4" bestFit="1" customWidth="1"/>
    <col min="6585" max="6585" width="16.5703125" style="4" customWidth="1"/>
    <col min="6586" max="6586" width="8.140625" style="4" bestFit="1" customWidth="1"/>
    <col min="6587" max="6587" width="19.28515625" style="4" customWidth="1"/>
    <col min="6588" max="6589" width="0" style="4" hidden="1" customWidth="1"/>
    <col min="6590" max="6590" width="15.42578125" style="4" bestFit="1" customWidth="1"/>
    <col min="6591" max="6591" width="15" style="4" bestFit="1" customWidth="1"/>
    <col min="6592" max="6592" width="15" style="4" customWidth="1"/>
    <col min="6593" max="6593" width="9.7109375" style="4" bestFit="1" customWidth="1"/>
    <col min="6594" max="6837" width="8.85546875" style="4"/>
    <col min="6838" max="6838" width="71.5703125" style="4" customWidth="1"/>
    <col min="6839" max="6839" width="6.140625" style="4" customWidth="1"/>
    <col min="6840" max="6840" width="7.42578125" style="4" bestFit="1" customWidth="1"/>
    <col min="6841" max="6841" width="16.5703125" style="4" customWidth="1"/>
    <col min="6842" max="6842" width="8.140625" style="4" bestFit="1" customWidth="1"/>
    <col min="6843" max="6843" width="19.28515625" style="4" customWidth="1"/>
    <col min="6844" max="6845" width="0" style="4" hidden="1" customWidth="1"/>
    <col min="6846" max="6846" width="15.42578125" style="4" bestFit="1" customWidth="1"/>
    <col min="6847" max="6847" width="15" style="4" bestFit="1" customWidth="1"/>
    <col min="6848" max="6848" width="15" style="4" customWidth="1"/>
    <col min="6849" max="6849" width="9.7109375" style="4" bestFit="1" customWidth="1"/>
    <col min="6850" max="7093" width="8.85546875" style="4"/>
    <col min="7094" max="7094" width="71.5703125" style="4" customWidth="1"/>
    <col min="7095" max="7095" width="6.140625" style="4" customWidth="1"/>
    <col min="7096" max="7096" width="7.42578125" style="4" bestFit="1" customWidth="1"/>
    <col min="7097" max="7097" width="16.5703125" style="4" customWidth="1"/>
    <col min="7098" max="7098" width="8.140625" style="4" bestFit="1" customWidth="1"/>
    <col min="7099" max="7099" width="19.28515625" style="4" customWidth="1"/>
    <col min="7100" max="7101" width="0" style="4" hidden="1" customWidth="1"/>
    <col min="7102" max="7102" width="15.42578125" style="4" bestFit="1" customWidth="1"/>
    <col min="7103" max="7103" width="15" style="4" bestFit="1" customWidth="1"/>
    <col min="7104" max="7104" width="15" style="4" customWidth="1"/>
    <col min="7105" max="7105" width="9.7109375" style="4" bestFit="1" customWidth="1"/>
    <col min="7106" max="7349" width="8.85546875" style="4"/>
    <col min="7350" max="7350" width="71.5703125" style="4" customWidth="1"/>
    <col min="7351" max="7351" width="6.140625" style="4" customWidth="1"/>
    <col min="7352" max="7352" width="7.42578125" style="4" bestFit="1" customWidth="1"/>
    <col min="7353" max="7353" width="16.5703125" style="4" customWidth="1"/>
    <col min="7354" max="7354" width="8.140625" style="4" bestFit="1" customWidth="1"/>
    <col min="7355" max="7355" width="19.28515625" style="4" customWidth="1"/>
    <col min="7356" max="7357" width="0" style="4" hidden="1" customWidth="1"/>
    <col min="7358" max="7358" width="15.42578125" style="4" bestFit="1" customWidth="1"/>
    <col min="7359" max="7359" width="15" style="4" bestFit="1" customWidth="1"/>
    <col min="7360" max="7360" width="15" style="4" customWidth="1"/>
    <col min="7361" max="7361" width="9.7109375" style="4" bestFit="1" customWidth="1"/>
    <col min="7362" max="7605" width="8.85546875" style="4"/>
    <col min="7606" max="7606" width="71.5703125" style="4" customWidth="1"/>
    <col min="7607" max="7607" width="6.140625" style="4" customWidth="1"/>
    <col min="7608" max="7608" width="7.42578125" style="4" bestFit="1" customWidth="1"/>
    <col min="7609" max="7609" width="16.5703125" style="4" customWidth="1"/>
    <col min="7610" max="7610" width="8.140625" style="4" bestFit="1" customWidth="1"/>
    <col min="7611" max="7611" width="19.28515625" style="4" customWidth="1"/>
    <col min="7612" max="7613" width="0" style="4" hidden="1" customWidth="1"/>
    <col min="7614" max="7614" width="15.42578125" style="4" bestFit="1" customWidth="1"/>
    <col min="7615" max="7615" width="15" style="4" bestFit="1" customWidth="1"/>
    <col min="7616" max="7616" width="15" style="4" customWidth="1"/>
    <col min="7617" max="7617" width="9.7109375" style="4" bestFit="1" customWidth="1"/>
    <col min="7618" max="7861" width="8.85546875" style="4"/>
    <col min="7862" max="7862" width="71.5703125" style="4" customWidth="1"/>
    <col min="7863" max="7863" width="6.140625" style="4" customWidth="1"/>
    <col min="7864" max="7864" width="7.42578125" style="4" bestFit="1" customWidth="1"/>
    <col min="7865" max="7865" width="16.5703125" style="4" customWidth="1"/>
    <col min="7866" max="7866" width="8.140625" style="4" bestFit="1" customWidth="1"/>
    <col min="7867" max="7867" width="19.28515625" style="4" customWidth="1"/>
    <col min="7868" max="7869" width="0" style="4" hidden="1" customWidth="1"/>
    <col min="7870" max="7870" width="15.42578125" style="4" bestFit="1" customWidth="1"/>
    <col min="7871" max="7871" width="15" style="4" bestFit="1" customWidth="1"/>
    <col min="7872" max="7872" width="15" style="4" customWidth="1"/>
    <col min="7873" max="7873" width="9.7109375" style="4" bestFit="1" customWidth="1"/>
    <col min="7874" max="8117" width="8.85546875" style="4"/>
    <col min="8118" max="8118" width="71.5703125" style="4" customWidth="1"/>
    <col min="8119" max="8119" width="6.140625" style="4" customWidth="1"/>
    <col min="8120" max="8120" width="7.42578125" style="4" bestFit="1" customWidth="1"/>
    <col min="8121" max="8121" width="16.5703125" style="4" customWidth="1"/>
    <col min="8122" max="8122" width="8.140625" style="4" bestFit="1" customWidth="1"/>
    <col min="8123" max="8123" width="19.28515625" style="4" customWidth="1"/>
    <col min="8124" max="8125" width="0" style="4" hidden="1" customWidth="1"/>
    <col min="8126" max="8126" width="15.42578125" style="4" bestFit="1" customWidth="1"/>
    <col min="8127" max="8127" width="15" style="4" bestFit="1" customWidth="1"/>
    <col min="8128" max="8128" width="15" style="4" customWidth="1"/>
    <col min="8129" max="8129" width="9.7109375" style="4" bestFit="1" customWidth="1"/>
    <col min="8130" max="8373" width="8.85546875" style="4"/>
    <col min="8374" max="8374" width="71.5703125" style="4" customWidth="1"/>
    <col min="8375" max="8375" width="6.140625" style="4" customWidth="1"/>
    <col min="8376" max="8376" width="7.42578125" style="4" bestFit="1" customWidth="1"/>
    <col min="8377" max="8377" width="16.5703125" style="4" customWidth="1"/>
    <col min="8378" max="8378" width="8.140625" style="4" bestFit="1" customWidth="1"/>
    <col min="8379" max="8379" width="19.28515625" style="4" customWidth="1"/>
    <col min="8380" max="8381" width="0" style="4" hidden="1" customWidth="1"/>
    <col min="8382" max="8382" width="15.42578125" style="4" bestFit="1" customWidth="1"/>
    <col min="8383" max="8383" width="15" style="4" bestFit="1" customWidth="1"/>
    <col min="8384" max="8384" width="15" style="4" customWidth="1"/>
    <col min="8385" max="8385" width="9.7109375" style="4" bestFit="1" customWidth="1"/>
    <col min="8386" max="8629" width="8.85546875" style="4"/>
    <col min="8630" max="8630" width="71.5703125" style="4" customWidth="1"/>
    <col min="8631" max="8631" width="6.140625" style="4" customWidth="1"/>
    <col min="8632" max="8632" width="7.42578125" style="4" bestFit="1" customWidth="1"/>
    <col min="8633" max="8633" width="16.5703125" style="4" customWidth="1"/>
    <col min="8634" max="8634" width="8.140625" style="4" bestFit="1" customWidth="1"/>
    <col min="8635" max="8635" width="19.28515625" style="4" customWidth="1"/>
    <col min="8636" max="8637" width="0" style="4" hidden="1" customWidth="1"/>
    <col min="8638" max="8638" width="15.42578125" style="4" bestFit="1" customWidth="1"/>
    <col min="8639" max="8639" width="15" style="4" bestFit="1" customWidth="1"/>
    <col min="8640" max="8640" width="15" style="4" customWidth="1"/>
    <col min="8641" max="8641" width="9.7109375" style="4" bestFit="1" customWidth="1"/>
    <col min="8642" max="8885" width="8.85546875" style="4"/>
    <col min="8886" max="8886" width="71.5703125" style="4" customWidth="1"/>
    <col min="8887" max="8887" width="6.140625" style="4" customWidth="1"/>
    <col min="8888" max="8888" width="7.42578125" style="4" bestFit="1" customWidth="1"/>
    <col min="8889" max="8889" width="16.5703125" style="4" customWidth="1"/>
    <col min="8890" max="8890" width="8.140625" style="4" bestFit="1" customWidth="1"/>
    <col min="8891" max="8891" width="19.28515625" style="4" customWidth="1"/>
    <col min="8892" max="8893" width="0" style="4" hidden="1" customWidth="1"/>
    <col min="8894" max="8894" width="15.42578125" style="4" bestFit="1" customWidth="1"/>
    <col min="8895" max="8895" width="15" style="4" bestFit="1" customWidth="1"/>
    <col min="8896" max="8896" width="15" style="4" customWidth="1"/>
    <col min="8897" max="8897" width="9.7109375" style="4" bestFit="1" customWidth="1"/>
    <col min="8898" max="9141" width="8.85546875" style="4"/>
    <col min="9142" max="9142" width="71.5703125" style="4" customWidth="1"/>
    <col min="9143" max="9143" width="6.140625" style="4" customWidth="1"/>
    <col min="9144" max="9144" width="7.42578125" style="4" bestFit="1" customWidth="1"/>
    <col min="9145" max="9145" width="16.5703125" style="4" customWidth="1"/>
    <col min="9146" max="9146" width="8.140625" style="4" bestFit="1" customWidth="1"/>
    <col min="9147" max="9147" width="19.28515625" style="4" customWidth="1"/>
    <col min="9148" max="9149" width="0" style="4" hidden="1" customWidth="1"/>
    <col min="9150" max="9150" width="15.42578125" style="4" bestFit="1" customWidth="1"/>
    <col min="9151" max="9151" width="15" style="4" bestFit="1" customWidth="1"/>
    <col min="9152" max="9152" width="15" style="4" customWidth="1"/>
    <col min="9153" max="9153" width="9.7109375" style="4" bestFit="1" customWidth="1"/>
    <col min="9154" max="9397" width="8.85546875" style="4"/>
    <col min="9398" max="9398" width="71.5703125" style="4" customWidth="1"/>
    <col min="9399" max="9399" width="6.140625" style="4" customWidth="1"/>
    <col min="9400" max="9400" width="7.42578125" style="4" bestFit="1" customWidth="1"/>
    <col min="9401" max="9401" width="16.5703125" style="4" customWidth="1"/>
    <col min="9402" max="9402" width="8.140625" style="4" bestFit="1" customWidth="1"/>
    <col min="9403" max="9403" width="19.28515625" style="4" customWidth="1"/>
    <col min="9404" max="9405" width="0" style="4" hidden="1" customWidth="1"/>
    <col min="9406" max="9406" width="15.42578125" style="4" bestFit="1" customWidth="1"/>
    <col min="9407" max="9407" width="15" style="4" bestFit="1" customWidth="1"/>
    <col min="9408" max="9408" width="15" style="4" customWidth="1"/>
    <col min="9409" max="9409" width="9.7109375" style="4" bestFit="1" customWidth="1"/>
    <col min="9410" max="9653" width="8.85546875" style="4"/>
    <col min="9654" max="9654" width="71.5703125" style="4" customWidth="1"/>
    <col min="9655" max="9655" width="6.140625" style="4" customWidth="1"/>
    <col min="9656" max="9656" width="7.42578125" style="4" bestFit="1" customWidth="1"/>
    <col min="9657" max="9657" width="16.5703125" style="4" customWidth="1"/>
    <col min="9658" max="9658" width="8.140625" style="4" bestFit="1" customWidth="1"/>
    <col min="9659" max="9659" width="19.28515625" style="4" customWidth="1"/>
    <col min="9660" max="9661" width="0" style="4" hidden="1" customWidth="1"/>
    <col min="9662" max="9662" width="15.42578125" style="4" bestFit="1" customWidth="1"/>
    <col min="9663" max="9663" width="15" style="4" bestFit="1" customWidth="1"/>
    <col min="9664" max="9664" width="15" style="4" customWidth="1"/>
    <col min="9665" max="9665" width="9.7109375" style="4" bestFit="1" customWidth="1"/>
    <col min="9666" max="9909" width="8.85546875" style="4"/>
    <col min="9910" max="9910" width="71.5703125" style="4" customWidth="1"/>
    <col min="9911" max="9911" width="6.140625" style="4" customWidth="1"/>
    <col min="9912" max="9912" width="7.42578125" style="4" bestFit="1" customWidth="1"/>
    <col min="9913" max="9913" width="16.5703125" style="4" customWidth="1"/>
    <col min="9914" max="9914" width="8.140625" style="4" bestFit="1" customWidth="1"/>
    <col min="9915" max="9915" width="19.28515625" style="4" customWidth="1"/>
    <col min="9916" max="9917" width="0" style="4" hidden="1" customWidth="1"/>
    <col min="9918" max="9918" width="15.42578125" style="4" bestFit="1" customWidth="1"/>
    <col min="9919" max="9919" width="15" style="4" bestFit="1" customWidth="1"/>
    <col min="9920" max="9920" width="15" style="4" customWidth="1"/>
    <col min="9921" max="9921" width="9.7109375" style="4" bestFit="1" customWidth="1"/>
    <col min="9922" max="10165" width="8.85546875" style="4"/>
    <col min="10166" max="10166" width="71.5703125" style="4" customWidth="1"/>
    <col min="10167" max="10167" width="6.140625" style="4" customWidth="1"/>
    <col min="10168" max="10168" width="7.42578125" style="4" bestFit="1" customWidth="1"/>
    <col min="10169" max="10169" width="16.5703125" style="4" customWidth="1"/>
    <col min="10170" max="10170" width="8.140625" style="4" bestFit="1" customWidth="1"/>
    <col min="10171" max="10171" width="19.28515625" style="4" customWidth="1"/>
    <col min="10172" max="10173" width="0" style="4" hidden="1" customWidth="1"/>
    <col min="10174" max="10174" width="15.42578125" style="4" bestFit="1" customWidth="1"/>
    <col min="10175" max="10175" width="15" style="4" bestFit="1" customWidth="1"/>
    <col min="10176" max="10176" width="15" style="4" customWidth="1"/>
    <col min="10177" max="10177" width="9.7109375" style="4" bestFit="1" customWidth="1"/>
    <col min="10178" max="10421" width="8.85546875" style="4"/>
    <col min="10422" max="10422" width="71.5703125" style="4" customWidth="1"/>
    <col min="10423" max="10423" width="6.140625" style="4" customWidth="1"/>
    <col min="10424" max="10424" width="7.42578125" style="4" bestFit="1" customWidth="1"/>
    <col min="10425" max="10425" width="16.5703125" style="4" customWidth="1"/>
    <col min="10426" max="10426" width="8.140625" style="4" bestFit="1" customWidth="1"/>
    <col min="10427" max="10427" width="19.28515625" style="4" customWidth="1"/>
    <col min="10428" max="10429" width="0" style="4" hidden="1" customWidth="1"/>
    <col min="10430" max="10430" width="15.42578125" style="4" bestFit="1" customWidth="1"/>
    <col min="10431" max="10431" width="15" style="4" bestFit="1" customWidth="1"/>
    <col min="10432" max="10432" width="15" style="4" customWidth="1"/>
    <col min="10433" max="10433" width="9.7109375" style="4" bestFit="1" customWidth="1"/>
    <col min="10434" max="10677" width="8.85546875" style="4"/>
    <col min="10678" max="10678" width="71.5703125" style="4" customWidth="1"/>
    <col min="10679" max="10679" width="6.140625" style="4" customWidth="1"/>
    <col min="10680" max="10680" width="7.42578125" style="4" bestFit="1" customWidth="1"/>
    <col min="10681" max="10681" width="16.5703125" style="4" customWidth="1"/>
    <col min="10682" max="10682" width="8.140625" style="4" bestFit="1" customWidth="1"/>
    <col min="10683" max="10683" width="19.28515625" style="4" customWidth="1"/>
    <col min="10684" max="10685" width="0" style="4" hidden="1" customWidth="1"/>
    <col min="10686" max="10686" width="15.42578125" style="4" bestFit="1" customWidth="1"/>
    <col min="10687" max="10687" width="15" style="4" bestFit="1" customWidth="1"/>
    <col min="10688" max="10688" width="15" style="4" customWidth="1"/>
    <col min="10689" max="10689" width="9.7109375" style="4" bestFit="1" customWidth="1"/>
    <col min="10690" max="10933" width="8.85546875" style="4"/>
    <col min="10934" max="10934" width="71.5703125" style="4" customWidth="1"/>
    <col min="10935" max="10935" width="6.140625" style="4" customWidth="1"/>
    <col min="10936" max="10936" width="7.42578125" style="4" bestFit="1" customWidth="1"/>
    <col min="10937" max="10937" width="16.5703125" style="4" customWidth="1"/>
    <col min="10938" max="10938" width="8.140625" style="4" bestFit="1" customWidth="1"/>
    <col min="10939" max="10939" width="19.28515625" style="4" customWidth="1"/>
    <col min="10940" max="10941" width="0" style="4" hidden="1" customWidth="1"/>
    <col min="10942" max="10942" width="15.42578125" style="4" bestFit="1" customWidth="1"/>
    <col min="10943" max="10943" width="15" style="4" bestFit="1" customWidth="1"/>
    <col min="10944" max="10944" width="15" style="4" customWidth="1"/>
    <col min="10945" max="10945" width="9.7109375" style="4" bestFit="1" customWidth="1"/>
    <col min="10946" max="11189" width="8.85546875" style="4"/>
    <col min="11190" max="11190" width="71.5703125" style="4" customWidth="1"/>
    <col min="11191" max="11191" width="6.140625" style="4" customWidth="1"/>
    <col min="11192" max="11192" width="7.42578125" style="4" bestFit="1" customWidth="1"/>
    <col min="11193" max="11193" width="16.5703125" style="4" customWidth="1"/>
    <col min="11194" max="11194" width="8.140625" style="4" bestFit="1" customWidth="1"/>
    <col min="11195" max="11195" width="19.28515625" style="4" customWidth="1"/>
    <col min="11196" max="11197" width="0" style="4" hidden="1" customWidth="1"/>
    <col min="11198" max="11198" width="15.42578125" style="4" bestFit="1" customWidth="1"/>
    <col min="11199" max="11199" width="15" style="4" bestFit="1" customWidth="1"/>
    <col min="11200" max="11200" width="15" style="4" customWidth="1"/>
    <col min="11201" max="11201" width="9.7109375" style="4" bestFit="1" customWidth="1"/>
    <col min="11202" max="11445" width="8.85546875" style="4"/>
    <col min="11446" max="11446" width="71.5703125" style="4" customWidth="1"/>
    <col min="11447" max="11447" width="6.140625" style="4" customWidth="1"/>
    <col min="11448" max="11448" width="7.42578125" style="4" bestFit="1" customWidth="1"/>
    <col min="11449" max="11449" width="16.5703125" style="4" customWidth="1"/>
    <col min="11450" max="11450" width="8.140625" style="4" bestFit="1" customWidth="1"/>
    <col min="11451" max="11451" width="19.28515625" style="4" customWidth="1"/>
    <col min="11452" max="11453" width="0" style="4" hidden="1" customWidth="1"/>
    <col min="11454" max="11454" width="15.42578125" style="4" bestFit="1" customWidth="1"/>
    <col min="11455" max="11455" width="15" style="4" bestFit="1" customWidth="1"/>
    <col min="11456" max="11456" width="15" style="4" customWidth="1"/>
    <col min="11457" max="11457" width="9.7109375" style="4" bestFit="1" customWidth="1"/>
    <col min="11458" max="11701" width="8.85546875" style="4"/>
    <col min="11702" max="11702" width="71.5703125" style="4" customWidth="1"/>
    <col min="11703" max="11703" width="6.140625" style="4" customWidth="1"/>
    <col min="11704" max="11704" width="7.42578125" style="4" bestFit="1" customWidth="1"/>
    <col min="11705" max="11705" width="16.5703125" style="4" customWidth="1"/>
    <col min="11706" max="11706" width="8.140625" style="4" bestFit="1" customWidth="1"/>
    <col min="11707" max="11707" width="19.28515625" style="4" customWidth="1"/>
    <col min="11708" max="11709" width="0" style="4" hidden="1" customWidth="1"/>
    <col min="11710" max="11710" width="15.42578125" style="4" bestFit="1" customWidth="1"/>
    <col min="11711" max="11711" width="15" style="4" bestFit="1" customWidth="1"/>
    <col min="11712" max="11712" width="15" style="4" customWidth="1"/>
    <col min="11713" max="11713" width="9.7109375" style="4" bestFit="1" customWidth="1"/>
    <col min="11714" max="11957" width="8.85546875" style="4"/>
    <col min="11958" max="11958" width="71.5703125" style="4" customWidth="1"/>
    <col min="11959" max="11959" width="6.140625" style="4" customWidth="1"/>
    <col min="11960" max="11960" width="7.42578125" style="4" bestFit="1" customWidth="1"/>
    <col min="11961" max="11961" width="16.5703125" style="4" customWidth="1"/>
    <col min="11962" max="11962" width="8.140625" style="4" bestFit="1" customWidth="1"/>
    <col min="11963" max="11963" width="19.28515625" style="4" customWidth="1"/>
    <col min="11964" max="11965" width="0" style="4" hidden="1" customWidth="1"/>
    <col min="11966" max="11966" width="15.42578125" style="4" bestFit="1" customWidth="1"/>
    <col min="11967" max="11967" width="15" style="4" bestFit="1" customWidth="1"/>
    <col min="11968" max="11968" width="15" style="4" customWidth="1"/>
    <col min="11969" max="11969" width="9.7109375" style="4" bestFit="1" customWidth="1"/>
    <col min="11970" max="12213" width="8.85546875" style="4"/>
    <col min="12214" max="12214" width="71.5703125" style="4" customWidth="1"/>
    <col min="12215" max="12215" width="6.140625" style="4" customWidth="1"/>
    <col min="12216" max="12216" width="7.42578125" style="4" bestFit="1" customWidth="1"/>
    <col min="12217" max="12217" width="16.5703125" style="4" customWidth="1"/>
    <col min="12218" max="12218" width="8.140625" style="4" bestFit="1" customWidth="1"/>
    <col min="12219" max="12219" width="19.28515625" style="4" customWidth="1"/>
    <col min="12220" max="12221" width="0" style="4" hidden="1" customWidth="1"/>
    <col min="12222" max="12222" width="15.42578125" style="4" bestFit="1" customWidth="1"/>
    <col min="12223" max="12223" width="15" style="4" bestFit="1" customWidth="1"/>
    <col min="12224" max="12224" width="15" style="4" customWidth="1"/>
    <col min="12225" max="12225" width="9.7109375" style="4" bestFit="1" customWidth="1"/>
    <col min="12226" max="12469" width="8.85546875" style="4"/>
    <col min="12470" max="12470" width="71.5703125" style="4" customWidth="1"/>
    <col min="12471" max="12471" width="6.140625" style="4" customWidth="1"/>
    <col min="12472" max="12472" width="7.42578125" style="4" bestFit="1" customWidth="1"/>
    <col min="12473" max="12473" width="16.5703125" style="4" customWidth="1"/>
    <col min="12474" max="12474" width="8.140625" style="4" bestFit="1" customWidth="1"/>
    <col min="12475" max="12475" width="19.28515625" style="4" customWidth="1"/>
    <col min="12476" max="12477" width="0" style="4" hidden="1" customWidth="1"/>
    <col min="12478" max="12478" width="15.42578125" style="4" bestFit="1" customWidth="1"/>
    <col min="12479" max="12479" width="15" style="4" bestFit="1" customWidth="1"/>
    <col min="12480" max="12480" width="15" style="4" customWidth="1"/>
    <col min="12481" max="12481" width="9.7109375" style="4" bestFit="1" customWidth="1"/>
    <col min="12482" max="12725" width="8.85546875" style="4"/>
    <col min="12726" max="12726" width="71.5703125" style="4" customWidth="1"/>
    <col min="12727" max="12727" width="6.140625" style="4" customWidth="1"/>
    <col min="12728" max="12728" width="7.42578125" style="4" bestFit="1" customWidth="1"/>
    <col min="12729" max="12729" width="16.5703125" style="4" customWidth="1"/>
    <col min="12730" max="12730" width="8.140625" style="4" bestFit="1" customWidth="1"/>
    <col min="12731" max="12731" width="19.28515625" style="4" customWidth="1"/>
    <col min="12732" max="12733" width="0" style="4" hidden="1" customWidth="1"/>
    <col min="12734" max="12734" width="15.42578125" style="4" bestFit="1" customWidth="1"/>
    <col min="12735" max="12735" width="15" style="4" bestFit="1" customWidth="1"/>
    <col min="12736" max="12736" width="15" style="4" customWidth="1"/>
    <col min="12737" max="12737" width="9.7109375" style="4" bestFit="1" customWidth="1"/>
    <col min="12738" max="12981" width="8.85546875" style="4"/>
    <col min="12982" max="12982" width="71.5703125" style="4" customWidth="1"/>
    <col min="12983" max="12983" width="6.140625" style="4" customWidth="1"/>
    <col min="12984" max="12984" width="7.42578125" style="4" bestFit="1" customWidth="1"/>
    <col min="12985" max="12985" width="16.5703125" style="4" customWidth="1"/>
    <col min="12986" max="12986" width="8.140625" style="4" bestFit="1" customWidth="1"/>
    <col min="12987" max="12987" width="19.28515625" style="4" customWidth="1"/>
    <col min="12988" max="12989" width="0" style="4" hidden="1" customWidth="1"/>
    <col min="12990" max="12990" width="15.42578125" style="4" bestFit="1" customWidth="1"/>
    <col min="12991" max="12991" width="15" style="4" bestFit="1" customWidth="1"/>
    <col min="12992" max="12992" width="15" style="4" customWidth="1"/>
    <col min="12993" max="12993" width="9.7109375" style="4" bestFit="1" customWidth="1"/>
    <col min="12994" max="13237" width="8.85546875" style="4"/>
    <col min="13238" max="13238" width="71.5703125" style="4" customWidth="1"/>
    <col min="13239" max="13239" width="6.140625" style="4" customWidth="1"/>
    <col min="13240" max="13240" width="7.42578125" style="4" bestFit="1" customWidth="1"/>
    <col min="13241" max="13241" width="16.5703125" style="4" customWidth="1"/>
    <col min="13242" max="13242" width="8.140625" style="4" bestFit="1" customWidth="1"/>
    <col min="13243" max="13243" width="19.28515625" style="4" customWidth="1"/>
    <col min="13244" max="13245" width="0" style="4" hidden="1" customWidth="1"/>
    <col min="13246" max="13246" width="15.42578125" style="4" bestFit="1" customWidth="1"/>
    <col min="13247" max="13247" width="15" style="4" bestFit="1" customWidth="1"/>
    <col min="13248" max="13248" width="15" style="4" customWidth="1"/>
    <col min="13249" max="13249" width="9.7109375" style="4" bestFit="1" customWidth="1"/>
    <col min="13250" max="13493" width="8.85546875" style="4"/>
    <col min="13494" max="13494" width="71.5703125" style="4" customWidth="1"/>
    <col min="13495" max="13495" width="6.140625" style="4" customWidth="1"/>
    <col min="13496" max="13496" width="7.42578125" style="4" bestFit="1" customWidth="1"/>
    <col min="13497" max="13497" width="16.5703125" style="4" customWidth="1"/>
    <col min="13498" max="13498" width="8.140625" style="4" bestFit="1" customWidth="1"/>
    <col min="13499" max="13499" width="19.28515625" style="4" customWidth="1"/>
    <col min="13500" max="13501" width="0" style="4" hidden="1" customWidth="1"/>
    <col min="13502" max="13502" width="15.42578125" style="4" bestFit="1" customWidth="1"/>
    <col min="13503" max="13503" width="15" style="4" bestFit="1" customWidth="1"/>
    <col min="13504" max="13504" width="15" style="4" customWidth="1"/>
    <col min="13505" max="13505" width="9.7109375" style="4" bestFit="1" customWidth="1"/>
    <col min="13506" max="13749" width="8.85546875" style="4"/>
    <col min="13750" max="13750" width="71.5703125" style="4" customWidth="1"/>
    <col min="13751" max="13751" width="6.140625" style="4" customWidth="1"/>
    <col min="13752" max="13752" width="7.42578125" style="4" bestFit="1" customWidth="1"/>
    <col min="13753" max="13753" width="16.5703125" style="4" customWidth="1"/>
    <col min="13754" max="13754" width="8.140625" style="4" bestFit="1" customWidth="1"/>
    <col min="13755" max="13755" width="19.28515625" style="4" customWidth="1"/>
    <col min="13756" max="13757" width="0" style="4" hidden="1" customWidth="1"/>
    <col min="13758" max="13758" width="15.42578125" style="4" bestFit="1" customWidth="1"/>
    <col min="13759" max="13759" width="15" style="4" bestFit="1" customWidth="1"/>
    <col min="13760" max="13760" width="15" style="4" customWidth="1"/>
    <col min="13761" max="13761" width="9.7109375" style="4" bestFit="1" customWidth="1"/>
    <col min="13762" max="14005" width="8.85546875" style="4"/>
    <col min="14006" max="14006" width="71.5703125" style="4" customWidth="1"/>
    <col min="14007" max="14007" width="6.140625" style="4" customWidth="1"/>
    <col min="14008" max="14008" width="7.42578125" style="4" bestFit="1" customWidth="1"/>
    <col min="14009" max="14009" width="16.5703125" style="4" customWidth="1"/>
    <col min="14010" max="14010" width="8.140625" style="4" bestFit="1" customWidth="1"/>
    <col min="14011" max="14011" width="19.28515625" style="4" customWidth="1"/>
    <col min="14012" max="14013" width="0" style="4" hidden="1" customWidth="1"/>
    <col min="14014" max="14014" width="15.42578125" style="4" bestFit="1" customWidth="1"/>
    <col min="14015" max="14015" width="15" style="4" bestFit="1" customWidth="1"/>
    <col min="14016" max="14016" width="15" style="4" customWidth="1"/>
    <col min="14017" max="14017" width="9.7109375" style="4" bestFit="1" customWidth="1"/>
    <col min="14018" max="14261" width="8.85546875" style="4"/>
    <col min="14262" max="14262" width="71.5703125" style="4" customWidth="1"/>
    <col min="14263" max="14263" width="6.140625" style="4" customWidth="1"/>
    <col min="14264" max="14264" width="7.42578125" style="4" bestFit="1" customWidth="1"/>
    <col min="14265" max="14265" width="16.5703125" style="4" customWidth="1"/>
    <col min="14266" max="14266" width="8.140625" style="4" bestFit="1" customWidth="1"/>
    <col min="14267" max="14267" width="19.28515625" style="4" customWidth="1"/>
    <col min="14268" max="14269" width="0" style="4" hidden="1" customWidth="1"/>
    <col min="14270" max="14270" width="15.42578125" style="4" bestFit="1" customWidth="1"/>
    <col min="14271" max="14271" width="15" style="4" bestFit="1" customWidth="1"/>
    <col min="14272" max="14272" width="15" style="4" customWidth="1"/>
    <col min="14273" max="14273" width="9.7109375" style="4" bestFit="1" customWidth="1"/>
    <col min="14274" max="14517" width="8.85546875" style="4"/>
    <col min="14518" max="14518" width="71.5703125" style="4" customWidth="1"/>
    <col min="14519" max="14519" width="6.140625" style="4" customWidth="1"/>
    <col min="14520" max="14520" width="7.42578125" style="4" bestFit="1" customWidth="1"/>
    <col min="14521" max="14521" width="16.5703125" style="4" customWidth="1"/>
    <col min="14522" max="14522" width="8.140625" style="4" bestFit="1" customWidth="1"/>
    <col min="14523" max="14523" width="19.28515625" style="4" customWidth="1"/>
    <col min="14524" max="14525" width="0" style="4" hidden="1" customWidth="1"/>
    <col min="14526" max="14526" width="15.42578125" style="4" bestFit="1" customWidth="1"/>
    <col min="14527" max="14527" width="15" style="4" bestFit="1" customWidth="1"/>
    <col min="14528" max="14528" width="15" style="4" customWidth="1"/>
    <col min="14529" max="14529" width="9.7109375" style="4" bestFit="1" customWidth="1"/>
    <col min="14530" max="14773" width="8.85546875" style="4"/>
    <col min="14774" max="14774" width="71.5703125" style="4" customWidth="1"/>
    <col min="14775" max="14775" width="6.140625" style="4" customWidth="1"/>
    <col min="14776" max="14776" width="7.42578125" style="4" bestFit="1" customWidth="1"/>
    <col min="14777" max="14777" width="16.5703125" style="4" customWidth="1"/>
    <col min="14778" max="14778" width="8.140625" style="4" bestFit="1" customWidth="1"/>
    <col min="14779" max="14779" width="19.28515625" style="4" customWidth="1"/>
    <col min="14780" max="14781" width="0" style="4" hidden="1" customWidth="1"/>
    <col min="14782" max="14782" width="15.42578125" style="4" bestFit="1" customWidth="1"/>
    <col min="14783" max="14783" width="15" style="4" bestFit="1" customWidth="1"/>
    <col min="14784" max="14784" width="15" style="4" customWidth="1"/>
    <col min="14785" max="14785" width="9.7109375" style="4" bestFit="1" customWidth="1"/>
    <col min="14786" max="15029" width="8.85546875" style="4"/>
    <col min="15030" max="15030" width="71.5703125" style="4" customWidth="1"/>
    <col min="15031" max="15031" width="6.140625" style="4" customWidth="1"/>
    <col min="15032" max="15032" width="7.42578125" style="4" bestFit="1" customWidth="1"/>
    <col min="15033" max="15033" width="16.5703125" style="4" customWidth="1"/>
    <col min="15034" max="15034" width="8.140625" style="4" bestFit="1" customWidth="1"/>
    <col min="15035" max="15035" width="19.28515625" style="4" customWidth="1"/>
    <col min="15036" max="15037" width="0" style="4" hidden="1" customWidth="1"/>
    <col min="15038" max="15038" width="15.42578125" style="4" bestFit="1" customWidth="1"/>
    <col min="15039" max="15039" width="15" style="4" bestFit="1" customWidth="1"/>
    <col min="15040" max="15040" width="15" style="4" customWidth="1"/>
    <col min="15041" max="15041" width="9.7109375" style="4" bestFit="1" customWidth="1"/>
    <col min="15042" max="15285" width="8.85546875" style="4"/>
    <col min="15286" max="15286" width="71.5703125" style="4" customWidth="1"/>
    <col min="15287" max="15287" width="6.140625" style="4" customWidth="1"/>
    <col min="15288" max="15288" width="7.42578125" style="4" bestFit="1" customWidth="1"/>
    <col min="15289" max="15289" width="16.5703125" style="4" customWidth="1"/>
    <col min="15290" max="15290" width="8.140625" style="4" bestFit="1" customWidth="1"/>
    <col min="15291" max="15291" width="19.28515625" style="4" customWidth="1"/>
    <col min="15292" max="15293" width="0" style="4" hidden="1" customWidth="1"/>
    <col min="15294" max="15294" width="15.42578125" style="4" bestFit="1" customWidth="1"/>
    <col min="15295" max="15295" width="15" style="4" bestFit="1" customWidth="1"/>
    <col min="15296" max="15296" width="15" style="4" customWidth="1"/>
    <col min="15297" max="15297" width="9.7109375" style="4" bestFit="1" customWidth="1"/>
    <col min="15298" max="15541" width="8.85546875" style="4"/>
    <col min="15542" max="15542" width="71.5703125" style="4" customWidth="1"/>
    <col min="15543" max="15543" width="6.140625" style="4" customWidth="1"/>
    <col min="15544" max="15544" width="7.42578125" style="4" bestFit="1" customWidth="1"/>
    <col min="15545" max="15545" width="16.5703125" style="4" customWidth="1"/>
    <col min="15546" max="15546" width="8.140625" style="4" bestFit="1" customWidth="1"/>
    <col min="15547" max="15547" width="19.28515625" style="4" customWidth="1"/>
    <col min="15548" max="15549" width="0" style="4" hidden="1" customWidth="1"/>
    <col min="15550" max="15550" width="15.42578125" style="4" bestFit="1" customWidth="1"/>
    <col min="15551" max="15551" width="15" style="4" bestFit="1" customWidth="1"/>
    <col min="15552" max="15552" width="15" style="4" customWidth="1"/>
    <col min="15553" max="15553" width="9.7109375" style="4" bestFit="1" customWidth="1"/>
    <col min="15554" max="15797" width="8.85546875" style="4"/>
    <col min="15798" max="15798" width="71.5703125" style="4" customWidth="1"/>
    <col min="15799" max="15799" width="6.140625" style="4" customWidth="1"/>
    <col min="15800" max="15800" width="7.42578125" style="4" bestFit="1" customWidth="1"/>
    <col min="15801" max="15801" width="16.5703125" style="4" customWidth="1"/>
    <col min="15802" max="15802" width="8.140625" style="4" bestFit="1" customWidth="1"/>
    <col min="15803" max="15803" width="19.28515625" style="4" customWidth="1"/>
    <col min="15804" max="15805" width="0" style="4" hidden="1" customWidth="1"/>
    <col min="15806" max="15806" width="15.42578125" style="4" bestFit="1" customWidth="1"/>
    <col min="15807" max="15807" width="15" style="4" bestFit="1" customWidth="1"/>
    <col min="15808" max="15808" width="15" style="4" customWidth="1"/>
    <col min="15809" max="15809" width="9.7109375" style="4" bestFit="1" customWidth="1"/>
    <col min="15810" max="16053" width="8.85546875" style="4"/>
    <col min="16054" max="16054" width="71.5703125" style="4" customWidth="1"/>
    <col min="16055" max="16055" width="6.140625" style="4" customWidth="1"/>
    <col min="16056" max="16056" width="7.42578125" style="4" bestFit="1" customWidth="1"/>
    <col min="16057" max="16057" width="16.5703125" style="4" customWidth="1"/>
    <col min="16058" max="16058" width="8.140625" style="4" bestFit="1" customWidth="1"/>
    <col min="16059" max="16059" width="19.28515625" style="4" customWidth="1"/>
    <col min="16060" max="16061" width="0" style="4" hidden="1" customWidth="1"/>
    <col min="16062" max="16062" width="15.42578125" style="4" bestFit="1" customWidth="1"/>
    <col min="16063" max="16063" width="15" style="4" bestFit="1" customWidth="1"/>
    <col min="16064" max="16064" width="15" style="4" customWidth="1"/>
    <col min="16065" max="16065" width="9.7109375" style="4" bestFit="1" customWidth="1"/>
    <col min="16066" max="16307" width="8.85546875" style="4"/>
    <col min="16308" max="16384" width="8.85546875" style="4" customWidth="1"/>
  </cols>
  <sheetData>
    <row r="2" spans="1:10" ht="15.75" x14ac:dyDescent="0.25">
      <c r="I2" s="119" t="s">
        <v>842</v>
      </c>
    </row>
    <row r="3" spans="1:10" ht="15.75" x14ac:dyDescent="0.25">
      <c r="I3" s="119" t="s">
        <v>834</v>
      </c>
    </row>
    <row r="4" spans="1:10" ht="15.75" x14ac:dyDescent="0.25">
      <c r="I4" s="119" t="s">
        <v>1</v>
      </c>
      <c r="J4" s="120"/>
    </row>
    <row r="5" spans="1:10" ht="15.75" x14ac:dyDescent="0.25">
      <c r="I5" s="119" t="s">
        <v>2</v>
      </c>
      <c r="J5" s="120"/>
    </row>
    <row r="6" spans="1:10" ht="15.75" x14ac:dyDescent="0.25">
      <c r="I6" s="119" t="s">
        <v>3</v>
      </c>
      <c r="J6" s="120"/>
    </row>
    <row r="7" spans="1:10" ht="15.75" x14ac:dyDescent="0.25">
      <c r="I7" s="119" t="s">
        <v>843</v>
      </c>
      <c r="J7" s="120"/>
    </row>
    <row r="8" spans="1:10" ht="15.75" x14ac:dyDescent="0.25">
      <c r="I8" s="119" t="s">
        <v>833</v>
      </c>
      <c r="J8" s="120"/>
    </row>
    <row r="9" spans="1:10" ht="15.75" customHeight="1" x14ac:dyDescent="0.25"/>
    <row r="10" spans="1:10" ht="42" customHeight="1" x14ac:dyDescent="0.25">
      <c r="A10" s="435" t="s">
        <v>259</v>
      </c>
      <c r="B10" s="435"/>
      <c r="C10" s="435"/>
      <c r="D10" s="435"/>
      <c r="E10" s="435"/>
      <c r="F10" s="435"/>
      <c r="G10" s="435"/>
      <c r="H10" s="435"/>
      <c r="I10" s="435"/>
      <c r="J10" s="435"/>
    </row>
    <row r="11" spans="1:10" x14ac:dyDescent="0.25">
      <c r="J11" s="76" t="s">
        <v>225</v>
      </c>
    </row>
    <row r="12" spans="1:10" s="12" customFormat="1" ht="60" x14ac:dyDescent="0.25">
      <c r="A12" s="9" t="s">
        <v>5</v>
      </c>
      <c r="B12" s="46" t="s">
        <v>226</v>
      </c>
      <c r="C12" s="46" t="s">
        <v>6</v>
      </c>
      <c r="D12" s="46" t="s">
        <v>227</v>
      </c>
      <c r="E12" s="46" t="s">
        <v>228</v>
      </c>
      <c r="F12" s="121" t="s">
        <v>9</v>
      </c>
      <c r="G12" s="121" t="s">
        <v>229</v>
      </c>
      <c r="H12" s="77" t="s">
        <v>10</v>
      </c>
      <c r="I12" s="77" t="s">
        <v>11</v>
      </c>
      <c r="J12" s="77" t="s">
        <v>141</v>
      </c>
    </row>
    <row r="13" spans="1:10" s="17" customFormat="1" ht="15.75" x14ac:dyDescent="0.25">
      <c r="A13" s="15" t="s">
        <v>230</v>
      </c>
      <c r="B13" s="78"/>
      <c r="C13" s="78"/>
      <c r="D13" s="78"/>
      <c r="E13" s="78"/>
      <c r="F13" s="253"/>
      <c r="G13" s="253"/>
      <c r="H13" s="79">
        <f>H14</f>
        <v>2112287387.6600001</v>
      </c>
      <c r="I13" s="79">
        <f>I14</f>
        <v>1625635258.0999999</v>
      </c>
      <c r="J13" s="79">
        <f>J14</f>
        <v>1641698509.0999999</v>
      </c>
    </row>
    <row r="14" spans="1:10" s="122" customFormat="1" ht="31.5" x14ac:dyDescent="0.2">
      <c r="A14" s="15" t="s">
        <v>223</v>
      </c>
      <c r="B14" s="78">
        <v>701</v>
      </c>
      <c r="C14" s="78"/>
      <c r="D14" s="78"/>
      <c r="E14" s="78"/>
      <c r="F14" s="253"/>
      <c r="G14" s="253"/>
      <c r="H14" s="79">
        <f>H15+H62+H69+H123+H220+H236+H278+H290</f>
        <v>2112287387.6600001</v>
      </c>
      <c r="I14" s="79">
        <f>I15+I62+I69+I123+I220+I236+I278+I290</f>
        <v>1625635258.0999999</v>
      </c>
      <c r="J14" s="79">
        <f>J15+J62+J69+J123+J220+J236+J278+J290</f>
        <v>1641698509.0999999</v>
      </c>
    </row>
    <row r="15" spans="1:10" s="122" customFormat="1" ht="15.75" x14ac:dyDescent="0.2">
      <c r="A15" s="254" t="s">
        <v>13</v>
      </c>
      <c r="B15" s="255" t="s">
        <v>224</v>
      </c>
      <c r="C15" s="86" t="s">
        <v>14</v>
      </c>
      <c r="D15" s="86"/>
      <c r="E15" s="78"/>
      <c r="F15" s="253"/>
      <c r="G15" s="253"/>
      <c r="H15" s="79">
        <f>H16+H27+H33+H23</f>
        <v>27351550.299999997</v>
      </c>
      <c r="I15" s="79">
        <f>I16+I27+I33+I23</f>
        <v>4698106.13</v>
      </c>
      <c r="J15" s="79">
        <f>J16+J27+J33+J23</f>
        <v>4815706.13</v>
      </c>
    </row>
    <row r="16" spans="1:10" s="122" customFormat="1" ht="63" x14ac:dyDescent="0.2">
      <c r="A16" s="256" t="s">
        <v>568</v>
      </c>
      <c r="B16" s="257" t="s">
        <v>224</v>
      </c>
      <c r="C16" s="86" t="s">
        <v>14</v>
      </c>
      <c r="D16" s="123" t="s">
        <v>29</v>
      </c>
      <c r="E16" s="123"/>
      <c r="F16" s="258"/>
      <c r="G16" s="258"/>
      <c r="H16" s="343">
        <f>H17</f>
        <v>4379117.74</v>
      </c>
      <c r="I16" s="79">
        <f t="shared" ref="I16:J18" si="0">I17</f>
        <v>0</v>
      </c>
      <c r="J16" s="79">
        <f t="shared" si="0"/>
        <v>0</v>
      </c>
    </row>
    <row r="17" spans="1:10" s="122" customFormat="1" ht="15.75" x14ac:dyDescent="0.25">
      <c r="A17" s="18" t="s">
        <v>17</v>
      </c>
      <c r="B17" s="259" t="s">
        <v>224</v>
      </c>
      <c r="C17" s="86" t="s">
        <v>14</v>
      </c>
      <c r="D17" s="123" t="s">
        <v>29</v>
      </c>
      <c r="E17" s="123" t="s">
        <v>18</v>
      </c>
      <c r="F17" s="258"/>
      <c r="G17" s="258"/>
      <c r="H17" s="343">
        <f>H18</f>
        <v>4379117.74</v>
      </c>
      <c r="I17" s="79">
        <f t="shared" si="0"/>
        <v>0</v>
      </c>
      <c r="J17" s="79">
        <f t="shared" si="0"/>
        <v>0</v>
      </c>
    </row>
    <row r="18" spans="1:10" s="122" customFormat="1" ht="30" x14ac:dyDescent="0.2">
      <c r="A18" s="22" t="s">
        <v>231</v>
      </c>
      <c r="B18" s="260" t="s">
        <v>224</v>
      </c>
      <c r="C18" s="124" t="s">
        <v>14</v>
      </c>
      <c r="D18" s="125" t="s">
        <v>29</v>
      </c>
      <c r="E18" s="125" t="s">
        <v>20</v>
      </c>
      <c r="F18" s="261"/>
      <c r="G18" s="261"/>
      <c r="H18" s="344">
        <f>H19</f>
        <v>4379117.74</v>
      </c>
      <c r="I18" s="325">
        <f t="shared" si="0"/>
        <v>0</v>
      </c>
      <c r="J18" s="325">
        <f t="shared" si="0"/>
        <v>0</v>
      </c>
    </row>
    <row r="19" spans="1:10" s="122" customFormat="1" x14ac:dyDescent="0.2">
      <c r="A19" s="22" t="s">
        <v>159</v>
      </c>
      <c r="B19" s="260" t="s">
        <v>224</v>
      </c>
      <c r="C19" s="125" t="s">
        <v>14</v>
      </c>
      <c r="D19" s="125" t="s">
        <v>29</v>
      </c>
      <c r="E19" s="125" t="s">
        <v>160</v>
      </c>
      <c r="F19" s="261"/>
      <c r="G19" s="261"/>
      <c r="H19" s="344">
        <f>SUM(H20:H22)</f>
        <v>4379117.74</v>
      </c>
      <c r="I19" s="325">
        <f>I20+I22</f>
        <v>0</v>
      </c>
      <c r="J19" s="325">
        <f>J20+J22</f>
        <v>0</v>
      </c>
    </row>
    <row r="20" spans="1:10" s="122" customFormat="1" ht="60" x14ac:dyDescent="0.2">
      <c r="A20" s="22" t="s">
        <v>21</v>
      </c>
      <c r="B20" s="260" t="s">
        <v>224</v>
      </c>
      <c r="C20" s="124" t="s">
        <v>14</v>
      </c>
      <c r="D20" s="125" t="s">
        <v>29</v>
      </c>
      <c r="E20" s="125" t="s">
        <v>160</v>
      </c>
      <c r="F20" s="261" t="s">
        <v>22</v>
      </c>
      <c r="G20" s="126" t="s">
        <v>232</v>
      </c>
      <c r="H20" s="344">
        <v>3573097.88</v>
      </c>
      <c r="I20" s="127">
        <v>0</v>
      </c>
      <c r="J20" s="127">
        <v>0</v>
      </c>
    </row>
    <row r="21" spans="1:10" s="122" customFormat="1" ht="30" x14ac:dyDescent="0.2">
      <c r="A21" s="22" t="s">
        <v>233</v>
      </c>
      <c r="B21" s="260" t="s">
        <v>224</v>
      </c>
      <c r="C21" s="124" t="s">
        <v>14</v>
      </c>
      <c r="D21" s="125" t="s">
        <v>29</v>
      </c>
      <c r="E21" s="125" t="s">
        <v>160</v>
      </c>
      <c r="F21" s="261" t="s">
        <v>26</v>
      </c>
      <c r="G21" s="126" t="s">
        <v>237</v>
      </c>
      <c r="H21" s="344">
        <f>329545.52+380000</f>
        <v>709545.52</v>
      </c>
      <c r="I21" s="127">
        <v>0</v>
      </c>
      <c r="J21" s="127">
        <v>0</v>
      </c>
    </row>
    <row r="22" spans="1:10" s="122" customFormat="1" ht="30" x14ac:dyDescent="0.2">
      <c r="A22" s="22" t="s">
        <v>233</v>
      </c>
      <c r="B22" s="260" t="s">
        <v>224</v>
      </c>
      <c r="C22" s="125" t="s">
        <v>14</v>
      </c>
      <c r="D22" s="125" t="s">
        <v>29</v>
      </c>
      <c r="E22" s="125" t="s">
        <v>160</v>
      </c>
      <c r="F22" s="261" t="s">
        <v>26</v>
      </c>
      <c r="G22" s="126" t="s">
        <v>232</v>
      </c>
      <c r="H22" s="344">
        <v>96474.34</v>
      </c>
      <c r="I22" s="127">
        <v>0</v>
      </c>
      <c r="J22" s="127">
        <v>0</v>
      </c>
    </row>
    <row r="23" spans="1:10" s="128" customFormat="1" ht="15.75" hidden="1" x14ac:dyDescent="0.25">
      <c r="A23" s="18" t="s">
        <v>234</v>
      </c>
      <c r="B23" s="260" t="s">
        <v>224</v>
      </c>
      <c r="C23" s="123" t="s">
        <v>14</v>
      </c>
      <c r="D23" s="123" t="s">
        <v>61</v>
      </c>
      <c r="E23" s="123"/>
      <c r="F23" s="262"/>
      <c r="G23" s="262"/>
      <c r="H23" s="79">
        <f>H24</f>
        <v>0</v>
      </c>
      <c r="I23" s="79">
        <f t="shared" ref="I23:J25" si="1">I24</f>
        <v>0</v>
      </c>
      <c r="J23" s="79">
        <f t="shared" si="1"/>
        <v>117600</v>
      </c>
    </row>
    <row r="24" spans="1:10" s="128" customFormat="1" ht="15.75" hidden="1" x14ac:dyDescent="0.25">
      <c r="A24" s="18" t="s">
        <v>17</v>
      </c>
      <c r="B24" s="259" t="s">
        <v>224</v>
      </c>
      <c r="C24" s="123" t="s">
        <v>14</v>
      </c>
      <c r="D24" s="123" t="s">
        <v>61</v>
      </c>
      <c r="E24" s="123" t="s">
        <v>18</v>
      </c>
      <c r="F24" s="262"/>
      <c r="G24" s="262"/>
      <c r="H24" s="79">
        <f>H25</f>
        <v>0</v>
      </c>
      <c r="I24" s="79">
        <f t="shared" si="1"/>
        <v>0</v>
      </c>
      <c r="J24" s="79">
        <f t="shared" si="1"/>
        <v>117600</v>
      </c>
    </row>
    <row r="25" spans="1:10" s="122" customFormat="1" ht="45" hidden="1" x14ac:dyDescent="0.2">
      <c r="A25" s="22" t="s">
        <v>235</v>
      </c>
      <c r="B25" s="260" t="s">
        <v>224</v>
      </c>
      <c r="C25" s="125" t="s">
        <v>14</v>
      </c>
      <c r="D25" s="125" t="s">
        <v>61</v>
      </c>
      <c r="E25" s="125" t="s">
        <v>236</v>
      </c>
      <c r="F25" s="261"/>
      <c r="G25" s="261"/>
      <c r="H25" s="325">
        <f>H26</f>
        <v>0</v>
      </c>
      <c r="I25" s="325">
        <f t="shared" si="1"/>
        <v>0</v>
      </c>
      <c r="J25" s="325">
        <f t="shared" si="1"/>
        <v>117600</v>
      </c>
    </row>
    <row r="26" spans="1:10" s="122" customFormat="1" ht="30" hidden="1" x14ac:dyDescent="0.2">
      <c r="A26" s="22" t="s">
        <v>233</v>
      </c>
      <c r="B26" s="260" t="s">
        <v>224</v>
      </c>
      <c r="C26" s="125" t="s">
        <v>14</v>
      </c>
      <c r="D26" s="125" t="s">
        <v>61</v>
      </c>
      <c r="E26" s="125" t="s">
        <v>236</v>
      </c>
      <c r="F26" s="261" t="s">
        <v>26</v>
      </c>
      <c r="G26" s="261"/>
      <c r="H26" s="325">
        <v>0</v>
      </c>
      <c r="I26" s="325">
        <v>0</v>
      </c>
      <c r="J26" s="127">
        <v>117600</v>
      </c>
    </row>
    <row r="27" spans="1:10" s="128" customFormat="1" ht="47.25" x14ac:dyDescent="0.25">
      <c r="A27" s="18" t="s">
        <v>30</v>
      </c>
      <c r="B27" s="259" t="s">
        <v>224</v>
      </c>
      <c r="C27" s="123" t="s">
        <v>14</v>
      </c>
      <c r="D27" s="123" t="s">
        <v>31</v>
      </c>
      <c r="E27" s="123"/>
      <c r="F27" s="262"/>
      <c r="G27" s="262"/>
      <c r="H27" s="343">
        <f t="shared" ref="H27:J29" si="2">H28</f>
        <v>609902.27</v>
      </c>
      <c r="I27" s="79">
        <f t="shared" si="2"/>
        <v>0</v>
      </c>
      <c r="J27" s="79">
        <f t="shared" si="2"/>
        <v>0</v>
      </c>
    </row>
    <row r="28" spans="1:10" s="128" customFormat="1" ht="15.75" x14ac:dyDescent="0.25">
      <c r="A28" s="18" t="s">
        <v>17</v>
      </c>
      <c r="B28" s="259" t="s">
        <v>224</v>
      </c>
      <c r="C28" s="123" t="s">
        <v>14</v>
      </c>
      <c r="D28" s="123" t="s">
        <v>31</v>
      </c>
      <c r="E28" s="123" t="s">
        <v>18</v>
      </c>
      <c r="F28" s="262"/>
      <c r="G28" s="262"/>
      <c r="H28" s="343">
        <f>H29</f>
        <v>609902.27</v>
      </c>
      <c r="I28" s="79">
        <f t="shared" si="2"/>
        <v>0</v>
      </c>
      <c r="J28" s="79">
        <f t="shared" si="2"/>
        <v>0</v>
      </c>
    </row>
    <row r="29" spans="1:10" s="128" customFormat="1" ht="30.75" x14ac:dyDescent="0.25">
      <c r="A29" s="22" t="s">
        <v>231</v>
      </c>
      <c r="B29" s="260" t="s">
        <v>224</v>
      </c>
      <c r="C29" s="125" t="s">
        <v>14</v>
      </c>
      <c r="D29" s="125" t="s">
        <v>31</v>
      </c>
      <c r="E29" s="125" t="s">
        <v>20</v>
      </c>
      <c r="F29" s="262"/>
      <c r="G29" s="262"/>
      <c r="H29" s="344">
        <f>H30</f>
        <v>609902.27</v>
      </c>
      <c r="I29" s="325">
        <f t="shared" si="2"/>
        <v>0</v>
      </c>
      <c r="J29" s="325">
        <f t="shared" si="2"/>
        <v>0</v>
      </c>
    </row>
    <row r="30" spans="1:10" s="122" customFormat="1" x14ac:dyDescent="0.2">
      <c r="A30" s="22" t="s">
        <v>159</v>
      </c>
      <c r="B30" s="260" t="s">
        <v>224</v>
      </c>
      <c r="C30" s="125" t="s">
        <v>14</v>
      </c>
      <c r="D30" s="125" t="s">
        <v>31</v>
      </c>
      <c r="E30" s="125" t="s">
        <v>160</v>
      </c>
      <c r="F30" s="261"/>
      <c r="G30" s="261"/>
      <c r="H30" s="344">
        <f>SUM(H31:H32)</f>
        <v>609902.27</v>
      </c>
      <c r="I30" s="344">
        <f t="shared" ref="I30:J30" si="3">SUM(I31:I32)</f>
        <v>0</v>
      </c>
      <c r="J30" s="344">
        <f t="shared" si="3"/>
        <v>0</v>
      </c>
    </row>
    <row r="31" spans="1:10" s="122" customFormat="1" ht="30" x14ac:dyDescent="0.2">
      <c r="A31" s="22" t="s">
        <v>233</v>
      </c>
      <c r="B31" s="260" t="s">
        <v>224</v>
      </c>
      <c r="C31" s="125" t="s">
        <v>14</v>
      </c>
      <c r="D31" s="125" t="s">
        <v>31</v>
      </c>
      <c r="E31" s="125" t="s">
        <v>160</v>
      </c>
      <c r="F31" s="261" t="s">
        <v>26</v>
      </c>
      <c r="G31" s="261" t="s">
        <v>237</v>
      </c>
      <c r="H31" s="344">
        <v>25227.27</v>
      </c>
      <c r="I31" s="325">
        <v>0</v>
      </c>
      <c r="J31" s="325">
        <v>0</v>
      </c>
    </row>
    <row r="32" spans="1:10" s="122" customFormat="1" ht="30" x14ac:dyDescent="0.2">
      <c r="A32" s="263" t="s">
        <v>233</v>
      </c>
      <c r="B32" s="260" t="s">
        <v>224</v>
      </c>
      <c r="C32" s="125" t="s">
        <v>14</v>
      </c>
      <c r="D32" s="125" t="s">
        <v>31</v>
      </c>
      <c r="E32" s="125" t="s">
        <v>160</v>
      </c>
      <c r="F32" s="261" t="s">
        <v>26</v>
      </c>
      <c r="G32" s="126" t="s">
        <v>232</v>
      </c>
      <c r="H32" s="344">
        <v>584675</v>
      </c>
      <c r="I32" s="325">
        <v>0</v>
      </c>
      <c r="J32" s="127">
        <v>0</v>
      </c>
    </row>
    <row r="33" spans="1:10" s="122" customFormat="1" ht="15" customHeight="1" x14ac:dyDescent="0.2">
      <c r="A33" s="264" t="s">
        <v>38</v>
      </c>
      <c r="B33" s="259" t="s">
        <v>224</v>
      </c>
      <c r="C33" s="86" t="s">
        <v>14</v>
      </c>
      <c r="D33" s="86" t="s">
        <v>39</v>
      </c>
      <c r="E33" s="78"/>
      <c r="F33" s="253"/>
      <c r="G33" s="253"/>
      <c r="H33" s="79">
        <f>H39+H34</f>
        <v>22362530.289999999</v>
      </c>
      <c r="I33" s="79">
        <f t="shared" ref="I33:J33" si="4">I39+I34</f>
        <v>4698106.13</v>
      </c>
      <c r="J33" s="79">
        <f t="shared" si="4"/>
        <v>4698106.13</v>
      </c>
    </row>
    <row r="34" spans="1:10" s="122" customFormat="1" ht="31.5" x14ac:dyDescent="0.2">
      <c r="A34" s="381" t="s">
        <v>789</v>
      </c>
      <c r="B34" s="259">
        <v>701</v>
      </c>
      <c r="C34" s="86" t="s">
        <v>14</v>
      </c>
      <c r="D34" s="86" t="s">
        <v>39</v>
      </c>
      <c r="E34" s="78" t="s">
        <v>44</v>
      </c>
      <c r="F34" s="253"/>
      <c r="G34" s="253"/>
      <c r="H34" s="343">
        <f>H35</f>
        <v>694758.18</v>
      </c>
      <c r="I34" s="79">
        <f t="shared" ref="I34:J35" si="5">I35</f>
        <v>0</v>
      </c>
      <c r="J34" s="79">
        <f t="shared" si="5"/>
        <v>0</v>
      </c>
    </row>
    <row r="35" spans="1:10" s="122" customFormat="1" ht="15" customHeight="1" x14ac:dyDescent="0.2">
      <c r="A35" s="381" t="s">
        <v>48</v>
      </c>
      <c r="B35" s="259">
        <v>701</v>
      </c>
      <c r="C35" s="86" t="s">
        <v>14</v>
      </c>
      <c r="D35" s="86" t="s">
        <v>39</v>
      </c>
      <c r="E35" s="78" t="s">
        <v>49</v>
      </c>
      <c r="F35" s="253"/>
      <c r="G35" s="253"/>
      <c r="H35" s="343">
        <f>H36</f>
        <v>694758.18</v>
      </c>
      <c r="I35" s="79">
        <f t="shared" si="5"/>
        <v>0</v>
      </c>
      <c r="J35" s="79">
        <f t="shared" si="5"/>
        <v>0</v>
      </c>
    </row>
    <row r="36" spans="1:10" s="122" customFormat="1" ht="30" x14ac:dyDescent="0.2">
      <c r="A36" s="382" t="s">
        <v>165</v>
      </c>
      <c r="B36" s="260" t="s">
        <v>224</v>
      </c>
      <c r="C36" s="124" t="s">
        <v>14</v>
      </c>
      <c r="D36" s="124" t="s">
        <v>39</v>
      </c>
      <c r="E36" s="46" t="s">
        <v>585</v>
      </c>
      <c r="F36" s="121"/>
      <c r="G36" s="121"/>
      <c r="H36" s="344">
        <f>SUM(H37:H38)</f>
        <v>694758.18</v>
      </c>
      <c r="I36" s="325">
        <f t="shared" ref="I36:J36" si="6">SUM(I37:I38)</f>
        <v>0</v>
      </c>
      <c r="J36" s="325">
        <f t="shared" si="6"/>
        <v>0</v>
      </c>
    </row>
    <row r="37" spans="1:10" s="122" customFormat="1" ht="60" x14ac:dyDescent="0.2">
      <c r="A37" s="382" t="s">
        <v>21</v>
      </c>
      <c r="B37" s="260">
        <v>701</v>
      </c>
      <c r="C37" s="124" t="s">
        <v>14</v>
      </c>
      <c r="D37" s="124" t="s">
        <v>39</v>
      </c>
      <c r="E37" s="46" t="s">
        <v>585</v>
      </c>
      <c r="F37" s="121" t="s">
        <v>22</v>
      </c>
      <c r="G37" s="121" t="s">
        <v>237</v>
      </c>
      <c r="H37" s="344">
        <v>677940</v>
      </c>
      <c r="I37" s="325">
        <v>0</v>
      </c>
      <c r="J37" s="325">
        <v>0</v>
      </c>
    </row>
    <row r="38" spans="1:10" s="122" customFormat="1" ht="30" x14ac:dyDescent="0.2">
      <c r="A38" s="382" t="s">
        <v>25</v>
      </c>
      <c r="B38" s="260" t="s">
        <v>224</v>
      </c>
      <c r="C38" s="124" t="s">
        <v>14</v>
      </c>
      <c r="D38" s="124" t="s">
        <v>39</v>
      </c>
      <c r="E38" s="46" t="s">
        <v>585</v>
      </c>
      <c r="F38" s="121" t="s">
        <v>26</v>
      </c>
      <c r="G38" s="121" t="s">
        <v>237</v>
      </c>
      <c r="H38" s="344">
        <v>16818.18</v>
      </c>
      <c r="I38" s="325">
        <v>0</v>
      </c>
      <c r="J38" s="325">
        <v>0</v>
      </c>
    </row>
    <row r="39" spans="1:10" s="122" customFormat="1" x14ac:dyDescent="0.2">
      <c r="A39" s="22" t="s">
        <v>17</v>
      </c>
      <c r="B39" s="260" t="s">
        <v>224</v>
      </c>
      <c r="C39" s="268" t="s">
        <v>14</v>
      </c>
      <c r="D39" s="268" t="s">
        <v>39</v>
      </c>
      <c r="E39" s="268" t="s">
        <v>18</v>
      </c>
      <c r="F39" s="126"/>
      <c r="G39" s="126"/>
      <c r="H39" s="129">
        <f>H46+H40</f>
        <v>21667772.109999999</v>
      </c>
      <c r="I39" s="129">
        <f>I46+I40</f>
        <v>4698106.13</v>
      </c>
      <c r="J39" s="129">
        <f>J46+J40</f>
        <v>4698106.13</v>
      </c>
    </row>
    <row r="40" spans="1:10" s="122" customFormat="1" ht="30" x14ac:dyDescent="0.2">
      <c r="A40" s="22" t="s">
        <v>231</v>
      </c>
      <c r="B40" s="260" t="s">
        <v>224</v>
      </c>
      <c r="C40" s="268" t="s">
        <v>14</v>
      </c>
      <c r="D40" s="268" t="s">
        <v>39</v>
      </c>
      <c r="E40" s="268" t="s">
        <v>20</v>
      </c>
      <c r="F40" s="126"/>
      <c r="G40" s="126"/>
      <c r="H40" s="345">
        <f t="shared" ref="H40:J40" si="7">H41</f>
        <v>4455203.63</v>
      </c>
      <c r="I40" s="129">
        <f t="shared" si="7"/>
        <v>0</v>
      </c>
      <c r="J40" s="129">
        <f t="shared" si="7"/>
        <v>0</v>
      </c>
    </row>
    <row r="41" spans="1:10" s="122" customFormat="1" ht="30" x14ac:dyDescent="0.2">
      <c r="A41" s="32" t="s">
        <v>165</v>
      </c>
      <c r="B41" s="260" t="s">
        <v>224</v>
      </c>
      <c r="C41" s="268" t="s">
        <v>14</v>
      </c>
      <c r="D41" s="268" t="s">
        <v>39</v>
      </c>
      <c r="E41" s="268">
        <v>9910022001</v>
      </c>
      <c r="F41" s="126"/>
      <c r="G41" s="126"/>
      <c r="H41" s="345">
        <f>SUM(H42:H45)</f>
        <v>4455203.63</v>
      </c>
      <c r="I41" s="129">
        <f t="shared" ref="I41:J41" si="8">SUM(I42:I45)</f>
        <v>0</v>
      </c>
      <c r="J41" s="129">
        <f t="shared" si="8"/>
        <v>0</v>
      </c>
    </row>
    <row r="42" spans="1:10" s="122" customFormat="1" ht="60" x14ac:dyDescent="0.2">
      <c r="A42" s="32" t="s">
        <v>21</v>
      </c>
      <c r="B42" s="260" t="s">
        <v>224</v>
      </c>
      <c r="C42" s="268" t="s">
        <v>14</v>
      </c>
      <c r="D42" s="268" t="s">
        <v>39</v>
      </c>
      <c r="E42" s="268">
        <v>9910022001</v>
      </c>
      <c r="F42" s="126" t="s">
        <v>22</v>
      </c>
      <c r="G42" s="126" t="s">
        <v>237</v>
      </c>
      <c r="H42" s="345">
        <v>4386340</v>
      </c>
      <c r="I42" s="129">
        <v>0</v>
      </c>
      <c r="J42" s="129">
        <v>0</v>
      </c>
    </row>
    <row r="43" spans="1:10" s="122" customFormat="1" ht="30" x14ac:dyDescent="0.2">
      <c r="A43" s="32" t="s">
        <v>25</v>
      </c>
      <c r="B43" s="260" t="s">
        <v>224</v>
      </c>
      <c r="C43" s="268" t="s">
        <v>14</v>
      </c>
      <c r="D43" s="268" t="s">
        <v>39</v>
      </c>
      <c r="E43" s="268">
        <v>9910022001</v>
      </c>
      <c r="F43" s="126" t="s">
        <v>26</v>
      </c>
      <c r="G43" s="126" t="s">
        <v>237</v>
      </c>
      <c r="H43" s="345">
        <f>8409.09+8409.09</f>
        <v>16818.18</v>
      </c>
      <c r="I43" s="129">
        <v>0</v>
      </c>
      <c r="J43" s="129">
        <v>0</v>
      </c>
    </row>
    <row r="44" spans="1:10" s="122" customFormat="1" ht="30" x14ac:dyDescent="0.2">
      <c r="A44" s="32" t="s">
        <v>52</v>
      </c>
      <c r="B44" s="260" t="s">
        <v>224</v>
      </c>
      <c r="C44" s="268" t="s">
        <v>14</v>
      </c>
      <c r="D44" s="268" t="s">
        <v>39</v>
      </c>
      <c r="E44" s="268">
        <v>9910022001</v>
      </c>
      <c r="F44" s="126" t="s">
        <v>53</v>
      </c>
      <c r="G44" s="126" t="s">
        <v>237</v>
      </c>
      <c r="H44" s="345">
        <v>42045.45</v>
      </c>
      <c r="I44" s="129">
        <v>0</v>
      </c>
      <c r="J44" s="129">
        <v>0</v>
      </c>
    </row>
    <row r="45" spans="1:10" s="122" customFormat="1" ht="30" x14ac:dyDescent="0.2">
      <c r="A45" s="32" t="s">
        <v>52</v>
      </c>
      <c r="B45" s="260" t="s">
        <v>224</v>
      </c>
      <c r="C45" s="268" t="s">
        <v>14</v>
      </c>
      <c r="D45" s="268" t="s">
        <v>39</v>
      </c>
      <c r="E45" s="268">
        <v>9910022001</v>
      </c>
      <c r="F45" s="126" t="s">
        <v>53</v>
      </c>
      <c r="G45" s="126" t="s">
        <v>232</v>
      </c>
      <c r="H45" s="345">
        <v>10000</v>
      </c>
      <c r="I45" s="129">
        <v>0</v>
      </c>
      <c r="J45" s="129">
        <v>0</v>
      </c>
    </row>
    <row r="46" spans="1:10" s="122" customFormat="1" x14ac:dyDescent="0.2">
      <c r="A46" s="22" t="s">
        <v>54</v>
      </c>
      <c r="B46" s="260" t="s">
        <v>224</v>
      </c>
      <c r="C46" s="268" t="s">
        <v>14</v>
      </c>
      <c r="D46" s="268" t="s">
        <v>39</v>
      </c>
      <c r="E46" s="268" t="s">
        <v>37</v>
      </c>
      <c r="F46" s="126"/>
      <c r="G46" s="126"/>
      <c r="H46" s="129">
        <f>H49+H52+H55+H47+H58+H60</f>
        <v>17212568.48</v>
      </c>
      <c r="I46" s="129">
        <f t="shared" ref="I46:J46" si="9">I49+I52+I55+I47+I58+I60</f>
        <v>4698106.13</v>
      </c>
      <c r="J46" s="129">
        <f t="shared" si="9"/>
        <v>4698106.13</v>
      </c>
    </row>
    <row r="47" spans="1:10" s="122" customFormat="1" ht="30" x14ac:dyDescent="0.2">
      <c r="A47" s="22" t="s">
        <v>790</v>
      </c>
      <c r="B47" s="260" t="s">
        <v>224</v>
      </c>
      <c r="C47" s="268" t="s">
        <v>14</v>
      </c>
      <c r="D47" s="268" t="s">
        <v>39</v>
      </c>
      <c r="E47" s="268" t="s">
        <v>791</v>
      </c>
      <c r="F47" s="268"/>
      <c r="G47" s="268"/>
      <c r="H47" s="345">
        <f>H48</f>
        <v>1587030.72</v>
      </c>
      <c r="I47" s="129">
        <f t="shared" ref="I47:J47" si="10">I48</f>
        <v>0</v>
      </c>
      <c r="J47" s="129">
        <f t="shared" si="10"/>
        <v>0</v>
      </c>
    </row>
    <row r="48" spans="1:10" s="122" customFormat="1" x14ac:dyDescent="0.2">
      <c r="A48" s="22"/>
      <c r="B48" s="260" t="s">
        <v>224</v>
      </c>
      <c r="C48" s="268" t="s">
        <v>14</v>
      </c>
      <c r="D48" s="268" t="s">
        <v>39</v>
      </c>
      <c r="E48" s="268" t="s">
        <v>791</v>
      </c>
      <c r="F48" s="268" t="s">
        <v>26</v>
      </c>
      <c r="G48" s="268" t="s">
        <v>237</v>
      </c>
      <c r="H48" s="345">
        <v>1587030.72</v>
      </c>
      <c r="I48" s="129">
        <v>0</v>
      </c>
      <c r="J48" s="129">
        <v>0</v>
      </c>
    </row>
    <row r="49" spans="1:10" s="122" customFormat="1" ht="105" x14ac:dyDescent="0.2">
      <c r="A49" s="22" t="s">
        <v>766</v>
      </c>
      <c r="B49" s="260" t="s">
        <v>224</v>
      </c>
      <c r="C49" s="383" t="s">
        <v>14</v>
      </c>
      <c r="D49" s="383" t="s">
        <v>39</v>
      </c>
      <c r="E49" s="384" t="s">
        <v>714</v>
      </c>
      <c r="F49" s="385"/>
      <c r="G49" s="385"/>
      <c r="H49" s="387">
        <f>SUM(H50:H51)</f>
        <v>59625</v>
      </c>
      <c r="I49" s="386">
        <f>SUM(I50:I51)</f>
        <v>59625</v>
      </c>
      <c r="J49" s="129">
        <f>SUM(J50:J51)</f>
        <v>59625</v>
      </c>
    </row>
    <row r="50" spans="1:10" s="122" customFormat="1" ht="60" x14ac:dyDescent="0.2">
      <c r="A50" s="22" t="s">
        <v>21</v>
      </c>
      <c r="B50" s="260" t="s">
        <v>224</v>
      </c>
      <c r="C50" s="268" t="s">
        <v>14</v>
      </c>
      <c r="D50" s="268" t="s">
        <v>39</v>
      </c>
      <c r="E50" s="269" t="s">
        <v>714</v>
      </c>
      <c r="F50" s="126" t="s">
        <v>22</v>
      </c>
      <c r="G50" s="126" t="s">
        <v>237</v>
      </c>
      <c r="H50" s="346">
        <v>59625</v>
      </c>
      <c r="I50" s="129">
        <v>54625</v>
      </c>
      <c r="J50" s="127">
        <v>54625</v>
      </c>
    </row>
    <row r="51" spans="1:10" s="128" customFormat="1" ht="30.75" x14ac:dyDescent="0.25">
      <c r="A51" s="22" t="s">
        <v>25</v>
      </c>
      <c r="B51" s="260" t="s">
        <v>224</v>
      </c>
      <c r="C51" s="268" t="s">
        <v>14</v>
      </c>
      <c r="D51" s="268" t="s">
        <v>39</v>
      </c>
      <c r="E51" s="269" t="s">
        <v>714</v>
      </c>
      <c r="F51" s="126" t="s">
        <v>26</v>
      </c>
      <c r="G51" s="126" t="s">
        <v>237</v>
      </c>
      <c r="H51" s="346">
        <v>0</v>
      </c>
      <c r="I51" s="129">
        <v>5000</v>
      </c>
      <c r="J51" s="127">
        <v>5000</v>
      </c>
    </row>
    <row r="52" spans="1:10" s="122" customFormat="1" ht="30" x14ac:dyDescent="0.2">
      <c r="A52" s="22" t="s">
        <v>238</v>
      </c>
      <c r="B52" s="260" t="s">
        <v>224</v>
      </c>
      <c r="C52" s="268" t="s">
        <v>14</v>
      </c>
      <c r="D52" s="268" t="s">
        <v>39</v>
      </c>
      <c r="E52" s="269" t="s">
        <v>715</v>
      </c>
      <c r="F52" s="126"/>
      <c r="G52" s="126"/>
      <c r="H52" s="347">
        <f>SUM(H53:H54)</f>
        <v>3039827.13</v>
      </c>
      <c r="I52" s="326">
        <f>SUM(I53:I54)</f>
        <v>3039827.13</v>
      </c>
      <c r="J52" s="326">
        <f>SUM(J53:J54)</f>
        <v>3039827.13</v>
      </c>
    </row>
    <row r="53" spans="1:10" s="122" customFormat="1" ht="60" x14ac:dyDescent="0.2">
      <c r="A53" s="22" t="s">
        <v>21</v>
      </c>
      <c r="B53" s="260" t="s">
        <v>224</v>
      </c>
      <c r="C53" s="268" t="s">
        <v>14</v>
      </c>
      <c r="D53" s="268" t="s">
        <v>39</v>
      </c>
      <c r="E53" s="269" t="s">
        <v>715</v>
      </c>
      <c r="F53" s="126" t="s">
        <v>22</v>
      </c>
      <c r="G53" s="126" t="s">
        <v>237</v>
      </c>
      <c r="H53" s="347">
        <v>2940863.13</v>
      </c>
      <c r="I53" s="326">
        <v>2940863.13</v>
      </c>
      <c r="J53" s="326">
        <v>2940863.13</v>
      </c>
    </row>
    <row r="54" spans="1:10" s="122" customFormat="1" ht="30" x14ac:dyDescent="0.2">
      <c r="A54" s="22" t="s">
        <v>25</v>
      </c>
      <c r="B54" s="260" t="s">
        <v>224</v>
      </c>
      <c r="C54" s="268" t="s">
        <v>14</v>
      </c>
      <c r="D54" s="268" t="s">
        <v>39</v>
      </c>
      <c r="E54" s="269" t="s">
        <v>715</v>
      </c>
      <c r="F54" s="126" t="s">
        <v>26</v>
      </c>
      <c r="G54" s="126" t="s">
        <v>237</v>
      </c>
      <c r="H54" s="347">
        <v>98964</v>
      </c>
      <c r="I54" s="326">
        <v>98964</v>
      </c>
      <c r="J54" s="326">
        <v>98964</v>
      </c>
    </row>
    <row r="55" spans="1:10" s="122" customFormat="1" ht="57" x14ac:dyDescent="0.2">
      <c r="A55" s="319" t="s">
        <v>239</v>
      </c>
      <c r="B55" s="260" t="s">
        <v>224</v>
      </c>
      <c r="C55" s="268" t="s">
        <v>14</v>
      </c>
      <c r="D55" s="268" t="s">
        <v>39</v>
      </c>
      <c r="E55" s="268" t="s">
        <v>716</v>
      </c>
      <c r="F55" s="126"/>
      <c r="G55" s="126"/>
      <c r="H55" s="345">
        <f>SUM(H56:H57)</f>
        <v>1869085.6300000001</v>
      </c>
      <c r="I55" s="129">
        <f t="shared" ref="I55:J55" si="11">SUM(I56:I57)</f>
        <v>1598654</v>
      </c>
      <c r="J55" s="129">
        <f t="shared" si="11"/>
        <v>1598654</v>
      </c>
    </row>
    <row r="56" spans="1:10" s="122" customFormat="1" ht="60" x14ac:dyDescent="0.2">
      <c r="A56" s="22" t="s">
        <v>21</v>
      </c>
      <c r="B56" s="260" t="s">
        <v>224</v>
      </c>
      <c r="C56" s="268" t="s">
        <v>14</v>
      </c>
      <c r="D56" s="268" t="s">
        <v>39</v>
      </c>
      <c r="E56" s="268" t="s">
        <v>716</v>
      </c>
      <c r="F56" s="126" t="s">
        <v>22</v>
      </c>
      <c r="G56" s="126" t="s">
        <v>237</v>
      </c>
      <c r="H56" s="345">
        <f>1660981.32+118124.63</f>
        <v>1779105.9500000002</v>
      </c>
      <c r="I56" s="129">
        <v>1598654</v>
      </c>
      <c r="J56" s="127">
        <v>1598654</v>
      </c>
    </row>
    <row r="57" spans="1:10" s="122" customFormat="1" ht="30" x14ac:dyDescent="0.2">
      <c r="A57" s="22" t="s">
        <v>25</v>
      </c>
      <c r="B57" s="260" t="s">
        <v>224</v>
      </c>
      <c r="C57" s="268" t="s">
        <v>14</v>
      </c>
      <c r="D57" s="268" t="s">
        <v>39</v>
      </c>
      <c r="E57" s="268" t="s">
        <v>716</v>
      </c>
      <c r="F57" s="126" t="s">
        <v>26</v>
      </c>
      <c r="G57" s="126" t="s">
        <v>237</v>
      </c>
      <c r="H57" s="345">
        <v>89979.68</v>
      </c>
      <c r="I57" s="129">
        <v>0</v>
      </c>
      <c r="J57" s="127">
        <v>0</v>
      </c>
    </row>
    <row r="58" spans="1:10" s="122" customFormat="1" x14ac:dyDescent="0.2">
      <c r="A58" s="388" t="s">
        <v>166</v>
      </c>
      <c r="B58" s="260" t="s">
        <v>224</v>
      </c>
      <c r="C58" s="268" t="s">
        <v>14</v>
      </c>
      <c r="D58" s="268" t="s">
        <v>39</v>
      </c>
      <c r="E58" s="268" t="s">
        <v>167</v>
      </c>
      <c r="F58" s="126"/>
      <c r="G58" s="126"/>
      <c r="H58" s="345">
        <f>H59</f>
        <v>10657000</v>
      </c>
      <c r="I58" s="345">
        <f t="shared" ref="I58:J58" si="12">I59</f>
        <v>0</v>
      </c>
      <c r="J58" s="345">
        <f t="shared" si="12"/>
        <v>0</v>
      </c>
    </row>
    <row r="59" spans="1:10" s="122" customFormat="1" x14ac:dyDescent="0.2">
      <c r="A59" s="22" t="s">
        <v>27</v>
      </c>
      <c r="B59" s="260" t="s">
        <v>224</v>
      </c>
      <c r="C59" s="268" t="s">
        <v>14</v>
      </c>
      <c r="D59" s="268" t="s">
        <v>39</v>
      </c>
      <c r="E59" s="268" t="s">
        <v>167</v>
      </c>
      <c r="F59" s="126" t="s">
        <v>28</v>
      </c>
      <c r="G59" s="126" t="s">
        <v>237</v>
      </c>
      <c r="H59" s="345">
        <f>10000000+657000</f>
        <v>10657000</v>
      </c>
      <c r="I59" s="129">
        <v>0</v>
      </c>
      <c r="J59" s="127">
        <v>0</v>
      </c>
    </row>
    <row r="60" spans="1:10" s="122" customFormat="1" ht="30" x14ac:dyDescent="0.2">
      <c r="A60" s="22" t="s">
        <v>578</v>
      </c>
      <c r="B60" s="260" t="s">
        <v>224</v>
      </c>
      <c r="C60" s="268" t="s">
        <v>14</v>
      </c>
      <c r="D60" s="268" t="s">
        <v>39</v>
      </c>
      <c r="E60" s="268" t="s">
        <v>577</v>
      </c>
      <c r="F60" s="126"/>
      <c r="G60" s="126"/>
      <c r="H60" s="345">
        <f>H61</f>
        <v>0</v>
      </c>
      <c r="I60" s="345">
        <f t="shared" ref="I60:J60" si="13">I61</f>
        <v>0</v>
      </c>
      <c r="J60" s="345">
        <f t="shared" si="13"/>
        <v>0</v>
      </c>
    </row>
    <row r="61" spans="1:10" s="122" customFormat="1" x14ac:dyDescent="0.2">
      <c r="A61" s="22" t="s">
        <v>27</v>
      </c>
      <c r="B61" s="260" t="s">
        <v>224</v>
      </c>
      <c r="C61" s="268" t="s">
        <v>14</v>
      </c>
      <c r="D61" s="268" t="s">
        <v>39</v>
      </c>
      <c r="E61" s="268" t="s">
        <v>577</v>
      </c>
      <c r="F61" s="126" t="s">
        <v>28</v>
      </c>
      <c r="G61" s="126" t="s">
        <v>237</v>
      </c>
      <c r="H61" s="345">
        <f>1550649.63-1000649.63-550000</f>
        <v>0</v>
      </c>
      <c r="I61" s="129">
        <v>0</v>
      </c>
      <c r="J61" s="127">
        <v>0</v>
      </c>
    </row>
    <row r="62" spans="1:10" s="122" customFormat="1" ht="32.25" customHeight="1" x14ac:dyDescent="0.2">
      <c r="A62" s="270" t="s">
        <v>55</v>
      </c>
      <c r="B62" s="259" t="s">
        <v>224</v>
      </c>
      <c r="C62" s="265" t="s">
        <v>24</v>
      </c>
      <c r="D62" s="265"/>
      <c r="E62" s="265"/>
      <c r="F62" s="266"/>
      <c r="G62" s="266"/>
      <c r="H62" s="348">
        <f>H63</f>
        <v>2875330.76</v>
      </c>
      <c r="I62" s="267">
        <f t="shared" ref="I62:J62" si="14">I63</f>
        <v>0</v>
      </c>
      <c r="J62" s="267">
        <f t="shared" si="14"/>
        <v>0</v>
      </c>
    </row>
    <row r="63" spans="1:10" s="122" customFormat="1" ht="63" x14ac:dyDescent="0.25">
      <c r="A63" s="18" t="s">
        <v>56</v>
      </c>
      <c r="B63" s="259" t="s">
        <v>224</v>
      </c>
      <c r="C63" s="265" t="s">
        <v>24</v>
      </c>
      <c r="D63" s="265" t="s">
        <v>57</v>
      </c>
      <c r="E63" s="265"/>
      <c r="F63" s="265"/>
      <c r="G63" s="265"/>
      <c r="H63" s="348">
        <f>H64</f>
        <v>2875330.76</v>
      </c>
      <c r="I63" s="267">
        <f t="shared" ref="I63:J65" si="15">I64</f>
        <v>0</v>
      </c>
      <c r="J63" s="267">
        <f t="shared" si="15"/>
        <v>0</v>
      </c>
    </row>
    <row r="64" spans="1:10" s="122" customFormat="1" ht="15.75" x14ac:dyDescent="0.25">
      <c r="A64" s="34" t="s">
        <v>17</v>
      </c>
      <c r="B64" s="259" t="s">
        <v>224</v>
      </c>
      <c r="C64" s="265" t="s">
        <v>24</v>
      </c>
      <c r="D64" s="265" t="s">
        <v>57</v>
      </c>
      <c r="E64" s="30">
        <v>9900000000</v>
      </c>
      <c r="F64" s="30"/>
      <c r="G64" s="265"/>
      <c r="H64" s="348">
        <f>H65</f>
        <v>2875330.76</v>
      </c>
      <c r="I64" s="267">
        <f t="shared" si="15"/>
        <v>0</v>
      </c>
      <c r="J64" s="267">
        <f t="shared" si="15"/>
        <v>0</v>
      </c>
    </row>
    <row r="65" spans="1:10" s="122" customFormat="1" ht="30" x14ac:dyDescent="0.2">
      <c r="A65" s="22" t="s">
        <v>19</v>
      </c>
      <c r="B65" s="260" t="s">
        <v>224</v>
      </c>
      <c r="C65" s="268" t="s">
        <v>24</v>
      </c>
      <c r="D65" s="268" t="s">
        <v>57</v>
      </c>
      <c r="E65" s="31">
        <v>9910000000</v>
      </c>
      <c r="F65" s="31"/>
      <c r="G65" s="268"/>
      <c r="H65" s="345">
        <f>H66</f>
        <v>2875330.76</v>
      </c>
      <c r="I65" s="129">
        <f t="shared" si="15"/>
        <v>0</v>
      </c>
      <c r="J65" s="129">
        <f t="shared" si="15"/>
        <v>0</v>
      </c>
    </row>
    <row r="66" spans="1:10" s="122" customFormat="1" ht="30" x14ac:dyDescent="0.2">
      <c r="A66" s="32" t="s">
        <v>165</v>
      </c>
      <c r="B66" s="260" t="s">
        <v>224</v>
      </c>
      <c r="C66" s="268" t="s">
        <v>24</v>
      </c>
      <c r="D66" s="268" t="s">
        <v>57</v>
      </c>
      <c r="E66" s="31">
        <v>9910022001</v>
      </c>
      <c r="F66" s="31"/>
      <c r="G66" s="268"/>
      <c r="H66" s="345">
        <f>SUM(H67:H68)</f>
        <v>2875330.76</v>
      </c>
      <c r="I66" s="129">
        <f t="shared" ref="I66:J66" si="16">SUM(I67:I68)</f>
        <v>0</v>
      </c>
      <c r="J66" s="129">
        <f t="shared" si="16"/>
        <v>0</v>
      </c>
    </row>
    <row r="67" spans="1:10" s="122" customFormat="1" ht="60" x14ac:dyDescent="0.2">
      <c r="A67" s="22" t="s">
        <v>21</v>
      </c>
      <c r="B67" s="260" t="s">
        <v>224</v>
      </c>
      <c r="C67" s="268" t="s">
        <v>24</v>
      </c>
      <c r="D67" s="268" t="s">
        <v>57</v>
      </c>
      <c r="E67" s="31">
        <v>9910022001</v>
      </c>
      <c r="F67" s="23" t="s">
        <v>22</v>
      </c>
      <c r="G67" s="268" t="s">
        <v>237</v>
      </c>
      <c r="H67" s="345">
        <f>1972757.47+329149.2+565015</f>
        <v>2866921.67</v>
      </c>
      <c r="I67" s="272">
        <v>0</v>
      </c>
      <c r="J67" s="273">
        <v>0</v>
      </c>
    </row>
    <row r="68" spans="1:10" s="122" customFormat="1" ht="30" x14ac:dyDescent="0.2">
      <c r="A68" s="22" t="s">
        <v>25</v>
      </c>
      <c r="B68" s="260" t="s">
        <v>224</v>
      </c>
      <c r="C68" s="268" t="s">
        <v>24</v>
      </c>
      <c r="D68" s="268" t="s">
        <v>57</v>
      </c>
      <c r="E68" s="31">
        <v>9910022001</v>
      </c>
      <c r="F68" s="105" t="s">
        <v>26</v>
      </c>
      <c r="G68" s="126" t="s">
        <v>237</v>
      </c>
      <c r="H68" s="345">
        <v>8409.09</v>
      </c>
      <c r="I68" s="272">
        <v>0</v>
      </c>
      <c r="J68" s="273">
        <v>0</v>
      </c>
    </row>
    <row r="69" spans="1:10" s="122" customFormat="1" ht="15.75" x14ac:dyDescent="0.2">
      <c r="A69" s="270" t="s">
        <v>58</v>
      </c>
      <c r="B69" s="259" t="s">
        <v>224</v>
      </c>
      <c r="C69" s="265" t="s">
        <v>29</v>
      </c>
      <c r="D69" s="265"/>
      <c r="E69" s="265"/>
      <c r="F69" s="266"/>
      <c r="G69" s="266"/>
      <c r="H69" s="267">
        <f>H70+H76+H113+H118</f>
        <v>159245712.81</v>
      </c>
      <c r="I69" s="267">
        <f t="shared" ref="I69:J69" si="17">I70+I76+I113+I118</f>
        <v>37275591.469999999</v>
      </c>
      <c r="J69" s="267">
        <f t="shared" si="17"/>
        <v>37310591.469999999</v>
      </c>
    </row>
    <row r="70" spans="1:10" s="122" customFormat="1" ht="15.75" x14ac:dyDescent="0.2">
      <c r="A70" s="270" t="s">
        <v>59</v>
      </c>
      <c r="B70" s="259" t="s">
        <v>224</v>
      </c>
      <c r="C70" s="265" t="s">
        <v>29</v>
      </c>
      <c r="D70" s="265" t="s">
        <v>14</v>
      </c>
      <c r="E70" s="265"/>
      <c r="F70" s="266"/>
      <c r="G70" s="266"/>
      <c r="H70" s="348">
        <f>H71</f>
        <v>712191.47</v>
      </c>
      <c r="I70" s="267">
        <f t="shared" ref="I70:J72" si="18">I71</f>
        <v>677191.47</v>
      </c>
      <c r="J70" s="267">
        <f t="shared" si="18"/>
        <v>712191.47</v>
      </c>
    </row>
    <row r="71" spans="1:10" s="122" customFormat="1" ht="15.75" x14ac:dyDescent="0.25">
      <c r="A71" s="18" t="s">
        <v>17</v>
      </c>
      <c r="B71" s="259" t="s">
        <v>224</v>
      </c>
      <c r="C71" s="265" t="s">
        <v>29</v>
      </c>
      <c r="D71" s="265" t="s">
        <v>14</v>
      </c>
      <c r="E71" s="265" t="s">
        <v>18</v>
      </c>
      <c r="F71" s="266"/>
      <c r="G71" s="266"/>
      <c r="H71" s="348">
        <f>H72</f>
        <v>712191.47</v>
      </c>
      <c r="I71" s="267">
        <f t="shared" si="18"/>
        <v>677191.47</v>
      </c>
      <c r="J71" s="267">
        <f t="shared" si="18"/>
        <v>712191.47</v>
      </c>
    </row>
    <row r="72" spans="1:10" s="122" customFormat="1" x14ac:dyDescent="0.2">
      <c r="A72" s="22" t="s">
        <v>54</v>
      </c>
      <c r="B72" s="260" t="s">
        <v>224</v>
      </c>
      <c r="C72" s="268" t="s">
        <v>29</v>
      </c>
      <c r="D72" s="268" t="s">
        <v>14</v>
      </c>
      <c r="E72" s="268" t="s">
        <v>37</v>
      </c>
      <c r="F72" s="126"/>
      <c r="G72" s="126"/>
      <c r="H72" s="345">
        <f>H73</f>
        <v>712191.47</v>
      </c>
      <c r="I72" s="129">
        <f t="shared" si="18"/>
        <v>677191.47</v>
      </c>
      <c r="J72" s="129">
        <f t="shared" si="18"/>
        <v>712191.47</v>
      </c>
    </row>
    <row r="73" spans="1:10" s="122" customFormat="1" ht="30" x14ac:dyDescent="0.2">
      <c r="A73" s="320" t="s">
        <v>240</v>
      </c>
      <c r="B73" s="260" t="s">
        <v>224</v>
      </c>
      <c r="C73" s="268" t="s">
        <v>29</v>
      </c>
      <c r="D73" s="268" t="s">
        <v>14</v>
      </c>
      <c r="E73" s="268" t="s">
        <v>717</v>
      </c>
      <c r="F73" s="126"/>
      <c r="G73" s="126"/>
      <c r="H73" s="349">
        <f>H74+H75</f>
        <v>712191.47</v>
      </c>
      <c r="I73" s="272">
        <f>I74+I75</f>
        <v>677191.47</v>
      </c>
      <c r="J73" s="272">
        <f>J74+J75</f>
        <v>712191.47</v>
      </c>
    </row>
    <row r="74" spans="1:10" s="122" customFormat="1" ht="60" x14ac:dyDescent="0.2">
      <c r="A74" s="22" t="s">
        <v>21</v>
      </c>
      <c r="B74" s="260" t="s">
        <v>224</v>
      </c>
      <c r="C74" s="268" t="s">
        <v>29</v>
      </c>
      <c r="D74" s="268" t="s">
        <v>14</v>
      </c>
      <c r="E74" s="268" t="s">
        <v>717</v>
      </c>
      <c r="F74" s="126" t="s">
        <v>22</v>
      </c>
      <c r="G74" s="126" t="s">
        <v>237</v>
      </c>
      <c r="H74" s="350">
        <v>688958.47</v>
      </c>
      <c r="I74" s="327">
        <v>653958.47</v>
      </c>
      <c r="J74" s="327">
        <v>688958.47</v>
      </c>
    </row>
    <row r="75" spans="1:10" s="122" customFormat="1" ht="30" x14ac:dyDescent="0.2">
      <c r="A75" s="22" t="s">
        <v>25</v>
      </c>
      <c r="B75" s="260" t="s">
        <v>224</v>
      </c>
      <c r="C75" s="268" t="s">
        <v>29</v>
      </c>
      <c r="D75" s="268" t="s">
        <v>14</v>
      </c>
      <c r="E75" s="268" t="s">
        <v>717</v>
      </c>
      <c r="F75" s="126" t="s">
        <v>26</v>
      </c>
      <c r="G75" s="126" t="s">
        <v>237</v>
      </c>
      <c r="H75" s="349">
        <v>23233</v>
      </c>
      <c r="I75" s="272">
        <v>23233</v>
      </c>
      <c r="J75" s="272">
        <v>23233</v>
      </c>
    </row>
    <row r="76" spans="1:10" s="122" customFormat="1" ht="15.75" x14ac:dyDescent="0.2">
      <c r="A76" s="270" t="s">
        <v>60</v>
      </c>
      <c r="B76" s="259" t="s">
        <v>224</v>
      </c>
      <c r="C76" s="265" t="s">
        <v>29</v>
      </c>
      <c r="D76" s="265" t="s">
        <v>61</v>
      </c>
      <c r="E76" s="268"/>
      <c r="F76" s="126"/>
      <c r="G76" s="126"/>
      <c r="H76" s="267">
        <f>H77+H109</f>
        <v>142067512.38</v>
      </c>
      <c r="I76" s="267">
        <f>I77+I109</f>
        <v>36598400</v>
      </c>
      <c r="J76" s="267">
        <f>J77+J109</f>
        <v>36598400</v>
      </c>
    </row>
    <row r="77" spans="1:10" s="122" customFormat="1" ht="63" x14ac:dyDescent="0.2">
      <c r="A77" s="270" t="s">
        <v>62</v>
      </c>
      <c r="B77" s="259" t="s">
        <v>224</v>
      </c>
      <c r="C77" s="265" t="s">
        <v>29</v>
      </c>
      <c r="D77" s="265" t="s">
        <v>61</v>
      </c>
      <c r="E77" s="265" t="s">
        <v>63</v>
      </c>
      <c r="F77" s="266"/>
      <c r="G77" s="266"/>
      <c r="H77" s="267">
        <f>H78+H103</f>
        <v>135844956.34</v>
      </c>
      <c r="I77" s="267">
        <f t="shared" ref="I77:J77" si="19">I78+I103</f>
        <v>36598400</v>
      </c>
      <c r="J77" s="267">
        <f t="shared" si="19"/>
        <v>36598400</v>
      </c>
    </row>
    <row r="78" spans="1:10" s="122" customFormat="1" ht="30" x14ac:dyDescent="0.2">
      <c r="A78" s="37" t="s">
        <v>205</v>
      </c>
      <c r="B78" s="260" t="s">
        <v>224</v>
      </c>
      <c r="C78" s="268" t="s">
        <v>29</v>
      </c>
      <c r="D78" s="268" t="s">
        <v>61</v>
      </c>
      <c r="E78" s="268" t="s">
        <v>64</v>
      </c>
      <c r="F78" s="126"/>
      <c r="G78" s="126"/>
      <c r="H78" s="129">
        <f>H81+H83+H85+H87+H89+H91+H93+H95+H97+H99+H101+H79</f>
        <v>118303076.05</v>
      </c>
      <c r="I78" s="129">
        <f t="shared" ref="I78:J78" si="20">I81+I83+I85+I87+I89+I91+I93+I95+I97+I99+I101+I79</f>
        <v>20000000</v>
      </c>
      <c r="J78" s="129">
        <f t="shared" si="20"/>
        <v>20000000</v>
      </c>
    </row>
    <row r="79" spans="1:10" s="122" customFormat="1" ht="30" x14ac:dyDescent="0.2">
      <c r="A79" s="37" t="s">
        <v>594</v>
      </c>
      <c r="B79" s="260" t="s">
        <v>224</v>
      </c>
      <c r="C79" s="268" t="s">
        <v>29</v>
      </c>
      <c r="D79" s="268" t="s">
        <v>61</v>
      </c>
      <c r="E79" s="268" t="s">
        <v>792</v>
      </c>
      <c r="F79" s="126"/>
      <c r="G79" s="126"/>
      <c r="H79" s="345">
        <f>H80</f>
        <v>7862615</v>
      </c>
      <c r="I79" s="129">
        <f t="shared" ref="I79:J79" si="21">I80</f>
        <v>0</v>
      </c>
      <c r="J79" s="129">
        <f t="shared" si="21"/>
        <v>0</v>
      </c>
    </row>
    <row r="80" spans="1:10" s="122" customFormat="1" x14ac:dyDescent="0.2">
      <c r="A80" s="37" t="s">
        <v>27</v>
      </c>
      <c r="B80" s="260" t="s">
        <v>224</v>
      </c>
      <c r="C80" s="268" t="s">
        <v>29</v>
      </c>
      <c r="D80" s="268" t="s">
        <v>61</v>
      </c>
      <c r="E80" s="268" t="s">
        <v>792</v>
      </c>
      <c r="F80" s="126" t="s">
        <v>28</v>
      </c>
      <c r="G80" s="126" t="s">
        <v>237</v>
      </c>
      <c r="H80" s="345">
        <v>7862615</v>
      </c>
      <c r="I80" s="129">
        <v>0</v>
      </c>
      <c r="J80" s="129">
        <v>0</v>
      </c>
    </row>
    <row r="81" spans="1:10" s="122" customFormat="1" ht="45" x14ac:dyDescent="0.2">
      <c r="A81" s="37" t="s">
        <v>242</v>
      </c>
      <c r="B81" s="260" t="s">
        <v>224</v>
      </c>
      <c r="C81" s="268" t="s">
        <v>29</v>
      </c>
      <c r="D81" s="268" t="s">
        <v>61</v>
      </c>
      <c r="E81" s="46" t="s">
        <v>718</v>
      </c>
      <c r="F81" s="126"/>
      <c r="G81" s="126"/>
      <c r="H81" s="345">
        <f>H82</f>
        <v>10179000</v>
      </c>
      <c r="I81" s="129">
        <f>I82</f>
        <v>0</v>
      </c>
      <c r="J81" s="129">
        <f>J82</f>
        <v>0</v>
      </c>
    </row>
    <row r="82" spans="1:10" s="122" customFormat="1" x14ac:dyDescent="0.2">
      <c r="A82" s="22" t="s">
        <v>27</v>
      </c>
      <c r="B82" s="260" t="s">
        <v>224</v>
      </c>
      <c r="C82" s="268" t="s">
        <v>29</v>
      </c>
      <c r="D82" s="268" t="s">
        <v>61</v>
      </c>
      <c r="E82" s="46" t="s">
        <v>718</v>
      </c>
      <c r="F82" s="126" t="s">
        <v>28</v>
      </c>
      <c r="G82" s="126" t="s">
        <v>237</v>
      </c>
      <c r="H82" s="345">
        <v>10179000</v>
      </c>
      <c r="I82" s="129">
        <v>0</v>
      </c>
      <c r="J82" s="129">
        <v>0</v>
      </c>
    </row>
    <row r="83" spans="1:10" s="122" customFormat="1" ht="60" x14ac:dyDescent="0.2">
      <c r="A83" s="37" t="s">
        <v>719</v>
      </c>
      <c r="B83" s="260" t="s">
        <v>224</v>
      </c>
      <c r="C83" s="268" t="s">
        <v>29</v>
      </c>
      <c r="D83" s="268" t="s">
        <v>61</v>
      </c>
      <c r="E83" s="46" t="s">
        <v>720</v>
      </c>
      <c r="F83" s="126"/>
      <c r="G83" s="126"/>
      <c r="H83" s="345">
        <f>H84</f>
        <v>360000</v>
      </c>
      <c r="I83" s="129">
        <v>0</v>
      </c>
      <c r="J83" s="129">
        <v>0</v>
      </c>
    </row>
    <row r="84" spans="1:10" s="122" customFormat="1" x14ac:dyDescent="0.2">
      <c r="A84" s="22" t="s">
        <v>27</v>
      </c>
      <c r="B84" s="260" t="s">
        <v>224</v>
      </c>
      <c r="C84" s="268" t="s">
        <v>29</v>
      </c>
      <c r="D84" s="268" t="s">
        <v>61</v>
      </c>
      <c r="E84" s="46" t="s">
        <v>720</v>
      </c>
      <c r="F84" s="126" t="s">
        <v>28</v>
      </c>
      <c r="G84" s="126" t="s">
        <v>237</v>
      </c>
      <c r="H84" s="345">
        <f>1008000-648000</f>
        <v>360000</v>
      </c>
      <c r="I84" s="129">
        <v>0</v>
      </c>
      <c r="J84" s="129">
        <v>0</v>
      </c>
    </row>
    <row r="85" spans="1:10" s="122" customFormat="1" ht="60" x14ac:dyDescent="0.2">
      <c r="A85" s="37" t="s">
        <v>721</v>
      </c>
      <c r="B85" s="260" t="s">
        <v>224</v>
      </c>
      <c r="C85" s="268" t="s">
        <v>29</v>
      </c>
      <c r="D85" s="268" t="s">
        <v>61</v>
      </c>
      <c r="E85" s="46" t="s">
        <v>722</v>
      </c>
      <c r="F85" s="126"/>
      <c r="G85" s="126"/>
      <c r="H85" s="345">
        <f>H86</f>
        <v>5004935</v>
      </c>
      <c r="I85" s="129">
        <f>I86</f>
        <v>0</v>
      </c>
      <c r="J85" s="129">
        <f>J86</f>
        <v>0</v>
      </c>
    </row>
    <row r="86" spans="1:10" s="122" customFormat="1" x14ac:dyDescent="0.2">
      <c r="A86" s="22" t="s">
        <v>27</v>
      </c>
      <c r="B86" s="260" t="s">
        <v>224</v>
      </c>
      <c r="C86" s="268" t="s">
        <v>29</v>
      </c>
      <c r="D86" s="268" t="s">
        <v>61</v>
      </c>
      <c r="E86" s="46" t="s">
        <v>722</v>
      </c>
      <c r="F86" s="126" t="s">
        <v>28</v>
      </c>
      <c r="G86" s="126" t="s">
        <v>237</v>
      </c>
      <c r="H86" s="345">
        <f>2640000+2364935</f>
        <v>5004935</v>
      </c>
      <c r="I86" s="129">
        <v>0</v>
      </c>
      <c r="J86" s="129">
        <v>0</v>
      </c>
    </row>
    <row r="87" spans="1:10" s="122" customFormat="1" ht="60" x14ac:dyDescent="0.2">
      <c r="A87" s="22" t="s">
        <v>723</v>
      </c>
      <c r="B87" s="260" t="s">
        <v>224</v>
      </c>
      <c r="C87" s="268" t="s">
        <v>29</v>
      </c>
      <c r="D87" s="268" t="s">
        <v>61</v>
      </c>
      <c r="E87" s="46" t="s">
        <v>724</v>
      </c>
      <c r="F87" s="126"/>
      <c r="G87" s="126"/>
      <c r="H87" s="345">
        <f>H88</f>
        <v>7955115</v>
      </c>
      <c r="I87" s="129">
        <f>I88</f>
        <v>0</v>
      </c>
      <c r="J87" s="129">
        <f>J88</f>
        <v>0</v>
      </c>
    </row>
    <row r="88" spans="1:10" s="122" customFormat="1" x14ac:dyDescent="0.2">
      <c r="A88" s="22" t="s">
        <v>27</v>
      </c>
      <c r="B88" s="260" t="s">
        <v>224</v>
      </c>
      <c r="C88" s="268" t="s">
        <v>29</v>
      </c>
      <c r="D88" s="268" t="s">
        <v>61</v>
      </c>
      <c r="E88" s="46" t="s">
        <v>724</v>
      </c>
      <c r="F88" s="126" t="s">
        <v>28</v>
      </c>
      <c r="G88" s="126" t="s">
        <v>237</v>
      </c>
      <c r="H88" s="345">
        <f>9474500-1519385</f>
        <v>7955115</v>
      </c>
      <c r="I88" s="129"/>
      <c r="J88" s="129"/>
    </row>
    <row r="89" spans="1:10" s="122" customFormat="1" ht="60" x14ac:dyDescent="0.2">
      <c r="A89" s="22" t="s">
        <v>725</v>
      </c>
      <c r="B89" s="260" t="s">
        <v>224</v>
      </c>
      <c r="C89" s="268" t="s">
        <v>29</v>
      </c>
      <c r="D89" s="268" t="s">
        <v>61</v>
      </c>
      <c r="E89" s="46" t="s">
        <v>726</v>
      </c>
      <c r="F89" s="126"/>
      <c r="G89" s="126"/>
      <c r="H89" s="345">
        <f>H90</f>
        <v>1872450</v>
      </c>
      <c r="I89" s="129">
        <f t="shared" ref="I89:J89" si="22">I90</f>
        <v>0</v>
      </c>
      <c r="J89" s="129">
        <f t="shared" si="22"/>
        <v>0</v>
      </c>
    </row>
    <row r="90" spans="1:10" s="122" customFormat="1" x14ac:dyDescent="0.2">
      <c r="A90" s="22" t="s">
        <v>27</v>
      </c>
      <c r="B90" s="260" t="s">
        <v>224</v>
      </c>
      <c r="C90" s="268" t="s">
        <v>29</v>
      </c>
      <c r="D90" s="268" t="s">
        <v>61</v>
      </c>
      <c r="E90" s="46" t="s">
        <v>726</v>
      </c>
      <c r="F90" s="126" t="s">
        <v>28</v>
      </c>
      <c r="G90" s="126" t="s">
        <v>237</v>
      </c>
      <c r="H90" s="345">
        <f>2070000-197550</f>
        <v>1872450</v>
      </c>
      <c r="I90" s="129">
        <v>0</v>
      </c>
      <c r="J90" s="129">
        <v>0</v>
      </c>
    </row>
    <row r="91" spans="1:10" s="122" customFormat="1" ht="60" x14ac:dyDescent="0.2">
      <c r="A91" s="22" t="s">
        <v>727</v>
      </c>
      <c r="B91" s="260" t="s">
        <v>224</v>
      </c>
      <c r="C91" s="268" t="s">
        <v>29</v>
      </c>
      <c r="D91" s="268" t="s">
        <v>61</v>
      </c>
      <c r="E91" s="46">
        <v>6730063466</v>
      </c>
      <c r="F91" s="126"/>
      <c r="G91" s="126"/>
      <c r="H91" s="345">
        <f>H92</f>
        <v>91000</v>
      </c>
      <c r="I91" s="129">
        <f t="shared" ref="I91:J91" si="23">I92</f>
        <v>0</v>
      </c>
      <c r="J91" s="129">
        <f t="shared" si="23"/>
        <v>0</v>
      </c>
    </row>
    <row r="92" spans="1:10" s="122" customFormat="1" x14ac:dyDescent="0.2">
      <c r="A92" s="22" t="s">
        <v>27</v>
      </c>
      <c r="B92" s="260" t="s">
        <v>224</v>
      </c>
      <c r="C92" s="268" t="s">
        <v>29</v>
      </c>
      <c r="D92" s="268" t="s">
        <v>61</v>
      </c>
      <c r="E92" s="46">
        <v>6730063466</v>
      </c>
      <c r="F92" s="126" t="s">
        <v>28</v>
      </c>
      <c r="G92" s="126" t="s">
        <v>237</v>
      </c>
      <c r="H92" s="345">
        <v>91000</v>
      </c>
      <c r="I92" s="129">
        <v>0</v>
      </c>
      <c r="J92" s="129">
        <v>0</v>
      </c>
    </row>
    <row r="93" spans="1:10" s="122" customFormat="1" ht="75" x14ac:dyDescent="0.2">
      <c r="A93" s="22" t="s">
        <v>728</v>
      </c>
      <c r="B93" s="260" t="s">
        <v>224</v>
      </c>
      <c r="C93" s="268" t="s">
        <v>29</v>
      </c>
      <c r="D93" s="268" t="s">
        <v>61</v>
      </c>
      <c r="E93" s="46" t="s">
        <v>729</v>
      </c>
      <c r="F93" s="126"/>
      <c r="G93" s="126"/>
      <c r="H93" s="345">
        <f>H94</f>
        <v>73521961.049999997</v>
      </c>
      <c r="I93" s="129">
        <f t="shared" ref="I93:J93" si="24">I94</f>
        <v>20000000</v>
      </c>
      <c r="J93" s="129">
        <f t="shared" si="24"/>
        <v>20000000</v>
      </c>
    </row>
    <row r="94" spans="1:10" s="122" customFormat="1" x14ac:dyDescent="0.2">
      <c r="A94" s="22" t="s">
        <v>27</v>
      </c>
      <c r="B94" s="260" t="s">
        <v>224</v>
      </c>
      <c r="C94" s="268" t="s">
        <v>29</v>
      </c>
      <c r="D94" s="268" t="s">
        <v>61</v>
      </c>
      <c r="E94" s="46" t="s">
        <v>729</v>
      </c>
      <c r="F94" s="126" t="s">
        <v>28</v>
      </c>
      <c r="G94" s="126" t="s">
        <v>237</v>
      </c>
      <c r="H94" s="345">
        <v>73521961.049999997</v>
      </c>
      <c r="I94" s="129">
        <v>20000000</v>
      </c>
      <c r="J94" s="129">
        <v>20000000</v>
      </c>
    </row>
    <row r="95" spans="1:10" s="122" customFormat="1" ht="60" x14ac:dyDescent="0.2">
      <c r="A95" s="22" t="s">
        <v>730</v>
      </c>
      <c r="B95" s="260" t="s">
        <v>224</v>
      </c>
      <c r="C95" s="268" t="s">
        <v>29</v>
      </c>
      <c r="D95" s="268" t="s">
        <v>61</v>
      </c>
      <c r="E95" s="46" t="s">
        <v>731</v>
      </c>
      <c r="F95" s="126"/>
      <c r="G95" s="126"/>
      <c r="H95" s="345">
        <f>H96</f>
        <v>2310000</v>
      </c>
      <c r="I95" s="129">
        <f t="shared" ref="I95:J95" si="25">I96</f>
        <v>0</v>
      </c>
      <c r="J95" s="129">
        <f t="shared" si="25"/>
        <v>0</v>
      </c>
    </row>
    <row r="96" spans="1:10" s="122" customFormat="1" x14ac:dyDescent="0.2">
      <c r="A96" s="22" t="s">
        <v>27</v>
      </c>
      <c r="B96" s="260" t="s">
        <v>224</v>
      </c>
      <c r="C96" s="268" t="s">
        <v>29</v>
      </c>
      <c r="D96" s="268" t="s">
        <v>61</v>
      </c>
      <c r="E96" s="46" t="s">
        <v>731</v>
      </c>
      <c r="F96" s="126" t="s">
        <v>28</v>
      </c>
      <c r="G96" s="126" t="s">
        <v>237</v>
      </c>
      <c r="H96" s="345">
        <v>2310000</v>
      </c>
      <c r="I96" s="129">
        <v>0</v>
      </c>
      <c r="J96" s="129">
        <v>0</v>
      </c>
    </row>
    <row r="97" spans="1:10" s="122" customFormat="1" ht="75" x14ac:dyDescent="0.2">
      <c r="A97" s="22" t="s">
        <v>732</v>
      </c>
      <c r="B97" s="260" t="s">
        <v>224</v>
      </c>
      <c r="C97" s="268" t="s">
        <v>29</v>
      </c>
      <c r="D97" s="268" t="s">
        <v>61</v>
      </c>
      <c r="E97" s="46" t="s">
        <v>733</v>
      </c>
      <c r="F97" s="126"/>
      <c r="G97" s="126"/>
      <c r="H97" s="345">
        <f>H98</f>
        <v>480000</v>
      </c>
      <c r="I97" s="129">
        <f t="shared" ref="I97:J97" si="26">I98</f>
        <v>0</v>
      </c>
      <c r="J97" s="129">
        <f t="shared" si="26"/>
        <v>0</v>
      </c>
    </row>
    <row r="98" spans="1:10" s="122" customFormat="1" x14ac:dyDescent="0.2">
      <c r="A98" s="22" t="s">
        <v>27</v>
      </c>
      <c r="B98" s="260" t="s">
        <v>224</v>
      </c>
      <c r="C98" s="268" t="s">
        <v>29</v>
      </c>
      <c r="D98" s="268" t="s">
        <v>61</v>
      </c>
      <c r="E98" s="46" t="s">
        <v>733</v>
      </c>
      <c r="F98" s="126" t="s">
        <v>28</v>
      </c>
      <c r="G98" s="126" t="s">
        <v>237</v>
      </c>
      <c r="H98" s="345">
        <v>480000</v>
      </c>
      <c r="I98" s="129">
        <v>0</v>
      </c>
      <c r="J98" s="129">
        <v>0</v>
      </c>
    </row>
    <row r="99" spans="1:10" s="122" customFormat="1" ht="60" x14ac:dyDescent="0.2">
      <c r="A99" s="22" t="s">
        <v>734</v>
      </c>
      <c r="B99" s="260" t="s">
        <v>224</v>
      </c>
      <c r="C99" s="268" t="s">
        <v>29</v>
      </c>
      <c r="D99" s="268" t="s">
        <v>61</v>
      </c>
      <c r="E99" s="46" t="s">
        <v>735</v>
      </c>
      <c r="F99" s="126"/>
      <c r="G99" s="126"/>
      <c r="H99" s="345">
        <f>H100</f>
        <v>5518000</v>
      </c>
      <c r="I99" s="129">
        <f t="shared" ref="I99:J99" si="27">I100</f>
        <v>0</v>
      </c>
      <c r="J99" s="129">
        <f t="shared" si="27"/>
        <v>0</v>
      </c>
    </row>
    <row r="100" spans="1:10" s="122" customFormat="1" x14ac:dyDescent="0.2">
      <c r="A100" s="22" t="s">
        <v>27</v>
      </c>
      <c r="B100" s="260" t="s">
        <v>224</v>
      </c>
      <c r="C100" s="268" t="s">
        <v>29</v>
      </c>
      <c r="D100" s="268" t="s">
        <v>61</v>
      </c>
      <c r="E100" s="46" t="s">
        <v>735</v>
      </c>
      <c r="F100" s="126" t="s">
        <v>28</v>
      </c>
      <c r="G100" s="126" t="s">
        <v>237</v>
      </c>
      <c r="H100" s="345">
        <v>5518000</v>
      </c>
      <c r="I100" s="129">
        <v>0</v>
      </c>
      <c r="J100" s="129">
        <v>0</v>
      </c>
    </row>
    <row r="101" spans="1:10" s="122" customFormat="1" ht="60" x14ac:dyDescent="0.2">
      <c r="A101" s="22" t="s">
        <v>736</v>
      </c>
      <c r="B101" s="260" t="s">
        <v>224</v>
      </c>
      <c r="C101" s="268" t="s">
        <v>29</v>
      </c>
      <c r="D101" s="268" t="s">
        <v>61</v>
      </c>
      <c r="E101" s="46" t="s">
        <v>737</v>
      </c>
      <c r="F101" s="126"/>
      <c r="G101" s="126"/>
      <c r="H101" s="345">
        <f>H102</f>
        <v>3148000</v>
      </c>
      <c r="I101" s="129">
        <f t="shared" ref="I101:J101" si="28">I102</f>
        <v>0</v>
      </c>
      <c r="J101" s="129">
        <f t="shared" si="28"/>
        <v>0</v>
      </c>
    </row>
    <row r="102" spans="1:10" s="122" customFormat="1" x14ac:dyDescent="0.2">
      <c r="A102" s="22" t="s">
        <v>27</v>
      </c>
      <c r="B102" s="260" t="s">
        <v>224</v>
      </c>
      <c r="C102" s="268" t="s">
        <v>29</v>
      </c>
      <c r="D102" s="268" t="s">
        <v>61</v>
      </c>
      <c r="E102" s="46" t="s">
        <v>737</v>
      </c>
      <c r="F102" s="126" t="s">
        <v>28</v>
      </c>
      <c r="G102" s="126" t="s">
        <v>237</v>
      </c>
      <c r="H102" s="345">
        <v>3148000</v>
      </c>
      <c r="I102" s="129">
        <v>0</v>
      </c>
      <c r="J102" s="129">
        <v>0</v>
      </c>
    </row>
    <row r="103" spans="1:10" s="122" customFormat="1" x14ac:dyDescent="0.2">
      <c r="A103" s="22" t="s">
        <v>48</v>
      </c>
      <c r="B103" s="260" t="s">
        <v>224</v>
      </c>
      <c r="C103" s="268" t="s">
        <v>29</v>
      </c>
      <c r="D103" s="268" t="s">
        <v>61</v>
      </c>
      <c r="E103" s="46">
        <v>6740000000</v>
      </c>
      <c r="F103" s="126"/>
      <c r="G103" s="126"/>
      <c r="H103" s="345">
        <f>H106+H104</f>
        <v>17541880.289999999</v>
      </c>
      <c r="I103" s="345">
        <f t="shared" ref="I103:J103" si="29">I106+I104</f>
        <v>16598400</v>
      </c>
      <c r="J103" s="345">
        <f t="shared" si="29"/>
        <v>16598400</v>
      </c>
    </row>
    <row r="104" spans="1:10" s="122" customFormat="1" x14ac:dyDescent="0.2">
      <c r="A104" s="22" t="s">
        <v>247</v>
      </c>
      <c r="B104" s="260" t="s">
        <v>224</v>
      </c>
      <c r="C104" s="268" t="s">
        <v>29</v>
      </c>
      <c r="D104" s="268" t="s">
        <v>61</v>
      </c>
      <c r="E104" s="46" t="s">
        <v>793</v>
      </c>
      <c r="F104" s="126"/>
      <c r="G104" s="126"/>
      <c r="H104" s="345">
        <f>H105</f>
        <v>8409.09</v>
      </c>
      <c r="I104" s="345">
        <f t="shared" ref="I104:J104" si="30">I105</f>
        <v>0</v>
      </c>
      <c r="J104" s="345">
        <f t="shared" si="30"/>
        <v>0</v>
      </c>
    </row>
    <row r="105" spans="1:10" s="122" customFormat="1" ht="30" x14ac:dyDescent="0.2">
      <c r="A105" s="22" t="s">
        <v>25</v>
      </c>
      <c r="B105" s="260" t="s">
        <v>224</v>
      </c>
      <c r="C105" s="268" t="s">
        <v>29</v>
      </c>
      <c r="D105" s="268" t="s">
        <v>61</v>
      </c>
      <c r="E105" s="46" t="s">
        <v>793</v>
      </c>
      <c r="F105" s="126" t="s">
        <v>26</v>
      </c>
      <c r="G105" s="126" t="s">
        <v>237</v>
      </c>
      <c r="H105" s="345">
        <v>8409.09</v>
      </c>
      <c r="I105" s="129">
        <v>0</v>
      </c>
      <c r="J105" s="129">
        <v>0</v>
      </c>
    </row>
    <row r="106" spans="1:10" s="122" customFormat="1" ht="45" x14ac:dyDescent="0.2">
      <c r="A106" s="22" t="s">
        <v>241</v>
      </c>
      <c r="B106" s="260" t="s">
        <v>224</v>
      </c>
      <c r="C106" s="268" t="s">
        <v>29</v>
      </c>
      <c r="D106" s="268" t="s">
        <v>61</v>
      </c>
      <c r="E106" s="46" t="s">
        <v>738</v>
      </c>
      <c r="F106" s="126"/>
      <c r="G106" s="126"/>
      <c r="H106" s="345">
        <f>SUM(H107:H108)</f>
        <v>17533471.199999999</v>
      </c>
      <c r="I106" s="129">
        <f t="shared" ref="I106:J106" si="31">SUM(I107:I108)</f>
        <v>16598400</v>
      </c>
      <c r="J106" s="129">
        <f t="shared" si="31"/>
        <v>16598400</v>
      </c>
    </row>
    <row r="107" spans="1:10" s="122" customFormat="1" ht="60" x14ac:dyDescent="0.2">
      <c r="A107" s="22" t="s">
        <v>21</v>
      </c>
      <c r="B107" s="260" t="s">
        <v>224</v>
      </c>
      <c r="C107" s="268" t="s">
        <v>29</v>
      </c>
      <c r="D107" s="268" t="s">
        <v>61</v>
      </c>
      <c r="E107" s="46" t="s">
        <v>738</v>
      </c>
      <c r="F107" s="126" t="s">
        <v>22</v>
      </c>
      <c r="G107" s="126" t="s">
        <v>237</v>
      </c>
      <c r="H107" s="345">
        <f>16466820.6+848502.6</f>
        <v>17315323.199999999</v>
      </c>
      <c r="I107" s="129">
        <v>16472819</v>
      </c>
      <c r="J107" s="129">
        <v>16472819</v>
      </c>
    </row>
    <row r="108" spans="1:10" s="122" customFormat="1" ht="30" x14ac:dyDescent="0.2">
      <c r="A108" s="22" t="s">
        <v>25</v>
      </c>
      <c r="B108" s="260" t="s">
        <v>224</v>
      </c>
      <c r="C108" s="268" t="s">
        <v>29</v>
      </c>
      <c r="D108" s="268" t="s">
        <v>61</v>
      </c>
      <c r="E108" s="46" t="s">
        <v>738</v>
      </c>
      <c r="F108" s="126" t="s">
        <v>26</v>
      </c>
      <c r="G108" s="126" t="s">
        <v>237</v>
      </c>
      <c r="H108" s="345">
        <v>218148</v>
      </c>
      <c r="I108" s="129">
        <v>125581</v>
      </c>
      <c r="J108" s="129">
        <v>125581</v>
      </c>
    </row>
    <row r="109" spans="1:10" s="122" customFormat="1" ht="15.75" x14ac:dyDescent="0.2">
      <c r="A109" s="270" t="s">
        <v>17</v>
      </c>
      <c r="B109" s="259" t="s">
        <v>224</v>
      </c>
      <c r="C109" s="265" t="s">
        <v>29</v>
      </c>
      <c r="D109" s="265" t="s">
        <v>61</v>
      </c>
      <c r="E109" s="78">
        <v>9900000000</v>
      </c>
      <c r="F109" s="266"/>
      <c r="G109" s="266"/>
      <c r="H109" s="348">
        <f>H110</f>
        <v>6222556.04</v>
      </c>
      <c r="I109" s="267">
        <f t="shared" ref="I109:J111" si="32">I110</f>
        <v>0</v>
      </c>
      <c r="J109" s="267">
        <f t="shared" si="32"/>
        <v>0</v>
      </c>
    </row>
    <row r="110" spans="1:10" s="122" customFormat="1" x14ac:dyDescent="0.2">
      <c r="A110" s="271" t="s">
        <v>82</v>
      </c>
      <c r="B110" s="260" t="s">
        <v>224</v>
      </c>
      <c r="C110" s="268" t="s">
        <v>29</v>
      </c>
      <c r="D110" s="268" t="s">
        <v>61</v>
      </c>
      <c r="E110" s="46">
        <v>9960000000</v>
      </c>
      <c r="F110" s="126"/>
      <c r="G110" s="126"/>
      <c r="H110" s="345">
        <f>H111</f>
        <v>6222556.04</v>
      </c>
      <c r="I110" s="129">
        <f t="shared" si="32"/>
        <v>0</v>
      </c>
      <c r="J110" s="129">
        <f t="shared" si="32"/>
        <v>0</v>
      </c>
    </row>
    <row r="111" spans="1:10" s="122" customFormat="1" ht="45" x14ac:dyDescent="0.2">
      <c r="A111" s="130" t="s">
        <v>243</v>
      </c>
      <c r="B111" s="260" t="s">
        <v>224</v>
      </c>
      <c r="C111" s="268" t="s">
        <v>29</v>
      </c>
      <c r="D111" s="268" t="s">
        <v>61</v>
      </c>
      <c r="E111" s="268" t="s">
        <v>244</v>
      </c>
      <c r="F111" s="126"/>
      <c r="G111" s="126"/>
      <c r="H111" s="351">
        <f>H112</f>
        <v>6222556.04</v>
      </c>
      <c r="I111" s="328">
        <f t="shared" si="32"/>
        <v>0</v>
      </c>
      <c r="J111" s="328">
        <f t="shared" si="32"/>
        <v>0</v>
      </c>
    </row>
    <row r="112" spans="1:10" s="122" customFormat="1" x14ac:dyDescent="0.2">
      <c r="A112" s="37" t="s">
        <v>82</v>
      </c>
      <c r="B112" s="260" t="s">
        <v>224</v>
      </c>
      <c r="C112" s="268" t="s">
        <v>29</v>
      </c>
      <c r="D112" s="268" t="s">
        <v>61</v>
      </c>
      <c r="E112" s="268" t="s">
        <v>244</v>
      </c>
      <c r="F112" s="126" t="s">
        <v>140</v>
      </c>
      <c r="G112" s="126" t="s">
        <v>237</v>
      </c>
      <c r="H112" s="351">
        <v>6222556.04</v>
      </c>
      <c r="I112" s="328">
        <v>0</v>
      </c>
      <c r="J112" s="328">
        <v>0</v>
      </c>
    </row>
    <row r="113" spans="1:10" s="122" customFormat="1" ht="15.75" x14ac:dyDescent="0.2">
      <c r="A113" s="274" t="s">
        <v>71</v>
      </c>
      <c r="B113" s="259" t="s">
        <v>224</v>
      </c>
      <c r="C113" s="265" t="s">
        <v>29</v>
      </c>
      <c r="D113" s="265" t="s">
        <v>72</v>
      </c>
      <c r="E113" s="265"/>
      <c r="F113" s="266"/>
      <c r="G113" s="266"/>
      <c r="H113" s="352">
        <f>H114</f>
        <v>16457599.869999999</v>
      </c>
      <c r="I113" s="329">
        <f t="shared" ref="I113:J116" si="33">I114</f>
        <v>0</v>
      </c>
      <c r="J113" s="329">
        <f t="shared" si="33"/>
        <v>0</v>
      </c>
    </row>
    <row r="114" spans="1:10" s="122" customFormat="1" ht="31.5" x14ac:dyDescent="0.2">
      <c r="A114" s="274" t="s">
        <v>68</v>
      </c>
      <c r="B114" s="259">
        <v>701</v>
      </c>
      <c r="C114" s="265" t="s">
        <v>29</v>
      </c>
      <c r="D114" s="265" t="s">
        <v>72</v>
      </c>
      <c r="E114" s="265" t="s">
        <v>69</v>
      </c>
      <c r="F114" s="266"/>
      <c r="G114" s="266"/>
      <c r="H114" s="352">
        <f>H115</f>
        <v>16457599.869999999</v>
      </c>
      <c r="I114" s="329">
        <f t="shared" si="33"/>
        <v>0</v>
      </c>
      <c r="J114" s="329">
        <f t="shared" si="33"/>
        <v>0</v>
      </c>
    </row>
    <row r="115" spans="1:10" s="122" customFormat="1" x14ac:dyDescent="0.2">
      <c r="A115" s="37" t="s">
        <v>48</v>
      </c>
      <c r="B115" s="260">
        <v>701</v>
      </c>
      <c r="C115" s="268" t="s">
        <v>29</v>
      </c>
      <c r="D115" s="268" t="s">
        <v>72</v>
      </c>
      <c r="E115" s="268" t="s">
        <v>201</v>
      </c>
      <c r="F115" s="126"/>
      <c r="G115" s="126"/>
      <c r="H115" s="351">
        <f>H116</f>
        <v>16457599.869999999</v>
      </c>
      <c r="I115" s="328">
        <f t="shared" si="33"/>
        <v>0</v>
      </c>
      <c r="J115" s="328">
        <f t="shared" si="33"/>
        <v>0</v>
      </c>
    </row>
    <row r="116" spans="1:10" s="122" customFormat="1" ht="60" x14ac:dyDescent="0.2">
      <c r="A116" s="37" t="s">
        <v>774</v>
      </c>
      <c r="B116" s="260" t="s">
        <v>224</v>
      </c>
      <c r="C116" s="268" t="s">
        <v>29</v>
      </c>
      <c r="D116" s="268" t="s">
        <v>72</v>
      </c>
      <c r="E116" s="268" t="s">
        <v>775</v>
      </c>
      <c r="F116" s="126"/>
      <c r="G116" s="126"/>
      <c r="H116" s="351">
        <f>H117</f>
        <v>16457599.869999999</v>
      </c>
      <c r="I116" s="328">
        <f t="shared" si="33"/>
        <v>0</v>
      </c>
      <c r="J116" s="328">
        <f t="shared" si="33"/>
        <v>0</v>
      </c>
    </row>
    <row r="117" spans="1:10" s="122" customFormat="1" ht="30" x14ac:dyDescent="0.2">
      <c r="A117" s="37" t="s">
        <v>25</v>
      </c>
      <c r="B117" s="260" t="s">
        <v>224</v>
      </c>
      <c r="C117" s="268" t="s">
        <v>29</v>
      </c>
      <c r="D117" s="268" t="s">
        <v>72</v>
      </c>
      <c r="E117" s="268" t="s">
        <v>775</v>
      </c>
      <c r="F117" s="126" t="s">
        <v>26</v>
      </c>
      <c r="G117" s="126" t="s">
        <v>237</v>
      </c>
      <c r="H117" s="351">
        <v>16457599.869999999</v>
      </c>
      <c r="I117" s="328">
        <v>0</v>
      </c>
      <c r="J117" s="328">
        <v>0</v>
      </c>
    </row>
    <row r="118" spans="1:10" s="128" customFormat="1" ht="15.75" x14ac:dyDescent="0.25">
      <c r="A118" s="274" t="s">
        <v>73</v>
      </c>
      <c r="B118" s="259" t="s">
        <v>224</v>
      </c>
      <c r="C118" s="265" t="s">
        <v>29</v>
      </c>
      <c r="D118" s="265" t="s">
        <v>74</v>
      </c>
      <c r="E118" s="265"/>
      <c r="F118" s="266"/>
      <c r="G118" s="266"/>
      <c r="H118" s="352">
        <f>H119</f>
        <v>8409.09</v>
      </c>
      <c r="I118" s="329">
        <f t="shared" ref="I118:J121" si="34">I119</f>
        <v>0</v>
      </c>
      <c r="J118" s="329">
        <f t="shared" si="34"/>
        <v>0</v>
      </c>
    </row>
    <row r="119" spans="1:10" s="128" customFormat="1" ht="15.75" x14ac:dyDescent="0.25">
      <c r="A119" s="274" t="s">
        <v>149</v>
      </c>
      <c r="B119" s="259">
        <v>701</v>
      </c>
      <c r="C119" s="265" t="s">
        <v>29</v>
      </c>
      <c r="D119" s="265" t="s">
        <v>74</v>
      </c>
      <c r="E119" s="265" t="s">
        <v>75</v>
      </c>
      <c r="F119" s="266"/>
      <c r="G119" s="266"/>
      <c r="H119" s="352">
        <f>H120</f>
        <v>8409.09</v>
      </c>
      <c r="I119" s="329">
        <f t="shared" si="34"/>
        <v>0</v>
      </c>
      <c r="J119" s="329">
        <f t="shared" si="34"/>
        <v>0</v>
      </c>
    </row>
    <row r="120" spans="1:10" s="122" customFormat="1" x14ac:dyDescent="0.2">
      <c r="A120" s="37" t="s">
        <v>48</v>
      </c>
      <c r="B120" s="260" t="s">
        <v>224</v>
      </c>
      <c r="C120" s="268" t="s">
        <v>29</v>
      </c>
      <c r="D120" s="268" t="s">
        <v>74</v>
      </c>
      <c r="E120" s="268" t="s">
        <v>579</v>
      </c>
      <c r="F120" s="126"/>
      <c r="G120" s="126"/>
      <c r="H120" s="351">
        <f>H121</f>
        <v>8409.09</v>
      </c>
      <c r="I120" s="328">
        <f t="shared" si="34"/>
        <v>0</v>
      </c>
      <c r="J120" s="328">
        <f t="shared" si="34"/>
        <v>0</v>
      </c>
    </row>
    <row r="121" spans="1:10" s="122" customFormat="1" ht="30" x14ac:dyDescent="0.2">
      <c r="A121" s="37" t="s">
        <v>165</v>
      </c>
      <c r="B121" s="260">
        <v>701</v>
      </c>
      <c r="C121" s="268" t="s">
        <v>29</v>
      </c>
      <c r="D121" s="268" t="s">
        <v>74</v>
      </c>
      <c r="E121" s="268" t="s">
        <v>603</v>
      </c>
      <c r="F121" s="126"/>
      <c r="G121" s="126"/>
      <c r="H121" s="351">
        <f>H122</f>
        <v>8409.09</v>
      </c>
      <c r="I121" s="328">
        <f t="shared" si="34"/>
        <v>0</v>
      </c>
      <c r="J121" s="328">
        <f t="shared" si="34"/>
        <v>0</v>
      </c>
    </row>
    <row r="122" spans="1:10" s="122" customFormat="1" ht="30" x14ac:dyDescent="0.2">
      <c r="A122" s="37" t="s">
        <v>25</v>
      </c>
      <c r="B122" s="260">
        <v>701</v>
      </c>
      <c r="C122" s="268" t="s">
        <v>29</v>
      </c>
      <c r="D122" s="268" t="s">
        <v>74</v>
      </c>
      <c r="E122" s="268" t="s">
        <v>603</v>
      </c>
      <c r="F122" s="126">
        <v>200</v>
      </c>
      <c r="G122" s="126" t="s">
        <v>237</v>
      </c>
      <c r="H122" s="351">
        <v>8409.09</v>
      </c>
      <c r="I122" s="328">
        <v>0</v>
      </c>
      <c r="J122" s="328">
        <v>0</v>
      </c>
    </row>
    <row r="123" spans="1:10" s="122" customFormat="1" ht="15.75" x14ac:dyDescent="0.2">
      <c r="A123" s="275" t="s">
        <v>83</v>
      </c>
      <c r="B123" s="259" t="s">
        <v>224</v>
      </c>
      <c r="C123" s="265" t="s">
        <v>33</v>
      </c>
      <c r="D123" s="265"/>
      <c r="E123" s="265"/>
      <c r="F123" s="266"/>
      <c r="G123" s="266"/>
      <c r="H123" s="267">
        <f>H124+H136+H166+H179+H209+H204</f>
        <v>1486981016.6099999</v>
      </c>
      <c r="I123" s="267">
        <f t="shared" ref="I123:J123" si="35">I124+I136+I166+I179+I209+I204</f>
        <v>1312676746.5799999</v>
      </c>
      <c r="J123" s="267">
        <f t="shared" si="35"/>
        <v>1313139297.5799999</v>
      </c>
    </row>
    <row r="124" spans="1:10" s="122" customFormat="1" ht="15.75" x14ac:dyDescent="0.2">
      <c r="A124" s="275" t="s">
        <v>84</v>
      </c>
      <c r="B124" s="259" t="s">
        <v>224</v>
      </c>
      <c r="C124" s="265" t="s">
        <v>33</v>
      </c>
      <c r="D124" s="265" t="s">
        <v>14</v>
      </c>
      <c r="E124" s="265"/>
      <c r="F124" s="265"/>
      <c r="G124" s="265"/>
      <c r="H124" s="267">
        <f>H125</f>
        <v>455722527.25999999</v>
      </c>
      <c r="I124" s="267">
        <f>I125</f>
        <v>403833955.80000001</v>
      </c>
      <c r="J124" s="267">
        <f>J125</f>
        <v>403833955.80000001</v>
      </c>
    </row>
    <row r="125" spans="1:10" s="122" customFormat="1" ht="15.75" x14ac:dyDescent="0.25">
      <c r="A125" s="18" t="s">
        <v>85</v>
      </c>
      <c r="B125" s="259" t="s">
        <v>224</v>
      </c>
      <c r="C125" s="265" t="s">
        <v>33</v>
      </c>
      <c r="D125" s="265" t="s">
        <v>14</v>
      </c>
      <c r="E125" s="265" t="s">
        <v>86</v>
      </c>
      <c r="F125" s="265"/>
      <c r="G125" s="265"/>
      <c r="H125" s="267">
        <f>H126</f>
        <v>455722527.25999999</v>
      </c>
      <c r="I125" s="267">
        <f t="shared" ref="I125:J125" si="36">I126</f>
        <v>403833955.80000001</v>
      </c>
      <c r="J125" s="267">
        <f t="shared" si="36"/>
        <v>403833955.80000001</v>
      </c>
    </row>
    <row r="126" spans="1:10" s="122" customFormat="1" x14ac:dyDescent="0.2">
      <c r="A126" s="276" t="s">
        <v>48</v>
      </c>
      <c r="B126" s="277" t="s">
        <v>224</v>
      </c>
      <c r="C126" s="278" t="s">
        <v>33</v>
      </c>
      <c r="D126" s="278" t="s">
        <v>14</v>
      </c>
      <c r="E126" s="268" t="s">
        <v>87</v>
      </c>
      <c r="F126" s="268"/>
      <c r="G126" s="268"/>
      <c r="H126" s="330">
        <f>H130+H132+H127</f>
        <v>455722527.25999999</v>
      </c>
      <c r="I126" s="330">
        <f t="shared" ref="I126:J126" si="37">I130+I132+I127</f>
        <v>403833955.80000001</v>
      </c>
      <c r="J126" s="330">
        <f t="shared" si="37"/>
        <v>403833955.80000001</v>
      </c>
    </row>
    <row r="127" spans="1:10" s="122" customFormat="1" ht="30" x14ac:dyDescent="0.2">
      <c r="A127" s="22" t="s">
        <v>670</v>
      </c>
      <c r="B127" s="277" t="s">
        <v>224</v>
      </c>
      <c r="C127" s="278" t="s">
        <v>33</v>
      </c>
      <c r="D127" s="278" t="s">
        <v>14</v>
      </c>
      <c r="E127" s="268">
        <v>5840022001</v>
      </c>
      <c r="F127" s="268"/>
      <c r="G127" s="268"/>
      <c r="H127" s="353">
        <f>SUM(H128:H129)</f>
        <v>17146660.399999999</v>
      </c>
      <c r="I127" s="330">
        <f t="shared" ref="I127:J127" si="38">SUM(I128:I129)</f>
        <v>0</v>
      </c>
      <c r="J127" s="330">
        <f t="shared" si="38"/>
        <v>0</v>
      </c>
    </row>
    <row r="128" spans="1:10" s="122" customFormat="1" ht="60" x14ac:dyDescent="0.2">
      <c r="A128" s="22" t="s">
        <v>21</v>
      </c>
      <c r="B128" s="277">
        <v>701</v>
      </c>
      <c r="C128" s="278" t="s">
        <v>33</v>
      </c>
      <c r="D128" s="278" t="s">
        <v>14</v>
      </c>
      <c r="E128" s="268">
        <v>5840022001</v>
      </c>
      <c r="F128" s="268">
        <v>100</v>
      </c>
      <c r="G128" s="268" t="s">
        <v>237</v>
      </c>
      <c r="H128" s="353">
        <f>9453270.41+7600890</f>
        <v>17054160.41</v>
      </c>
      <c r="I128" s="330">
        <v>0</v>
      </c>
      <c r="J128" s="330">
        <v>0</v>
      </c>
    </row>
    <row r="129" spans="1:10" s="122" customFormat="1" ht="30" x14ac:dyDescent="0.2">
      <c r="A129" s="22" t="s">
        <v>25</v>
      </c>
      <c r="B129" s="277" t="s">
        <v>224</v>
      </c>
      <c r="C129" s="278" t="s">
        <v>33</v>
      </c>
      <c r="D129" s="278" t="s">
        <v>14</v>
      </c>
      <c r="E129" s="268">
        <v>5840022001</v>
      </c>
      <c r="F129" s="268">
        <v>200</v>
      </c>
      <c r="G129" s="268" t="s">
        <v>237</v>
      </c>
      <c r="H129" s="353">
        <v>92499.99</v>
      </c>
      <c r="I129" s="330">
        <v>0</v>
      </c>
      <c r="J129" s="330">
        <v>0</v>
      </c>
    </row>
    <row r="130" spans="1:10" s="122" customFormat="1" ht="75" x14ac:dyDescent="0.2">
      <c r="A130" s="279" t="s">
        <v>739</v>
      </c>
      <c r="B130" s="260" t="s">
        <v>224</v>
      </c>
      <c r="C130" s="268" t="s">
        <v>33</v>
      </c>
      <c r="D130" s="268" t="s">
        <v>14</v>
      </c>
      <c r="E130" s="268" t="s">
        <v>740</v>
      </c>
      <c r="F130" s="268"/>
      <c r="G130" s="268"/>
      <c r="H130" s="351">
        <f>SUM(H131:H131)</f>
        <v>792000</v>
      </c>
      <c r="I130" s="328">
        <f>SUM(I131:I131)</f>
        <v>755850.62</v>
      </c>
      <c r="J130" s="328">
        <f>SUM(J131:J131)</f>
        <v>755850.62</v>
      </c>
    </row>
    <row r="131" spans="1:10" s="122" customFormat="1" ht="60" x14ac:dyDescent="0.2">
      <c r="A131" s="22" t="s">
        <v>21</v>
      </c>
      <c r="B131" s="260" t="s">
        <v>224</v>
      </c>
      <c r="C131" s="268" t="s">
        <v>33</v>
      </c>
      <c r="D131" s="268" t="s">
        <v>14</v>
      </c>
      <c r="E131" s="268" t="s">
        <v>740</v>
      </c>
      <c r="F131" s="268" t="s">
        <v>22</v>
      </c>
      <c r="G131" s="126" t="s">
        <v>237</v>
      </c>
      <c r="H131" s="351">
        <v>792000</v>
      </c>
      <c r="I131" s="328">
        <v>755850.62</v>
      </c>
      <c r="J131" s="328">
        <v>755850.62</v>
      </c>
    </row>
    <row r="132" spans="1:10" s="122" customFormat="1" ht="45" x14ac:dyDescent="0.2">
      <c r="A132" s="279" t="s">
        <v>741</v>
      </c>
      <c r="B132" s="260" t="s">
        <v>224</v>
      </c>
      <c r="C132" s="268" t="s">
        <v>33</v>
      </c>
      <c r="D132" s="268" t="s">
        <v>14</v>
      </c>
      <c r="E132" s="268" t="s">
        <v>742</v>
      </c>
      <c r="F132" s="126"/>
      <c r="G132" s="126"/>
      <c r="H132" s="351">
        <f>SUM(H133:H135)</f>
        <v>437783866.86000001</v>
      </c>
      <c r="I132" s="328">
        <f t="shared" ref="I132:J132" si="39">SUM(I133:I135)</f>
        <v>403078105.18000001</v>
      </c>
      <c r="J132" s="328">
        <f t="shared" si="39"/>
        <v>403078105.18000001</v>
      </c>
    </row>
    <row r="133" spans="1:10" s="122" customFormat="1" ht="60" x14ac:dyDescent="0.2">
      <c r="A133" s="22" t="s">
        <v>21</v>
      </c>
      <c r="B133" s="260" t="s">
        <v>224</v>
      </c>
      <c r="C133" s="268" t="s">
        <v>33</v>
      </c>
      <c r="D133" s="268" t="s">
        <v>14</v>
      </c>
      <c r="E133" s="268" t="s">
        <v>742</v>
      </c>
      <c r="F133" s="126" t="s">
        <v>22</v>
      </c>
      <c r="G133" s="126" t="s">
        <v>237</v>
      </c>
      <c r="H133" s="351">
        <f>396476823.56+13664978.91+21040782.77</f>
        <v>431182585.24000001</v>
      </c>
      <c r="I133" s="328">
        <v>396727912.28000003</v>
      </c>
      <c r="J133" s="127">
        <v>396727912.28000003</v>
      </c>
    </row>
    <row r="134" spans="1:10" s="122" customFormat="1" ht="30" x14ac:dyDescent="0.2">
      <c r="A134" s="22" t="s">
        <v>25</v>
      </c>
      <c r="B134" s="260" t="s">
        <v>224</v>
      </c>
      <c r="C134" s="268" t="s">
        <v>33</v>
      </c>
      <c r="D134" s="268" t="s">
        <v>14</v>
      </c>
      <c r="E134" s="268" t="s">
        <v>742</v>
      </c>
      <c r="F134" s="126" t="s">
        <v>26</v>
      </c>
      <c r="G134" s="126" t="s">
        <v>237</v>
      </c>
      <c r="H134" s="351">
        <v>6350192.9000000004</v>
      </c>
      <c r="I134" s="328">
        <v>6350192.9000000004</v>
      </c>
      <c r="J134" s="127">
        <v>6350192.9000000004</v>
      </c>
    </row>
    <row r="135" spans="1:10" s="122" customFormat="1" x14ac:dyDescent="0.2">
      <c r="A135" s="22" t="s">
        <v>50</v>
      </c>
      <c r="B135" s="260" t="s">
        <v>224</v>
      </c>
      <c r="C135" s="268" t="s">
        <v>33</v>
      </c>
      <c r="D135" s="268" t="s">
        <v>14</v>
      </c>
      <c r="E135" s="268" t="s">
        <v>742</v>
      </c>
      <c r="F135" s="126" t="s">
        <v>51</v>
      </c>
      <c r="G135" s="126" t="s">
        <v>237</v>
      </c>
      <c r="H135" s="351">
        <v>251088.72</v>
      </c>
      <c r="I135" s="328">
        <v>0</v>
      </c>
      <c r="J135" s="127">
        <v>0</v>
      </c>
    </row>
    <row r="136" spans="1:10" s="122" customFormat="1" ht="15.75" x14ac:dyDescent="0.2">
      <c r="A136" s="280" t="s">
        <v>88</v>
      </c>
      <c r="B136" s="259" t="s">
        <v>224</v>
      </c>
      <c r="C136" s="265" t="s">
        <v>33</v>
      </c>
      <c r="D136" s="265" t="s">
        <v>16</v>
      </c>
      <c r="E136" s="265"/>
      <c r="F136" s="266"/>
      <c r="G136" s="266"/>
      <c r="H136" s="267">
        <f>H137</f>
        <v>1008701147.9599999</v>
      </c>
      <c r="I136" s="267">
        <f t="shared" ref="I136:J136" si="40">I137</f>
        <v>907728500.2299999</v>
      </c>
      <c r="J136" s="267">
        <f t="shared" si="40"/>
        <v>908226051.2299999</v>
      </c>
    </row>
    <row r="137" spans="1:10" s="122" customFormat="1" ht="15.75" x14ac:dyDescent="0.25">
      <c r="A137" s="18" t="s">
        <v>85</v>
      </c>
      <c r="B137" s="259" t="s">
        <v>224</v>
      </c>
      <c r="C137" s="265" t="s">
        <v>33</v>
      </c>
      <c r="D137" s="265" t="s">
        <v>16</v>
      </c>
      <c r="E137" s="265" t="s">
        <v>86</v>
      </c>
      <c r="F137" s="266"/>
      <c r="G137" s="266"/>
      <c r="H137" s="267">
        <f>H138+H142</f>
        <v>1008701147.9599999</v>
      </c>
      <c r="I137" s="267">
        <f t="shared" ref="I137:J137" si="41">I138+I142</f>
        <v>907728500.2299999</v>
      </c>
      <c r="J137" s="267">
        <f t="shared" si="41"/>
        <v>908226051.2299999</v>
      </c>
    </row>
    <row r="138" spans="1:10" s="122" customFormat="1" ht="45" x14ac:dyDescent="0.2">
      <c r="A138" s="276" t="s">
        <v>671</v>
      </c>
      <c r="B138" s="260" t="s">
        <v>224</v>
      </c>
      <c r="C138" s="268" t="s">
        <v>33</v>
      </c>
      <c r="D138" s="268" t="s">
        <v>16</v>
      </c>
      <c r="E138" s="268" t="s">
        <v>90</v>
      </c>
      <c r="F138" s="126"/>
      <c r="G138" s="126"/>
      <c r="H138" s="345">
        <f>H139</f>
        <v>8754946</v>
      </c>
      <c r="I138" s="129">
        <f t="shared" ref="I138:J138" si="42">I139</f>
        <v>8754946</v>
      </c>
      <c r="J138" s="129">
        <f t="shared" si="42"/>
        <v>9727886</v>
      </c>
    </row>
    <row r="139" spans="1:10" s="122" customFormat="1" ht="45" x14ac:dyDescent="0.2">
      <c r="A139" s="281" t="s">
        <v>673</v>
      </c>
      <c r="B139" s="260" t="s">
        <v>224</v>
      </c>
      <c r="C139" s="268" t="s">
        <v>33</v>
      </c>
      <c r="D139" s="268" t="s">
        <v>16</v>
      </c>
      <c r="E139" s="268" t="s">
        <v>743</v>
      </c>
      <c r="F139" s="126"/>
      <c r="G139" s="126"/>
      <c r="H139" s="345">
        <f>SUM(H140:H141)</f>
        <v>8754946</v>
      </c>
      <c r="I139" s="129">
        <f t="shared" ref="I139:J139" si="43">SUM(I140:I141)</f>
        <v>8754946</v>
      </c>
      <c r="J139" s="129">
        <f t="shared" si="43"/>
        <v>9727886</v>
      </c>
    </row>
    <row r="140" spans="1:10" s="122" customFormat="1" ht="60" x14ac:dyDescent="0.2">
      <c r="A140" s="22" t="s">
        <v>21</v>
      </c>
      <c r="B140" s="260" t="s">
        <v>224</v>
      </c>
      <c r="C140" s="268" t="s">
        <v>33</v>
      </c>
      <c r="D140" s="268" t="s">
        <v>16</v>
      </c>
      <c r="E140" s="268" t="s">
        <v>743</v>
      </c>
      <c r="F140" s="126" t="s">
        <v>22</v>
      </c>
      <c r="G140" s="126" t="s">
        <v>237</v>
      </c>
      <c r="H140" s="345">
        <v>3210146.85</v>
      </c>
      <c r="I140" s="129">
        <v>3210146.85</v>
      </c>
      <c r="J140" s="129">
        <v>3566891.5</v>
      </c>
    </row>
    <row r="141" spans="1:10" s="128" customFormat="1" ht="30" x14ac:dyDescent="0.25">
      <c r="A141" s="279" t="s">
        <v>52</v>
      </c>
      <c r="B141" s="260" t="s">
        <v>224</v>
      </c>
      <c r="C141" s="268" t="s">
        <v>33</v>
      </c>
      <c r="D141" s="268" t="s">
        <v>16</v>
      </c>
      <c r="E141" s="268" t="s">
        <v>743</v>
      </c>
      <c r="F141" s="126" t="s">
        <v>53</v>
      </c>
      <c r="G141" s="126" t="s">
        <v>237</v>
      </c>
      <c r="H141" s="345">
        <v>5544799.1500000004</v>
      </c>
      <c r="I141" s="129">
        <v>5544799.1499999994</v>
      </c>
      <c r="J141" s="129">
        <v>6160994.5</v>
      </c>
    </row>
    <row r="142" spans="1:10" s="122" customFormat="1" x14ac:dyDescent="0.2">
      <c r="A142" s="22" t="s">
        <v>48</v>
      </c>
      <c r="B142" s="260" t="s">
        <v>224</v>
      </c>
      <c r="C142" s="268" t="s">
        <v>33</v>
      </c>
      <c r="D142" s="268" t="s">
        <v>16</v>
      </c>
      <c r="E142" s="268" t="s">
        <v>87</v>
      </c>
      <c r="F142" s="126"/>
      <c r="G142" s="126"/>
      <c r="H142" s="345">
        <f>H147+H150+H153+H156+H160+H163+H143</f>
        <v>999946201.95999992</v>
      </c>
      <c r="I142" s="129">
        <f t="shared" ref="I142:J142" si="44">I147+I150+I153+I156+I160+I163</f>
        <v>898973554.2299999</v>
      </c>
      <c r="J142" s="129">
        <f t="shared" si="44"/>
        <v>898498165.2299999</v>
      </c>
    </row>
    <row r="143" spans="1:10" s="122" customFormat="1" ht="30" x14ac:dyDescent="0.2">
      <c r="A143" s="22" t="s">
        <v>676</v>
      </c>
      <c r="B143" s="260" t="s">
        <v>224</v>
      </c>
      <c r="C143" s="268" t="s">
        <v>33</v>
      </c>
      <c r="D143" s="268" t="s">
        <v>16</v>
      </c>
      <c r="E143" s="268">
        <v>5840022002</v>
      </c>
      <c r="F143" s="126"/>
      <c r="G143" s="126"/>
      <c r="H143" s="345">
        <f>SUM(H144:H146)</f>
        <v>24163018.68</v>
      </c>
      <c r="I143" s="129">
        <f t="shared" ref="I143:J143" si="45">SUM(I144:I146)</f>
        <v>0</v>
      </c>
      <c r="J143" s="129">
        <f t="shared" si="45"/>
        <v>0</v>
      </c>
    </row>
    <row r="144" spans="1:10" s="122" customFormat="1" ht="60" x14ac:dyDescent="0.2">
      <c r="A144" s="22" t="s">
        <v>21</v>
      </c>
      <c r="B144" s="260">
        <v>701</v>
      </c>
      <c r="C144" s="268" t="s">
        <v>33</v>
      </c>
      <c r="D144" s="268" t="s">
        <v>16</v>
      </c>
      <c r="E144" s="268">
        <v>5840022002</v>
      </c>
      <c r="F144" s="126">
        <v>100</v>
      </c>
      <c r="G144" s="126" t="s">
        <v>237</v>
      </c>
      <c r="H144" s="345">
        <f>9180312.35+5802774</f>
        <v>14983086.35</v>
      </c>
      <c r="I144" s="129">
        <v>0</v>
      </c>
      <c r="J144" s="129">
        <v>0</v>
      </c>
    </row>
    <row r="145" spans="1:10" s="122" customFormat="1" ht="30" x14ac:dyDescent="0.2">
      <c r="A145" s="22" t="s">
        <v>25</v>
      </c>
      <c r="B145" s="260" t="s">
        <v>224</v>
      </c>
      <c r="C145" s="268" t="s">
        <v>33</v>
      </c>
      <c r="D145" s="268" t="s">
        <v>16</v>
      </c>
      <c r="E145" s="268">
        <v>5840022002</v>
      </c>
      <c r="F145" s="126">
        <v>200</v>
      </c>
      <c r="G145" s="126" t="s">
        <v>237</v>
      </c>
      <c r="H145" s="345">
        <v>84090.9</v>
      </c>
      <c r="I145" s="129">
        <v>0</v>
      </c>
      <c r="J145" s="129">
        <v>0</v>
      </c>
    </row>
    <row r="146" spans="1:10" s="122" customFormat="1" ht="30" x14ac:dyDescent="0.2">
      <c r="A146" s="22" t="s">
        <v>52</v>
      </c>
      <c r="B146" s="260">
        <v>701</v>
      </c>
      <c r="C146" s="268" t="s">
        <v>33</v>
      </c>
      <c r="D146" s="268" t="s">
        <v>16</v>
      </c>
      <c r="E146" s="268">
        <v>5840022002</v>
      </c>
      <c r="F146" s="126">
        <v>600</v>
      </c>
      <c r="G146" s="126" t="s">
        <v>237</v>
      </c>
      <c r="H146" s="345">
        <f>4780907.8+4256070+58863.63</f>
        <v>9095841.4300000016</v>
      </c>
      <c r="I146" s="129">
        <v>0</v>
      </c>
      <c r="J146" s="129">
        <v>0</v>
      </c>
    </row>
    <row r="147" spans="1:10" s="122" customFormat="1" ht="75" x14ac:dyDescent="0.2">
      <c r="A147" s="22" t="s">
        <v>739</v>
      </c>
      <c r="B147" s="260" t="s">
        <v>224</v>
      </c>
      <c r="C147" s="268" t="s">
        <v>33</v>
      </c>
      <c r="D147" s="268" t="s">
        <v>16</v>
      </c>
      <c r="E147" s="268" t="s">
        <v>740</v>
      </c>
      <c r="F147" s="126"/>
      <c r="G147" s="126"/>
      <c r="H147" s="345">
        <f>SUM(H148:H149)</f>
        <v>2318400</v>
      </c>
      <c r="I147" s="129">
        <f t="shared" ref="I147:J147" si="46">SUM(I148:I149)</f>
        <v>2212580.92</v>
      </c>
      <c r="J147" s="129">
        <f t="shared" si="46"/>
        <v>2212580.92</v>
      </c>
    </row>
    <row r="148" spans="1:10" s="128" customFormat="1" ht="60.75" x14ac:dyDescent="0.25">
      <c r="A148" s="22" t="s">
        <v>21</v>
      </c>
      <c r="B148" s="260" t="s">
        <v>224</v>
      </c>
      <c r="C148" s="268" t="s">
        <v>33</v>
      </c>
      <c r="D148" s="268" t="s">
        <v>16</v>
      </c>
      <c r="E148" s="268" t="s">
        <v>740</v>
      </c>
      <c r="F148" s="126" t="s">
        <v>22</v>
      </c>
      <c r="G148" s="126" t="s">
        <v>237</v>
      </c>
      <c r="H148" s="345">
        <v>1296000</v>
      </c>
      <c r="I148" s="129">
        <v>1236846.48</v>
      </c>
      <c r="J148" s="127">
        <v>1236846.48</v>
      </c>
    </row>
    <row r="149" spans="1:10" s="122" customFormat="1" ht="30" x14ac:dyDescent="0.2">
      <c r="A149" s="279" t="s">
        <v>52</v>
      </c>
      <c r="B149" s="260" t="s">
        <v>224</v>
      </c>
      <c r="C149" s="268" t="s">
        <v>33</v>
      </c>
      <c r="D149" s="268" t="s">
        <v>16</v>
      </c>
      <c r="E149" s="268" t="s">
        <v>740</v>
      </c>
      <c r="F149" s="126" t="s">
        <v>53</v>
      </c>
      <c r="G149" s="126" t="s">
        <v>237</v>
      </c>
      <c r="H149" s="345">
        <v>1022400</v>
      </c>
      <c r="I149" s="129">
        <v>975734.44</v>
      </c>
      <c r="J149" s="127">
        <v>975734.44</v>
      </c>
    </row>
    <row r="150" spans="1:10" s="122" customFormat="1" ht="60" x14ac:dyDescent="0.2">
      <c r="A150" s="130" t="s">
        <v>678</v>
      </c>
      <c r="B150" s="260" t="s">
        <v>224</v>
      </c>
      <c r="C150" s="268" t="s">
        <v>33</v>
      </c>
      <c r="D150" s="268" t="s">
        <v>16</v>
      </c>
      <c r="E150" s="268" t="s">
        <v>677</v>
      </c>
      <c r="F150" s="126"/>
      <c r="G150" s="126"/>
      <c r="H150" s="345">
        <f>SUM(H151:H152)</f>
        <v>22916800</v>
      </c>
      <c r="I150" s="129">
        <f t="shared" ref="I150:J150" si="47">SUM(I151:I152)</f>
        <v>22916800</v>
      </c>
      <c r="J150" s="129">
        <f t="shared" si="47"/>
        <v>22436011.000000004</v>
      </c>
    </row>
    <row r="151" spans="1:10" s="128" customFormat="1" ht="30.75" x14ac:dyDescent="0.25">
      <c r="A151" s="22" t="s">
        <v>25</v>
      </c>
      <c r="B151" s="260" t="s">
        <v>224</v>
      </c>
      <c r="C151" s="268" t="s">
        <v>33</v>
      </c>
      <c r="D151" s="268" t="s">
        <v>16</v>
      </c>
      <c r="E151" s="268" t="s">
        <v>677</v>
      </c>
      <c r="F151" s="126" t="s">
        <v>26</v>
      </c>
      <c r="G151" s="126" t="s">
        <v>237</v>
      </c>
      <c r="H151" s="345">
        <v>2242996.04</v>
      </c>
      <c r="I151" s="129">
        <v>2242996.04</v>
      </c>
      <c r="J151" s="129">
        <v>2242996.0299999998</v>
      </c>
    </row>
    <row r="152" spans="1:10" s="122" customFormat="1" ht="30" x14ac:dyDescent="0.2">
      <c r="A152" s="22" t="s">
        <v>52</v>
      </c>
      <c r="B152" s="260" t="s">
        <v>224</v>
      </c>
      <c r="C152" s="268" t="s">
        <v>33</v>
      </c>
      <c r="D152" s="268" t="s">
        <v>16</v>
      </c>
      <c r="E152" s="268" t="s">
        <v>677</v>
      </c>
      <c r="F152" s="126" t="s">
        <v>53</v>
      </c>
      <c r="G152" s="126" t="s">
        <v>237</v>
      </c>
      <c r="H152" s="345">
        <v>20673803.960000001</v>
      </c>
      <c r="I152" s="129">
        <v>20673803.960000001</v>
      </c>
      <c r="J152" s="129">
        <v>20193014.970000003</v>
      </c>
    </row>
    <row r="153" spans="1:10" s="122" customFormat="1" ht="45" x14ac:dyDescent="0.2">
      <c r="A153" s="22" t="s">
        <v>744</v>
      </c>
      <c r="B153" s="260" t="s">
        <v>224</v>
      </c>
      <c r="C153" s="268" t="s">
        <v>33</v>
      </c>
      <c r="D153" s="268" t="s">
        <v>16</v>
      </c>
      <c r="E153" s="268" t="s">
        <v>745</v>
      </c>
      <c r="F153" s="126"/>
      <c r="G153" s="126"/>
      <c r="H153" s="345">
        <f>SUM(H154:H155)</f>
        <v>49541972</v>
      </c>
      <c r="I153" s="129">
        <f t="shared" ref="I153:J153" si="48">SUM(I154:I155)</f>
        <v>47305700</v>
      </c>
      <c r="J153" s="129">
        <f t="shared" si="48"/>
        <v>47311100</v>
      </c>
    </row>
    <row r="154" spans="1:10" s="122" customFormat="1" ht="60" x14ac:dyDescent="0.2">
      <c r="A154" s="22" t="s">
        <v>21</v>
      </c>
      <c r="B154" s="260" t="s">
        <v>224</v>
      </c>
      <c r="C154" s="268" t="s">
        <v>33</v>
      </c>
      <c r="D154" s="268" t="s">
        <v>16</v>
      </c>
      <c r="E154" s="268" t="s">
        <v>745</v>
      </c>
      <c r="F154" s="126" t="s">
        <v>22</v>
      </c>
      <c r="G154" s="126" t="s">
        <v>237</v>
      </c>
      <c r="H154" s="345">
        <v>14753308</v>
      </c>
      <c r="I154" s="129">
        <v>14087359.189999999</v>
      </c>
      <c r="J154" s="129">
        <v>14088967.279999999</v>
      </c>
    </row>
    <row r="155" spans="1:10" s="122" customFormat="1" ht="30" x14ac:dyDescent="0.2">
      <c r="A155" s="22" t="s">
        <v>52</v>
      </c>
      <c r="B155" s="260" t="s">
        <v>224</v>
      </c>
      <c r="C155" s="268" t="s">
        <v>33</v>
      </c>
      <c r="D155" s="268" t="s">
        <v>16</v>
      </c>
      <c r="E155" s="268" t="s">
        <v>745</v>
      </c>
      <c r="F155" s="126" t="s">
        <v>53</v>
      </c>
      <c r="G155" s="126" t="s">
        <v>237</v>
      </c>
      <c r="H155" s="345">
        <v>34788664</v>
      </c>
      <c r="I155" s="129">
        <v>33218340.809999999</v>
      </c>
      <c r="J155" s="127">
        <v>33222132.719999999</v>
      </c>
    </row>
    <row r="156" spans="1:10" s="128" customFormat="1" ht="90.75" x14ac:dyDescent="0.25">
      <c r="A156" s="282" t="s">
        <v>746</v>
      </c>
      <c r="B156" s="260" t="s">
        <v>224</v>
      </c>
      <c r="C156" s="268" t="s">
        <v>33</v>
      </c>
      <c r="D156" s="268" t="s">
        <v>16</v>
      </c>
      <c r="E156" s="268" t="s">
        <v>747</v>
      </c>
      <c r="F156" s="126"/>
      <c r="G156" s="126"/>
      <c r="H156" s="345">
        <f>SUM(H157:H159)</f>
        <v>823410908.01999998</v>
      </c>
      <c r="I156" s="129">
        <f t="shared" ref="I156:J156" si="49">SUM(I157:I159)</f>
        <v>761371958.90999997</v>
      </c>
      <c r="J156" s="129">
        <f t="shared" si="49"/>
        <v>761371958.90999997</v>
      </c>
    </row>
    <row r="157" spans="1:10" s="122" customFormat="1" ht="60" x14ac:dyDescent="0.2">
      <c r="A157" s="22" t="s">
        <v>21</v>
      </c>
      <c r="B157" s="260" t="s">
        <v>224</v>
      </c>
      <c r="C157" s="268" t="s">
        <v>33</v>
      </c>
      <c r="D157" s="268" t="s">
        <v>16</v>
      </c>
      <c r="E157" s="283" t="s">
        <v>747</v>
      </c>
      <c r="F157" s="126" t="s">
        <v>22</v>
      </c>
      <c r="G157" s="126" t="s">
        <v>237</v>
      </c>
      <c r="H157" s="345">
        <f>233370416.01+7212241.83+9208086</f>
        <v>249790743.84</v>
      </c>
      <c r="I157" s="129">
        <v>233370416.00999999</v>
      </c>
      <c r="J157" s="129">
        <v>233370416.00999999</v>
      </c>
    </row>
    <row r="158" spans="1:10" s="122" customFormat="1" ht="30" x14ac:dyDescent="0.2">
      <c r="A158" s="22" t="s">
        <v>25</v>
      </c>
      <c r="B158" s="260" t="s">
        <v>224</v>
      </c>
      <c r="C158" s="268" t="s">
        <v>33</v>
      </c>
      <c r="D158" s="268" t="s">
        <v>16</v>
      </c>
      <c r="E158" s="283" t="s">
        <v>747</v>
      </c>
      <c r="F158" s="126" t="s">
        <v>26</v>
      </c>
      <c r="G158" s="126" t="s">
        <v>237</v>
      </c>
      <c r="H158" s="345">
        <f>1793245+25000</f>
        <v>1818245</v>
      </c>
      <c r="I158" s="129">
        <v>1793245</v>
      </c>
      <c r="J158" s="127">
        <v>1793245</v>
      </c>
    </row>
    <row r="159" spans="1:10" s="122" customFormat="1" ht="30" x14ac:dyDescent="0.2">
      <c r="A159" s="282" t="s">
        <v>52</v>
      </c>
      <c r="B159" s="260" t="s">
        <v>224</v>
      </c>
      <c r="C159" s="268" t="s">
        <v>33</v>
      </c>
      <c r="D159" s="268" t="s">
        <v>16</v>
      </c>
      <c r="E159" s="283" t="s">
        <v>747</v>
      </c>
      <c r="F159" s="126" t="s">
        <v>53</v>
      </c>
      <c r="G159" s="126" t="s">
        <v>237</v>
      </c>
      <c r="H159" s="345">
        <f>526208297.9-1219.67+19740445.55+25854395.4</f>
        <v>571801919.17999995</v>
      </c>
      <c r="I159" s="129">
        <v>526208297.89999998</v>
      </c>
      <c r="J159" s="127">
        <v>526208297.89999998</v>
      </c>
    </row>
    <row r="160" spans="1:10" s="122" customFormat="1" ht="105" x14ac:dyDescent="0.2">
      <c r="A160" s="279" t="s">
        <v>748</v>
      </c>
      <c r="B160" s="260" t="s">
        <v>224</v>
      </c>
      <c r="C160" s="268" t="s">
        <v>33</v>
      </c>
      <c r="D160" s="268" t="s">
        <v>16</v>
      </c>
      <c r="E160" s="268" t="s">
        <v>749</v>
      </c>
      <c r="F160" s="126"/>
      <c r="G160" s="126"/>
      <c r="H160" s="345">
        <f>SUM(H161:H162)</f>
        <v>70611175.25999999</v>
      </c>
      <c r="I160" s="129">
        <f t="shared" ref="I160:J160" si="50">SUM(I161:I162)</f>
        <v>65166514.400000006</v>
      </c>
      <c r="J160" s="129">
        <f t="shared" si="50"/>
        <v>65166514.400000006</v>
      </c>
    </row>
    <row r="161" spans="1:10" s="122" customFormat="1" ht="60" x14ac:dyDescent="0.2">
      <c r="A161" s="279" t="s">
        <v>21</v>
      </c>
      <c r="B161" s="260" t="s">
        <v>224</v>
      </c>
      <c r="C161" s="268" t="s">
        <v>33</v>
      </c>
      <c r="D161" s="268" t="s">
        <v>16</v>
      </c>
      <c r="E161" s="268" t="s">
        <v>749</v>
      </c>
      <c r="F161" s="126" t="s">
        <v>22</v>
      </c>
      <c r="G161" s="126" t="s">
        <v>237</v>
      </c>
      <c r="H161" s="345">
        <f>55160933.48+2443851.46+3000809.4</f>
        <v>60605594.339999996</v>
      </c>
      <c r="I161" s="129">
        <v>55160933.480000004</v>
      </c>
      <c r="J161" s="129">
        <v>55160933.480000004</v>
      </c>
    </row>
    <row r="162" spans="1:10" s="122" customFormat="1" ht="30" x14ac:dyDescent="0.2">
      <c r="A162" s="22" t="s">
        <v>25</v>
      </c>
      <c r="B162" s="260" t="s">
        <v>224</v>
      </c>
      <c r="C162" s="268" t="s">
        <v>33</v>
      </c>
      <c r="D162" s="268" t="s">
        <v>16</v>
      </c>
      <c r="E162" s="268" t="s">
        <v>749</v>
      </c>
      <c r="F162" s="126" t="s">
        <v>26</v>
      </c>
      <c r="G162" s="126" t="s">
        <v>237</v>
      </c>
      <c r="H162" s="345">
        <v>10005580.92</v>
      </c>
      <c r="I162" s="129">
        <v>10005580.92</v>
      </c>
      <c r="J162" s="129">
        <v>10005580.92</v>
      </c>
    </row>
    <row r="163" spans="1:10" s="122" customFormat="1" ht="45" x14ac:dyDescent="0.2">
      <c r="A163" s="282" t="s">
        <v>744</v>
      </c>
      <c r="B163" s="260" t="s">
        <v>224</v>
      </c>
      <c r="C163" s="268" t="s">
        <v>33</v>
      </c>
      <c r="D163" s="268" t="s">
        <v>16</v>
      </c>
      <c r="E163" s="268" t="s">
        <v>750</v>
      </c>
      <c r="F163" s="126"/>
      <c r="G163" s="126"/>
      <c r="H163" s="345">
        <f>SUM(H164:H165)</f>
        <v>6983928</v>
      </c>
      <c r="I163" s="129">
        <f t="shared" ref="I163:J163" si="51">SUM(I164:I165)</f>
        <v>0</v>
      </c>
      <c r="J163" s="129">
        <f t="shared" si="51"/>
        <v>0</v>
      </c>
    </row>
    <row r="164" spans="1:10" s="122" customFormat="1" ht="60" x14ac:dyDescent="0.2">
      <c r="A164" s="37" t="s">
        <v>21</v>
      </c>
      <c r="B164" s="260" t="s">
        <v>224</v>
      </c>
      <c r="C164" s="268" t="s">
        <v>33</v>
      </c>
      <c r="D164" s="268" t="s">
        <v>16</v>
      </c>
      <c r="E164" s="269" t="s">
        <v>750</v>
      </c>
      <c r="F164" s="126" t="s">
        <v>22</v>
      </c>
      <c r="G164" s="126" t="s">
        <v>237</v>
      </c>
      <c r="H164" s="345">
        <v>2079773</v>
      </c>
      <c r="I164" s="129">
        <v>0</v>
      </c>
      <c r="J164" s="129">
        <v>0</v>
      </c>
    </row>
    <row r="165" spans="1:10" s="122" customFormat="1" ht="30" x14ac:dyDescent="0.2">
      <c r="A165" s="37" t="s">
        <v>52</v>
      </c>
      <c r="B165" s="260" t="s">
        <v>224</v>
      </c>
      <c r="C165" s="268" t="s">
        <v>33</v>
      </c>
      <c r="D165" s="268" t="s">
        <v>16</v>
      </c>
      <c r="E165" s="269" t="s">
        <v>750</v>
      </c>
      <c r="F165" s="126" t="s">
        <v>53</v>
      </c>
      <c r="G165" s="126" t="s">
        <v>237</v>
      </c>
      <c r="H165" s="345">
        <v>4904155</v>
      </c>
      <c r="I165" s="129">
        <v>0</v>
      </c>
      <c r="J165" s="129">
        <v>0</v>
      </c>
    </row>
    <row r="166" spans="1:10" s="122" customFormat="1" ht="15.75" x14ac:dyDescent="0.25">
      <c r="A166" s="34" t="s">
        <v>92</v>
      </c>
      <c r="B166" s="259" t="s">
        <v>224</v>
      </c>
      <c r="C166" s="265" t="s">
        <v>33</v>
      </c>
      <c r="D166" s="265" t="s">
        <v>24</v>
      </c>
      <c r="E166" s="284"/>
      <c r="F166" s="266"/>
      <c r="G166" s="266"/>
      <c r="H166" s="348">
        <f>H167+H174</f>
        <v>14470612.719999999</v>
      </c>
      <c r="I166" s="267">
        <f t="shared" ref="I166:J166" si="52">I167+I174</f>
        <v>343568.46</v>
      </c>
      <c r="J166" s="267">
        <f t="shared" si="52"/>
        <v>343568.46</v>
      </c>
    </row>
    <row r="167" spans="1:10" s="122" customFormat="1" ht="15.75" x14ac:dyDescent="0.25">
      <c r="A167" s="34" t="s">
        <v>93</v>
      </c>
      <c r="B167" s="259" t="s">
        <v>224</v>
      </c>
      <c r="C167" s="265" t="s">
        <v>33</v>
      </c>
      <c r="D167" s="265" t="s">
        <v>24</v>
      </c>
      <c r="E167" s="284" t="s">
        <v>94</v>
      </c>
      <c r="F167" s="266"/>
      <c r="G167" s="266"/>
      <c r="H167" s="348">
        <f>H168</f>
        <v>7147530.2699999996</v>
      </c>
      <c r="I167" s="267">
        <f t="shared" ref="I167:J167" si="53">I168</f>
        <v>343568.46</v>
      </c>
      <c r="J167" s="267">
        <f t="shared" si="53"/>
        <v>343568.46</v>
      </c>
    </row>
    <row r="168" spans="1:10" s="122" customFormat="1" ht="15.75" x14ac:dyDescent="0.25">
      <c r="A168" s="34" t="s">
        <v>48</v>
      </c>
      <c r="B168" s="259" t="s">
        <v>224</v>
      </c>
      <c r="C168" s="265" t="s">
        <v>33</v>
      </c>
      <c r="D168" s="265" t="s">
        <v>24</v>
      </c>
      <c r="E168" s="284" t="s">
        <v>96</v>
      </c>
      <c r="F168" s="266"/>
      <c r="G168" s="266"/>
      <c r="H168" s="348">
        <f>H169+H172</f>
        <v>7147530.2699999996</v>
      </c>
      <c r="I168" s="267">
        <f t="shared" ref="I168:J168" si="54">I169+I172</f>
        <v>343568.46</v>
      </c>
      <c r="J168" s="267">
        <f t="shared" si="54"/>
        <v>343568.46</v>
      </c>
    </row>
    <row r="169" spans="1:10" s="122" customFormat="1" ht="45" x14ac:dyDescent="0.2">
      <c r="A169" s="32" t="s">
        <v>637</v>
      </c>
      <c r="B169" s="260" t="s">
        <v>224</v>
      </c>
      <c r="C169" s="268" t="s">
        <v>33</v>
      </c>
      <c r="D169" s="268" t="s">
        <v>24</v>
      </c>
      <c r="E169" s="269" t="s">
        <v>638</v>
      </c>
      <c r="F169" s="126"/>
      <c r="G169" s="126"/>
      <c r="H169" s="345">
        <f>SUM(H170:H171)</f>
        <v>6787530.2699999996</v>
      </c>
      <c r="I169" s="129">
        <f t="shared" ref="I169:J169" si="55">SUM(I170:I171)</f>
        <v>0</v>
      </c>
      <c r="J169" s="129">
        <f t="shared" si="55"/>
        <v>0</v>
      </c>
    </row>
    <row r="170" spans="1:10" s="122" customFormat="1" ht="60" x14ac:dyDescent="0.2">
      <c r="A170" s="32" t="s">
        <v>21</v>
      </c>
      <c r="B170" s="260">
        <v>701</v>
      </c>
      <c r="C170" s="268" t="s">
        <v>33</v>
      </c>
      <c r="D170" s="268" t="s">
        <v>24</v>
      </c>
      <c r="E170" s="269" t="s">
        <v>638</v>
      </c>
      <c r="F170" s="126">
        <v>100</v>
      </c>
      <c r="G170" s="126" t="s">
        <v>237</v>
      </c>
      <c r="H170" s="345">
        <f>1524126.29+5254994.89</f>
        <v>6779121.1799999997</v>
      </c>
      <c r="I170" s="129">
        <v>0</v>
      </c>
      <c r="J170" s="129">
        <v>0</v>
      </c>
    </row>
    <row r="171" spans="1:10" s="122" customFormat="1" ht="30" x14ac:dyDescent="0.2">
      <c r="A171" s="32" t="s">
        <v>25</v>
      </c>
      <c r="B171" s="260" t="s">
        <v>224</v>
      </c>
      <c r="C171" s="268" t="s">
        <v>33</v>
      </c>
      <c r="D171" s="268" t="s">
        <v>24</v>
      </c>
      <c r="E171" s="269" t="s">
        <v>638</v>
      </c>
      <c r="F171" s="126">
        <v>200</v>
      </c>
      <c r="G171" s="126" t="s">
        <v>237</v>
      </c>
      <c r="H171" s="345">
        <v>8409.09</v>
      </c>
      <c r="I171" s="129">
        <v>0</v>
      </c>
      <c r="J171" s="129">
        <v>0</v>
      </c>
    </row>
    <row r="172" spans="1:10" s="122" customFormat="1" ht="75" x14ac:dyDescent="0.2">
      <c r="A172" s="22" t="s">
        <v>739</v>
      </c>
      <c r="B172" s="260" t="s">
        <v>224</v>
      </c>
      <c r="C172" s="268" t="s">
        <v>33</v>
      </c>
      <c r="D172" s="268" t="s">
        <v>24</v>
      </c>
      <c r="E172" s="269" t="s">
        <v>751</v>
      </c>
      <c r="F172" s="126"/>
      <c r="G172" s="126"/>
      <c r="H172" s="345">
        <f t="shared" ref="H172:J172" si="56">H173</f>
        <v>360000</v>
      </c>
      <c r="I172" s="129">
        <f t="shared" si="56"/>
        <v>343568.46</v>
      </c>
      <c r="J172" s="129">
        <f t="shared" si="56"/>
        <v>343568.46</v>
      </c>
    </row>
    <row r="173" spans="1:10" s="122" customFormat="1" ht="60" x14ac:dyDescent="0.2">
      <c r="A173" s="22" t="s">
        <v>21</v>
      </c>
      <c r="B173" s="260" t="s">
        <v>224</v>
      </c>
      <c r="C173" s="268" t="s">
        <v>33</v>
      </c>
      <c r="D173" s="268" t="s">
        <v>24</v>
      </c>
      <c r="E173" s="269" t="s">
        <v>751</v>
      </c>
      <c r="F173" s="126" t="s">
        <v>22</v>
      </c>
      <c r="G173" s="126" t="s">
        <v>237</v>
      </c>
      <c r="H173" s="345">
        <v>360000</v>
      </c>
      <c r="I173" s="129">
        <v>343568.46</v>
      </c>
      <c r="J173" s="129">
        <v>343568.46</v>
      </c>
    </row>
    <row r="174" spans="1:10" s="122" customFormat="1" ht="15.75" x14ac:dyDescent="0.25">
      <c r="A174" s="18" t="s">
        <v>85</v>
      </c>
      <c r="B174" s="259" t="s">
        <v>224</v>
      </c>
      <c r="C174" s="265" t="s">
        <v>33</v>
      </c>
      <c r="D174" s="265" t="s">
        <v>24</v>
      </c>
      <c r="E174" s="284" t="s">
        <v>86</v>
      </c>
      <c r="F174" s="266"/>
      <c r="G174" s="266"/>
      <c r="H174" s="348">
        <f>H175</f>
        <v>7323082.4500000002</v>
      </c>
      <c r="I174" s="267">
        <f t="shared" ref="I174:J175" si="57">I175</f>
        <v>0</v>
      </c>
      <c r="J174" s="267">
        <f t="shared" si="57"/>
        <v>0</v>
      </c>
    </row>
    <row r="175" spans="1:10" s="122" customFormat="1" ht="15.75" x14ac:dyDescent="0.25">
      <c r="A175" s="18" t="s">
        <v>48</v>
      </c>
      <c r="B175" s="259">
        <v>701</v>
      </c>
      <c r="C175" s="265" t="s">
        <v>33</v>
      </c>
      <c r="D175" s="265" t="s">
        <v>24</v>
      </c>
      <c r="E175" s="284" t="s">
        <v>87</v>
      </c>
      <c r="F175" s="266"/>
      <c r="G175" s="266"/>
      <c r="H175" s="348">
        <f>H176</f>
        <v>7323082.4500000002</v>
      </c>
      <c r="I175" s="267">
        <f t="shared" si="57"/>
        <v>0</v>
      </c>
      <c r="J175" s="267">
        <f t="shared" si="57"/>
        <v>0</v>
      </c>
    </row>
    <row r="176" spans="1:10" s="122" customFormat="1" ht="30" x14ac:dyDescent="0.2">
      <c r="A176" s="22" t="s">
        <v>587</v>
      </c>
      <c r="B176" s="260" t="s">
        <v>224</v>
      </c>
      <c r="C176" s="268" t="s">
        <v>33</v>
      </c>
      <c r="D176" s="268" t="s">
        <v>24</v>
      </c>
      <c r="E176" s="269" t="s">
        <v>586</v>
      </c>
      <c r="F176" s="126"/>
      <c r="G176" s="126"/>
      <c r="H176" s="345">
        <f>SUM(H177:H178)</f>
        <v>7323082.4500000002</v>
      </c>
      <c r="I176" s="129">
        <f t="shared" ref="I176:J176" si="58">SUM(I177:I178)</f>
        <v>0</v>
      </c>
      <c r="J176" s="129">
        <f t="shared" si="58"/>
        <v>0</v>
      </c>
    </row>
    <row r="177" spans="1:10" s="122" customFormat="1" ht="60" x14ac:dyDescent="0.2">
      <c r="A177" s="22" t="s">
        <v>21</v>
      </c>
      <c r="B177" s="260">
        <v>701</v>
      </c>
      <c r="C177" s="268" t="s">
        <v>33</v>
      </c>
      <c r="D177" s="268" t="s">
        <v>24</v>
      </c>
      <c r="E177" s="269" t="s">
        <v>586</v>
      </c>
      <c r="F177" s="126">
        <v>100</v>
      </c>
      <c r="G177" s="126" t="s">
        <v>237</v>
      </c>
      <c r="H177" s="345">
        <f>2282476.45+5032196.91</f>
        <v>7314673.3600000003</v>
      </c>
      <c r="I177" s="129">
        <v>0</v>
      </c>
      <c r="J177" s="129">
        <v>0</v>
      </c>
    </row>
    <row r="178" spans="1:10" s="122" customFormat="1" ht="30" x14ac:dyDescent="0.2">
      <c r="A178" s="22" t="s">
        <v>25</v>
      </c>
      <c r="B178" s="260" t="s">
        <v>224</v>
      </c>
      <c r="C178" s="268" t="s">
        <v>33</v>
      </c>
      <c r="D178" s="268" t="s">
        <v>24</v>
      </c>
      <c r="E178" s="269" t="s">
        <v>586</v>
      </c>
      <c r="F178" s="126">
        <v>200</v>
      </c>
      <c r="G178" s="126" t="s">
        <v>237</v>
      </c>
      <c r="H178" s="345">
        <v>8409.09</v>
      </c>
      <c r="I178" s="129">
        <v>0</v>
      </c>
      <c r="J178" s="129">
        <v>0</v>
      </c>
    </row>
    <row r="179" spans="1:10" s="128" customFormat="1" ht="31.5" x14ac:dyDescent="0.25">
      <c r="A179" s="18" t="s">
        <v>569</v>
      </c>
      <c r="B179" s="259" t="s">
        <v>224</v>
      </c>
      <c r="C179" s="265" t="s">
        <v>33</v>
      </c>
      <c r="D179" s="265" t="s">
        <v>61</v>
      </c>
      <c r="E179" s="284"/>
      <c r="F179" s="266"/>
      <c r="G179" s="266"/>
      <c r="H179" s="348">
        <f>H193+H180+H189</f>
        <v>859591.89</v>
      </c>
      <c r="I179" s="267">
        <f t="shared" ref="I179:J179" si="59">I193+I180+I189</f>
        <v>770722.09</v>
      </c>
      <c r="J179" s="267">
        <f t="shared" si="59"/>
        <v>735722.09</v>
      </c>
    </row>
    <row r="180" spans="1:10" s="128" customFormat="1" ht="15.75" x14ac:dyDescent="0.25">
      <c r="A180" s="18" t="s">
        <v>85</v>
      </c>
      <c r="B180" s="259" t="s">
        <v>224</v>
      </c>
      <c r="C180" s="265" t="s">
        <v>33</v>
      </c>
      <c r="D180" s="265" t="s">
        <v>61</v>
      </c>
      <c r="E180" s="284" t="s">
        <v>86</v>
      </c>
      <c r="F180" s="266"/>
      <c r="G180" s="266"/>
      <c r="H180" s="348">
        <f>H181</f>
        <v>698941.76</v>
      </c>
      <c r="I180" s="267">
        <f t="shared" ref="I180:J180" si="60">I181</f>
        <v>722722.09</v>
      </c>
      <c r="J180" s="267">
        <f t="shared" si="60"/>
        <v>722722.09</v>
      </c>
    </row>
    <row r="181" spans="1:10" s="122" customFormat="1" x14ac:dyDescent="0.2">
      <c r="A181" s="22" t="s">
        <v>48</v>
      </c>
      <c r="B181" s="260" t="s">
        <v>224</v>
      </c>
      <c r="C181" s="268" t="s">
        <v>33</v>
      </c>
      <c r="D181" s="268" t="s">
        <v>61</v>
      </c>
      <c r="E181" s="269" t="s">
        <v>87</v>
      </c>
      <c r="F181" s="126"/>
      <c r="G181" s="126"/>
      <c r="H181" s="345">
        <f>H182+H185+H187</f>
        <v>698941.76</v>
      </c>
      <c r="I181" s="129">
        <f t="shared" ref="I181:J181" si="61">I182+I185+I187</f>
        <v>722722.09</v>
      </c>
      <c r="J181" s="129">
        <f t="shared" si="61"/>
        <v>722722.09</v>
      </c>
    </row>
    <row r="182" spans="1:10" s="122" customFormat="1" ht="90" x14ac:dyDescent="0.2">
      <c r="A182" s="22" t="s">
        <v>746</v>
      </c>
      <c r="B182" s="260" t="s">
        <v>224</v>
      </c>
      <c r="C182" s="268" t="s">
        <v>33</v>
      </c>
      <c r="D182" s="268" t="s">
        <v>61</v>
      </c>
      <c r="E182" s="269" t="s">
        <v>747</v>
      </c>
      <c r="F182" s="126"/>
      <c r="G182" s="126"/>
      <c r="H182" s="345">
        <f>SUM(H183:H184)</f>
        <v>470593.67</v>
      </c>
      <c r="I182" s="129">
        <f t="shared" ref="I182:J182" si="62">SUM(I183:I184)</f>
        <v>494374</v>
      </c>
      <c r="J182" s="129">
        <f t="shared" si="62"/>
        <v>494374</v>
      </c>
    </row>
    <row r="183" spans="1:10" s="122" customFormat="1" ht="30" x14ac:dyDescent="0.2">
      <c r="A183" s="22" t="s">
        <v>25</v>
      </c>
      <c r="B183" s="260" t="s">
        <v>224</v>
      </c>
      <c r="C183" s="268" t="s">
        <v>33</v>
      </c>
      <c r="D183" s="268" t="s">
        <v>61</v>
      </c>
      <c r="E183" s="269" t="s">
        <v>747</v>
      </c>
      <c r="F183" s="126" t="s">
        <v>26</v>
      </c>
      <c r="G183" s="126" t="s">
        <v>237</v>
      </c>
      <c r="H183" s="345">
        <f>25000-25000</f>
        <v>0</v>
      </c>
      <c r="I183" s="129">
        <v>25000</v>
      </c>
      <c r="J183" s="129">
        <v>25000</v>
      </c>
    </row>
    <row r="184" spans="1:10" s="122" customFormat="1" ht="30" x14ac:dyDescent="0.2">
      <c r="A184" s="22" t="s">
        <v>52</v>
      </c>
      <c r="B184" s="260" t="s">
        <v>224</v>
      </c>
      <c r="C184" s="268" t="s">
        <v>33</v>
      </c>
      <c r="D184" s="268" t="s">
        <v>61</v>
      </c>
      <c r="E184" s="269" t="s">
        <v>747</v>
      </c>
      <c r="F184" s="126" t="s">
        <v>53</v>
      </c>
      <c r="G184" s="126" t="s">
        <v>237</v>
      </c>
      <c r="H184" s="345">
        <f>469374+1219.67</f>
        <v>470593.67</v>
      </c>
      <c r="I184" s="129">
        <v>469374</v>
      </c>
      <c r="J184" s="129">
        <v>469374</v>
      </c>
    </row>
    <row r="185" spans="1:10" s="122" customFormat="1" ht="105" x14ac:dyDescent="0.2">
      <c r="A185" s="22" t="s">
        <v>748</v>
      </c>
      <c r="B185" s="260" t="s">
        <v>224</v>
      </c>
      <c r="C185" s="268" t="s">
        <v>33</v>
      </c>
      <c r="D185" s="268" t="s">
        <v>61</v>
      </c>
      <c r="E185" s="269" t="s">
        <v>749</v>
      </c>
      <c r="F185" s="126"/>
      <c r="G185" s="126"/>
      <c r="H185" s="345">
        <f>H186</f>
        <v>99897.09</v>
      </c>
      <c r="I185" s="129">
        <f t="shared" ref="I185:J185" si="63">I186</f>
        <v>99897.09</v>
      </c>
      <c r="J185" s="129">
        <f t="shared" si="63"/>
        <v>99897.09</v>
      </c>
    </row>
    <row r="186" spans="1:10" s="122" customFormat="1" ht="30" x14ac:dyDescent="0.2">
      <c r="A186" s="22" t="s">
        <v>25</v>
      </c>
      <c r="B186" s="260" t="s">
        <v>224</v>
      </c>
      <c r="C186" s="268" t="s">
        <v>33</v>
      </c>
      <c r="D186" s="268" t="s">
        <v>61</v>
      </c>
      <c r="E186" s="269" t="s">
        <v>749</v>
      </c>
      <c r="F186" s="126" t="s">
        <v>26</v>
      </c>
      <c r="G186" s="126" t="s">
        <v>237</v>
      </c>
      <c r="H186" s="345">
        <v>99897.09</v>
      </c>
      <c r="I186" s="129">
        <v>99897.09</v>
      </c>
      <c r="J186" s="129">
        <v>99897.09</v>
      </c>
    </row>
    <row r="187" spans="1:10" s="122" customFormat="1" ht="45" x14ac:dyDescent="0.2">
      <c r="A187" s="22" t="s">
        <v>741</v>
      </c>
      <c r="B187" s="260" t="s">
        <v>224</v>
      </c>
      <c r="C187" s="268" t="s">
        <v>33</v>
      </c>
      <c r="D187" s="268" t="s">
        <v>61</v>
      </c>
      <c r="E187" s="269" t="s">
        <v>742</v>
      </c>
      <c r="F187" s="126"/>
      <c r="G187" s="126"/>
      <c r="H187" s="345">
        <f>H188</f>
        <v>128451</v>
      </c>
      <c r="I187" s="129">
        <f t="shared" ref="I187:J187" si="64">I188</f>
        <v>128451</v>
      </c>
      <c r="J187" s="129">
        <f t="shared" si="64"/>
        <v>128451</v>
      </c>
    </row>
    <row r="188" spans="1:10" s="122" customFormat="1" ht="30" x14ac:dyDescent="0.2">
      <c r="A188" s="22" t="s">
        <v>25</v>
      </c>
      <c r="B188" s="260" t="s">
        <v>224</v>
      </c>
      <c r="C188" s="268" t="s">
        <v>33</v>
      </c>
      <c r="D188" s="268" t="s">
        <v>61</v>
      </c>
      <c r="E188" s="269" t="s">
        <v>742</v>
      </c>
      <c r="F188" s="126" t="s">
        <v>26</v>
      </c>
      <c r="G188" s="126" t="s">
        <v>237</v>
      </c>
      <c r="H188" s="345">
        <v>128451</v>
      </c>
      <c r="I188" s="129">
        <v>128451</v>
      </c>
      <c r="J188" s="129">
        <v>128451</v>
      </c>
    </row>
    <row r="189" spans="1:10" s="128" customFormat="1" ht="63" x14ac:dyDescent="0.25">
      <c r="A189" s="18" t="s">
        <v>62</v>
      </c>
      <c r="B189" s="259" t="s">
        <v>224</v>
      </c>
      <c r="C189" s="265" t="s">
        <v>33</v>
      </c>
      <c r="D189" s="265" t="s">
        <v>61</v>
      </c>
      <c r="E189" s="284" t="s">
        <v>63</v>
      </c>
      <c r="F189" s="266"/>
      <c r="G189" s="266"/>
      <c r="H189" s="348">
        <f>H190</f>
        <v>13000</v>
      </c>
      <c r="I189" s="267">
        <f t="shared" ref="I189:J191" si="65">I190</f>
        <v>13000</v>
      </c>
      <c r="J189" s="267">
        <f t="shared" si="65"/>
        <v>13000</v>
      </c>
    </row>
    <row r="190" spans="1:10" s="122" customFormat="1" x14ac:dyDescent="0.2">
      <c r="A190" s="22" t="s">
        <v>48</v>
      </c>
      <c r="B190" s="260" t="s">
        <v>224</v>
      </c>
      <c r="C190" s="268" t="s">
        <v>33</v>
      </c>
      <c r="D190" s="268" t="s">
        <v>61</v>
      </c>
      <c r="E190" s="269" t="s">
        <v>65</v>
      </c>
      <c r="F190" s="126"/>
      <c r="G190" s="126"/>
      <c r="H190" s="345">
        <f>H191</f>
        <v>13000</v>
      </c>
      <c r="I190" s="129">
        <f t="shared" si="65"/>
        <v>13000</v>
      </c>
      <c r="J190" s="129">
        <f t="shared" si="65"/>
        <v>13000</v>
      </c>
    </row>
    <row r="191" spans="1:10" s="122" customFormat="1" ht="45" x14ac:dyDescent="0.2">
      <c r="A191" s="22" t="s">
        <v>241</v>
      </c>
      <c r="B191" s="260" t="s">
        <v>224</v>
      </c>
      <c r="C191" s="268" t="s">
        <v>33</v>
      </c>
      <c r="D191" s="268" t="s">
        <v>61</v>
      </c>
      <c r="E191" s="269" t="s">
        <v>738</v>
      </c>
      <c r="F191" s="126"/>
      <c r="G191" s="126"/>
      <c r="H191" s="345">
        <f>H192</f>
        <v>13000</v>
      </c>
      <c r="I191" s="129">
        <f t="shared" si="65"/>
        <v>13000</v>
      </c>
      <c r="J191" s="129">
        <f t="shared" si="65"/>
        <v>13000</v>
      </c>
    </row>
    <row r="192" spans="1:10" s="122" customFormat="1" ht="30" x14ac:dyDescent="0.2">
      <c r="A192" s="22" t="s">
        <v>25</v>
      </c>
      <c r="B192" s="260" t="s">
        <v>224</v>
      </c>
      <c r="C192" s="268" t="s">
        <v>33</v>
      </c>
      <c r="D192" s="268" t="s">
        <v>61</v>
      </c>
      <c r="E192" s="269" t="s">
        <v>738</v>
      </c>
      <c r="F192" s="126" t="s">
        <v>26</v>
      </c>
      <c r="G192" s="126" t="s">
        <v>237</v>
      </c>
      <c r="H192" s="345">
        <v>13000</v>
      </c>
      <c r="I192" s="129">
        <v>13000</v>
      </c>
      <c r="J192" s="129">
        <v>13000</v>
      </c>
    </row>
    <row r="193" spans="1:10" s="128" customFormat="1" ht="15.75" x14ac:dyDescent="0.25">
      <c r="A193" s="18" t="s">
        <v>17</v>
      </c>
      <c r="B193" s="259" t="s">
        <v>224</v>
      </c>
      <c r="C193" s="86" t="s">
        <v>33</v>
      </c>
      <c r="D193" s="123" t="s">
        <v>61</v>
      </c>
      <c r="E193" s="123" t="s">
        <v>18</v>
      </c>
      <c r="F193" s="266"/>
      <c r="G193" s="266"/>
      <c r="H193" s="348">
        <f>H194+H197</f>
        <v>147650.13</v>
      </c>
      <c r="I193" s="267">
        <f t="shared" ref="I193:J193" si="66">I194+I197</f>
        <v>35000</v>
      </c>
      <c r="J193" s="267">
        <f t="shared" si="66"/>
        <v>0</v>
      </c>
    </row>
    <row r="194" spans="1:10" s="122" customFormat="1" ht="30" x14ac:dyDescent="0.2">
      <c r="A194" s="22" t="s">
        <v>231</v>
      </c>
      <c r="B194" s="260" t="s">
        <v>224</v>
      </c>
      <c r="C194" s="124" t="s">
        <v>33</v>
      </c>
      <c r="D194" s="125" t="s">
        <v>61</v>
      </c>
      <c r="E194" s="125" t="s">
        <v>20</v>
      </c>
      <c r="F194" s="126"/>
      <c r="G194" s="126"/>
      <c r="H194" s="345">
        <f>H195</f>
        <v>42650.13</v>
      </c>
      <c r="I194" s="129">
        <f t="shared" ref="I194:J195" si="67">I195</f>
        <v>0</v>
      </c>
      <c r="J194" s="129">
        <f t="shared" si="67"/>
        <v>0</v>
      </c>
    </row>
    <row r="195" spans="1:10" s="122" customFormat="1" x14ac:dyDescent="0.2">
      <c r="A195" s="22" t="s">
        <v>159</v>
      </c>
      <c r="B195" s="260" t="s">
        <v>224</v>
      </c>
      <c r="C195" s="125" t="s">
        <v>33</v>
      </c>
      <c r="D195" s="125" t="s">
        <v>61</v>
      </c>
      <c r="E195" s="125" t="s">
        <v>160</v>
      </c>
      <c r="F195" s="126"/>
      <c r="G195" s="126"/>
      <c r="H195" s="345">
        <f>H196</f>
        <v>42650.13</v>
      </c>
      <c r="I195" s="129">
        <f t="shared" si="67"/>
        <v>0</v>
      </c>
      <c r="J195" s="129">
        <f t="shared" si="67"/>
        <v>0</v>
      </c>
    </row>
    <row r="196" spans="1:10" s="122" customFormat="1" ht="30" x14ac:dyDescent="0.2">
      <c r="A196" s="22" t="s">
        <v>25</v>
      </c>
      <c r="B196" s="260" t="s">
        <v>224</v>
      </c>
      <c r="C196" s="125" t="s">
        <v>33</v>
      </c>
      <c r="D196" s="125" t="s">
        <v>61</v>
      </c>
      <c r="E196" s="125" t="s">
        <v>160</v>
      </c>
      <c r="F196" s="126" t="s">
        <v>26</v>
      </c>
      <c r="G196" s="126" t="s">
        <v>232</v>
      </c>
      <c r="H196" s="345">
        <v>42650.13</v>
      </c>
      <c r="I196" s="129">
        <v>0</v>
      </c>
      <c r="J196" s="129">
        <v>0</v>
      </c>
    </row>
    <row r="197" spans="1:10" s="122" customFormat="1" x14ac:dyDescent="0.2">
      <c r="A197" s="22" t="s">
        <v>54</v>
      </c>
      <c r="B197" s="260" t="s">
        <v>224</v>
      </c>
      <c r="C197" s="124" t="s">
        <v>33</v>
      </c>
      <c r="D197" s="125" t="s">
        <v>61</v>
      </c>
      <c r="E197" s="125" t="s">
        <v>37</v>
      </c>
      <c r="F197" s="126"/>
      <c r="G197" s="126"/>
      <c r="H197" s="345">
        <f>H198+H200+H202</f>
        <v>105000</v>
      </c>
      <c r="I197" s="129">
        <f t="shared" ref="I197:J197" si="68">I198+I200+I202</f>
        <v>35000</v>
      </c>
      <c r="J197" s="129">
        <f t="shared" si="68"/>
        <v>0</v>
      </c>
    </row>
    <row r="198" spans="1:10" s="122" customFormat="1" ht="30" x14ac:dyDescent="0.2">
      <c r="A198" s="22" t="s">
        <v>253</v>
      </c>
      <c r="B198" s="260" t="s">
        <v>224</v>
      </c>
      <c r="C198" s="125" t="s">
        <v>33</v>
      </c>
      <c r="D198" s="125" t="s">
        <v>61</v>
      </c>
      <c r="E198" s="125" t="s">
        <v>752</v>
      </c>
      <c r="F198" s="126"/>
      <c r="G198" s="126"/>
      <c r="H198" s="345">
        <f>H199</f>
        <v>70000</v>
      </c>
      <c r="I198" s="129">
        <f t="shared" ref="I198:J198" si="69">I199</f>
        <v>0</v>
      </c>
      <c r="J198" s="129">
        <f t="shared" si="69"/>
        <v>0</v>
      </c>
    </row>
    <row r="199" spans="1:10" s="122" customFormat="1" ht="30" x14ac:dyDescent="0.2">
      <c r="A199" s="22" t="s">
        <v>25</v>
      </c>
      <c r="B199" s="260" t="s">
        <v>224</v>
      </c>
      <c r="C199" s="125" t="s">
        <v>33</v>
      </c>
      <c r="D199" s="125" t="s">
        <v>61</v>
      </c>
      <c r="E199" s="125" t="s">
        <v>752</v>
      </c>
      <c r="F199" s="126" t="s">
        <v>26</v>
      </c>
      <c r="G199" s="126" t="s">
        <v>237</v>
      </c>
      <c r="H199" s="345">
        <v>70000</v>
      </c>
      <c r="I199" s="129">
        <v>0</v>
      </c>
      <c r="J199" s="129">
        <v>0</v>
      </c>
    </row>
    <row r="200" spans="1:10" s="122" customFormat="1" ht="30" x14ac:dyDescent="0.2">
      <c r="A200" s="22" t="s">
        <v>754</v>
      </c>
      <c r="B200" s="260" t="s">
        <v>224</v>
      </c>
      <c r="C200" s="124" t="s">
        <v>33</v>
      </c>
      <c r="D200" s="125" t="s">
        <v>61</v>
      </c>
      <c r="E200" s="125" t="s">
        <v>753</v>
      </c>
      <c r="F200" s="126"/>
      <c r="G200" s="126"/>
      <c r="H200" s="345">
        <f>H201</f>
        <v>35000</v>
      </c>
      <c r="I200" s="129">
        <f t="shared" ref="I200:J200" si="70">I201</f>
        <v>0</v>
      </c>
      <c r="J200" s="129">
        <f t="shared" si="70"/>
        <v>0</v>
      </c>
    </row>
    <row r="201" spans="1:10" s="122" customFormat="1" ht="30" x14ac:dyDescent="0.2">
      <c r="A201" s="22" t="s">
        <v>25</v>
      </c>
      <c r="B201" s="260" t="s">
        <v>224</v>
      </c>
      <c r="C201" s="125" t="s">
        <v>33</v>
      </c>
      <c r="D201" s="125" t="s">
        <v>61</v>
      </c>
      <c r="E201" s="125" t="s">
        <v>753</v>
      </c>
      <c r="F201" s="126" t="s">
        <v>26</v>
      </c>
      <c r="G201" s="126" t="s">
        <v>237</v>
      </c>
      <c r="H201" s="345">
        <v>35000</v>
      </c>
      <c r="I201" s="129">
        <v>0</v>
      </c>
      <c r="J201" s="129">
        <v>0</v>
      </c>
    </row>
    <row r="202" spans="1:10" s="122" customFormat="1" ht="30" x14ac:dyDescent="0.2">
      <c r="A202" s="22" t="s">
        <v>240</v>
      </c>
      <c r="B202" s="260" t="s">
        <v>224</v>
      </c>
      <c r="C202" s="125" t="s">
        <v>33</v>
      </c>
      <c r="D202" s="125" t="s">
        <v>61</v>
      </c>
      <c r="E202" s="125" t="s">
        <v>717</v>
      </c>
      <c r="F202" s="126"/>
      <c r="G202" s="126"/>
      <c r="H202" s="345">
        <f>H203</f>
        <v>0</v>
      </c>
      <c r="I202" s="129">
        <f t="shared" ref="I202:J202" si="71">I203</f>
        <v>35000</v>
      </c>
      <c r="J202" s="129">
        <f t="shared" si="71"/>
        <v>0</v>
      </c>
    </row>
    <row r="203" spans="1:10" s="122" customFormat="1" ht="30" x14ac:dyDescent="0.2">
      <c r="A203" s="22" t="s">
        <v>25</v>
      </c>
      <c r="B203" s="260" t="s">
        <v>224</v>
      </c>
      <c r="C203" s="124" t="s">
        <v>33</v>
      </c>
      <c r="D203" s="125" t="s">
        <v>61</v>
      </c>
      <c r="E203" s="125" t="s">
        <v>717</v>
      </c>
      <c r="F203" s="126" t="s">
        <v>26</v>
      </c>
      <c r="G203" s="126" t="s">
        <v>237</v>
      </c>
      <c r="H203" s="345">
        <v>0</v>
      </c>
      <c r="I203" s="129">
        <v>35000</v>
      </c>
      <c r="J203" s="129">
        <v>0</v>
      </c>
    </row>
    <row r="204" spans="1:10" s="128" customFormat="1" ht="15.75" x14ac:dyDescent="0.25">
      <c r="A204" s="18" t="s">
        <v>97</v>
      </c>
      <c r="B204" s="259">
        <v>701</v>
      </c>
      <c r="C204" s="86" t="s">
        <v>33</v>
      </c>
      <c r="D204" s="123" t="s">
        <v>33</v>
      </c>
      <c r="E204" s="123"/>
      <c r="F204" s="265"/>
      <c r="G204" s="265"/>
      <c r="H204" s="348">
        <f>H205</f>
        <v>8409.09</v>
      </c>
      <c r="I204" s="348">
        <f t="shared" ref="I204:J207" si="72">I205</f>
        <v>0</v>
      </c>
      <c r="J204" s="348">
        <f t="shared" si="72"/>
        <v>0</v>
      </c>
    </row>
    <row r="205" spans="1:10" s="128" customFormat="1" ht="47.25" x14ac:dyDescent="0.25">
      <c r="A205" s="18" t="s">
        <v>98</v>
      </c>
      <c r="B205" s="259" t="s">
        <v>224</v>
      </c>
      <c r="C205" s="86" t="s">
        <v>33</v>
      </c>
      <c r="D205" s="123" t="s">
        <v>33</v>
      </c>
      <c r="E205" s="123" t="s">
        <v>99</v>
      </c>
      <c r="F205" s="265"/>
      <c r="G205" s="265"/>
      <c r="H205" s="348">
        <f>H206</f>
        <v>8409.09</v>
      </c>
      <c r="I205" s="348">
        <f t="shared" si="72"/>
        <v>0</v>
      </c>
      <c r="J205" s="348">
        <f t="shared" si="72"/>
        <v>0</v>
      </c>
    </row>
    <row r="206" spans="1:10" s="122" customFormat="1" x14ac:dyDescent="0.2">
      <c r="A206" s="22" t="s">
        <v>48</v>
      </c>
      <c r="B206" s="260">
        <v>701</v>
      </c>
      <c r="C206" s="124" t="s">
        <v>33</v>
      </c>
      <c r="D206" s="125" t="s">
        <v>33</v>
      </c>
      <c r="E206" s="125" t="s">
        <v>101</v>
      </c>
      <c r="F206" s="268"/>
      <c r="G206" s="268"/>
      <c r="H206" s="345">
        <f>H207</f>
        <v>8409.09</v>
      </c>
      <c r="I206" s="345">
        <f t="shared" si="72"/>
        <v>0</v>
      </c>
      <c r="J206" s="345">
        <f t="shared" si="72"/>
        <v>0</v>
      </c>
    </row>
    <row r="207" spans="1:10" s="122" customFormat="1" x14ac:dyDescent="0.2">
      <c r="A207" s="22" t="s">
        <v>247</v>
      </c>
      <c r="B207" s="260" t="s">
        <v>224</v>
      </c>
      <c r="C207" s="124" t="s">
        <v>33</v>
      </c>
      <c r="D207" s="125" t="s">
        <v>33</v>
      </c>
      <c r="E207" s="125">
        <v>5240011600</v>
      </c>
      <c r="F207" s="268"/>
      <c r="G207" s="268"/>
      <c r="H207" s="345">
        <f>H208</f>
        <v>8409.09</v>
      </c>
      <c r="I207" s="345">
        <f t="shared" si="72"/>
        <v>0</v>
      </c>
      <c r="J207" s="345">
        <f t="shared" si="72"/>
        <v>0</v>
      </c>
    </row>
    <row r="208" spans="1:10" s="122" customFormat="1" ht="30" x14ac:dyDescent="0.2">
      <c r="A208" s="22" t="s">
        <v>25</v>
      </c>
      <c r="B208" s="260" t="s">
        <v>224</v>
      </c>
      <c r="C208" s="124" t="s">
        <v>33</v>
      </c>
      <c r="D208" s="125" t="s">
        <v>33</v>
      </c>
      <c r="E208" s="125">
        <v>5240011600</v>
      </c>
      <c r="F208" s="268" t="s">
        <v>26</v>
      </c>
      <c r="G208" s="268" t="s">
        <v>237</v>
      </c>
      <c r="H208" s="345">
        <v>8409.09</v>
      </c>
      <c r="I208" s="129">
        <v>0</v>
      </c>
      <c r="J208" s="129">
        <v>0</v>
      </c>
    </row>
    <row r="209" spans="1:10" s="122" customFormat="1" ht="15.75" x14ac:dyDescent="0.25">
      <c r="A209" s="392" t="s">
        <v>102</v>
      </c>
      <c r="B209" s="393" t="s">
        <v>224</v>
      </c>
      <c r="C209" s="394" t="s">
        <v>33</v>
      </c>
      <c r="D209" s="394" t="s">
        <v>72</v>
      </c>
      <c r="E209" s="395"/>
      <c r="F209" s="396"/>
      <c r="G209" s="396"/>
      <c r="H209" s="398">
        <f>H210</f>
        <v>7218727.6899999995</v>
      </c>
      <c r="I209" s="397">
        <f t="shared" ref="I209:J210" si="73">I210</f>
        <v>0</v>
      </c>
      <c r="J209" s="397">
        <f t="shared" si="73"/>
        <v>0</v>
      </c>
    </row>
    <row r="210" spans="1:10" s="122" customFormat="1" ht="15.75" x14ac:dyDescent="0.25">
      <c r="A210" s="34" t="s">
        <v>245</v>
      </c>
      <c r="B210" s="259" t="s">
        <v>224</v>
      </c>
      <c r="C210" s="265" t="s">
        <v>33</v>
      </c>
      <c r="D210" s="265" t="s">
        <v>72</v>
      </c>
      <c r="E210" s="284" t="s">
        <v>86</v>
      </c>
      <c r="F210" s="266"/>
      <c r="G210" s="266"/>
      <c r="H210" s="348">
        <f>H211</f>
        <v>7218727.6899999995</v>
      </c>
      <c r="I210" s="267">
        <f t="shared" si="73"/>
        <v>0</v>
      </c>
      <c r="J210" s="267">
        <f t="shared" si="73"/>
        <v>0</v>
      </c>
    </row>
    <row r="211" spans="1:10" s="122" customFormat="1" x14ac:dyDescent="0.2">
      <c r="A211" s="282" t="s">
        <v>48</v>
      </c>
      <c r="B211" s="260" t="s">
        <v>224</v>
      </c>
      <c r="C211" s="268" t="s">
        <v>33</v>
      </c>
      <c r="D211" s="268" t="s">
        <v>72</v>
      </c>
      <c r="E211" s="269" t="s">
        <v>87</v>
      </c>
      <c r="F211" s="126"/>
      <c r="G211" s="126"/>
      <c r="H211" s="345">
        <f>H215+H212</f>
        <v>7218727.6899999995</v>
      </c>
      <c r="I211" s="345">
        <f t="shared" ref="I211:J211" si="74">I215+I212</f>
        <v>0</v>
      </c>
      <c r="J211" s="345">
        <f t="shared" si="74"/>
        <v>0</v>
      </c>
    </row>
    <row r="212" spans="1:10" s="122" customFormat="1" ht="30" x14ac:dyDescent="0.2">
      <c r="A212" s="282" t="s">
        <v>679</v>
      </c>
      <c r="B212" s="260">
        <v>701</v>
      </c>
      <c r="C212" s="268" t="s">
        <v>33</v>
      </c>
      <c r="D212" s="268" t="s">
        <v>72</v>
      </c>
      <c r="E212" s="269">
        <v>5840022000</v>
      </c>
      <c r="F212" s="126"/>
      <c r="G212" s="126"/>
      <c r="H212" s="345">
        <f>SUM(H213:H214)</f>
        <v>3022923.69</v>
      </c>
      <c r="I212" s="345">
        <f t="shared" ref="I212:J212" si="75">SUM(I213:I214)</f>
        <v>0</v>
      </c>
      <c r="J212" s="345">
        <f t="shared" si="75"/>
        <v>0</v>
      </c>
    </row>
    <row r="213" spans="1:10" s="122" customFormat="1" ht="60" x14ac:dyDescent="0.2">
      <c r="A213" s="282" t="s">
        <v>21</v>
      </c>
      <c r="B213" s="260" t="s">
        <v>224</v>
      </c>
      <c r="C213" s="268" t="s">
        <v>33</v>
      </c>
      <c r="D213" s="268" t="s">
        <v>72</v>
      </c>
      <c r="E213" s="269">
        <v>5840022000</v>
      </c>
      <c r="F213" s="126">
        <v>100</v>
      </c>
      <c r="G213" s="126" t="s">
        <v>237</v>
      </c>
      <c r="H213" s="345">
        <v>3014514.6</v>
      </c>
      <c r="I213" s="129">
        <v>0</v>
      </c>
      <c r="J213" s="129">
        <v>0</v>
      </c>
    </row>
    <row r="214" spans="1:10" s="122" customFormat="1" ht="30" x14ac:dyDescent="0.2">
      <c r="A214" s="282" t="s">
        <v>25</v>
      </c>
      <c r="B214" s="260">
        <v>701</v>
      </c>
      <c r="C214" s="268" t="s">
        <v>33</v>
      </c>
      <c r="D214" s="268" t="s">
        <v>72</v>
      </c>
      <c r="E214" s="269">
        <v>5840022000</v>
      </c>
      <c r="F214" s="126">
        <v>200</v>
      </c>
      <c r="G214" s="126" t="s">
        <v>237</v>
      </c>
      <c r="H214" s="345">
        <v>8409.09</v>
      </c>
      <c r="I214" s="129">
        <v>0</v>
      </c>
      <c r="J214" s="129">
        <v>0</v>
      </c>
    </row>
    <row r="215" spans="1:10" s="122" customFormat="1" ht="30" x14ac:dyDescent="0.2">
      <c r="A215" s="22" t="s">
        <v>246</v>
      </c>
      <c r="B215" s="260" t="s">
        <v>224</v>
      </c>
      <c r="C215" s="268" t="s">
        <v>33</v>
      </c>
      <c r="D215" s="268" t="s">
        <v>72</v>
      </c>
      <c r="E215" s="269" t="s">
        <v>755</v>
      </c>
      <c r="F215" s="126"/>
      <c r="G215" s="126"/>
      <c r="H215" s="345">
        <f>SUM(H216:H219)</f>
        <v>4195804</v>
      </c>
      <c r="I215" s="129">
        <f t="shared" ref="I215:J215" si="76">SUM(I216:I219)</f>
        <v>0</v>
      </c>
      <c r="J215" s="129">
        <f t="shared" si="76"/>
        <v>0</v>
      </c>
    </row>
    <row r="216" spans="1:10" s="122" customFormat="1" ht="60" x14ac:dyDescent="0.2">
      <c r="A216" s="22" t="s">
        <v>21</v>
      </c>
      <c r="B216" s="260" t="s">
        <v>224</v>
      </c>
      <c r="C216" s="268" t="s">
        <v>33</v>
      </c>
      <c r="D216" s="268" t="s">
        <v>72</v>
      </c>
      <c r="E216" s="269" t="s">
        <v>755</v>
      </c>
      <c r="F216" s="126" t="s">
        <v>22</v>
      </c>
      <c r="G216" s="126" t="s">
        <v>237</v>
      </c>
      <c r="H216" s="345">
        <v>574731</v>
      </c>
      <c r="I216" s="129">
        <v>0</v>
      </c>
      <c r="J216" s="129">
        <v>0</v>
      </c>
    </row>
    <row r="217" spans="1:10" s="122" customFormat="1" ht="30" x14ac:dyDescent="0.2">
      <c r="A217" s="22" t="s">
        <v>25</v>
      </c>
      <c r="B217" s="260" t="s">
        <v>224</v>
      </c>
      <c r="C217" s="268" t="s">
        <v>33</v>
      </c>
      <c r="D217" s="268" t="s">
        <v>72</v>
      </c>
      <c r="E217" s="269" t="s">
        <v>755</v>
      </c>
      <c r="F217" s="126" t="s">
        <v>26</v>
      </c>
      <c r="G217" s="126" t="s">
        <v>237</v>
      </c>
      <c r="H217" s="345">
        <v>568774</v>
      </c>
      <c r="I217" s="129">
        <v>0</v>
      </c>
      <c r="J217" s="129">
        <v>0</v>
      </c>
    </row>
    <row r="218" spans="1:10" s="122" customFormat="1" ht="30" x14ac:dyDescent="0.2">
      <c r="A218" s="22" t="s">
        <v>52</v>
      </c>
      <c r="B218" s="260" t="s">
        <v>224</v>
      </c>
      <c r="C218" s="268" t="s">
        <v>33</v>
      </c>
      <c r="D218" s="268" t="s">
        <v>72</v>
      </c>
      <c r="E218" s="269" t="s">
        <v>755</v>
      </c>
      <c r="F218" s="126" t="s">
        <v>53</v>
      </c>
      <c r="G218" s="126" t="s">
        <v>237</v>
      </c>
      <c r="H218" s="345">
        <v>3052299</v>
      </c>
      <c r="I218" s="129">
        <v>0</v>
      </c>
      <c r="J218" s="129">
        <v>0</v>
      </c>
    </row>
    <row r="219" spans="1:10" s="122" customFormat="1" x14ac:dyDescent="0.2">
      <c r="A219" s="22" t="s">
        <v>27</v>
      </c>
      <c r="B219" s="260" t="s">
        <v>224</v>
      </c>
      <c r="C219" s="268" t="s">
        <v>33</v>
      </c>
      <c r="D219" s="268" t="s">
        <v>72</v>
      </c>
      <c r="E219" s="269" t="s">
        <v>755</v>
      </c>
      <c r="F219" s="126" t="s">
        <v>28</v>
      </c>
      <c r="G219" s="126" t="s">
        <v>237</v>
      </c>
      <c r="H219" s="345">
        <f>4195804-4195804</f>
        <v>0</v>
      </c>
      <c r="I219" s="129">
        <v>0</v>
      </c>
      <c r="J219" s="129">
        <v>0</v>
      </c>
    </row>
    <row r="220" spans="1:10" s="122" customFormat="1" ht="15.75" x14ac:dyDescent="0.25">
      <c r="A220" s="34" t="s">
        <v>104</v>
      </c>
      <c r="B220" s="259" t="s">
        <v>224</v>
      </c>
      <c r="C220" s="19" t="s">
        <v>67</v>
      </c>
      <c r="D220" s="19"/>
      <c r="E220" s="30"/>
      <c r="F220" s="266"/>
      <c r="G220" s="266"/>
      <c r="H220" s="348">
        <f>H221+H230</f>
        <v>6622676.5899999999</v>
      </c>
      <c r="I220" s="267">
        <f t="shared" ref="I220:J220" si="77">I221+I230</f>
        <v>0</v>
      </c>
      <c r="J220" s="267">
        <f t="shared" si="77"/>
        <v>0</v>
      </c>
    </row>
    <row r="221" spans="1:10" s="128" customFormat="1" ht="15.75" x14ac:dyDescent="0.25">
      <c r="A221" s="34" t="s">
        <v>105</v>
      </c>
      <c r="B221" s="259" t="s">
        <v>224</v>
      </c>
      <c r="C221" s="19" t="s">
        <v>67</v>
      </c>
      <c r="D221" s="19" t="s">
        <v>14</v>
      </c>
      <c r="E221" s="30"/>
      <c r="F221" s="266"/>
      <c r="G221" s="266"/>
      <c r="H221" s="348">
        <f>H222</f>
        <v>5301504.96</v>
      </c>
      <c r="I221" s="267">
        <f t="shared" ref="I221:J223" si="78">I222</f>
        <v>0</v>
      </c>
      <c r="J221" s="267">
        <f t="shared" si="78"/>
        <v>0</v>
      </c>
    </row>
    <row r="222" spans="1:10" s="122" customFormat="1" ht="15.75" x14ac:dyDescent="0.25">
      <c r="A222" s="34" t="s">
        <v>93</v>
      </c>
      <c r="B222" s="322">
        <v>701</v>
      </c>
      <c r="C222" s="19" t="s">
        <v>67</v>
      </c>
      <c r="D222" s="19" t="s">
        <v>14</v>
      </c>
      <c r="E222" s="35" t="s">
        <v>94</v>
      </c>
      <c r="F222" s="266"/>
      <c r="G222" s="266"/>
      <c r="H222" s="348">
        <f>H223</f>
        <v>5301504.96</v>
      </c>
      <c r="I222" s="267">
        <f t="shared" si="78"/>
        <v>0</v>
      </c>
      <c r="J222" s="267">
        <f t="shared" si="78"/>
        <v>0</v>
      </c>
    </row>
    <row r="223" spans="1:10" s="122" customFormat="1" ht="15.75" x14ac:dyDescent="0.25">
      <c r="A223" s="18" t="s">
        <v>48</v>
      </c>
      <c r="B223" s="259">
        <v>701</v>
      </c>
      <c r="C223" s="265" t="s">
        <v>67</v>
      </c>
      <c r="D223" s="265" t="s">
        <v>14</v>
      </c>
      <c r="E223" s="284" t="s">
        <v>96</v>
      </c>
      <c r="F223" s="266"/>
      <c r="G223" s="266"/>
      <c r="H223" s="348">
        <f>H224+H227</f>
        <v>5301504.96</v>
      </c>
      <c r="I223" s="267">
        <f t="shared" si="78"/>
        <v>0</v>
      </c>
      <c r="J223" s="267">
        <f t="shared" si="78"/>
        <v>0</v>
      </c>
    </row>
    <row r="224" spans="1:10" s="122" customFormat="1" ht="30" x14ac:dyDescent="0.2">
      <c r="A224" s="22" t="s">
        <v>639</v>
      </c>
      <c r="B224" s="260" t="s">
        <v>224</v>
      </c>
      <c r="C224" s="268" t="s">
        <v>67</v>
      </c>
      <c r="D224" s="268" t="s">
        <v>14</v>
      </c>
      <c r="E224" s="269" t="s">
        <v>642</v>
      </c>
      <c r="F224" s="126"/>
      <c r="G224" s="126"/>
      <c r="H224" s="345">
        <f>SUM(H225:H226)</f>
        <v>3917795.87</v>
      </c>
      <c r="I224" s="129">
        <f t="shared" ref="I224:J224" si="79">SUM(I225:I226)</f>
        <v>0</v>
      </c>
      <c r="J224" s="129">
        <f t="shared" si="79"/>
        <v>0</v>
      </c>
    </row>
    <row r="225" spans="1:10" s="122" customFormat="1" ht="60" x14ac:dyDescent="0.2">
      <c r="A225" s="22" t="s">
        <v>21</v>
      </c>
      <c r="B225" s="260">
        <v>701</v>
      </c>
      <c r="C225" s="268" t="s">
        <v>67</v>
      </c>
      <c r="D225" s="268" t="s">
        <v>14</v>
      </c>
      <c r="E225" s="269" t="s">
        <v>642</v>
      </c>
      <c r="F225" s="126">
        <v>100</v>
      </c>
      <c r="G225" s="126" t="s">
        <v>237</v>
      </c>
      <c r="H225" s="345">
        <f>2079945+1770338.1+59103.68</f>
        <v>3909386.7800000003</v>
      </c>
      <c r="I225" s="129">
        <v>0</v>
      </c>
      <c r="J225" s="129">
        <v>0</v>
      </c>
    </row>
    <row r="226" spans="1:10" s="122" customFormat="1" ht="30" x14ac:dyDescent="0.2">
      <c r="A226" s="22" t="s">
        <v>25</v>
      </c>
      <c r="B226" s="260" t="s">
        <v>224</v>
      </c>
      <c r="C226" s="268" t="s">
        <v>67</v>
      </c>
      <c r="D226" s="268" t="s">
        <v>14</v>
      </c>
      <c r="E226" s="269" t="s">
        <v>642</v>
      </c>
      <c r="F226" s="126">
        <v>200</v>
      </c>
      <c r="G226" s="126" t="s">
        <v>237</v>
      </c>
      <c r="H226" s="345">
        <v>8409.09</v>
      </c>
      <c r="I226" s="129">
        <v>0</v>
      </c>
      <c r="J226" s="129">
        <v>0</v>
      </c>
    </row>
    <row r="227" spans="1:10" s="122" customFormat="1" ht="30" x14ac:dyDescent="0.2">
      <c r="A227" s="22" t="s">
        <v>640</v>
      </c>
      <c r="B227" s="260" t="s">
        <v>224</v>
      </c>
      <c r="C227" s="268" t="s">
        <v>67</v>
      </c>
      <c r="D227" s="268" t="s">
        <v>14</v>
      </c>
      <c r="E227" s="269" t="s">
        <v>641</v>
      </c>
      <c r="F227" s="126"/>
      <c r="G227" s="126"/>
      <c r="H227" s="345">
        <f>SUM(H228:H229)</f>
        <v>1383709.09</v>
      </c>
      <c r="I227" s="129">
        <f t="shared" ref="I227:J227" si="80">SUM(I228:I229)</f>
        <v>0</v>
      </c>
      <c r="J227" s="129">
        <f t="shared" si="80"/>
        <v>0</v>
      </c>
    </row>
    <row r="228" spans="1:10" s="122" customFormat="1" ht="60" x14ac:dyDescent="0.2">
      <c r="A228" s="22" t="s">
        <v>21</v>
      </c>
      <c r="B228" s="260">
        <v>701</v>
      </c>
      <c r="C228" s="268" t="s">
        <v>67</v>
      </c>
      <c r="D228" s="268" t="s">
        <v>14</v>
      </c>
      <c r="E228" s="269" t="s">
        <v>641</v>
      </c>
      <c r="F228" s="126">
        <v>100</v>
      </c>
      <c r="G228" s="126" t="s">
        <v>237</v>
      </c>
      <c r="H228" s="345">
        <f>736068.5+639231.5</f>
        <v>1375300</v>
      </c>
      <c r="I228" s="129">
        <v>0</v>
      </c>
      <c r="J228" s="129">
        <v>0</v>
      </c>
    </row>
    <row r="229" spans="1:10" s="122" customFormat="1" ht="30" x14ac:dyDescent="0.2">
      <c r="A229" s="22" t="s">
        <v>25</v>
      </c>
      <c r="B229" s="260" t="s">
        <v>224</v>
      </c>
      <c r="C229" s="268" t="s">
        <v>67</v>
      </c>
      <c r="D229" s="268" t="s">
        <v>14</v>
      </c>
      <c r="E229" s="269" t="s">
        <v>641</v>
      </c>
      <c r="F229" s="126">
        <v>200</v>
      </c>
      <c r="G229" s="126" t="s">
        <v>237</v>
      </c>
      <c r="H229" s="345">
        <v>8409.09</v>
      </c>
      <c r="I229" s="129">
        <v>0</v>
      </c>
      <c r="J229" s="129">
        <v>0</v>
      </c>
    </row>
    <row r="230" spans="1:10" s="128" customFormat="1" ht="15.75" x14ac:dyDescent="0.25">
      <c r="A230" s="34" t="s">
        <v>111</v>
      </c>
      <c r="B230" s="259" t="s">
        <v>224</v>
      </c>
      <c r="C230" s="265" t="s">
        <v>67</v>
      </c>
      <c r="D230" s="265" t="s">
        <v>29</v>
      </c>
      <c r="E230" s="284"/>
      <c r="F230" s="266"/>
      <c r="G230" s="266"/>
      <c r="H230" s="348">
        <f>H231</f>
        <v>1321171.6300000001</v>
      </c>
      <c r="I230" s="267">
        <f t="shared" ref="I230:J233" si="81">I231</f>
        <v>0</v>
      </c>
      <c r="J230" s="267">
        <f t="shared" si="81"/>
        <v>0</v>
      </c>
    </row>
    <row r="231" spans="1:10" s="128" customFormat="1" ht="15.75" x14ac:dyDescent="0.25">
      <c r="A231" s="34" t="s">
        <v>93</v>
      </c>
      <c r="B231" s="259">
        <v>701</v>
      </c>
      <c r="C231" s="265" t="s">
        <v>67</v>
      </c>
      <c r="D231" s="265" t="s">
        <v>29</v>
      </c>
      <c r="E231" s="284" t="s">
        <v>94</v>
      </c>
      <c r="F231" s="266"/>
      <c r="G231" s="266"/>
      <c r="H231" s="348">
        <f>H232</f>
        <v>1321171.6300000001</v>
      </c>
      <c r="I231" s="267">
        <f t="shared" si="81"/>
        <v>0</v>
      </c>
      <c r="J231" s="267">
        <f t="shared" si="81"/>
        <v>0</v>
      </c>
    </row>
    <row r="232" spans="1:10" s="122" customFormat="1" x14ac:dyDescent="0.2">
      <c r="A232" s="32" t="s">
        <v>48</v>
      </c>
      <c r="B232" s="260">
        <v>701</v>
      </c>
      <c r="C232" s="268" t="s">
        <v>67</v>
      </c>
      <c r="D232" s="268" t="s">
        <v>29</v>
      </c>
      <c r="E232" s="269" t="s">
        <v>96</v>
      </c>
      <c r="F232" s="126"/>
      <c r="G232" s="126"/>
      <c r="H232" s="345">
        <f>H233</f>
        <v>1321171.6300000001</v>
      </c>
      <c r="I232" s="129">
        <f t="shared" si="81"/>
        <v>0</v>
      </c>
      <c r="J232" s="129">
        <f t="shared" si="81"/>
        <v>0</v>
      </c>
    </row>
    <row r="233" spans="1:10" s="122" customFormat="1" ht="30" x14ac:dyDescent="0.2">
      <c r="A233" s="22" t="s">
        <v>643</v>
      </c>
      <c r="B233" s="260" t="s">
        <v>224</v>
      </c>
      <c r="C233" s="268" t="s">
        <v>67</v>
      </c>
      <c r="D233" s="268" t="s">
        <v>29</v>
      </c>
      <c r="E233" s="269" t="s">
        <v>644</v>
      </c>
      <c r="F233" s="126"/>
      <c r="G233" s="126"/>
      <c r="H233" s="345">
        <f>SUM(H234:H235)</f>
        <v>1321171.6300000001</v>
      </c>
      <c r="I233" s="129">
        <f t="shared" si="81"/>
        <v>0</v>
      </c>
      <c r="J233" s="129">
        <f t="shared" si="81"/>
        <v>0</v>
      </c>
    </row>
    <row r="234" spans="1:10" s="122" customFormat="1" ht="60" x14ac:dyDescent="0.2">
      <c r="A234" s="22" t="s">
        <v>21</v>
      </c>
      <c r="B234" s="260">
        <v>701</v>
      </c>
      <c r="C234" s="268" t="s">
        <v>67</v>
      </c>
      <c r="D234" s="268" t="s">
        <v>29</v>
      </c>
      <c r="E234" s="269" t="s">
        <v>785</v>
      </c>
      <c r="F234" s="126">
        <v>100</v>
      </c>
      <c r="G234" s="126" t="s">
        <v>237</v>
      </c>
      <c r="H234" s="345">
        <v>1312762.54</v>
      </c>
      <c r="I234" s="129">
        <v>0</v>
      </c>
      <c r="J234" s="129">
        <v>0</v>
      </c>
    </row>
    <row r="235" spans="1:10" s="122" customFormat="1" ht="30" x14ac:dyDescent="0.2">
      <c r="A235" s="22" t="s">
        <v>25</v>
      </c>
      <c r="B235" s="260" t="s">
        <v>224</v>
      </c>
      <c r="C235" s="268" t="s">
        <v>67</v>
      </c>
      <c r="D235" s="268" t="s">
        <v>29</v>
      </c>
      <c r="E235" s="269" t="s">
        <v>785</v>
      </c>
      <c r="F235" s="126">
        <v>200</v>
      </c>
      <c r="G235" s="126" t="s">
        <v>237</v>
      </c>
      <c r="H235" s="345">
        <v>8409.09</v>
      </c>
      <c r="I235" s="129">
        <v>0</v>
      </c>
      <c r="J235" s="129">
        <v>0</v>
      </c>
    </row>
    <row r="236" spans="1:10" s="122" customFormat="1" ht="15.75" x14ac:dyDescent="0.2">
      <c r="A236" s="285" t="s">
        <v>116</v>
      </c>
      <c r="B236" s="259" t="s">
        <v>224</v>
      </c>
      <c r="C236" s="265" t="s">
        <v>57</v>
      </c>
      <c r="D236" s="268"/>
      <c r="E236" s="268"/>
      <c r="F236" s="126"/>
      <c r="G236" s="126"/>
      <c r="H236" s="267">
        <f>H237+H242+H263</f>
        <v>91555086.88000001</v>
      </c>
      <c r="I236" s="267">
        <f>I237+I242+I263</f>
        <v>85233513.920000002</v>
      </c>
      <c r="J236" s="267">
        <f>J237+J242+J263</f>
        <v>85233513.920000002</v>
      </c>
    </row>
    <row r="237" spans="1:10" s="122" customFormat="1" ht="15.75" x14ac:dyDescent="0.2">
      <c r="A237" s="286" t="s">
        <v>117</v>
      </c>
      <c r="B237" s="259" t="s">
        <v>224</v>
      </c>
      <c r="C237" s="123" t="s">
        <v>57</v>
      </c>
      <c r="D237" s="123" t="s">
        <v>14</v>
      </c>
      <c r="E237" s="123"/>
      <c r="F237" s="258"/>
      <c r="G237" s="258"/>
      <c r="H237" s="348">
        <f t="shared" ref="H237:J240" si="82">H238</f>
        <v>2775390.79</v>
      </c>
      <c r="I237" s="267">
        <f t="shared" si="82"/>
        <v>0</v>
      </c>
      <c r="J237" s="267">
        <f t="shared" si="82"/>
        <v>0</v>
      </c>
    </row>
    <row r="238" spans="1:10" s="122" customFormat="1" ht="15.75" x14ac:dyDescent="0.2">
      <c r="A238" s="286" t="s">
        <v>17</v>
      </c>
      <c r="B238" s="259" t="s">
        <v>224</v>
      </c>
      <c r="C238" s="123" t="s">
        <v>57</v>
      </c>
      <c r="D238" s="123" t="s">
        <v>14</v>
      </c>
      <c r="E238" s="123" t="s">
        <v>18</v>
      </c>
      <c r="F238" s="258"/>
      <c r="G238" s="258"/>
      <c r="H238" s="348">
        <f>H239</f>
        <v>2775390.79</v>
      </c>
      <c r="I238" s="267">
        <f>I239</f>
        <v>0</v>
      </c>
      <c r="J238" s="267">
        <f t="shared" si="82"/>
        <v>0</v>
      </c>
    </row>
    <row r="239" spans="1:10" s="122" customFormat="1" x14ac:dyDescent="0.2">
      <c r="A239" s="22" t="s">
        <v>54</v>
      </c>
      <c r="B239" s="260" t="s">
        <v>224</v>
      </c>
      <c r="C239" s="125" t="s">
        <v>57</v>
      </c>
      <c r="D239" s="125" t="s">
        <v>14</v>
      </c>
      <c r="E239" s="125" t="s">
        <v>37</v>
      </c>
      <c r="F239" s="287"/>
      <c r="G239" s="287"/>
      <c r="H239" s="345">
        <f>H240</f>
        <v>2775390.79</v>
      </c>
      <c r="I239" s="129">
        <f>I240</f>
        <v>0</v>
      </c>
      <c r="J239" s="129">
        <f>J240</f>
        <v>0</v>
      </c>
    </row>
    <row r="240" spans="1:10" s="122" customFormat="1" ht="45" x14ac:dyDescent="0.2">
      <c r="A240" s="288" t="s">
        <v>183</v>
      </c>
      <c r="B240" s="260" t="s">
        <v>224</v>
      </c>
      <c r="C240" s="125" t="s">
        <v>57</v>
      </c>
      <c r="D240" s="125" t="s">
        <v>14</v>
      </c>
      <c r="E240" s="125" t="s">
        <v>184</v>
      </c>
      <c r="F240" s="261"/>
      <c r="G240" s="261"/>
      <c r="H240" s="345">
        <f t="shared" si="82"/>
        <v>2775390.79</v>
      </c>
      <c r="I240" s="129">
        <f t="shared" si="82"/>
        <v>0</v>
      </c>
      <c r="J240" s="129">
        <f t="shared" si="82"/>
        <v>0</v>
      </c>
    </row>
    <row r="241" spans="1:10" s="122" customFormat="1" x14ac:dyDescent="0.2">
      <c r="A241" s="37" t="s">
        <v>50</v>
      </c>
      <c r="B241" s="260" t="s">
        <v>224</v>
      </c>
      <c r="C241" s="125" t="s">
        <v>57</v>
      </c>
      <c r="D241" s="125" t="s">
        <v>14</v>
      </c>
      <c r="E241" s="125" t="s">
        <v>184</v>
      </c>
      <c r="F241" s="23" t="s">
        <v>51</v>
      </c>
      <c r="G241" s="126" t="s">
        <v>232</v>
      </c>
      <c r="H241" s="345">
        <f>2265817.92+509572.87</f>
        <v>2775390.79</v>
      </c>
      <c r="I241" s="129">
        <v>0</v>
      </c>
      <c r="J241" s="127">
        <v>0</v>
      </c>
    </row>
    <row r="242" spans="1:10" s="122" customFormat="1" ht="15.75" x14ac:dyDescent="0.2">
      <c r="A242" s="289" t="s">
        <v>124</v>
      </c>
      <c r="B242" s="259" t="s">
        <v>224</v>
      </c>
      <c r="C242" s="265" t="s">
        <v>57</v>
      </c>
      <c r="D242" s="265" t="s">
        <v>29</v>
      </c>
      <c r="E242" s="265"/>
      <c r="F242" s="266"/>
      <c r="G242" s="266"/>
      <c r="H242" s="267">
        <f>H243+H252+H248</f>
        <v>77097024.670000002</v>
      </c>
      <c r="I242" s="267">
        <f t="shared" ref="I242:J242" si="83">I243+I252+I248</f>
        <v>77160677.870000005</v>
      </c>
      <c r="J242" s="267">
        <f t="shared" si="83"/>
        <v>77160677.870000005</v>
      </c>
    </row>
    <row r="243" spans="1:10" s="122" customFormat="1" ht="15.75" x14ac:dyDescent="0.25">
      <c r="A243" s="18" t="s">
        <v>85</v>
      </c>
      <c r="B243" s="259" t="s">
        <v>224</v>
      </c>
      <c r="C243" s="265" t="s">
        <v>57</v>
      </c>
      <c r="D243" s="265" t="s">
        <v>29</v>
      </c>
      <c r="E243" s="265" t="s">
        <v>86</v>
      </c>
      <c r="F243" s="266"/>
      <c r="G243" s="266"/>
      <c r="H243" s="267">
        <f t="shared" ref="H243:J244" si="84">H244</f>
        <v>3154100</v>
      </c>
      <c r="I243" s="267">
        <f t="shared" si="84"/>
        <v>3154100</v>
      </c>
      <c r="J243" s="267">
        <f t="shared" si="84"/>
        <v>3154100</v>
      </c>
    </row>
    <row r="244" spans="1:10" s="122" customFormat="1" x14ac:dyDescent="0.2">
      <c r="A244" s="276" t="s">
        <v>48</v>
      </c>
      <c r="B244" s="260" t="s">
        <v>224</v>
      </c>
      <c r="C244" s="268" t="s">
        <v>57</v>
      </c>
      <c r="D244" s="268" t="s">
        <v>29</v>
      </c>
      <c r="E244" s="268" t="s">
        <v>87</v>
      </c>
      <c r="F244" s="126"/>
      <c r="G244" s="126"/>
      <c r="H244" s="345">
        <f t="shared" si="84"/>
        <v>3154100</v>
      </c>
      <c r="I244" s="129">
        <f t="shared" si="84"/>
        <v>3154100</v>
      </c>
      <c r="J244" s="129">
        <f t="shared" si="84"/>
        <v>3154100</v>
      </c>
    </row>
    <row r="245" spans="1:10" s="122" customFormat="1" ht="60" x14ac:dyDescent="0.2">
      <c r="A245" s="321" t="s">
        <v>756</v>
      </c>
      <c r="B245" s="260" t="s">
        <v>224</v>
      </c>
      <c r="C245" s="268" t="s">
        <v>57</v>
      </c>
      <c r="D245" s="268" t="s">
        <v>29</v>
      </c>
      <c r="E245" s="268" t="s">
        <v>757</v>
      </c>
      <c r="F245" s="126"/>
      <c r="G245" s="126"/>
      <c r="H245" s="345">
        <f>SUM(H246:H247)</f>
        <v>3154100</v>
      </c>
      <c r="I245" s="129">
        <f>SUM(I246:I247)</f>
        <v>3154100</v>
      </c>
      <c r="J245" s="129">
        <f>SUM(J246:J247)</f>
        <v>3154100</v>
      </c>
    </row>
    <row r="246" spans="1:10" s="122" customFormat="1" ht="30" x14ac:dyDescent="0.2">
      <c r="A246" s="22" t="s">
        <v>25</v>
      </c>
      <c r="B246" s="260" t="s">
        <v>224</v>
      </c>
      <c r="C246" s="268" t="s">
        <v>57</v>
      </c>
      <c r="D246" s="268" t="s">
        <v>29</v>
      </c>
      <c r="E246" s="268" t="s">
        <v>757</v>
      </c>
      <c r="F246" s="126" t="s">
        <v>26</v>
      </c>
      <c r="G246" s="126" t="s">
        <v>237</v>
      </c>
      <c r="H246" s="345">
        <v>94623</v>
      </c>
      <c r="I246" s="129">
        <v>94623</v>
      </c>
      <c r="J246" s="129">
        <v>94623</v>
      </c>
    </row>
    <row r="247" spans="1:10" s="122" customFormat="1" x14ac:dyDescent="0.2">
      <c r="A247" s="37" t="s">
        <v>50</v>
      </c>
      <c r="B247" s="260" t="s">
        <v>224</v>
      </c>
      <c r="C247" s="268" t="s">
        <v>57</v>
      </c>
      <c r="D247" s="268" t="s">
        <v>29</v>
      </c>
      <c r="E247" s="268" t="s">
        <v>757</v>
      </c>
      <c r="F247" s="126" t="s">
        <v>51</v>
      </c>
      <c r="G247" s="126" t="s">
        <v>237</v>
      </c>
      <c r="H247" s="345">
        <v>3059477</v>
      </c>
      <c r="I247" s="129">
        <v>3059477</v>
      </c>
      <c r="J247" s="129">
        <v>3059477</v>
      </c>
    </row>
    <row r="248" spans="1:10" s="122" customFormat="1" ht="47.25" x14ac:dyDescent="0.2">
      <c r="A248" s="274" t="s">
        <v>40</v>
      </c>
      <c r="B248" s="259" t="s">
        <v>224</v>
      </c>
      <c r="C248" s="265" t="s">
        <v>57</v>
      </c>
      <c r="D248" s="265" t="s">
        <v>29</v>
      </c>
      <c r="E248" s="265" t="s">
        <v>41</v>
      </c>
      <c r="F248" s="266"/>
      <c r="G248" s="266"/>
      <c r="H248" s="348">
        <f>H249</f>
        <v>10683479.02</v>
      </c>
      <c r="I248" s="267">
        <f t="shared" ref="I248:J250" si="85">I249</f>
        <v>0</v>
      </c>
      <c r="J248" s="267">
        <f t="shared" si="85"/>
        <v>0</v>
      </c>
    </row>
    <row r="249" spans="1:10" s="122" customFormat="1" ht="31.5" x14ac:dyDescent="0.2">
      <c r="A249" s="274" t="s">
        <v>248</v>
      </c>
      <c r="B249" s="259" t="s">
        <v>224</v>
      </c>
      <c r="C249" s="265" t="s">
        <v>57</v>
      </c>
      <c r="D249" s="265" t="s">
        <v>29</v>
      </c>
      <c r="E249" s="265" t="s">
        <v>43</v>
      </c>
      <c r="F249" s="266"/>
      <c r="G249" s="266"/>
      <c r="H249" s="348">
        <f>H250</f>
        <v>10683479.02</v>
      </c>
      <c r="I249" s="267">
        <f t="shared" si="85"/>
        <v>0</v>
      </c>
      <c r="J249" s="267">
        <f t="shared" si="85"/>
        <v>0</v>
      </c>
    </row>
    <row r="250" spans="1:10" s="122" customFormat="1" ht="30" x14ac:dyDescent="0.2">
      <c r="A250" s="37" t="s">
        <v>249</v>
      </c>
      <c r="B250" s="260" t="s">
        <v>224</v>
      </c>
      <c r="C250" s="268" t="s">
        <v>57</v>
      </c>
      <c r="D250" s="268" t="s">
        <v>29</v>
      </c>
      <c r="E250" s="268" t="s">
        <v>699</v>
      </c>
      <c r="F250" s="126"/>
      <c r="G250" s="126"/>
      <c r="H250" s="345">
        <f>H251</f>
        <v>10683479.02</v>
      </c>
      <c r="I250" s="129">
        <f t="shared" si="85"/>
        <v>0</v>
      </c>
      <c r="J250" s="129">
        <f t="shared" si="85"/>
        <v>0</v>
      </c>
    </row>
    <row r="251" spans="1:10" s="122" customFormat="1" x14ac:dyDescent="0.2">
      <c r="A251" s="37" t="s">
        <v>50</v>
      </c>
      <c r="B251" s="260" t="s">
        <v>224</v>
      </c>
      <c r="C251" s="268" t="s">
        <v>57</v>
      </c>
      <c r="D251" s="268" t="s">
        <v>29</v>
      </c>
      <c r="E251" s="268" t="s">
        <v>699</v>
      </c>
      <c r="F251" s="126" t="s">
        <v>51</v>
      </c>
      <c r="G251" s="126" t="s">
        <v>237</v>
      </c>
      <c r="H251" s="345">
        <v>10683479.02</v>
      </c>
      <c r="I251" s="129">
        <v>0</v>
      </c>
      <c r="J251" s="129">
        <v>0</v>
      </c>
    </row>
    <row r="252" spans="1:10" s="122" customFormat="1" ht="15.75" x14ac:dyDescent="0.2">
      <c r="A252" s="286" t="s">
        <v>17</v>
      </c>
      <c r="B252" s="259" t="s">
        <v>224</v>
      </c>
      <c r="C252" s="265" t="s">
        <v>57</v>
      </c>
      <c r="D252" s="265" t="s">
        <v>29</v>
      </c>
      <c r="E252" s="123" t="s">
        <v>18</v>
      </c>
      <c r="F252" s="266"/>
      <c r="G252" s="266"/>
      <c r="H252" s="267">
        <f>H253</f>
        <v>63259445.649999999</v>
      </c>
      <c r="I252" s="267">
        <f t="shared" ref="I252:J252" si="86">I253</f>
        <v>74006577.870000005</v>
      </c>
      <c r="J252" s="267">
        <f t="shared" si="86"/>
        <v>74006577.870000005</v>
      </c>
    </row>
    <row r="253" spans="1:10" s="122" customFormat="1" x14ac:dyDescent="0.2">
      <c r="A253" s="22" t="s">
        <v>54</v>
      </c>
      <c r="B253" s="260" t="s">
        <v>224</v>
      </c>
      <c r="C253" s="268" t="s">
        <v>57</v>
      </c>
      <c r="D253" s="268" t="s">
        <v>29</v>
      </c>
      <c r="E253" s="125" t="s">
        <v>37</v>
      </c>
      <c r="F253" s="126"/>
      <c r="G253" s="126"/>
      <c r="H253" s="129">
        <f>H254+H257+H259+H261</f>
        <v>63259445.649999999</v>
      </c>
      <c r="I253" s="129">
        <f t="shared" ref="I253:J253" si="87">I254+I257+I259+I261</f>
        <v>74006577.870000005</v>
      </c>
      <c r="J253" s="129">
        <f t="shared" si="87"/>
        <v>74006577.870000005</v>
      </c>
    </row>
    <row r="254" spans="1:10" s="122" customFormat="1" ht="60" x14ac:dyDescent="0.2">
      <c r="A254" s="130" t="s">
        <v>250</v>
      </c>
      <c r="B254" s="260" t="s">
        <v>224</v>
      </c>
      <c r="C254" s="268" t="s">
        <v>57</v>
      </c>
      <c r="D254" s="268" t="s">
        <v>29</v>
      </c>
      <c r="E254" s="125" t="s">
        <v>251</v>
      </c>
      <c r="F254" s="266"/>
      <c r="G254" s="266"/>
      <c r="H254" s="345">
        <f>SUM(H255:H256)</f>
        <v>11908611</v>
      </c>
      <c r="I254" s="129">
        <f t="shared" ref="I254:J254" si="88">SUM(I255:I256)</f>
        <v>45855379.189999998</v>
      </c>
      <c r="J254" s="129">
        <f t="shared" si="88"/>
        <v>45855379.189999998</v>
      </c>
    </row>
    <row r="255" spans="1:10" s="122" customFormat="1" x14ac:dyDescent="0.2">
      <c r="A255" s="37" t="s">
        <v>50</v>
      </c>
      <c r="B255" s="260" t="s">
        <v>224</v>
      </c>
      <c r="C255" s="268" t="s">
        <v>57</v>
      </c>
      <c r="D255" s="268" t="s">
        <v>29</v>
      </c>
      <c r="E255" s="125" t="s">
        <v>251</v>
      </c>
      <c r="F255" s="126" t="s">
        <v>51</v>
      </c>
      <c r="G255" s="126" t="s">
        <v>237</v>
      </c>
      <c r="H255" s="345">
        <f>9157533-1846251</f>
        <v>7311282</v>
      </c>
      <c r="I255" s="129">
        <v>0</v>
      </c>
      <c r="J255" s="129">
        <v>0</v>
      </c>
    </row>
    <row r="256" spans="1:10" s="122" customFormat="1" ht="30" x14ac:dyDescent="0.2">
      <c r="A256" s="37" t="s">
        <v>46</v>
      </c>
      <c r="B256" s="260" t="s">
        <v>224</v>
      </c>
      <c r="C256" s="268" t="s">
        <v>57</v>
      </c>
      <c r="D256" s="268" t="s">
        <v>29</v>
      </c>
      <c r="E256" s="268" t="s">
        <v>251</v>
      </c>
      <c r="F256" s="126" t="s">
        <v>47</v>
      </c>
      <c r="G256" s="126" t="s">
        <v>237</v>
      </c>
      <c r="H256" s="345">
        <f>35455860-30858531</f>
        <v>4597329</v>
      </c>
      <c r="I256" s="129">
        <v>45855379.189999998</v>
      </c>
      <c r="J256" s="129">
        <v>45855379.189999998</v>
      </c>
    </row>
    <row r="257" spans="1:10" s="122" customFormat="1" ht="120" x14ac:dyDescent="0.2">
      <c r="A257" s="22" t="s">
        <v>761</v>
      </c>
      <c r="B257" s="260" t="s">
        <v>224</v>
      </c>
      <c r="C257" s="268" t="s">
        <v>57</v>
      </c>
      <c r="D257" s="268" t="s">
        <v>29</v>
      </c>
      <c r="E257" s="268" t="s">
        <v>758</v>
      </c>
      <c r="F257" s="126"/>
      <c r="G257" s="126"/>
      <c r="H257" s="345">
        <f>H258</f>
        <v>49092751.649999999</v>
      </c>
      <c r="I257" s="129">
        <f t="shared" ref="I257:J257" si="89">I258</f>
        <v>28151198.68</v>
      </c>
      <c r="J257" s="129">
        <f t="shared" si="89"/>
        <v>28151198.68</v>
      </c>
    </row>
    <row r="258" spans="1:10" s="122" customFormat="1" x14ac:dyDescent="0.2">
      <c r="A258" s="281" t="s">
        <v>50</v>
      </c>
      <c r="B258" s="260" t="s">
        <v>224</v>
      </c>
      <c r="C258" s="268" t="s">
        <v>57</v>
      </c>
      <c r="D258" s="268" t="s">
        <v>29</v>
      </c>
      <c r="E258" s="283" t="s">
        <v>758</v>
      </c>
      <c r="F258" s="126" t="s">
        <v>51</v>
      </c>
      <c r="G258" s="126" t="s">
        <v>237</v>
      </c>
      <c r="H258" s="345">
        <f>49534751.65-442000</f>
        <v>49092751.649999999</v>
      </c>
      <c r="I258" s="129">
        <v>28151198.68</v>
      </c>
      <c r="J258" s="129">
        <v>28151198.68</v>
      </c>
    </row>
    <row r="259" spans="1:10" s="122" customFormat="1" ht="60" x14ac:dyDescent="0.2">
      <c r="A259" s="281" t="s">
        <v>762</v>
      </c>
      <c r="B259" s="260" t="s">
        <v>224</v>
      </c>
      <c r="C259" s="268" t="s">
        <v>57</v>
      </c>
      <c r="D259" s="268" t="s">
        <v>29</v>
      </c>
      <c r="E259" s="283" t="s">
        <v>759</v>
      </c>
      <c r="F259" s="126"/>
      <c r="G259" s="126"/>
      <c r="H259" s="345">
        <f>H260</f>
        <v>718083</v>
      </c>
      <c r="I259" s="129">
        <f t="shared" ref="I259:J259" si="90">I260</f>
        <v>0</v>
      </c>
      <c r="J259" s="129">
        <f t="shared" si="90"/>
        <v>0</v>
      </c>
    </row>
    <row r="260" spans="1:10" s="122" customFormat="1" x14ac:dyDescent="0.2">
      <c r="A260" s="37" t="s">
        <v>50</v>
      </c>
      <c r="B260" s="260" t="s">
        <v>224</v>
      </c>
      <c r="C260" s="268" t="s">
        <v>57</v>
      </c>
      <c r="D260" s="268" t="s">
        <v>29</v>
      </c>
      <c r="E260" s="283" t="s">
        <v>759</v>
      </c>
      <c r="F260" s="126" t="s">
        <v>51</v>
      </c>
      <c r="G260" s="126" t="s">
        <v>237</v>
      </c>
      <c r="H260" s="345">
        <v>718083</v>
      </c>
      <c r="I260" s="129">
        <v>0</v>
      </c>
      <c r="J260" s="129">
        <v>0</v>
      </c>
    </row>
    <row r="261" spans="1:10" s="122" customFormat="1" ht="150" x14ac:dyDescent="0.2">
      <c r="A261" s="37" t="s">
        <v>763</v>
      </c>
      <c r="B261" s="260" t="s">
        <v>224</v>
      </c>
      <c r="C261" s="268" t="s">
        <v>57</v>
      </c>
      <c r="D261" s="268" t="s">
        <v>29</v>
      </c>
      <c r="E261" s="283" t="s">
        <v>760</v>
      </c>
      <c r="F261" s="126"/>
      <c r="G261" s="126"/>
      <c r="H261" s="345">
        <f>H262</f>
        <v>1540000</v>
      </c>
      <c r="I261" s="129">
        <f t="shared" ref="I261:J261" si="91">I262</f>
        <v>0</v>
      </c>
      <c r="J261" s="129">
        <f t="shared" si="91"/>
        <v>0</v>
      </c>
    </row>
    <row r="262" spans="1:10" s="122" customFormat="1" x14ac:dyDescent="0.2">
      <c r="A262" s="37" t="s">
        <v>50</v>
      </c>
      <c r="B262" s="260" t="s">
        <v>224</v>
      </c>
      <c r="C262" s="268" t="s">
        <v>57</v>
      </c>
      <c r="D262" s="268" t="s">
        <v>29</v>
      </c>
      <c r="E262" s="283" t="s">
        <v>760</v>
      </c>
      <c r="F262" s="126" t="s">
        <v>51</v>
      </c>
      <c r="G262" s="126" t="s">
        <v>237</v>
      </c>
      <c r="H262" s="345">
        <f>1098000+442000</f>
        <v>1540000</v>
      </c>
      <c r="I262" s="129">
        <v>0</v>
      </c>
      <c r="J262" s="129">
        <v>0</v>
      </c>
    </row>
    <row r="263" spans="1:10" s="131" customFormat="1" ht="15.75" x14ac:dyDescent="0.2">
      <c r="A263" s="290" t="s">
        <v>126</v>
      </c>
      <c r="B263" s="259" t="s">
        <v>224</v>
      </c>
      <c r="C263" s="265" t="s">
        <v>57</v>
      </c>
      <c r="D263" s="265" t="s">
        <v>31</v>
      </c>
      <c r="E263" s="265"/>
      <c r="F263" s="266"/>
      <c r="G263" s="266"/>
      <c r="H263" s="267">
        <f t="shared" ref="H263:J264" si="92">H264</f>
        <v>11682671.420000002</v>
      </c>
      <c r="I263" s="267">
        <f t="shared" si="92"/>
        <v>8072836.0500000007</v>
      </c>
      <c r="J263" s="267">
        <f t="shared" si="92"/>
        <v>8072836.0500000007</v>
      </c>
    </row>
    <row r="264" spans="1:10" s="131" customFormat="1" ht="15.75" x14ac:dyDescent="0.25">
      <c r="A264" s="18" t="s">
        <v>17</v>
      </c>
      <c r="B264" s="259" t="s">
        <v>224</v>
      </c>
      <c r="C264" s="265" t="s">
        <v>57</v>
      </c>
      <c r="D264" s="265" t="s">
        <v>31</v>
      </c>
      <c r="E264" s="265" t="s">
        <v>18</v>
      </c>
      <c r="F264" s="266"/>
      <c r="G264" s="266"/>
      <c r="H264" s="267">
        <f t="shared" si="92"/>
        <v>11682671.420000002</v>
      </c>
      <c r="I264" s="267">
        <f t="shared" si="92"/>
        <v>8072836.0500000007</v>
      </c>
      <c r="J264" s="267">
        <f t="shared" si="92"/>
        <v>8072836.0500000007</v>
      </c>
    </row>
    <row r="265" spans="1:10" s="131" customFormat="1" x14ac:dyDescent="0.2">
      <c r="A265" s="22" t="s">
        <v>54</v>
      </c>
      <c r="B265" s="260" t="s">
        <v>224</v>
      </c>
      <c r="C265" s="268" t="s">
        <v>57</v>
      </c>
      <c r="D265" s="268" t="s">
        <v>31</v>
      </c>
      <c r="E265" s="125" t="s">
        <v>37</v>
      </c>
      <c r="F265" s="126"/>
      <c r="G265" s="126"/>
      <c r="H265" s="129">
        <f>H266+H269+H272+H275</f>
        <v>11682671.420000002</v>
      </c>
      <c r="I265" s="129">
        <f t="shared" ref="I265:J265" si="93">I266+I269+I272+I275</f>
        <v>8072836.0500000007</v>
      </c>
      <c r="J265" s="129">
        <f t="shared" si="93"/>
        <v>8072836.0500000007</v>
      </c>
    </row>
    <row r="266" spans="1:10" s="131" customFormat="1" ht="45" x14ac:dyDescent="0.2">
      <c r="A266" s="281" t="s">
        <v>252</v>
      </c>
      <c r="B266" s="260" t="s">
        <v>224</v>
      </c>
      <c r="C266" s="268" t="s">
        <v>57</v>
      </c>
      <c r="D266" s="268" t="s">
        <v>31</v>
      </c>
      <c r="E266" s="268" t="s">
        <v>764</v>
      </c>
      <c r="F266" s="126"/>
      <c r="G266" s="126"/>
      <c r="H266" s="345">
        <f>SUM(H267:H268)</f>
        <v>345928.3</v>
      </c>
      <c r="I266" s="129">
        <f>SUM(I267:I268)</f>
        <v>345928.3</v>
      </c>
      <c r="J266" s="129">
        <f>SUM(J267:J268)</f>
        <v>345928.3</v>
      </c>
    </row>
    <row r="267" spans="1:10" s="131" customFormat="1" ht="60" x14ac:dyDescent="0.2">
      <c r="A267" s="22" t="s">
        <v>21</v>
      </c>
      <c r="B267" s="260" t="s">
        <v>224</v>
      </c>
      <c r="C267" s="268" t="s">
        <v>57</v>
      </c>
      <c r="D267" s="268" t="s">
        <v>31</v>
      </c>
      <c r="E267" s="268" t="s">
        <v>764</v>
      </c>
      <c r="F267" s="126" t="s">
        <v>22</v>
      </c>
      <c r="G267" s="126" t="s">
        <v>237</v>
      </c>
      <c r="H267" s="345">
        <v>310653.3</v>
      </c>
      <c r="I267" s="129">
        <v>310653.3</v>
      </c>
      <c r="J267" s="129">
        <v>310653.3</v>
      </c>
    </row>
    <row r="268" spans="1:10" s="131" customFormat="1" ht="30" x14ac:dyDescent="0.2">
      <c r="A268" s="22" t="s">
        <v>25</v>
      </c>
      <c r="B268" s="260" t="s">
        <v>224</v>
      </c>
      <c r="C268" s="268" t="s">
        <v>57</v>
      </c>
      <c r="D268" s="268" t="s">
        <v>31</v>
      </c>
      <c r="E268" s="268" t="s">
        <v>764</v>
      </c>
      <c r="F268" s="126" t="s">
        <v>26</v>
      </c>
      <c r="G268" s="126" t="s">
        <v>237</v>
      </c>
      <c r="H268" s="345">
        <v>35275</v>
      </c>
      <c r="I268" s="129">
        <v>35275</v>
      </c>
      <c r="J268" s="129">
        <v>35275</v>
      </c>
    </row>
    <row r="269" spans="1:10" s="131" customFormat="1" ht="30" x14ac:dyDescent="0.2">
      <c r="A269" s="130" t="s">
        <v>253</v>
      </c>
      <c r="B269" s="260" t="s">
        <v>224</v>
      </c>
      <c r="C269" s="268" t="s">
        <v>57</v>
      </c>
      <c r="D269" s="268" t="s">
        <v>31</v>
      </c>
      <c r="E269" s="268" t="s">
        <v>752</v>
      </c>
      <c r="F269" s="126"/>
      <c r="G269" s="126"/>
      <c r="H269" s="345">
        <f>SUM(H270:H271)</f>
        <v>8616049.0500000007</v>
      </c>
      <c r="I269" s="129">
        <f>SUM(I270:I271)</f>
        <v>5141247.9800000004</v>
      </c>
      <c r="J269" s="129">
        <f>SUM(J270:J271)</f>
        <v>5141247.9800000004</v>
      </c>
    </row>
    <row r="270" spans="1:10" s="131" customFormat="1" ht="60" x14ac:dyDescent="0.2">
      <c r="A270" s="22" t="s">
        <v>21</v>
      </c>
      <c r="B270" s="260" t="s">
        <v>224</v>
      </c>
      <c r="C270" s="268" t="s">
        <v>57</v>
      </c>
      <c r="D270" s="268" t="s">
        <v>31</v>
      </c>
      <c r="E270" s="268" t="s">
        <v>752</v>
      </c>
      <c r="F270" s="126" t="s">
        <v>22</v>
      </c>
      <c r="G270" s="126" t="s">
        <v>237</v>
      </c>
      <c r="H270" s="345">
        <v>8234648.0499999998</v>
      </c>
      <c r="I270" s="129">
        <v>5141247.9800000004</v>
      </c>
      <c r="J270" s="129">
        <v>5141247.9800000004</v>
      </c>
    </row>
    <row r="271" spans="1:10" s="131" customFormat="1" ht="30" x14ac:dyDescent="0.2">
      <c r="A271" s="22" t="s">
        <v>25</v>
      </c>
      <c r="B271" s="260" t="s">
        <v>224</v>
      </c>
      <c r="C271" s="268" t="s">
        <v>57</v>
      </c>
      <c r="D271" s="268" t="s">
        <v>31</v>
      </c>
      <c r="E271" s="268" t="s">
        <v>752</v>
      </c>
      <c r="F271" s="126" t="s">
        <v>26</v>
      </c>
      <c r="G271" s="126" t="s">
        <v>237</v>
      </c>
      <c r="H271" s="345">
        <v>381401</v>
      </c>
      <c r="I271" s="129">
        <v>0</v>
      </c>
      <c r="J271" s="129">
        <v>0</v>
      </c>
    </row>
    <row r="272" spans="1:10" s="131" customFormat="1" ht="30" x14ac:dyDescent="0.2">
      <c r="A272" s="130" t="s">
        <v>754</v>
      </c>
      <c r="B272" s="260" t="s">
        <v>224</v>
      </c>
      <c r="C272" s="268" t="s">
        <v>57</v>
      </c>
      <c r="D272" s="268" t="s">
        <v>31</v>
      </c>
      <c r="E272" s="268" t="s">
        <v>753</v>
      </c>
      <c r="F272" s="126"/>
      <c r="G272" s="126"/>
      <c r="H272" s="345">
        <f>SUM(H273:H274)</f>
        <v>1394440.48</v>
      </c>
      <c r="I272" s="129">
        <f>SUM(I273:I274)</f>
        <v>1259406.1800000002</v>
      </c>
      <c r="J272" s="129">
        <f>SUM(J273:J274)</f>
        <v>1259406.1800000002</v>
      </c>
    </row>
    <row r="273" spans="1:10" s="131" customFormat="1" ht="60" x14ac:dyDescent="0.2">
      <c r="A273" s="22" t="s">
        <v>21</v>
      </c>
      <c r="B273" s="260" t="s">
        <v>224</v>
      </c>
      <c r="C273" s="268" t="s">
        <v>57</v>
      </c>
      <c r="D273" s="268" t="s">
        <v>31</v>
      </c>
      <c r="E273" s="268" t="s">
        <v>753</v>
      </c>
      <c r="F273" s="126" t="s">
        <v>22</v>
      </c>
      <c r="G273" s="126" t="s">
        <v>237</v>
      </c>
      <c r="H273" s="345">
        <v>1357458.48</v>
      </c>
      <c r="I273" s="129">
        <v>1242613.1800000002</v>
      </c>
      <c r="J273" s="129">
        <v>1242613.1800000002</v>
      </c>
    </row>
    <row r="274" spans="1:10" s="128" customFormat="1" ht="30.75" x14ac:dyDescent="0.25">
      <c r="A274" s="22" t="s">
        <v>25</v>
      </c>
      <c r="B274" s="260" t="s">
        <v>224</v>
      </c>
      <c r="C274" s="268" t="s">
        <v>57</v>
      </c>
      <c r="D274" s="268" t="s">
        <v>31</v>
      </c>
      <c r="E274" s="268" t="s">
        <v>753</v>
      </c>
      <c r="F274" s="126" t="s">
        <v>26</v>
      </c>
      <c r="G274" s="126" t="s">
        <v>237</v>
      </c>
      <c r="H274" s="345">
        <v>36982</v>
      </c>
      <c r="I274" s="129">
        <v>16793</v>
      </c>
      <c r="J274" s="129">
        <v>16793</v>
      </c>
    </row>
    <row r="275" spans="1:10" s="122" customFormat="1" ht="45" x14ac:dyDescent="0.2">
      <c r="A275" s="130" t="s">
        <v>254</v>
      </c>
      <c r="B275" s="260" t="s">
        <v>224</v>
      </c>
      <c r="C275" s="268" t="s">
        <v>57</v>
      </c>
      <c r="D275" s="268" t="s">
        <v>31</v>
      </c>
      <c r="E275" s="268" t="s">
        <v>765</v>
      </c>
      <c r="F275" s="126"/>
      <c r="G275" s="126"/>
      <c r="H275" s="345">
        <f>SUM(H276:H277)</f>
        <v>1326253.5899999999</v>
      </c>
      <c r="I275" s="129">
        <f>SUM(I276:I277)</f>
        <v>1326253.5899999999</v>
      </c>
      <c r="J275" s="129">
        <f>SUM(J276:J277)</f>
        <v>1326253.5899999999</v>
      </c>
    </row>
    <row r="276" spans="1:10" s="122" customFormat="1" ht="60" x14ac:dyDescent="0.2">
      <c r="A276" s="22" t="s">
        <v>21</v>
      </c>
      <c r="B276" s="260" t="s">
        <v>224</v>
      </c>
      <c r="C276" s="268" t="s">
        <v>57</v>
      </c>
      <c r="D276" s="268" t="s">
        <v>31</v>
      </c>
      <c r="E276" s="268" t="s">
        <v>765</v>
      </c>
      <c r="F276" s="126" t="s">
        <v>22</v>
      </c>
      <c r="G276" s="126" t="s">
        <v>237</v>
      </c>
      <c r="H276" s="345">
        <v>1265271.5899999999</v>
      </c>
      <c r="I276" s="129">
        <v>1265271.5899999999</v>
      </c>
      <c r="J276" s="129">
        <v>1265271.5899999999</v>
      </c>
    </row>
    <row r="277" spans="1:10" s="122" customFormat="1" ht="30" x14ac:dyDescent="0.2">
      <c r="A277" s="22" t="s">
        <v>25</v>
      </c>
      <c r="B277" s="260" t="s">
        <v>224</v>
      </c>
      <c r="C277" s="268" t="s">
        <v>57</v>
      </c>
      <c r="D277" s="268" t="s">
        <v>31</v>
      </c>
      <c r="E277" s="268" t="s">
        <v>765</v>
      </c>
      <c r="F277" s="126" t="s">
        <v>26</v>
      </c>
      <c r="G277" s="126" t="s">
        <v>237</v>
      </c>
      <c r="H277" s="345">
        <v>60982</v>
      </c>
      <c r="I277" s="129">
        <v>60982</v>
      </c>
      <c r="J277" s="129">
        <v>60982</v>
      </c>
    </row>
    <row r="278" spans="1:10" s="122" customFormat="1" ht="15.75" x14ac:dyDescent="0.25">
      <c r="A278" s="18" t="s">
        <v>130</v>
      </c>
      <c r="B278" s="259" t="s">
        <v>224</v>
      </c>
      <c r="C278" s="265" t="s">
        <v>35</v>
      </c>
      <c r="D278" s="265"/>
      <c r="E278" s="265"/>
      <c r="F278" s="266"/>
      <c r="G278" s="266"/>
      <c r="H278" s="348">
        <f>H279+H285</f>
        <v>12909863.639999999</v>
      </c>
      <c r="I278" s="267">
        <f>I279</f>
        <v>0</v>
      </c>
      <c r="J278" s="267">
        <f>J279</f>
        <v>0</v>
      </c>
    </row>
    <row r="279" spans="1:10" s="122" customFormat="1" ht="15.75" x14ac:dyDescent="0.25">
      <c r="A279" s="18" t="s">
        <v>131</v>
      </c>
      <c r="B279" s="259" t="s">
        <v>224</v>
      </c>
      <c r="C279" s="265" t="s">
        <v>35</v>
      </c>
      <c r="D279" s="265" t="s">
        <v>14</v>
      </c>
      <c r="E279" s="265"/>
      <c r="F279" s="266"/>
      <c r="G279" s="266"/>
      <c r="H279" s="348">
        <f>H280</f>
        <v>9102517.6399999987</v>
      </c>
      <c r="I279" s="267">
        <f t="shared" ref="I279:J279" si="94">I280</f>
        <v>0</v>
      </c>
      <c r="J279" s="267">
        <f t="shared" si="94"/>
        <v>0</v>
      </c>
    </row>
    <row r="280" spans="1:10" s="122" customFormat="1" ht="31.5" x14ac:dyDescent="0.25">
      <c r="A280" s="18" t="s">
        <v>132</v>
      </c>
      <c r="B280" s="259">
        <v>701</v>
      </c>
      <c r="C280" s="265" t="s">
        <v>35</v>
      </c>
      <c r="D280" s="265" t="s">
        <v>14</v>
      </c>
      <c r="E280" s="265" t="s">
        <v>133</v>
      </c>
      <c r="F280" s="266"/>
      <c r="G280" s="266"/>
      <c r="H280" s="348">
        <f t="shared" ref="H280:J281" si="95">H281</f>
        <v>9102517.6399999987</v>
      </c>
      <c r="I280" s="267">
        <f t="shared" si="95"/>
        <v>0</v>
      </c>
      <c r="J280" s="267">
        <f t="shared" si="95"/>
        <v>0</v>
      </c>
    </row>
    <row r="281" spans="1:10" s="122" customFormat="1" ht="15.75" x14ac:dyDescent="0.25">
      <c r="A281" s="18" t="s">
        <v>48</v>
      </c>
      <c r="B281" s="259" t="s">
        <v>224</v>
      </c>
      <c r="C281" s="265" t="s">
        <v>35</v>
      </c>
      <c r="D281" s="265" t="s">
        <v>14</v>
      </c>
      <c r="E281" s="265" t="s">
        <v>135</v>
      </c>
      <c r="F281" s="266"/>
      <c r="G281" s="266"/>
      <c r="H281" s="348">
        <f t="shared" si="95"/>
        <v>9102517.6399999987</v>
      </c>
      <c r="I281" s="267">
        <f t="shared" si="95"/>
        <v>0</v>
      </c>
      <c r="J281" s="267">
        <f t="shared" si="95"/>
        <v>0</v>
      </c>
    </row>
    <row r="282" spans="1:10" s="122" customFormat="1" ht="30" x14ac:dyDescent="0.2">
      <c r="A282" s="22" t="s">
        <v>165</v>
      </c>
      <c r="B282" s="260">
        <v>701</v>
      </c>
      <c r="C282" s="268" t="s">
        <v>35</v>
      </c>
      <c r="D282" s="268" t="s">
        <v>14</v>
      </c>
      <c r="E282" s="268">
        <v>5740022001</v>
      </c>
      <c r="F282" s="126"/>
      <c r="G282" s="126"/>
      <c r="H282" s="345">
        <f>SUM(H283:H284)</f>
        <v>9102517.6399999987</v>
      </c>
      <c r="I282" s="129">
        <f t="shared" ref="I282:J282" si="96">SUM(I283:I284)</f>
        <v>0</v>
      </c>
      <c r="J282" s="129">
        <f t="shared" si="96"/>
        <v>0</v>
      </c>
    </row>
    <row r="283" spans="1:10" s="122" customFormat="1" ht="60" x14ac:dyDescent="0.2">
      <c r="A283" s="22" t="s">
        <v>21</v>
      </c>
      <c r="B283" s="260" t="s">
        <v>224</v>
      </c>
      <c r="C283" s="268" t="s">
        <v>35</v>
      </c>
      <c r="D283" s="268" t="s">
        <v>14</v>
      </c>
      <c r="E283" s="268">
        <v>5740022001</v>
      </c>
      <c r="F283" s="126" t="s">
        <v>22</v>
      </c>
      <c r="G283" s="126" t="s">
        <v>237</v>
      </c>
      <c r="H283" s="345">
        <f>5348675.2+3703944+41489.35</f>
        <v>9094108.5499999989</v>
      </c>
      <c r="I283" s="129">
        <v>0</v>
      </c>
      <c r="J283" s="129">
        <v>0</v>
      </c>
    </row>
    <row r="284" spans="1:10" s="122" customFormat="1" ht="30" x14ac:dyDescent="0.2">
      <c r="A284" s="22" t="s">
        <v>25</v>
      </c>
      <c r="B284" s="260">
        <v>701</v>
      </c>
      <c r="C284" s="268" t="s">
        <v>35</v>
      </c>
      <c r="D284" s="268" t="s">
        <v>14</v>
      </c>
      <c r="E284" s="268">
        <v>5740022001</v>
      </c>
      <c r="F284" s="126" t="s">
        <v>26</v>
      </c>
      <c r="G284" s="126" t="s">
        <v>237</v>
      </c>
      <c r="H284" s="345">
        <v>8409.09</v>
      </c>
      <c r="I284" s="129">
        <v>0</v>
      </c>
      <c r="J284" s="129">
        <v>0</v>
      </c>
    </row>
    <row r="285" spans="1:10" s="128" customFormat="1" ht="15.75" x14ac:dyDescent="0.25">
      <c r="A285" s="18" t="s">
        <v>150</v>
      </c>
      <c r="B285" s="259">
        <v>701</v>
      </c>
      <c r="C285" s="265" t="s">
        <v>35</v>
      </c>
      <c r="D285" s="265" t="s">
        <v>24</v>
      </c>
      <c r="E285" s="265"/>
      <c r="F285" s="266"/>
      <c r="G285" s="266"/>
      <c r="H285" s="348">
        <f>H286</f>
        <v>3807346</v>
      </c>
      <c r="I285" s="267">
        <f t="shared" ref="I285:J288" si="97">I286</f>
        <v>0</v>
      </c>
      <c r="J285" s="267">
        <f t="shared" si="97"/>
        <v>0</v>
      </c>
    </row>
    <row r="286" spans="1:10" s="128" customFormat="1" ht="31.5" x14ac:dyDescent="0.25">
      <c r="A286" s="18" t="s">
        <v>132</v>
      </c>
      <c r="B286" s="259" t="s">
        <v>224</v>
      </c>
      <c r="C286" s="265" t="s">
        <v>35</v>
      </c>
      <c r="D286" s="265" t="s">
        <v>24</v>
      </c>
      <c r="E286" s="265" t="s">
        <v>133</v>
      </c>
      <c r="F286" s="266"/>
      <c r="G286" s="266"/>
      <c r="H286" s="348">
        <f>H287</f>
        <v>3807346</v>
      </c>
      <c r="I286" s="267">
        <f t="shared" si="97"/>
        <v>0</v>
      </c>
      <c r="J286" s="267">
        <f t="shared" si="97"/>
        <v>0</v>
      </c>
    </row>
    <row r="287" spans="1:10" s="122" customFormat="1" x14ac:dyDescent="0.2">
      <c r="A287" s="22" t="s">
        <v>48</v>
      </c>
      <c r="B287" s="260">
        <v>701</v>
      </c>
      <c r="C287" s="268" t="s">
        <v>35</v>
      </c>
      <c r="D287" s="268" t="s">
        <v>24</v>
      </c>
      <c r="E287" s="268" t="s">
        <v>135</v>
      </c>
      <c r="F287" s="126"/>
      <c r="G287" s="126"/>
      <c r="H287" s="345">
        <f>H288</f>
        <v>3807346</v>
      </c>
      <c r="I287" s="129">
        <f t="shared" si="97"/>
        <v>0</v>
      </c>
      <c r="J287" s="129">
        <f t="shared" si="97"/>
        <v>0</v>
      </c>
    </row>
    <row r="288" spans="1:10" s="122" customFormat="1" ht="30" x14ac:dyDescent="0.2">
      <c r="A288" s="22" t="s">
        <v>165</v>
      </c>
      <c r="B288" s="260" t="s">
        <v>224</v>
      </c>
      <c r="C288" s="268" t="s">
        <v>35</v>
      </c>
      <c r="D288" s="268" t="s">
        <v>24</v>
      </c>
      <c r="E288" s="268">
        <v>5740022001</v>
      </c>
      <c r="F288" s="126"/>
      <c r="G288" s="126"/>
      <c r="H288" s="345">
        <f>H289</f>
        <v>3807346</v>
      </c>
      <c r="I288" s="129">
        <f t="shared" si="97"/>
        <v>0</v>
      </c>
      <c r="J288" s="129">
        <f t="shared" si="97"/>
        <v>0</v>
      </c>
    </row>
    <row r="289" spans="1:10" s="122" customFormat="1" ht="60" x14ac:dyDescent="0.2">
      <c r="A289" s="22" t="s">
        <v>21</v>
      </c>
      <c r="B289" s="260">
        <v>701</v>
      </c>
      <c r="C289" s="268" t="s">
        <v>35</v>
      </c>
      <c r="D289" s="268" t="s">
        <v>24</v>
      </c>
      <c r="E289" s="268">
        <v>5740022001</v>
      </c>
      <c r="F289" s="126" t="s">
        <v>22</v>
      </c>
      <c r="G289" s="126" t="s">
        <v>237</v>
      </c>
      <c r="H289" s="345">
        <v>3807346</v>
      </c>
      <c r="I289" s="129">
        <v>0</v>
      </c>
      <c r="J289" s="129">
        <v>0</v>
      </c>
    </row>
    <row r="290" spans="1:10" s="131" customFormat="1" ht="47.25" x14ac:dyDescent="0.2">
      <c r="A290" s="115" t="s">
        <v>136</v>
      </c>
      <c r="B290" s="291" t="s">
        <v>224</v>
      </c>
      <c r="C290" s="48" t="s">
        <v>137</v>
      </c>
      <c r="D290" s="48"/>
      <c r="E290" s="48"/>
      <c r="F290" s="49"/>
      <c r="G290" s="268"/>
      <c r="H290" s="129">
        <f>H291+H301+H296</f>
        <v>324746150.06999999</v>
      </c>
      <c r="I290" s="129">
        <f t="shared" ref="I290:J290" si="98">I291+I301+I296</f>
        <v>185751300</v>
      </c>
      <c r="J290" s="129">
        <f t="shared" si="98"/>
        <v>201199400</v>
      </c>
    </row>
    <row r="291" spans="1:10" s="131" customFormat="1" ht="47.25" x14ac:dyDescent="0.2">
      <c r="A291" s="51" t="s">
        <v>255</v>
      </c>
      <c r="B291" s="291" t="s">
        <v>224</v>
      </c>
      <c r="C291" s="48" t="s">
        <v>137</v>
      </c>
      <c r="D291" s="48" t="s">
        <v>14</v>
      </c>
      <c r="E291" s="48"/>
      <c r="F291" s="49"/>
      <c r="G291" s="268"/>
      <c r="H291" s="345">
        <f>H292</f>
        <v>312250870</v>
      </c>
      <c r="I291" s="129">
        <f t="shared" ref="I291:J294" si="99">I292</f>
        <v>185751300</v>
      </c>
      <c r="J291" s="129">
        <f t="shared" si="99"/>
        <v>201199400</v>
      </c>
    </row>
    <row r="292" spans="1:10" s="131" customFormat="1" ht="15.75" x14ac:dyDescent="0.25">
      <c r="A292" s="18" t="s">
        <v>17</v>
      </c>
      <c r="B292" s="291" t="s">
        <v>224</v>
      </c>
      <c r="C292" s="48" t="s">
        <v>137</v>
      </c>
      <c r="D292" s="48" t="s">
        <v>14</v>
      </c>
      <c r="E292" s="48" t="s">
        <v>18</v>
      </c>
      <c r="F292" s="49"/>
      <c r="G292" s="268"/>
      <c r="H292" s="345">
        <f>H293</f>
        <v>312250870</v>
      </c>
      <c r="I292" s="129">
        <f t="shared" si="99"/>
        <v>185751300</v>
      </c>
      <c r="J292" s="129">
        <f t="shared" si="99"/>
        <v>201199400</v>
      </c>
    </row>
    <row r="293" spans="1:10" s="131" customFormat="1" x14ac:dyDescent="0.2">
      <c r="A293" s="22" t="s">
        <v>82</v>
      </c>
      <c r="B293" s="292" t="s">
        <v>224</v>
      </c>
      <c r="C293" s="52" t="s">
        <v>137</v>
      </c>
      <c r="D293" s="52" t="s">
        <v>14</v>
      </c>
      <c r="E293" s="52" t="s">
        <v>139</v>
      </c>
      <c r="F293" s="53"/>
      <c r="G293" s="268"/>
      <c r="H293" s="345">
        <f>H294</f>
        <v>312250870</v>
      </c>
      <c r="I293" s="129">
        <f t="shared" si="99"/>
        <v>185751300</v>
      </c>
      <c r="J293" s="330">
        <f t="shared" si="99"/>
        <v>201199400</v>
      </c>
    </row>
    <row r="294" spans="1:10" s="131" customFormat="1" ht="45" x14ac:dyDescent="0.2">
      <c r="A294" s="293" t="s">
        <v>256</v>
      </c>
      <c r="B294" s="292" t="s">
        <v>224</v>
      </c>
      <c r="C294" s="52" t="s">
        <v>137</v>
      </c>
      <c r="D294" s="52" t="s">
        <v>14</v>
      </c>
      <c r="E294" s="52" t="s">
        <v>257</v>
      </c>
      <c r="F294" s="52"/>
      <c r="G294" s="268"/>
      <c r="H294" s="345">
        <f>H295</f>
        <v>312250870</v>
      </c>
      <c r="I294" s="129">
        <f t="shared" si="99"/>
        <v>185751300</v>
      </c>
      <c r="J294" s="129">
        <f t="shared" si="99"/>
        <v>201199400</v>
      </c>
    </row>
    <row r="295" spans="1:10" s="131" customFormat="1" x14ac:dyDescent="0.2">
      <c r="A295" s="37" t="s">
        <v>82</v>
      </c>
      <c r="B295" s="292" t="s">
        <v>224</v>
      </c>
      <c r="C295" s="52" t="s">
        <v>137</v>
      </c>
      <c r="D295" s="52" t="s">
        <v>14</v>
      </c>
      <c r="E295" s="52" t="s">
        <v>257</v>
      </c>
      <c r="F295" s="52" t="s">
        <v>140</v>
      </c>
      <c r="G295" s="268" t="s">
        <v>237</v>
      </c>
      <c r="H295" s="354">
        <v>312250870</v>
      </c>
      <c r="I295" s="132">
        <v>185751300</v>
      </c>
      <c r="J295" s="132">
        <v>201199400</v>
      </c>
    </row>
    <row r="296" spans="1:10" s="390" customFormat="1" ht="15.75" x14ac:dyDescent="0.25">
      <c r="A296" s="274" t="s">
        <v>796</v>
      </c>
      <c r="B296" s="291" t="s">
        <v>224</v>
      </c>
      <c r="C296" s="48" t="s">
        <v>137</v>
      </c>
      <c r="D296" s="48" t="s">
        <v>16</v>
      </c>
      <c r="F296" s="48"/>
      <c r="G296" s="265"/>
      <c r="H296" s="391">
        <f>H297</f>
        <v>10944630.439999999</v>
      </c>
      <c r="I296" s="389">
        <f t="shared" ref="I296:J299" si="100">I297</f>
        <v>0</v>
      </c>
      <c r="J296" s="389">
        <f t="shared" si="100"/>
        <v>0</v>
      </c>
    </row>
    <row r="297" spans="1:10" s="390" customFormat="1" ht="15.75" x14ac:dyDescent="0.25">
      <c r="A297" s="274" t="s">
        <v>17</v>
      </c>
      <c r="B297" s="291" t="s">
        <v>224</v>
      </c>
      <c r="C297" s="48" t="s">
        <v>137</v>
      </c>
      <c r="D297" s="48" t="s">
        <v>16</v>
      </c>
      <c r="E297" s="48" t="s">
        <v>18</v>
      </c>
      <c r="F297" s="48"/>
      <c r="G297" s="265"/>
      <c r="H297" s="391">
        <f>H298</f>
        <v>10944630.439999999</v>
      </c>
      <c r="I297" s="389">
        <f t="shared" si="100"/>
        <v>0</v>
      </c>
      <c r="J297" s="389">
        <f t="shared" si="100"/>
        <v>0</v>
      </c>
    </row>
    <row r="298" spans="1:10" s="390" customFormat="1" ht="15.75" x14ac:dyDescent="0.25">
      <c r="A298" s="274" t="s">
        <v>82</v>
      </c>
      <c r="B298" s="291" t="s">
        <v>224</v>
      </c>
      <c r="C298" s="48" t="s">
        <v>137</v>
      </c>
      <c r="D298" s="48" t="s">
        <v>16</v>
      </c>
      <c r="E298" s="48" t="s">
        <v>139</v>
      </c>
      <c r="F298" s="48"/>
      <c r="G298" s="265"/>
      <c r="H298" s="391">
        <f>H299</f>
        <v>10944630.439999999</v>
      </c>
      <c r="I298" s="389">
        <f t="shared" si="100"/>
        <v>0</v>
      </c>
      <c r="J298" s="389">
        <f t="shared" si="100"/>
        <v>0</v>
      </c>
    </row>
    <row r="299" spans="1:10" s="131" customFormat="1" ht="30" x14ac:dyDescent="0.2">
      <c r="A299" s="37" t="s">
        <v>795</v>
      </c>
      <c r="B299" s="292" t="s">
        <v>224</v>
      </c>
      <c r="C299" s="52" t="s">
        <v>137</v>
      </c>
      <c r="D299" s="52" t="s">
        <v>16</v>
      </c>
      <c r="E299" s="52" t="s">
        <v>794</v>
      </c>
      <c r="F299" s="52"/>
      <c r="G299" s="268"/>
      <c r="H299" s="354">
        <f>H300</f>
        <v>10944630.439999999</v>
      </c>
      <c r="I299" s="132">
        <f t="shared" si="100"/>
        <v>0</v>
      </c>
      <c r="J299" s="132">
        <f t="shared" si="100"/>
        <v>0</v>
      </c>
    </row>
    <row r="300" spans="1:10" s="131" customFormat="1" x14ac:dyDescent="0.2">
      <c r="A300" s="37" t="s">
        <v>82</v>
      </c>
      <c r="B300" s="292" t="s">
        <v>224</v>
      </c>
      <c r="C300" s="52" t="s">
        <v>137</v>
      </c>
      <c r="D300" s="52" t="s">
        <v>16</v>
      </c>
      <c r="E300" s="52" t="s">
        <v>794</v>
      </c>
      <c r="F300" s="52" t="s">
        <v>140</v>
      </c>
      <c r="G300" s="268" t="s">
        <v>237</v>
      </c>
      <c r="H300" s="354">
        <f>5665460.5+4401899+725907.32+151363.62</f>
        <v>10944630.439999999</v>
      </c>
      <c r="I300" s="132">
        <v>0</v>
      </c>
      <c r="J300" s="132">
        <v>0</v>
      </c>
    </row>
    <row r="301" spans="1:10" s="390" customFormat="1" ht="15.75" x14ac:dyDescent="0.25">
      <c r="A301" s="274" t="s">
        <v>138</v>
      </c>
      <c r="B301" s="291">
        <v>701</v>
      </c>
      <c r="C301" s="48" t="s">
        <v>137</v>
      </c>
      <c r="D301" s="48" t="s">
        <v>24</v>
      </c>
      <c r="E301" s="48"/>
      <c r="F301" s="48"/>
      <c r="G301" s="265"/>
      <c r="H301" s="391">
        <f>H302</f>
        <v>1550649.63</v>
      </c>
      <c r="I301" s="389">
        <f t="shared" ref="I301:J304" si="101">I302</f>
        <v>0</v>
      </c>
      <c r="J301" s="389">
        <f t="shared" si="101"/>
        <v>0</v>
      </c>
    </row>
    <row r="302" spans="1:10" s="390" customFormat="1" ht="15.75" x14ac:dyDescent="0.25">
      <c r="A302" s="274" t="s">
        <v>17</v>
      </c>
      <c r="B302" s="291" t="s">
        <v>224</v>
      </c>
      <c r="C302" s="48" t="s">
        <v>137</v>
      </c>
      <c r="D302" s="48" t="s">
        <v>24</v>
      </c>
      <c r="E302" s="48" t="s">
        <v>18</v>
      </c>
      <c r="F302" s="48"/>
      <c r="G302" s="265"/>
      <c r="H302" s="391">
        <f>H303</f>
        <v>1550649.63</v>
      </c>
      <c r="I302" s="389">
        <f t="shared" si="101"/>
        <v>0</v>
      </c>
      <c r="J302" s="389">
        <f t="shared" si="101"/>
        <v>0</v>
      </c>
    </row>
    <row r="303" spans="1:10" s="131" customFormat="1" x14ac:dyDescent="0.2">
      <c r="A303" s="37" t="s">
        <v>82</v>
      </c>
      <c r="B303" s="292">
        <v>701</v>
      </c>
      <c r="C303" s="52" t="s">
        <v>137</v>
      </c>
      <c r="D303" s="52" t="s">
        <v>24</v>
      </c>
      <c r="E303" s="52" t="s">
        <v>139</v>
      </c>
      <c r="F303" s="52"/>
      <c r="G303" s="268"/>
      <c r="H303" s="354">
        <f>H304</f>
        <v>1550649.63</v>
      </c>
      <c r="I303" s="132">
        <f t="shared" si="101"/>
        <v>0</v>
      </c>
      <c r="J303" s="132">
        <f t="shared" si="101"/>
        <v>0</v>
      </c>
    </row>
    <row r="304" spans="1:10" s="131" customFormat="1" ht="30" x14ac:dyDescent="0.2">
      <c r="A304" s="37" t="s">
        <v>193</v>
      </c>
      <c r="B304" s="292">
        <v>701</v>
      </c>
      <c r="C304" s="52" t="s">
        <v>137</v>
      </c>
      <c r="D304" s="52" t="s">
        <v>24</v>
      </c>
      <c r="E304" s="52">
        <v>9960088520</v>
      </c>
      <c r="F304" s="52"/>
      <c r="G304" s="268"/>
      <c r="H304" s="354">
        <f>H305</f>
        <v>1550649.63</v>
      </c>
      <c r="I304" s="132">
        <f t="shared" si="101"/>
        <v>0</v>
      </c>
      <c r="J304" s="132">
        <f t="shared" si="101"/>
        <v>0</v>
      </c>
    </row>
    <row r="305" spans="1:10" s="131" customFormat="1" x14ac:dyDescent="0.2">
      <c r="A305" s="37" t="s">
        <v>82</v>
      </c>
      <c r="B305" s="292" t="s">
        <v>224</v>
      </c>
      <c r="C305" s="52" t="s">
        <v>137</v>
      </c>
      <c r="D305" s="52" t="s">
        <v>24</v>
      </c>
      <c r="E305" s="52">
        <v>9960088520</v>
      </c>
      <c r="F305" s="52" t="s">
        <v>140</v>
      </c>
      <c r="G305" s="268" t="s">
        <v>237</v>
      </c>
      <c r="H305" s="354">
        <f>1000649.63+550000</f>
        <v>1550649.63</v>
      </c>
      <c r="I305" s="132">
        <v>0</v>
      </c>
      <c r="J305" s="132">
        <v>0</v>
      </c>
    </row>
    <row r="307" spans="1:10" x14ac:dyDescent="0.25">
      <c r="A307" s="1" t="s">
        <v>258</v>
      </c>
    </row>
  </sheetData>
  <autoFilter ref="A12:J295"/>
  <mergeCells count="1">
    <mergeCell ref="A10:J10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5"/>
  <sheetViews>
    <sheetView topLeftCell="C1" workbookViewId="0">
      <selection activeCell="F1" sqref="F1:L22"/>
    </sheetView>
  </sheetViews>
  <sheetFormatPr defaultRowHeight="15" x14ac:dyDescent="0.25"/>
  <cols>
    <col min="1" max="1" width="10.42578125" style="133" customWidth="1"/>
    <col min="2" max="2" width="67" style="133" customWidth="1"/>
    <col min="3" max="3" width="20.140625" style="136" customWidth="1"/>
    <col min="4" max="4" width="17.5703125" style="136" customWidth="1"/>
    <col min="5" max="5" width="17.28515625" style="136" bestFit="1" customWidth="1"/>
    <col min="6" max="6" width="12.42578125" bestFit="1" customWidth="1"/>
  </cols>
  <sheetData>
    <row r="2" spans="1:12" ht="18.75" x14ac:dyDescent="0.3">
      <c r="B2" s="134"/>
      <c r="C2" s="135" t="s">
        <v>844</v>
      </c>
    </row>
    <row r="3" spans="1:12" ht="18.75" x14ac:dyDescent="0.3">
      <c r="B3" s="134"/>
      <c r="C3" s="135" t="s">
        <v>834</v>
      </c>
      <c r="F3" s="399"/>
      <c r="G3" s="399"/>
      <c r="H3" s="399"/>
      <c r="I3" s="399"/>
      <c r="J3" s="399"/>
      <c r="K3" s="399"/>
      <c r="L3" s="399"/>
    </row>
    <row r="4" spans="1:12" ht="18.75" x14ac:dyDescent="0.3">
      <c r="B4" s="134"/>
      <c r="C4" s="135" t="s">
        <v>1</v>
      </c>
    </row>
    <row r="5" spans="1:12" ht="18.75" x14ac:dyDescent="0.3">
      <c r="B5" s="134"/>
      <c r="C5" s="135" t="s">
        <v>2</v>
      </c>
    </row>
    <row r="6" spans="1:12" ht="18.75" x14ac:dyDescent="0.3">
      <c r="B6" s="134"/>
      <c r="C6" s="135" t="s">
        <v>3</v>
      </c>
    </row>
    <row r="7" spans="1:12" ht="18.75" x14ac:dyDescent="0.3">
      <c r="B7" s="134"/>
      <c r="C7" s="135" t="s">
        <v>845</v>
      </c>
    </row>
    <row r="8" spans="1:12" ht="18.75" x14ac:dyDescent="0.3">
      <c r="C8" s="135" t="s">
        <v>833</v>
      </c>
    </row>
    <row r="10" spans="1:12" ht="46.5" customHeight="1" x14ac:dyDescent="0.25">
      <c r="A10" s="436" t="s">
        <v>292</v>
      </c>
      <c r="B10" s="436"/>
      <c r="C10" s="436"/>
      <c r="D10" s="436"/>
      <c r="E10" s="436"/>
    </row>
    <row r="11" spans="1:12" x14ac:dyDescent="0.25">
      <c r="E11" s="138" t="s">
        <v>260</v>
      </c>
    </row>
    <row r="12" spans="1:12" ht="30" x14ac:dyDescent="0.25">
      <c r="A12" s="139" t="s">
        <v>261</v>
      </c>
      <c r="B12" s="139" t="s">
        <v>262</v>
      </c>
      <c r="C12" s="140" t="s">
        <v>10</v>
      </c>
      <c r="D12" s="140" t="s">
        <v>11</v>
      </c>
      <c r="E12" s="140" t="s">
        <v>141</v>
      </c>
    </row>
    <row r="13" spans="1:12" ht="31.5" x14ac:dyDescent="0.25">
      <c r="A13" s="141">
        <v>1</v>
      </c>
      <c r="B13" s="142" t="s">
        <v>263</v>
      </c>
      <c r="C13" s="400">
        <f>SUM(C14:C24)</f>
        <v>312250870</v>
      </c>
      <c r="D13" s="400">
        <f t="shared" ref="D13:E13" si="0">SUM(D14:D24)</f>
        <v>0</v>
      </c>
      <c r="E13" s="400">
        <f t="shared" si="0"/>
        <v>0</v>
      </c>
    </row>
    <row r="14" spans="1:12" ht="15.75" x14ac:dyDescent="0.25">
      <c r="A14" s="143" t="s">
        <v>264</v>
      </c>
      <c r="B14" s="144" t="s">
        <v>265</v>
      </c>
      <c r="C14" s="145">
        <v>50152600</v>
      </c>
      <c r="D14" s="146">
        <v>0</v>
      </c>
      <c r="E14" s="146">
        <v>0</v>
      </c>
    </row>
    <row r="15" spans="1:12" ht="15.75" x14ac:dyDescent="0.25">
      <c r="A15" s="143" t="s">
        <v>266</v>
      </c>
      <c r="B15" s="144" t="s">
        <v>267</v>
      </c>
      <c r="C15" s="145">
        <v>26802860</v>
      </c>
      <c r="D15" s="146">
        <v>0</v>
      </c>
      <c r="E15" s="146">
        <v>0</v>
      </c>
    </row>
    <row r="16" spans="1:12" ht="15.75" x14ac:dyDescent="0.25">
      <c r="A16" s="143" t="s">
        <v>268</v>
      </c>
      <c r="B16" s="144" t="s">
        <v>269</v>
      </c>
      <c r="C16" s="145">
        <v>37954360</v>
      </c>
      <c r="D16" s="146">
        <v>0</v>
      </c>
      <c r="E16" s="146">
        <v>0</v>
      </c>
    </row>
    <row r="17" spans="1:12" ht="15.75" x14ac:dyDescent="0.25">
      <c r="A17" s="143" t="s">
        <v>270</v>
      </c>
      <c r="B17" s="144" t="s">
        <v>271</v>
      </c>
      <c r="C17" s="145">
        <v>24107970</v>
      </c>
      <c r="D17" s="146">
        <v>0</v>
      </c>
      <c r="E17" s="146">
        <v>0</v>
      </c>
    </row>
    <row r="18" spans="1:12" ht="15.75" x14ac:dyDescent="0.25">
      <c r="A18" s="143" t="s">
        <v>272</v>
      </c>
      <c r="B18" s="144" t="s">
        <v>273</v>
      </c>
      <c r="C18" s="145">
        <v>25139360</v>
      </c>
      <c r="D18" s="146">
        <v>0</v>
      </c>
      <c r="E18" s="146">
        <v>0</v>
      </c>
      <c r="F18" s="151"/>
      <c r="G18" s="151"/>
      <c r="H18" s="151"/>
      <c r="I18" s="151"/>
      <c r="J18" s="151"/>
      <c r="K18" s="151"/>
      <c r="L18" s="151"/>
    </row>
    <row r="19" spans="1:12" ht="15.75" x14ac:dyDescent="0.25">
      <c r="A19" s="143" t="s">
        <v>274</v>
      </c>
      <c r="B19" s="144" t="s">
        <v>275</v>
      </c>
      <c r="C19" s="145">
        <v>20329460</v>
      </c>
      <c r="D19" s="146">
        <v>0</v>
      </c>
      <c r="E19" s="146">
        <v>0</v>
      </c>
    </row>
    <row r="20" spans="1:12" ht="15.75" x14ac:dyDescent="0.25">
      <c r="A20" s="143" t="s">
        <v>276</v>
      </c>
      <c r="B20" s="144" t="s">
        <v>277</v>
      </c>
      <c r="C20" s="145">
        <v>37541030</v>
      </c>
      <c r="D20" s="146">
        <v>0</v>
      </c>
      <c r="E20" s="146">
        <v>0</v>
      </c>
    </row>
    <row r="21" spans="1:12" ht="15.75" x14ac:dyDescent="0.25">
      <c r="A21" s="143" t="s">
        <v>278</v>
      </c>
      <c r="B21" s="144" t="s">
        <v>279</v>
      </c>
      <c r="C21" s="145">
        <v>27964340</v>
      </c>
      <c r="D21" s="146">
        <v>0</v>
      </c>
      <c r="E21" s="146">
        <v>0</v>
      </c>
      <c r="F21" s="137"/>
      <c r="G21" s="137"/>
    </row>
    <row r="22" spans="1:12" ht="15.75" x14ac:dyDescent="0.25">
      <c r="A22" s="143" t="s">
        <v>280</v>
      </c>
      <c r="B22" s="144" t="s">
        <v>281</v>
      </c>
      <c r="C22" s="145">
        <v>26418850</v>
      </c>
      <c r="D22" s="146">
        <v>0</v>
      </c>
      <c r="E22" s="146">
        <v>0</v>
      </c>
      <c r="F22" s="137"/>
      <c r="G22" s="137"/>
    </row>
    <row r="23" spans="1:12" ht="15.75" x14ac:dyDescent="0.25">
      <c r="A23" s="143" t="s">
        <v>282</v>
      </c>
      <c r="B23" s="144" t="s">
        <v>283</v>
      </c>
      <c r="C23" s="145">
        <v>19282600</v>
      </c>
      <c r="D23" s="146">
        <v>0</v>
      </c>
      <c r="E23" s="146">
        <v>0</v>
      </c>
      <c r="F23" s="137"/>
      <c r="G23" s="137"/>
    </row>
    <row r="24" spans="1:12" ht="15.75" x14ac:dyDescent="0.25">
      <c r="A24" s="143" t="s">
        <v>284</v>
      </c>
      <c r="B24" s="144" t="s">
        <v>285</v>
      </c>
      <c r="C24" s="145">
        <v>16557440</v>
      </c>
      <c r="D24" s="146">
        <v>0</v>
      </c>
      <c r="E24" s="146">
        <v>0</v>
      </c>
      <c r="F24" s="137"/>
      <c r="G24" s="137"/>
    </row>
    <row r="25" spans="1:12" s="399" customFormat="1" ht="15.75" x14ac:dyDescent="0.25">
      <c r="A25" s="147" t="s">
        <v>797</v>
      </c>
      <c r="B25" s="142" t="s">
        <v>796</v>
      </c>
      <c r="C25" s="148">
        <f>SUM(C26:C36)</f>
        <v>10944630.439999999</v>
      </c>
      <c r="D25" s="148">
        <f t="shared" ref="D25:E25" si="1">SUM(D26:D36)</f>
        <v>0</v>
      </c>
      <c r="E25" s="148">
        <f t="shared" si="1"/>
        <v>0</v>
      </c>
      <c r="F25" s="137"/>
      <c r="G25" s="137"/>
      <c r="H25"/>
      <c r="I25"/>
      <c r="J25"/>
      <c r="K25"/>
      <c r="L25"/>
    </row>
    <row r="26" spans="1:12" ht="15.75" x14ac:dyDescent="0.25">
      <c r="A26" s="143" t="s">
        <v>287</v>
      </c>
      <c r="B26" s="144" t="s">
        <v>265</v>
      </c>
      <c r="C26" s="145">
        <v>3625668.89</v>
      </c>
      <c r="D26" s="146">
        <v>0</v>
      </c>
      <c r="E26" s="146">
        <v>0</v>
      </c>
      <c r="F26" s="137"/>
      <c r="G26" s="137"/>
    </row>
    <row r="27" spans="1:12" ht="15.75" x14ac:dyDescent="0.25">
      <c r="A27" s="143" t="s">
        <v>798</v>
      </c>
      <c r="B27" s="144" t="s">
        <v>267</v>
      </c>
      <c r="C27" s="145">
        <v>1131920.1000000001</v>
      </c>
      <c r="D27" s="146">
        <v>0</v>
      </c>
      <c r="E27" s="146">
        <v>0</v>
      </c>
      <c r="F27" s="137"/>
      <c r="G27" s="137"/>
    </row>
    <row r="28" spans="1:12" ht="15.75" x14ac:dyDescent="0.25">
      <c r="A28" s="143" t="s">
        <v>799</v>
      </c>
      <c r="B28" s="144" t="s">
        <v>269</v>
      </c>
      <c r="C28" s="145">
        <v>806535.95</v>
      </c>
      <c r="D28" s="146">
        <v>0</v>
      </c>
      <c r="E28" s="146">
        <v>0</v>
      </c>
      <c r="F28" s="137"/>
      <c r="G28" s="137"/>
    </row>
    <row r="29" spans="1:12" ht="15.75" x14ac:dyDescent="0.25">
      <c r="A29" s="143" t="s">
        <v>800</v>
      </c>
      <c r="B29" s="144" t="s">
        <v>271</v>
      </c>
      <c r="C29" s="145">
        <v>678226.09</v>
      </c>
      <c r="D29" s="146">
        <v>0</v>
      </c>
      <c r="E29" s="146">
        <v>0</v>
      </c>
      <c r="F29" s="137"/>
      <c r="G29" s="137"/>
    </row>
    <row r="30" spans="1:12" ht="15.75" x14ac:dyDescent="0.25">
      <c r="A30" s="143" t="s">
        <v>801</v>
      </c>
      <c r="B30" s="144" t="s">
        <v>273</v>
      </c>
      <c r="C30" s="145">
        <v>356160.18</v>
      </c>
      <c r="D30" s="146">
        <v>0</v>
      </c>
      <c r="E30" s="146">
        <v>0</v>
      </c>
      <c r="F30" s="137"/>
      <c r="G30" s="137"/>
    </row>
    <row r="31" spans="1:12" ht="15.75" x14ac:dyDescent="0.25">
      <c r="A31" s="143" t="s">
        <v>802</v>
      </c>
      <c r="B31" s="144" t="s">
        <v>275</v>
      </c>
      <c r="C31" s="145">
        <v>302227.28999999998</v>
      </c>
      <c r="D31" s="146">
        <v>0</v>
      </c>
      <c r="E31" s="146">
        <v>0</v>
      </c>
      <c r="F31" s="137"/>
      <c r="G31" s="137"/>
    </row>
    <row r="32" spans="1:12" ht="15.75" x14ac:dyDescent="0.25">
      <c r="A32" s="143" t="s">
        <v>803</v>
      </c>
      <c r="B32" s="144" t="s">
        <v>277</v>
      </c>
      <c r="C32" s="145">
        <v>1274353.07</v>
      </c>
      <c r="D32" s="146">
        <v>0</v>
      </c>
      <c r="E32" s="146">
        <v>0</v>
      </c>
      <c r="F32" s="156"/>
      <c r="G32" s="156"/>
      <c r="H32" s="156"/>
      <c r="I32" s="156"/>
      <c r="J32" s="156"/>
      <c r="K32" s="156"/>
      <c r="L32" s="156"/>
    </row>
    <row r="33" spans="1:12" ht="15.75" x14ac:dyDescent="0.25">
      <c r="A33" s="143" t="s">
        <v>804</v>
      </c>
      <c r="B33" s="144" t="s">
        <v>279</v>
      </c>
      <c r="C33" s="145">
        <v>813050.18</v>
      </c>
      <c r="D33" s="146">
        <v>0</v>
      </c>
      <c r="E33" s="146">
        <v>0</v>
      </c>
    </row>
    <row r="34" spans="1:12" ht="15.75" x14ac:dyDescent="0.25">
      <c r="A34" s="143" t="s">
        <v>805</v>
      </c>
      <c r="B34" s="144" t="s">
        <v>281</v>
      </c>
      <c r="C34" s="145">
        <v>780286.78</v>
      </c>
      <c r="D34" s="146">
        <v>0</v>
      </c>
      <c r="E34" s="146">
        <v>0</v>
      </c>
    </row>
    <row r="35" spans="1:12" ht="15.75" x14ac:dyDescent="0.25">
      <c r="A35" s="143" t="s">
        <v>806</v>
      </c>
      <c r="B35" s="144" t="s">
        <v>283</v>
      </c>
      <c r="C35" s="145">
        <v>586780.98</v>
      </c>
      <c r="D35" s="146">
        <v>0</v>
      </c>
      <c r="E35" s="146">
        <v>0</v>
      </c>
    </row>
    <row r="36" spans="1:12" ht="15.75" x14ac:dyDescent="0.25">
      <c r="A36" s="143" t="s">
        <v>807</v>
      </c>
      <c r="B36" s="144" t="s">
        <v>285</v>
      </c>
      <c r="C36" s="145">
        <v>589420.93000000005</v>
      </c>
      <c r="D36" s="146">
        <v>0</v>
      </c>
      <c r="E36" s="146">
        <v>0</v>
      </c>
    </row>
    <row r="37" spans="1:12" ht="78.75" x14ac:dyDescent="0.25">
      <c r="A37" s="147" t="s">
        <v>288</v>
      </c>
      <c r="B37" s="142" t="s">
        <v>286</v>
      </c>
      <c r="C37" s="148">
        <f>SUM(C38:C38)</f>
        <v>6222556.04</v>
      </c>
      <c r="D37" s="148">
        <f>SUM(D38:D38)</f>
        <v>0</v>
      </c>
      <c r="E37" s="148">
        <f>SUM(E38:E38)</f>
        <v>0</v>
      </c>
    </row>
    <row r="38" spans="1:12" ht="15.75" x14ac:dyDescent="0.25">
      <c r="A38" s="143" t="s">
        <v>290</v>
      </c>
      <c r="B38" s="144" t="s">
        <v>265</v>
      </c>
      <c r="C38" s="145">
        <v>6222556.04</v>
      </c>
      <c r="D38" s="145">
        <v>0</v>
      </c>
      <c r="E38" s="145">
        <v>0</v>
      </c>
    </row>
    <row r="39" spans="1:12" ht="47.25" x14ac:dyDescent="0.25">
      <c r="A39" s="141" t="s">
        <v>312</v>
      </c>
      <c r="B39" s="142" t="s">
        <v>289</v>
      </c>
      <c r="C39" s="149">
        <f>C40+C42</f>
        <v>908544638.42999983</v>
      </c>
      <c r="D39" s="149">
        <f>D40+D42</f>
        <v>128460096.52000001</v>
      </c>
      <c r="E39" s="149">
        <f>E40+E42</f>
        <v>0</v>
      </c>
    </row>
    <row r="40" spans="1:12" s="151" customFormat="1" ht="30.75" x14ac:dyDescent="0.25">
      <c r="A40" s="150" t="s">
        <v>808</v>
      </c>
      <c r="B40" s="144" t="s">
        <v>191</v>
      </c>
      <c r="C40" s="146">
        <f>C41</f>
        <v>436642000</v>
      </c>
      <c r="D40" s="146">
        <f>D41</f>
        <v>0</v>
      </c>
      <c r="E40" s="146">
        <f>E41</f>
        <v>0</v>
      </c>
      <c r="F40"/>
      <c r="G40"/>
      <c r="H40"/>
      <c r="I40"/>
      <c r="J40"/>
      <c r="K40"/>
      <c r="L40"/>
    </row>
    <row r="41" spans="1:12" ht="15.75" x14ac:dyDescent="0.25">
      <c r="A41" s="143" t="s">
        <v>809</v>
      </c>
      <c r="B41" s="144" t="s">
        <v>291</v>
      </c>
      <c r="C41" s="146">
        <v>436642000</v>
      </c>
      <c r="D41" s="146">
        <f>'[2]Приложение 4'!G217</f>
        <v>0</v>
      </c>
      <c r="E41" s="146">
        <f>'[2]Приложение 4'!H217</f>
        <v>0</v>
      </c>
    </row>
    <row r="42" spans="1:12" ht="30.75" x14ac:dyDescent="0.25">
      <c r="A42" s="150" t="s">
        <v>810</v>
      </c>
      <c r="B42" s="144" t="s">
        <v>193</v>
      </c>
      <c r="C42" s="146">
        <f>SUM(C43:C53)</f>
        <v>471902638.42999989</v>
      </c>
      <c r="D42" s="146">
        <f>SUM(D43:D52)</f>
        <v>128460096.52000001</v>
      </c>
      <c r="E42" s="146">
        <f>SUM(E43:E52)</f>
        <v>0</v>
      </c>
    </row>
    <row r="43" spans="1:12" ht="15.75" x14ac:dyDescent="0.25">
      <c r="A43" s="143" t="s">
        <v>811</v>
      </c>
      <c r="B43" s="153" t="s">
        <v>265</v>
      </c>
      <c r="C43" s="146">
        <f>11741386.74+162660865.42+404216.68+115052.02+58747946.16+8687811.33+10904187.75+550000+951252.48+15850183.62</f>
        <v>270612902.19999999</v>
      </c>
      <c r="D43" s="146">
        <f>70000000+58460096.52</f>
        <v>128460096.52000001</v>
      </c>
      <c r="E43" s="146"/>
    </row>
    <row r="44" spans="1:12" ht="15.75" x14ac:dyDescent="0.25">
      <c r="A44" s="143" t="s">
        <v>812</v>
      </c>
      <c r="B44" s="152" t="s">
        <v>267</v>
      </c>
      <c r="C44" s="146">
        <f>29246285.09+590682+1207479.3</f>
        <v>31044446.390000001</v>
      </c>
      <c r="D44" s="146"/>
      <c r="E44" s="146"/>
    </row>
    <row r="45" spans="1:12" ht="15.75" x14ac:dyDescent="0.25">
      <c r="A45" s="143" t="s">
        <v>813</v>
      </c>
      <c r="B45" s="152" t="s">
        <v>269</v>
      </c>
      <c r="C45" s="146">
        <f>50264562.05+997395.6+1925403.5+1500000</f>
        <v>54687361.149999999</v>
      </c>
      <c r="D45" s="146"/>
      <c r="E45" s="146"/>
    </row>
    <row r="46" spans="1:12" ht="15.75" x14ac:dyDescent="0.25">
      <c r="A46" s="143" t="s">
        <v>814</v>
      </c>
      <c r="B46" s="144" t="s">
        <v>271</v>
      </c>
      <c r="C46" s="146">
        <f>11841750.4+154000+176000</f>
        <v>12171750.4</v>
      </c>
      <c r="D46" s="146"/>
      <c r="E46" s="146"/>
    </row>
    <row r="47" spans="1:12" ht="15.75" x14ac:dyDescent="0.25">
      <c r="A47" s="143" t="s">
        <v>815</v>
      </c>
      <c r="B47" s="144" t="s">
        <v>273</v>
      </c>
      <c r="C47" s="146">
        <v>8815944.9900000002</v>
      </c>
      <c r="D47" s="146"/>
      <c r="E47" s="146"/>
    </row>
    <row r="48" spans="1:12" ht="15.75" x14ac:dyDescent="0.25">
      <c r="A48" s="143" t="s">
        <v>816</v>
      </c>
      <c r="B48" s="144" t="s">
        <v>275</v>
      </c>
      <c r="C48" s="146">
        <f>4779000+1000649.63</f>
        <v>5779649.6299999999</v>
      </c>
      <c r="D48" s="146"/>
      <c r="E48" s="146"/>
    </row>
    <row r="49" spans="1:12" ht="15.75" x14ac:dyDescent="0.25">
      <c r="A49" s="143" t="s">
        <v>817</v>
      </c>
      <c r="B49" s="144" t="s">
        <v>277</v>
      </c>
      <c r="C49" s="146">
        <f>4984975.28+8100000+1000000+1905456.6</f>
        <v>15990431.880000001</v>
      </c>
      <c r="D49" s="146"/>
      <c r="E49" s="146"/>
    </row>
    <row r="50" spans="1:12" ht="15.75" x14ac:dyDescent="0.25">
      <c r="A50" s="143" t="s">
        <v>818</v>
      </c>
      <c r="B50" s="144" t="s">
        <v>279</v>
      </c>
      <c r="C50" s="146">
        <f>44816980+850000</f>
        <v>45666980</v>
      </c>
      <c r="D50" s="146"/>
      <c r="E50" s="146"/>
    </row>
    <row r="51" spans="1:12" ht="15.75" x14ac:dyDescent="0.25">
      <c r="A51" s="143" t="s">
        <v>821</v>
      </c>
      <c r="B51" s="144" t="s">
        <v>281</v>
      </c>
      <c r="C51" s="146">
        <f>4096737.74+694243.75-255717.94+500732.51+576704.83+1496000</f>
        <v>7108700.8899999997</v>
      </c>
      <c r="D51" s="146"/>
      <c r="E51" s="146"/>
    </row>
    <row r="52" spans="1:12" ht="15.75" x14ac:dyDescent="0.25">
      <c r="A52" s="143" t="s">
        <v>819</v>
      </c>
      <c r="B52" s="144" t="s">
        <v>283</v>
      </c>
      <c r="C52" s="146">
        <f>4160168.9+1998000</f>
        <v>6158168.9000000004</v>
      </c>
      <c r="D52" s="146"/>
      <c r="E52" s="146"/>
    </row>
    <row r="53" spans="1:12" ht="15.75" x14ac:dyDescent="0.25">
      <c r="A53" s="143" t="s">
        <v>820</v>
      </c>
      <c r="B53" s="144" t="s">
        <v>285</v>
      </c>
      <c r="C53" s="146">
        <f>2630000+2110000+4616400+4509902</f>
        <v>13866302</v>
      </c>
      <c r="D53" s="146"/>
      <c r="E53" s="146"/>
    </row>
    <row r="54" spans="1:12" s="156" customFormat="1" ht="15.75" x14ac:dyDescent="0.25">
      <c r="A54" s="154"/>
      <c r="B54" s="154" t="s">
        <v>12</v>
      </c>
      <c r="C54" s="155">
        <f>C13+C37+C39+C25</f>
        <v>1237962694.9099998</v>
      </c>
      <c r="D54" s="155">
        <f t="shared" ref="D54:E54" si="2">D13+D37+D39+D25</f>
        <v>128460096.52000001</v>
      </c>
      <c r="E54" s="155">
        <f t="shared" si="2"/>
        <v>0</v>
      </c>
      <c r="F54"/>
      <c r="G54"/>
      <c r="H54"/>
      <c r="I54"/>
      <c r="J54"/>
      <c r="K54"/>
      <c r="L54"/>
    </row>
    <row r="55" spans="1:12" ht="15.75" x14ac:dyDescent="0.25">
      <c r="B55" s="153"/>
      <c r="C55" s="157"/>
      <c r="D55" s="157"/>
      <c r="E55" s="157"/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workbookViewId="0">
      <selection activeCell="D10" sqref="D10"/>
    </sheetView>
  </sheetViews>
  <sheetFormatPr defaultRowHeight="15" x14ac:dyDescent="0.25"/>
  <cols>
    <col min="1" max="1" width="7.5703125" style="133" customWidth="1"/>
    <col min="2" max="2" width="79.5703125" style="133" customWidth="1"/>
    <col min="3" max="3" width="21.7109375" style="136" customWidth="1"/>
    <col min="4" max="4" width="23.7109375" style="136" customWidth="1"/>
    <col min="5" max="5" width="21.7109375" style="136" customWidth="1"/>
  </cols>
  <sheetData>
    <row r="2" spans="1:5" ht="18.75" x14ac:dyDescent="0.3">
      <c r="B2" s="160"/>
      <c r="C2" s="135" t="s">
        <v>846</v>
      </c>
    </row>
    <row r="3" spans="1:5" ht="18.75" x14ac:dyDescent="0.3">
      <c r="B3" s="161"/>
      <c r="C3" s="135" t="s">
        <v>834</v>
      </c>
    </row>
    <row r="4" spans="1:5" ht="18.75" x14ac:dyDescent="0.3">
      <c r="B4" s="161"/>
      <c r="C4" s="135" t="s">
        <v>1</v>
      </c>
    </row>
    <row r="5" spans="1:5" ht="18.75" x14ac:dyDescent="0.3">
      <c r="B5" s="160"/>
      <c r="C5" s="135" t="s">
        <v>2</v>
      </c>
    </row>
    <row r="6" spans="1:5" ht="18.75" x14ac:dyDescent="0.3">
      <c r="B6" s="161"/>
      <c r="C6" s="135" t="s">
        <v>3</v>
      </c>
      <c r="D6" s="425"/>
    </row>
    <row r="7" spans="1:5" ht="18.75" x14ac:dyDescent="0.3">
      <c r="B7" s="161"/>
      <c r="C7" s="135" t="s">
        <v>847</v>
      </c>
      <c r="D7" s="425"/>
    </row>
    <row r="8" spans="1:5" ht="18.75" x14ac:dyDescent="0.3">
      <c r="C8" s="135" t="s">
        <v>833</v>
      </c>
    </row>
    <row r="11" spans="1:5" ht="41.25" customHeight="1" x14ac:dyDescent="0.25">
      <c r="A11" s="437" t="s">
        <v>342</v>
      </c>
      <c r="B11" s="437"/>
      <c r="C11" s="437"/>
      <c r="D11" s="437"/>
      <c r="E11" s="437"/>
    </row>
    <row r="12" spans="1:5" x14ac:dyDescent="0.25">
      <c r="E12" s="138" t="s">
        <v>4</v>
      </c>
    </row>
    <row r="13" spans="1:5" x14ac:dyDescent="0.25">
      <c r="A13" s="162"/>
      <c r="B13" s="163" t="s">
        <v>296</v>
      </c>
      <c r="C13" s="164" t="s">
        <v>10</v>
      </c>
      <c r="D13" s="164" t="s">
        <v>11</v>
      </c>
      <c r="E13" s="164" t="s">
        <v>141</v>
      </c>
    </row>
    <row r="14" spans="1:5" ht="15.75" x14ac:dyDescent="0.25">
      <c r="A14" s="165"/>
      <c r="B14" s="142" t="s">
        <v>297</v>
      </c>
      <c r="C14" s="148">
        <f>C18+C21+C27+C24</f>
        <v>1145041751.0833321</v>
      </c>
      <c r="D14" s="148">
        <f>D18+D21+D27+D24</f>
        <v>168720833.2343998</v>
      </c>
      <c r="E14" s="148">
        <f>E18+E21+E27+E24</f>
        <v>-417147133.93411732</v>
      </c>
    </row>
    <row r="15" spans="1:5" ht="15.75" x14ac:dyDescent="0.25">
      <c r="A15" s="166" t="s">
        <v>298</v>
      </c>
      <c r="B15" s="142" t="s">
        <v>293</v>
      </c>
      <c r="C15" s="148"/>
      <c r="D15" s="167" t="s">
        <v>299</v>
      </c>
      <c r="E15" s="167"/>
    </row>
    <row r="16" spans="1:5" ht="15.75" hidden="1" x14ac:dyDescent="0.25">
      <c r="A16" s="168" t="s">
        <v>300</v>
      </c>
      <c r="B16" s="144" t="s">
        <v>301</v>
      </c>
      <c r="C16" s="145"/>
      <c r="D16" s="167"/>
      <c r="E16" s="167"/>
    </row>
    <row r="17" spans="1:5" ht="15.75" hidden="1" x14ac:dyDescent="0.25">
      <c r="A17" s="168" t="s">
        <v>302</v>
      </c>
      <c r="B17" s="144" t="s">
        <v>303</v>
      </c>
      <c r="C17" s="145"/>
      <c r="D17" s="167"/>
      <c r="E17" s="167"/>
    </row>
    <row r="18" spans="1:5" ht="15.75" x14ac:dyDescent="0.25">
      <c r="A18" s="166" t="s">
        <v>304</v>
      </c>
      <c r="B18" s="142" t="s">
        <v>305</v>
      </c>
      <c r="C18" s="148">
        <f>C19+C20</f>
        <v>0</v>
      </c>
      <c r="D18" s="148">
        <f>D19+D20</f>
        <v>0</v>
      </c>
      <c r="E18" s="148">
        <f>E19+E20</f>
        <v>0</v>
      </c>
    </row>
    <row r="19" spans="1:5" ht="15.75" hidden="1" x14ac:dyDescent="0.25">
      <c r="A19" s="168" t="s">
        <v>306</v>
      </c>
      <c r="B19" s="144" t="s">
        <v>301</v>
      </c>
      <c r="C19" s="145">
        <v>0</v>
      </c>
      <c r="D19" s="167"/>
      <c r="E19" s="167"/>
    </row>
    <row r="20" spans="1:5" ht="15.75" hidden="1" x14ac:dyDescent="0.25">
      <c r="A20" s="168" t="s">
        <v>307</v>
      </c>
      <c r="B20" s="144" t="s">
        <v>303</v>
      </c>
      <c r="C20" s="145"/>
      <c r="D20" s="167"/>
      <c r="E20" s="167"/>
    </row>
    <row r="21" spans="1:5" ht="15.75" x14ac:dyDescent="0.25">
      <c r="A21" s="166" t="s">
        <v>308</v>
      </c>
      <c r="B21" s="142" t="s">
        <v>309</v>
      </c>
      <c r="C21" s="148">
        <f>C22+C23</f>
        <v>0</v>
      </c>
      <c r="D21" s="148">
        <f>D22+D23</f>
        <v>0</v>
      </c>
      <c r="E21" s="148">
        <f>E22+E23</f>
        <v>0</v>
      </c>
    </row>
    <row r="22" spans="1:5" ht="15.75" hidden="1" x14ac:dyDescent="0.25">
      <c r="A22" s="168" t="s">
        <v>310</v>
      </c>
      <c r="B22" s="144" t="s">
        <v>301</v>
      </c>
      <c r="C22" s="146"/>
      <c r="D22" s="167"/>
      <c r="E22" s="169"/>
    </row>
    <row r="23" spans="1:5" ht="15.75" hidden="1" x14ac:dyDescent="0.25">
      <c r="A23" s="168" t="s">
        <v>311</v>
      </c>
      <c r="B23" s="144" t="s">
        <v>303</v>
      </c>
      <c r="C23" s="158"/>
      <c r="D23" s="167"/>
      <c r="E23" s="167"/>
    </row>
    <row r="24" spans="1:5" ht="31.5" x14ac:dyDescent="0.25">
      <c r="A24" s="166" t="s">
        <v>312</v>
      </c>
      <c r="B24" s="142" t="s">
        <v>313</v>
      </c>
      <c r="C24" s="148">
        <f>C25+C26</f>
        <v>1122541751.0833321</v>
      </c>
      <c r="D24" s="148">
        <f>D25+D26</f>
        <v>168720833.2343998</v>
      </c>
      <c r="E24" s="148">
        <f>E25+E26</f>
        <v>-417147133.93411732</v>
      </c>
    </row>
    <row r="25" spans="1:5" ht="15.75" x14ac:dyDescent="0.25">
      <c r="A25" s="168" t="s">
        <v>314</v>
      </c>
      <c r="B25" s="144" t="s">
        <v>315</v>
      </c>
      <c r="C25" s="145">
        <f>-Приложение_1!C128-C37</f>
        <v>-5464857718.7600002</v>
      </c>
      <c r="D25" s="145">
        <f>-Приложение_1!D128</f>
        <v>-4927726813.3800001</v>
      </c>
      <c r="E25" s="145">
        <f>-Приложение_1!E128</f>
        <v>-5139176344.0299997</v>
      </c>
    </row>
    <row r="26" spans="1:5" ht="15.75" x14ac:dyDescent="0.25">
      <c r="A26" s="168" t="s">
        <v>316</v>
      </c>
      <c r="B26" s="144" t="s">
        <v>317</v>
      </c>
      <c r="C26" s="145">
        <f>'Приложение 5'!G15+'Приложение 6'!H13</f>
        <v>6587399469.8433323</v>
      </c>
      <c r="D26" s="145">
        <f>'Приложение 5'!H15+'Приложение 6'!I13</f>
        <v>5096447646.6143999</v>
      </c>
      <c r="E26" s="145">
        <f>'Приложение 5'!I15+'Приложение 6'!J13</f>
        <v>4722029210.0958824</v>
      </c>
    </row>
    <row r="27" spans="1:5" ht="31.5" x14ac:dyDescent="0.25">
      <c r="A27" s="166" t="s">
        <v>318</v>
      </c>
      <c r="B27" s="142" t="s">
        <v>319</v>
      </c>
      <c r="C27" s="148">
        <f>C35</f>
        <v>22500000</v>
      </c>
      <c r="D27" s="148">
        <f>D35</f>
        <v>0</v>
      </c>
      <c r="E27" s="148">
        <f>E35</f>
        <v>0</v>
      </c>
    </row>
    <row r="28" spans="1:5" ht="31.5" hidden="1" x14ac:dyDescent="0.25">
      <c r="A28" s="166" t="s">
        <v>320</v>
      </c>
      <c r="B28" s="142" t="s">
        <v>321</v>
      </c>
      <c r="C28" s="148">
        <v>0</v>
      </c>
      <c r="D28" s="148">
        <v>0</v>
      </c>
      <c r="E28" s="148">
        <v>0</v>
      </c>
    </row>
    <row r="29" spans="1:5" ht="15.75" hidden="1" x14ac:dyDescent="0.25">
      <c r="A29" s="168" t="s">
        <v>322</v>
      </c>
      <c r="B29" s="144" t="s">
        <v>323</v>
      </c>
      <c r="C29" s="145"/>
      <c r="D29" s="167"/>
      <c r="E29" s="167"/>
    </row>
    <row r="30" spans="1:5" ht="15.75" hidden="1" x14ac:dyDescent="0.25">
      <c r="A30" s="168" t="s">
        <v>324</v>
      </c>
      <c r="B30" s="144" t="s">
        <v>325</v>
      </c>
      <c r="C30" s="145"/>
      <c r="D30" s="167"/>
      <c r="E30" s="167"/>
    </row>
    <row r="31" spans="1:5" ht="31.5" hidden="1" x14ac:dyDescent="0.25">
      <c r="A31" s="166" t="s">
        <v>326</v>
      </c>
      <c r="B31" s="142" t="s">
        <v>327</v>
      </c>
      <c r="C31" s="148">
        <v>0</v>
      </c>
      <c r="D31" s="148">
        <v>0</v>
      </c>
      <c r="E31" s="148">
        <v>0</v>
      </c>
    </row>
    <row r="32" spans="1:5" ht="15.75" hidden="1" x14ac:dyDescent="0.25">
      <c r="A32" s="168" t="s">
        <v>328</v>
      </c>
      <c r="B32" s="144" t="s">
        <v>329</v>
      </c>
      <c r="C32" s="145"/>
      <c r="D32" s="167"/>
      <c r="E32" s="167"/>
    </row>
    <row r="33" spans="1:5" ht="15.75" hidden="1" x14ac:dyDescent="0.25">
      <c r="A33" s="168" t="s">
        <v>330</v>
      </c>
      <c r="B33" s="144" t="s">
        <v>331</v>
      </c>
      <c r="C33" s="145"/>
      <c r="D33" s="167"/>
      <c r="E33" s="167"/>
    </row>
    <row r="34" spans="1:5" ht="15.75" hidden="1" x14ac:dyDescent="0.25">
      <c r="A34" s="166" t="s">
        <v>332</v>
      </c>
      <c r="B34" s="142" t="s">
        <v>333</v>
      </c>
      <c r="C34" s="148">
        <v>0</v>
      </c>
      <c r="D34" s="148">
        <v>0</v>
      </c>
      <c r="E34" s="148">
        <v>0</v>
      </c>
    </row>
    <row r="35" spans="1:5" ht="31.5" x14ac:dyDescent="0.25">
      <c r="A35" s="166" t="s">
        <v>334</v>
      </c>
      <c r="B35" s="142" t="s">
        <v>335</v>
      </c>
      <c r="C35" s="148">
        <f>SUM(C37:C37)</f>
        <v>22500000</v>
      </c>
      <c r="D35" s="148">
        <f>SUM(D37:D37)</f>
        <v>0</v>
      </c>
      <c r="E35" s="148">
        <f>SUM(E37:E37)</f>
        <v>0</v>
      </c>
    </row>
    <row r="36" spans="1:5" ht="15.75" x14ac:dyDescent="0.25">
      <c r="A36" s="168" t="s">
        <v>336</v>
      </c>
      <c r="B36" s="144" t="s">
        <v>337</v>
      </c>
      <c r="C36" s="148"/>
      <c r="D36" s="148"/>
      <c r="E36" s="148"/>
    </row>
    <row r="37" spans="1:5" ht="15.75" x14ac:dyDescent="0.25">
      <c r="A37" s="168" t="s">
        <v>338</v>
      </c>
      <c r="B37" s="144" t="s">
        <v>339</v>
      </c>
      <c r="C37" s="170">
        <v>22500000</v>
      </c>
      <c r="D37" s="170"/>
      <c r="E37" s="146">
        <v>0</v>
      </c>
    </row>
    <row r="38" spans="1:5" ht="15.75" hidden="1" x14ac:dyDescent="0.25">
      <c r="A38" s="166" t="s">
        <v>340</v>
      </c>
      <c r="B38" s="142" t="s">
        <v>294</v>
      </c>
      <c r="C38" s="148">
        <f>C39</f>
        <v>0</v>
      </c>
      <c r="D38" s="148">
        <f>D39</f>
        <v>0</v>
      </c>
      <c r="E38" s="148">
        <f>E39</f>
        <v>0</v>
      </c>
    </row>
    <row r="39" spans="1:5" ht="15.75" hidden="1" x14ac:dyDescent="0.25">
      <c r="A39" s="168" t="s">
        <v>341</v>
      </c>
      <c r="B39" s="144" t="s">
        <v>295</v>
      </c>
      <c r="C39" s="145"/>
      <c r="D39" s="167"/>
      <c r="E39" s="167"/>
    </row>
    <row r="41" spans="1:5" x14ac:dyDescent="0.25">
      <c r="C41" s="171"/>
      <c r="D41" s="171"/>
      <c r="E41" s="171"/>
    </row>
    <row r="42" spans="1:5" x14ac:dyDescent="0.25">
      <c r="C42" s="137"/>
    </row>
    <row r="44" spans="1:5" x14ac:dyDescent="0.25">
      <c r="B44" s="159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56" fitToHeight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workbookViewId="0">
      <selection activeCell="A11" sqref="A11:F11"/>
    </sheetView>
  </sheetViews>
  <sheetFormatPr defaultColWidth="9.140625" defaultRowHeight="15.75" x14ac:dyDescent="0.25"/>
  <cols>
    <col min="1" max="1" width="9.140625" style="172"/>
    <col min="2" max="2" width="57.7109375" style="173" customWidth="1"/>
    <col min="3" max="3" width="20" style="173" customWidth="1"/>
    <col min="4" max="4" width="17.28515625" style="173" customWidth="1"/>
    <col min="5" max="6" width="17.140625" style="173" customWidth="1"/>
    <col min="7" max="7" width="9.140625" style="173"/>
    <col min="8" max="8" width="13" style="173" customWidth="1"/>
    <col min="9" max="16384" width="9.140625" style="173"/>
  </cols>
  <sheetData>
    <row r="2" spans="1:6" x14ac:dyDescent="0.25">
      <c r="E2" s="174" t="s">
        <v>848</v>
      </c>
    </row>
    <row r="3" spans="1:6" x14ac:dyDescent="0.25">
      <c r="E3" s="174" t="s">
        <v>834</v>
      </c>
    </row>
    <row r="4" spans="1:6" x14ac:dyDescent="0.25">
      <c r="E4" s="174" t="s">
        <v>1</v>
      </c>
    </row>
    <row r="5" spans="1:6" x14ac:dyDescent="0.25">
      <c r="E5" s="174" t="s">
        <v>2</v>
      </c>
    </row>
    <row r="6" spans="1:6" x14ac:dyDescent="0.25">
      <c r="E6" s="174" t="s">
        <v>3</v>
      </c>
    </row>
    <row r="7" spans="1:6" x14ac:dyDescent="0.25">
      <c r="E7" s="174" t="s">
        <v>849</v>
      </c>
    </row>
    <row r="8" spans="1:6" x14ac:dyDescent="0.25">
      <c r="E8" s="174" t="s">
        <v>833</v>
      </c>
    </row>
    <row r="11" spans="1:6" x14ac:dyDescent="0.25">
      <c r="A11" s="438" t="s">
        <v>343</v>
      </c>
      <c r="B11" s="438"/>
      <c r="C11" s="438"/>
      <c r="D11" s="438"/>
      <c r="E11" s="438"/>
      <c r="F11" s="438"/>
    </row>
    <row r="12" spans="1:6" x14ac:dyDescent="0.25">
      <c r="F12" s="175" t="s">
        <v>4</v>
      </c>
    </row>
    <row r="13" spans="1:6" ht="30" x14ac:dyDescent="0.25">
      <c r="A13" s="176" t="s">
        <v>344</v>
      </c>
      <c r="B13" s="177" t="s">
        <v>345</v>
      </c>
      <c r="C13" s="177" t="s">
        <v>346</v>
      </c>
      <c r="D13" s="177" t="s">
        <v>10</v>
      </c>
      <c r="E13" s="177" t="s">
        <v>11</v>
      </c>
      <c r="F13" s="178" t="s">
        <v>141</v>
      </c>
    </row>
    <row r="14" spans="1:6" s="182" customFormat="1" x14ac:dyDescent="0.25">
      <c r="A14" s="179"/>
      <c r="B14" s="180" t="s">
        <v>347</v>
      </c>
      <c r="C14" s="181">
        <f>SUM(D14:F14)</f>
        <v>1095770345.6300001</v>
      </c>
      <c r="D14" s="181">
        <f>SUM(D15:D28)</f>
        <v>350878292.65000004</v>
      </c>
      <c r="E14" s="181">
        <f t="shared" ref="E14:F14" si="0">SUM(E15:E28)</f>
        <v>507078555.12</v>
      </c>
      <c r="F14" s="181">
        <f t="shared" si="0"/>
        <v>237813497.86000001</v>
      </c>
    </row>
    <row r="15" spans="1:6" ht="45.75" x14ac:dyDescent="0.25">
      <c r="A15" s="183">
        <v>1</v>
      </c>
      <c r="B15" s="184" t="s">
        <v>348</v>
      </c>
      <c r="C15" s="185">
        <f>D15+E15+F15</f>
        <v>50000000</v>
      </c>
      <c r="D15" s="185">
        <f>'Приложение 4'!F168</f>
        <v>50000000</v>
      </c>
      <c r="E15" s="185">
        <v>0</v>
      </c>
      <c r="F15" s="186">
        <v>0</v>
      </c>
    </row>
    <row r="16" spans="1:6" ht="45.75" hidden="1" x14ac:dyDescent="0.25">
      <c r="A16" s="183">
        <v>3</v>
      </c>
      <c r="B16" s="187" t="s">
        <v>349</v>
      </c>
      <c r="C16" s="185">
        <f>D16+E16+F16</f>
        <v>0</v>
      </c>
      <c r="D16" s="185"/>
      <c r="E16" s="185"/>
      <c r="F16" s="186"/>
    </row>
    <row r="17" spans="1:6" ht="45.75" hidden="1" x14ac:dyDescent="0.25">
      <c r="A17" s="183">
        <v>2</v>
      </c>
      <c r="B17" s="187" t="s">
        <v>350</v>
      </c>
      <c r="C17" s="185">
        <f>D17+E17+F17</f>
        <v>0</v>
      </c>
      <c r="D17" s="185"/>
      <c r="E17" s="185"/>
      <c r="F17" s="186"/>
    </row>
    <row r="18" spans="1:6" x14ac:dyDescent="0.25">
      <c r="A18" s="183">
        <v>2</v>
      </c>
      <c r="B18" s="187" t="s">
        <v>351</v>
      </c>
      <c r="C18" s="185">
        <f>D18+E18+F18</f>
        <v>124880498.78</v>
      </c>
      <c r="D18" s="28">
        <f>41224248+1207754.78</f>
        <v>42432002.780000001</v>
      </c>
      <c r="E18" s="28">
        <v>41224248</v>
      </c>
      <c r="F18" s="28">
        <v>41224248</v>
      </c>
    </row>
    <row r="19" spans="1:6" ht="30.75" x14ac:dyDescent="0.25">
      <c r="A19" s="183">
        <v>3</v>
      </c>
      <c r="B19" s="187" t="s">
        <v>352</v>
      </c>
      <c r="C19" s="185">
        <f>D19+E19+F19</f>
        <v>23746614.240000002</v>
      </c>
      <c r="D19" s="185">
        <f>'Приложение 4'!F313</f>
        <v>7973307.1200000001</v>
      </c>
      <c r="E19" s="185">
        <v>6773307.1200000001</v>
      </c>
      <c r="F19" s="185">
        <v>9000000</v>
      </c>
    </row>
    <row r="20" spans="1:6" s="172" customFormat="1" ht="45" x14ac:dyDescent="0.2">
      <c r="A20" s="183">
        <v>4</v>
      </c>
      <c r="B20" s="188" t="s">
        <v>778</v>
      </c>
      <c r="C20" s="186">
        <f t="shared" ref="C20:C28" si="1">SUM(D20:F20)</f>
        <v>1445089.65</v>
      </c>
      <c r="D20" s="186">
        <v>1445089.65</v>
      </c>
      <c r="E20" s="185">
        <v>0</v>
      </c>
      <c r="F20" s="186">
        <v>0</v>
      </c>
    </row>
    <row r="21" spans="1:6" ht="30.75" x14ac:dyDescent="0.25">
      <c r="A21" s="190">
        <v>5</v>
      </c>
      <c r="B21" s="188" t="s">
        <v>353</v>
      </c>
      <c r="C21" s="186">
        <f t="shared" si="1"/>
        <v>291018729.34000003</v>
      </c>
      <c r="D21" s="189">
        <v>92856729.480000004</v>
      </c>
      <c r="E21" s="189">
        <f>'Приложение 4'!G57-E18</f>
        <v>99081000</v>
      </c>
      <c r="F21" s="189">
        <f>'Приложение 4'!H57-F18</f>
        <v>99080999.860000014</v>
      </c>
    </row>
    <row r="22" spans="1:6" ht="30.75" x14ac:dyDescent="0.25">
      <c r="A22" s="190">
        <v>6</v>
      </c>
      <c r="B22" s="188" t="s">
        <v>572</v>
      </c>
      <c r="C22" s="186">
        <f t="shared" si="1"/>
        <v>50000000</v>
      </c>
      <c r="D22" s="189">
        <f>'Приложение 4'!F173</f>
        <v>50000000</v>
      </c>
      <c r="E22" s="189">
        <v>0</v>
      </c>
      <c r="F22" s="189">
        <v>0</v>
      </c>
    </row>
    <row r="23" spans="1:6" ht="30.75" x14ac:dyDescent="0.25">
      <c r="A23" s="190">
        <v>7</v>
      </c>
      <c r="B23" s="245" t="s">
        <v>573</v>
      </c>
      <c r="C23" s="186">
        <f t="shared" si="1"/>
        <v>251741300</v>
      </c>
      <c r="D23" s="189">
        <v>50000000</v>
      </c>
      <c r="E23" s="189">
        <v>160000000</v>
      </c>
      <c r="F23" s="189">
        <v>41741300</v>
      </c>
    </row>
    <row r="24" spans="1:6" ht="30.75" x14ac:dyDescent="0.25">
      <c r="A24" s="190">
        <v>8</v>
      </c>
      <c r="B24" s="245" t="s">
        <v>574</v>
      </c>
      <c r="C24" s="186">
        <f t="shared" si="1"/>
        <v>296766950</v>
      </c>
      <c r="D24" s="189">
        <v>50000000</v>
      </c>
      <c r="E24" s="189">
        <v>200000000</v>
      </c>
      <c r="F24" s="189">
        <v>46766950</v>
      </c>
    </row>
    <row r="25" spans="1:6" x14ac:dyDescent="0.25">
      <c r="A25" s="318">
        <v>9</v>
      </c>
      <c r="B25" s="318" t="s">
        <v>769</v>
      </c>
      <c r="C25" s="186">
        <f t="shared" si="1"/>
        <v>384646.82</v>
      </c>
      <c r="D25" s="189">
        <v>384646.82</v>
      </c>
      <c r="E25" s="189"/>
      <c r="F25" s="189"/>
    </row>
    <row r="26" spans="1:6" ht="60.75" x14ac:dyDescent="0.25">
      <c r="A26" s="318">
        <v>10</v>
      </c>
      <c r="B26" s="188" t="s">
        <v>786</v>
      </c>
      <c r="C26" s="186">
        <f t="shared" si="1"/>
        <v>357961.42</v>
      </c>
      <c r="D26" s="189">
        <v>357961.42</v>
      </c>
      <c r="E26" s="189">
        <v>0</v>
      </c>
      <c r="F26" s="189">
        <v>0</v>
      </c>
    </row>
    <row r="27" spans="1:6" ht="105.75" x14ac:dyDescent="0.25">
      <c r="A27" s="318">
        <v>11</v>
      </c>
      <c r="B27" s="188" t="s">
        <v>825</v>
      </c>
      <c r="C27" s="186">
        <f t="shared" si="1"/>
        <v>1000000</v>
      </c>
      <c r="D27" s="189">
        <v>1000000</v>
      </c>
      <c r="E27" s="189">
        <v>0</v>
      </c>
      <c r="F27" s="189">
        <v>0</v>
      </c>
    </row>
    <row r="28" spans="1:6" ht="60.75" x14ac:dyDescent="0.25">
      <c r="A28" s="318">
        <v>12</v>
      </c>
      <c r="B28" s="188" t="s">
        <v>826</v>
      </c>
      <c r="C28" s="189">
        <f t="shared" si="1"/>
        <v>4428555.38</v>
      </c>
      <c r="D28" s="189">
        <v>4428555.38</v>
      </c>
      <c r="E28" s="189">
        <v>0</v>
      </c>
      <c r="F28" s="189">
        <v>0</v>
      </c>
    </row>
    <row r="29" spans="1:6" ht="14.45" customHeight="1" x14ac:dyDescent="0.25"/>
  </sheetData>
  <mergeCells count="1">
    <mergeCell ref="A11:F11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Приложение_1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Приложение_1!Область_печати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Администратор</cp:lastModifiedBy>
  <cp:lastPrinted>2024-09-04T05:03:33Z</cp:lastPrinted>
  <dcterms:created xsi:type="dcterms:W3CDTF">2023-10-02T01:55:34Z</dcterms:created>
  <dcterms:modified xsi:type="dcterms:W3CDTF">2024-09-04T05:03:57Z</dcterms:modified>
</cp:coreProperties>
</file>