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192.254.5.3\регистрация\!РАЗМЕЩЕНИЕ НА САЙТ\На портал от Иванской\"/>
    </mc:Choice>
  </mc:AlternateContent>
  <bookViews>
    <workbookView xWindow="0" yWindow="0" windowWidth="24000" windowHeight="9735"/>
  </bookViews>
  <sheets>
    <sheet name="район" sheetId="20" r:id="rId1"/>
  </sheets>
  <definedNames>
    <definedName name="_xlnm.Print_Titles" localSheetId="0">район!$10:$11</definedName>
    <definedName name="_xlnm.Print_Area" localSheetId="0">район!$A$1:$I$160</definedName>
  </definedNames>
  <calcPr calcId="162913"/>
</workbook>
</file>

<file path=xl/calcChain.xml><?xml version="1.0" encoding="utf-8"?>
<calcChain xmlns="http://schemas.openxmlformats.org/spreadsheetml/2006/main">
  <c r="I69" i="20" l="1"/>
  <c r="G69" i="20"/>
  <c r="G67" i="20"/>
  <c r="D53" i="20"/>
  <c r="I51" i="20"/>
  <c r="G51" i="20"/>
  <c r="I55" i="20"/>
  <c r="I56" i="20"/>
  <c r="G55" i="20"/>
  <c r="G56" i="20"/>
  <c r="I23" i="20"/>
  <c r="G23" i="20"/>
  <c r="F89" i="20" l="1"/>
  <c r="H96" i="20" l="1"/>
  <c r="D151" i="20" l="1"/>
  <c r="D148" i="20"/>
  <c r="D146" i="20" s="1"/>
  <c r="C148" i="20"/>
  <c r="C146" i="20" s="1"/>
  <c r="C95" i="20"/>
  <c r="F120" i="20"/>
  <c r="G120" i="20"/>
  <c r="H120" i="20"/>
  <c r="I120" i="20"/>
  <c r="D95" i="20"/>
  <c r="E95" i="20"/>
  <c r="D70" i="20"/>
  <c r="E70" i="20"/>
  <c r="C70" i="20"/>
  <c r="F71" i="20"/>
  <c r="G71" i="20"/>
  <c r="H71" i="20"/>
  <c r="I71" i="20"/>
  <c r="F72" i="20"/>
  <c r="G72" i="20"/>
  <c r="H72" i="20"/>
  <c r="I72" i="20"/>
  <c r="F73" i="20"/>
  <c r="G73" i="20"/>
  <c r="H73" i="20"/>
  <c r="I73" i="20"/>
  <c r="F74" i="20"/>
  <c r="G74" i="20"/>
  <c r="H74" i="20"/>
  <c r="I74" i="20"/>
  <c r="F75" i="20"/>
  <c r="G75" i="20"/>
  <c r="H75" i="20"/>
  <c r="I75" i="20"/>
  <c r="F76" i="20"/>
  <c r="G76" i="20"/>
  <c r="H76" i="20"/>
  <c r="I76" i="20"/>
  <c r="F95" i="20" l="1"/>
  <c r="H95" i="20"/>
  <c r="D145" i="20"/>
  <c r="D37" i="20"/>
  <c r="E126" i="20" l="1"/>
  <c r="C126" i="20"/>
  <c r="E123" i="20"/>
  <c r="F70" i="20"/>
  <c r="I95" i="20" l="1"/>
  <c r="F104" i="20"/>
  <c r="G63" i="20" l="1"/>
  <c r="D126" i="20" l="1"/>
  <c r="G97" i="20"/>
  <c r="H97" i="20"/>
  <c r="I97" i="20"/>
  <c r="F97" i="20"/>
  <c r="F96" i="20"/>
  <c r="G87" i="20"/>
  <c r="C86" i="20"/>
  <c r="I70" i="20" l="1"/>
  <c r="H70" i="20"/>
  <c r="G70" i="20"/>
  <c r="H69" i="20"/>
  <c r="F69" i="20"/>
  <c r="I68" i="20"/>
  <c r="H68" i="20"/>
  <c r="G68" i="20"/>
  <c r="F68" i="20"/>
  <c r="I67" i="20"/>
  <c r="H67" i="20"/>
  <c r="F67" i="20"/>
  <c r="I66" i="20"/>
  <c r="H66" i="20"/>
  <c r="G66" i="20"/>
  <c r="F66" i="20"/>
  <c r="I65" i="20"/>
  <c r="H65" i="20"/>
  <c r="G65" i="20"/>
  <c r="F65" i="20"/>
  <c r="I64" i="20"/>
  <c r="H64" i="20"/>
  <c r="G64" i="20"/>
  <c r="F64" i="20"/>
  <c r="I63" i="20"/>
  <c r="H63" i="20"/>
  <c r="F63" i="20"/>
  <c r="E62" i="20"/>
  <c r="D62" i="20"/>
  <c r="D61" i="20" s="1"/>
  <c r="C62" i="20"/>
  <c r="C61" i="20" s="1"/>
  <c r="H59" i="20"/>
  <c r="F59" i="20"/>
  <c r="I58" i="20"/>
  <c r="H58" i="20"/>
  <c r="G58" i="20"/>
  <c r="F58" i="20"/>
  <c r="I57" i="20"/>
  <c r="H57" i="20"/>
  <c r="G57" i="20"/>
  <c r="F57" i="20"/>
  <c r="H56" i="20"/>
  <c r="F56" i="20"/>
  <c r="H55" i="20"/>
  <c r="F55" i="20"/>
  <c r="I54" i="20"/>
  <c r="H54" i="20"/>
  <c r="G54" i="20"/>
  <c r="F54" i="20"/>
  <c r="E53" i="20"/>
  <c r="C53" i="20"/>
  <c r="I52" i="20"/>
  <c r="H52" i="20"/>
  <c r="G52" i="20"/>
  <c r="F52" i="20"/>
  <c r="H51" i="20"/>
  <c r="F51" i="20"/>
  <c r="I50" i="20"/>
  <c r="H50" i="20"/>
  <c r="G50" i="20"/>
  <c r="F50" i="20"/>
  <c r="I49" i="20"/>
  <c r="H49" i="20"/>
  <c r="G49" i="20"/>
  <c r="F49" i="20"/>
  <c r="I48" i="20"/>
  <c r="H48" i="20"/>
  <c r="G48" i="20"/>
  <c r="F48" i="20"/>
  <c r="E47" i="20"/>
  <c r="D47" i="20"/>
  <c r="D36" i="20" s="1"/>
  <c r="C47" i="20"/>
  <c r="I46" i="20"/>
  <c r="H46" i="20"/>
  <c r="G46" i="20"/>
  <c r="F46" i="20"/>
  <c r="H45" i="20"/>
  <c r="F45" i="20"/>
  <c r="I44" i="20"/>
  <c r="H44" i="20"/>
  <c r="G44" i="20"/>
  <c r="F44" i="20"/>
  <c r="I43" i="20"/>
  <c r="H43" i="20"/>
  <c r="G43" i="20"/>
  <c r="F43" i="20"/>
  <c r="I42" i="20"/>
  <c r="H42" i="20"/>
  <c r="G42" i="20"/>
  <c r="F42" i="20"/>
  <c r="I41" i="20"/>
  <c r="H41" i="20"/>
  <c r="G41" i="20"/>
  <c r="F41" i="20"/>
  <c r="I40" i="20"/>
  <c r="H40" i="20"/>
  <c r="G40" i="20"/>
  <c r="F40" i="20"/>
  <c r="I39" i="20"/>
  <c r="H39" i="20"/>
  <c r="G39" i="20"/>
  <c r="F39" i="20"/>
  <c r="I38" i="20"/>
  <c r="H38" i="20"/>
  <c r="F38" i="20"/>
  <c r="E37" i="20"/>
  <c r="E36" i="20" s="1"/>
  <c r="C37" i="20"/>
  <c r="C36" i="20" s="1"/>
  <c r="H35" i="20"/>
  <c r="F35" i="20"/>
  <c r="I34" i="20"/>
  <c r="H34" i="20"/>
  <c r="F34" i="20"/>
  <c r="I33" i="20"/>
  <c r="H33" i="20"/>
  <c r="H32" i="20" s="1"/>
  <c r="G33" i="20"/>
  <c r="F33" i="20"/>
  <c r="F32" i="20" s="1"/>
  <c r="E32" i="20"/>
  <c r="D32" i="20"/>
  <c r="C32" i="20"/>
  <c r="I31" i="20"/>
  <c r="H31" i="20"/>
  <c r="H30" i="20" s="1"/>
  <c r="G31" i="20"/>
  <c r="F31" i="20"/>
  <c r="F30" i="20" s="1"/>
  <c r="E30" i="20"/>
  <c r="D30" i="20"/>
  <c r="C30" i="20"/>
  <c r="I29" i="20"/>
  <c r="H29" i="20"/>
  <c r="G29" i="20"/>
  <c r="F29" i="20"/>
  <c r="I28" i="20"/>
  <c r="H28" i="20"/>
  <c r="G28" i="20"/>
  <c r="F28" i="20"/>
  <c r="H27" i="20"/>
  <c r="F27" i="20"/>
  <c r="E26" i="20"/>
  <c r="D26" i="20"/>
  <c r="C26" i="20"/>
  <c r="I25" i="20"/>
  <c r="H25" i="20"/>
  <c r="G25" i="20"/>
  <c r="F25" i="20"/>
  <c r="I24" i="20"/>
  <c r="H24" i="20"/>
  <c r="G24" i="20"/>
  <c r="F24" i="20"/>
  <c r="H23" i="20"/>
  <c r="F23" i="20"/>
  <c r="I22" i="20"/>
  <c r="H22" i="20"/>
  <c r="G22" i="20"/>
  <c r="F22" i="20"/>
  <c r="E21" i="20"/>
  <c r="D21" i="20"/>
  <c r="C21" i="20"/>
  <c r="I20" i="20"/>
  <c r="H20" i="20"/>
  <c r="G20" i="20"/>
  <c r="F20" i="20"/>
  <c r="I19" i="20"/>
  <c r="H19" i="20"/>
  <c r="G19" i="20"/>
  <c r="F19" i="20"/>
  <c r="I18" i="20"/>
  <c r="H18" i="20"/>
  <c r="G18" i="20"/>
  <c r="F18" i="20"/>
  <c r="I17" i="20"/>
  <c r="H17" i="20"/>
  <c r="G17" i="20"/>
  <c r="F17" i="20"/>
  <c r="E16" i="20"/>
  <c r="D16" i="20"/>
  <c r="C16" i="20"/>
  <c r="I15" i="20"/>
  <c r="H15" i="20"/>
  <c r="G15" i="20"/>
  <c r="F15" i="20"/>
  <c r="F14" i="20" s="1"/>
  <c r="E14" i="20"/>
  <c r="D14" i="20"/>
  <c r="C14" i="20"/>
  <c r="C79" i="20"/>
  <c r="D79" i="20"/>
  <c r="E79" i="20"/>
  <c r="F80" i="20"/>
  <c r="G80" i="20"/>
  <c r="H80" i="20"/>
  <c r="I80" i="20"/>
  <c r="F81" i="20"/>
  <c r="G81" i="20"/>
  <c r="H81" i="20"/>
  <c r="I81" i="20"/>
  <c r="H14" i="20" l="1"/>
  <c r="I30" i="20"/>
  <c r="I16" i="20"/>
  <c r="H53" i="20"/>
  <c r="I21" i="20"/>
  <c r="F21" i="20"/>
  <c r="G37" i="20"/>
  <c r="F26" i="20"/>
  <c r="H16" i="20"/>
  <c r="F16" i="20"/>
  <c r="F37" i="20"/>
  <c r="F79" i="20"/>
  <c r="H21" i="20"/>
  <c r="D13" i="20"/>
  <c r="I47" i="20"/>
  <c r="I62" i="20"/>
  <c r="H79" i="20"/>
  <c r="C13" i="20"/>
  <c r="G21" i="20"/>
  <c r="I32" i="20"/>
  <c r="F47" i="20"/>
  <c r="E61" i="20"/>
  <c r="H61" i="20" s="1"/>
  <c r="F62" i="20"/>
  <c r="I26" i="20"/>
  <c r="I37" i="20"/>
  <c r="G47" i="20"/>
  <c r="I53" i="20"/>
  <c r="E13" i="20"/>
  <c r="G16" i="20"/>
  <c r="G26" i="20"/>
  <c r="G32" i="20"/>
  <c r="H37" i="20"/>
  <c r="H47" i="20"/>
  <c r="F53" i="20"/>
  <c r="G62" i="20"/>
  <c r="G14" i="20"/>
  <c r="H26" i="20"/>
  <c r="G30" i="20"/>
  <c r="G53" i="20"/>
  <c r="H62" i="20"/>
  <c r="I14" i="20"/>
  <c r="I79" i="20"/>
  <c r="G79" i="20"/>
  <c r="I61" i="20" l="1"/>
  <c r="D60" i="20"/>
  <c r="D77" i="20" s="1"/>
  <c r="F36" i="20"/>
  <c r="G36" i="20"/>
  <c r="C60" i="20"/>
  <c r="C77" i="20" s="1"/>
  <c r="C152" i="20" s="1"/>
  <c r="F61" i="20"/>
  <c r="G61" i="20"/>
  <c r="G13" i="20"/>
  <c r="H13" i="20"/>
  <c r="F13" i="20"/>
  <c r="E60" i="20"/>
  <c r="I13" i="20"/>
  <c r="I36" i="20"/>
  <c r="H36" i="20"/>
  <c r="E77" i="20" l="1"/>
  <c r="G60" i="20"/>
  <c r="F60" i="20"/>
  <c r="I60" i="20"/>
  <c r="H60" i="20"/>
  <c r="I77" i="20" l="1"/>
  <c r="H77" i="20"/>
  <c r="G77" i="20"/>
  <c r="F77" i="20"/>
  <c r="G84" i="20" l="1"/>
  <c r="G85" i="20"/>
  <c r="F102" i="20" l="1"/>
  <c r="G102" i="20"/>
  <c r="H102" i="20"/>
  <c r="I102" i="20"/>
  <c r="D98" i="20"/>
  <c r="E98" i="20"/>
  <c r="C98" i="20"/>
  <c r="F98" i="20" l="1"/>
  <c r="G99" i="20" l="1"/>
  <c r="G96" i="20" l="1"/>
  <c r="G92" i="20"/>
  <c r="G91" i="20" l="1"/>
  <c r="G90" i="20"/>
  <c r="D123" i="20"/>
  <c r="D108" i="20" l="1"/>
  <c r="D88" i="20" l="1"/>
  <c r="E88" i="20"/>
  <c r="C88" i="20"/>
  <c r="I94" i="20" l="1"/>
  <c r="E116" i="20" l="1"/>
  <c r="G113" i="20" l="1"/>
  <c r="I124" i="20" l="1"/>
  <c r="G124" i="20"/>
  <c r="D86" i="20" l="1"/>
  <c r="E86" i="20"/>
  <c r="D121" i="20" l="1"/>
  <c r="H126" i="20" l="1"/>
  <c r="E125" i="20" l="1"/>
  <c r="E130" i="20" s="1"/>
  <c r="D125" i="20"/>
  <c r="D130" i="20" s="1"/>
  <c r="C125" i="20"/>
  <c r="C123" i="20"/>
  <c r="C130" i="20" s="1"/>
  <c r="F114" i="20" l="1"/>
  <c r="D105" i="20"/>
  <c r="G103" i="20"/>
  <c r="G101" i="20"/>
  <c r="I87" i="20"/>
  <c r="F85" i="20"/>
  <c r="G110" i="20"/>
  <c r="I125" i="20"/>
  <c r="G125" i="20"/>
  <c r="G109" i="20"/>
  <c r="F109" i="20"/>
  <c r="E121" i="20"/>
  <c r="C121" i="20"/>
  <c r="E108" i="20"/>
  <c r="C108" i="20"/>
  <c r="G126" i="20"/>
  <c r="G94" i="20"/>
  <c r="F124" i="20"/>
  <c r="H124" i="20"/>
  <c r="F125" i="20"/>
  <c r="H125" i="20"/>
  <c r="F93" i="20"/>
  <c r="F117" i="20"/>
  <c r="I96" i="20"/>
  <c r="F84" i="20"/>
  <c r="F82" i="20"/>
  <c r="G128" i="20"/>
  <c r="F92" i="20"/>
  <c r="I127" i="20"/>
  <c r="H127" i="20"/>
  <c r="G127" i="20"/>
  <c r="F127" i="20"/>
  <c r="I126" i="20"/>
  <c r="I122" i="20"/>
  <c r="H122" i="20"/>
  <c r="G122" i="20"/>
  <c r="F122" i="20"/>
  <c r="E119" i="20"/>
  <c r="D119" i="20"/>
  <c r="C119" i="20"/>
  <c r="I118" i="20"/>
  <c r="H118" i="20"/>
  <c r="G118" i="20"/>
  <c r="F118" i="20"/>
  <c r="I117" i="20"/>
  <c r="H117" i="20"/>
  <c r="C116" i="20"/>
  <c r="I115" i="20"/>
  <c r="H115" i="20"/>
  <c r="G115" i="20"/>
  <c r="F115" i="20"/>
  <c r="I114" i="20"/>
  <c r="H114" i="20"/>
  <c r="I113" i="20"/>
  <c r="H113" i="20"/>
  <c r="I112" i="20"/>
  <c r="H112" i="20"/>
  <c r="G112" i="20"/>
  <c r="F112" i="20"/>
  <c r="E111" i="20"/>
  <c r="C111" i="20"/>
  <c r="I110" i="20"/>
  <c r="H110" i="20"/>
  <c r="F110" i="20"/>
  <c r="I107" i="20"/>
  <c r="H107" i="20"/>
  <c r="G107" i="20"/>
  <c r="F107" i="20"/>
  <c r="I106" i="20"/>
  <c r="H106" i="20"/>
  <c r="E105" i="20"/>
  <c r="C105" i="20"/>
  <c r="I104" i="20"/>
  <c r="H104" i="20"/>
  <c r="G104" i="20"/>
  <c r="I103" i="20"/>
  <c r="H103" i="20"/>
  <c r="I101" i="20"/>
  <c r="H101" i="20"/>
  <c r="I100" i="20"/>
  <c r="H100" i="20"/>
  <c r="F100" i="20"/>
  <c r="I99" i="20"/>
  <c r="H99" i="20"/>
  <c r="F99" i="20"/>
  <c r="H94" i="20"/>
  <c r="F94" i="20"/>
  <c r="I93" i="20"/>
  <c r="H93" i="20"/>
  <c r="G93" i="20"/>
  <c r="I92" i="20"/>
  <c r="H92" i="20"/>
  <c r="I91" i="20"/>
  <c r="H91" i="20"/>
  <c r="F91" i="20"/>
  <c r="I90" i="20"/>
  <c r="H90" i="20"/>
  <c r="F90" i="20"/>
  <c r="I89" i="20"/>
  <c r="H89" i="20"/>
  <c r="H87" i="20"/>
  <c r="F87" i="20"/>
  <c r="I85" i="20"/>
  <c r="H85" i="20"/>
  <c r="I84" i="20"/>
  <c r="H84" i="20"/>
  <c r="I83" i="20"/>
  <c r="H83" i="20"/>
  <c r="I82" i="20"/>
  <c r="H82" i="20"/>
  <c r="G82" i="20"/>
  <c r="G117" i="20"/>
  <c r="D116" i="20"/>
  <c r="G89" i="20"/>
  <c r="F103" i="20"/>
  <c r="F128" i="20"/>
  <c r="I128" i="20"/>
  <c r="H128" i="20"/>
  <c r="F106" i="20"/>
  <c r="F101" i="20"/>
  <c r="G114" i="20"/>
  <c r="F119" i="20" l="1"/>
  <c r="G119" i="20"/>
  <c r="E129" i="20"/>
  <c r="E131" i="20" s="1"/>
  <c r="H119" i="20"/>
  <c r="I119" i="20"/>
  <c r="C129" i="20"/>
  <c r="C153" i="20" s="1"/>
  <c r="G95" i="20"/>
  <c r="H123" i="20"/>
  <c r="H130" i="20" s="1"/>
  <c r="G116" i="20"/>
  <c r="F88" i="20"/>
  <c r="I116" i="20"/>
  <c r="F123" i="20"/>
  <c r="F130" i="20" s="1"/>
  <c r="G123" i="20"/>
  <c r="I123" i="20"/>
  <c r="H111" i="20"/>
  <c r="I98" i="20"/>
  <c r="F116" i="20"/>
  <c r="I86" i="20"/>
  <c r="G130" i="20"/>
  <c r="I130" i="20"/>
  <c r="G108" i="20"/>
  <c r="F108" i="20"/>
  <c r="H108" i="20"/>
  <c r="I108" i="20"/>
  <c r="F105" i="20"/>
  <c r="G88" i="20"/>
  <c r="H88" i="20"/>
  <c r="F86" i="20"/>
  <c r="G86" i="20"/>
  <c r="G105" i="20"/>
  <c r="F126" i="20"/>
  <c r="H98" i="20"/>
  <c r="H116" i="20"/>
  <c r="F121" i="20"/>
  <c r="G106" i="20"/>
  <c r="I105" i="20"/>
  <c r="I121" i="20"/>
  <c r="G100" i="20"/>
  <c r="H105" i="20"/>
  <c r="G98" i="20"/>
  <c r="H121" i="20"/>
  <c r="H86" i="20"/>
  <c r="I88" i="20"/>
  <c r="G121" i="20"/>
  <c r="F113" i="20"/>
  <c r="F83" i="20"/>
  <c r="D111" i="20"/>
  <c r="D129" i="20" s="1"/>
  <c r="G83" i="20"/>
  <c r="I111" i="20"/>
  <c r="C151" i="20" l="1"/>
  <c r="C145" i="20" s="1"/>
  <c r="C131" i="20"/>
  <c r="H129" i="20"/>
  <c r="G111" i="20"/>
  <c r="F111" i="20"/>
  <c r="I129" i="20"/>
  <c r="D131" i="20" l="1"/>
  <c r="F129" i="20"/>
  <c r="G129" i="20"/>
</calcChain>
</file>

<file path=xl/sharedStrings.xml><?xml version="1.0" encoding="utf-8"?>
<sst xmlns="http://schemas.openxmlformats.org/spreadsheetml/2006/main" count="269" uniqueCount="258">
  <si>
    <t>ДОХОДЫ</t>
  </si>
  <si>
    <t>Налоги на имущество</t>
  </si>
  <si>
    <t>000 1 06 00000 00 0000 000</t>
  </si>
  <si>
    <t>000 1 05 00000 00 0000 000</t>
  </si>
  <si>
    <t>000 2 00 00000 00 0000 000</t>
  </si>
  <si>
    <t>Раздел БК</t>
  </si>
  <si>
    <t>Наименование</t>
  </si>
  <si>
    <t>000 1 05 03000 01 0000 110</t>
  </si>
  <si>
    <t>Неналоговые доходы</t>
  </si>
  <si>
    <t>000 1 01 00000 00 0000 000</t>
  </si>
  <si>
    <t>Иные межбюджетные трансферты</t>
  </si>
  <si>
    <t>000 1 05 02000 02 0000 110</t>
  </si>
  <si>
    <t>000 1 07 00000 00 0000 000</t>
  </si>
  <si>
    <t>000 1 07 01020 01 0000 110</t>
  </si>
  <si>
    <t>000 1 08 00000 00 0000 000</t>
  </si>
  <si>
    <t>000 1 08 03010 01 0000 110</t>
  </si>
  <si>
    <t>000 1 11 01050 05 0000 120</t>
  </si>
  <si>
    <t>(рублях)</t>
  </si>
  <si>
    <t>000 111 05013 05 0000 120</t>
  </si>
  <si>
    <t>ИТОГИ ИСПОЛНЕНИЕ  ДОХОДОВ И РАСХОДОВ БЮДЖЕТА</t>
  </si>
  <si>
    <t>000 1 05 04000 02 0000 110</t>
  </si>
  <si>
    <t>000 2 02 00000 00 0000 000</t>
  </si>
  <si>
    <t>Безвозмездные поступления от других бюджетов бюджетной системы Российской Федерации</t>
  </si>
  <si>
    <t>Начальник ФИНУ</t>
  </si>
  <si>
    <t>Приложение № 1</t>
  </si>
  <si>
    <t>Отклонение от годового плана</t>
  </si>
  <si>
    <t>сумма отклонения</t>
  </si>
  <si>
    <t>% исполнения</t>
  </si>
  <si>
    <t>Отклонение от кассового плана</t>
  </si>
  <si>
    <t>000 1 03 00000 00 0000 000</t>
  </si>
  <si>
    <t>000 111 05013 13 0000 120</t>
  </si>
  <si>
    <t>000 1 06 06033 05 0000 110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</si>
  <si>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</si>
  <si>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000 1 11 05025 05 0000 120</t>
  </si>
  <si>
    <t>000 1 11 05075 05 0000 120</t>
  </si>
  <si>
    <t>000 1 06 06043 05 0000 110</t>
  </si>
  <si>
    <t>РАСХОДЫ</t>
  </si>
  <si>
    <t>Общегосударственные вопросы</t>
  </si>
  <si>
    <t>0100</t>
  </si>
  <si>
    <t>0102</t>
  </si>
  <si>
    <t>0103</t>
  </si>
  <si>
    <t>0104</t>
  </si>
  <si>
    <t>0106</t>
  </si>
  <si>
    <t>Резервные фонды</t>
  </si>
  <si>
    <t>0111</t>
  </si>
  <si>
    <t>Другие общегосударственные вопросы</t>
  </si>
  <si>
    <t>0113</t>
  </si>
  <si>
    <t>Национальная безопасность и правоохранительная деятельность</t>
  </si>
  <si>
    <t>0300</t>
  </si>
  <si>
    <t>Национальная экономика</t>
  </si>
  <si>
    <t>0400</t>
  </si>
  <si>
    <t>Общеэкономические вопросы</t>
  </si>
  <si>
    <t>0401</t>
  </si>
  <si>
    <t>Сельское хозяйство и рыболовство</t>
  </si>
  <si>
    <t>0405</t>
  </si>
  <si>
    <t>Транспорт</t>
  </si>
  <si>
    <t>0408</t>
  </si>
  <si>
    <t>Дорожное хозяйство (дорожные фонды)</t>
  </si>
  <si>
    <t>0409</t>
  </si>
  <si>
    <t>Другие вопросы в области национальной экономики</t>
  </si>
  <si>
    <t>0412</t>
  </si>
  <si>
    <t>Охрана окружающей среды</t>
  </si>
  <si>
    <t>0600</t>
  </si>
  <si>
    <t>Образование</t>
  </si>
  <si>
    <t>0700</t>
  </si>
  <si>
    <t>Дошкольное образование</t>
  </si>
  <si>
    <t>0701</t>
  </si>
  <si>
    <t>Общее образование</t>
  </si>
  <si>
    <t>0702</t>
  </si>
  <si>
    <t>Дополнительное образование детей</t>
  </si>
  <si>
    <t>0703</t>
  </si>
  <si>
    <t>0707</t>
  </si>
  <si>
    <t>Другие вопросы в области образования</t>
  </si>
  <si>
    <t>0709</t>
  </si>
  <si>
    <t>0800</t>
  </si>
  <si>
    <t>Культура</t>
  </si>
  <si>
    <t>0801</t>
  </si>
  <si>
    <t>0804</t>
  </si>
  <si>
    <t>Здравоохранение</t>
  </si>
  <si>
    <t>0900</t>
  </si>
  <si>
    <t>Другие вопросы в области здравоохранения</t>
  </si>
  <si>
    <t>0909</t>
  </si>
  <si>
    <t>Социальная политика</t>
  </si>
  <si>
    <t>1000</t>
  </si>
  <si>
    <t>Пенсионное обеспечение</t>
  </si>
  <si>
    <t>1001</t>
  </si>
  <si>
    <t>Социальное обеспечение населения</t>
  </si>
  <si>
    <t>1003</t>
  </si>
  <si>
    <t>Охрана семьи и детства</t>
  </si>
  <si>
    <t>1004</t>
  </si>
  <si>
    <t>Другие вопросы в области социальной политики</t>
  </si>
  <si>
    <t>1006</t>
  </si>
  <si>
    <t>Физическая культура и спорт</t>
  </si>
  <si>
    <t>1100</t>
  </si>
  <si>
    <t>Физическая культура</t>
  </si>
  <si>
    <t>1101</t>
  </si>
  <si>
    <t>Обслуживание государственного и муниципального долга</t>
  </si>
  <si>
    <t>1300</t>
  </si>
  <si>
    <t>Обслуживание государственного внутреннего и муниципального долга</t>
  </si>
  <si>
    <t>1301</t>
  </si>
  <si>
    <t>1400</t>
  </si>
  <si>
    <t>Дотации на выравнивание бюджетной обеспеченности субъектов Российской Федерации и муниципальных образований</t>
  </si>
  <si>
    <t>1401</t>
  </si>
  <si>
    <t>Иные дотации</t>
  </si>
  <si>
    <t>1402</t>
  </si>
  <si>
    <t>Прочие межбюджетные трансферты общего характера</t>
  </si>
  <si>
    <t>1403</t>
  </si>
  <si>
    <t>в т.ч.перечислено в государственный бюджет РС(Я)("отрицательный трансферт")</t>
  </si>
  <si>
    <t>Всего расходов:</t>
  </si>
  <si>
    <t>в т.ч. ВСЕГО перечислено бюджетам поселений муниципального образования "Ленский район"</t>
  </si>
  <si>
    <t>Результат исполнения бюджета (дефицит "-", профицит "+")</t>
  </si>
  <si>
    <t>000 01 05 00 00 00 0000 000</t>
  </si>
  <si>
    <t>О. А. Пестерева</t>
  </si>
  <si>
    <t>0603</t>
  </si>
  <si>
    <t>000 1 06 01030 05 0000 110</t>
  </si>
  <si>
    <t>000 2 07 05000 05 0000 150</t>
  </si>
  <si>
    <t>000 2 18 60010 05 0000 150</t>
  </si>
  <si>
    <t>000 2 18 05010 05 0000 150</t>
  </si>
  <si>
    <t>000 2 19 00000 05 0000 150</t>
  </si>
  <si>
    <t>эконмипо ведению сайта уторговка. Экономия по курсовой подготовке депутатов перенесли на осень</t>
  </si>
  <si>
    <t>Охрана объектов растительного и животного мира и среды их обитания</t>
  </si>
  <si>
    <t xml:space="preserve">Итого собственных  доходов </t>
  </si>
  <si>
    <t xml:space="preserve">000 1 01 02000 01 0000 110
</t>
  </si>
  <si>
    <t xml:space="preserve">Налог на доходы физических лиц
</t>
  </si>
  <si>
    <t xml:space="preserve">НАЛОГИ НА ТОВАРЫ (РАБОТЫ, УСЛУГИ), РЕАЛИЗУЕМЫЕ НА ТЕРРИТОРИИ РОССИЙСКОЙ ФЕДЕРАЦИИ
</t>
  </si>
  <si>
    <t xml:space="preserve">НАЛОГИ НА СОВОКУПНЫЙ ДОХОД
</t>
  </si>
  <si>
    <t xml:space="preserve">Налог, взимаемый в связи с применением упрощенной системы налогообложения
</t>
  </si>
  <si>
    <t xml:space="preserve">Единый налог на вмененный доход для отдельных видов деятельности
</t>
  </si>
  <si>
    <t xml:space="preserve">Единый сельскохозяйственный налог
</t>
  </si>
  <si>
    <t xml:space="preserve">Налог, взимаемый в связи с применением патентной системы налогообложения
</t>
  </si>
  <si>
    <t xml:space="preserve">Налог на имущество физических лиц, взимаемый по ставкам, применяемым к объектам налогообложения, расположенным в границах межселенных территорий
</t>
  </si>
  <si>
    <t xml:space="preserve">Земельный налог с организаций, обладающих земельным участком, расположенным в границах межселенных территорий
</t>
  </si>
  <si>
    <t xml:space="preserve">Земельный налог с физических лиц, обладающих земельным участком, расположенным в границах межселенных территорий
</t>
  </si>
  <si>
    <t xml:space="preserve">НАЛОГИ, СБОРЫ И РЕГУЛЯРНЫЕ ПЛАТЕЖИ ЗА ПОЛЬЗОВАНИЕ ПРИРОДНЫМИ РЕСУРСАМИ
</t>
  </si>
  <si>
    <t xml:space="preserve">Налог на добычу общераспространенных полезных ископаемых
</t>
  </si>
  <si>
    <t xml:space="preserve">ГОСУДАРСТВЕННАЯ ПОШЛИНА
</t>
  </si>
  <si>
    <t xml:space="preserve">Государственная пошлина по делам, рассматриваемым в судах общей юрисдикции, мировыми судьями (за исключением Верховного Суда Российской Федерации)
</t>
  </si>
  <si>
    <t xml:space="preserve">ЗАДОЛЖЕННОСТЬ И ПЕРЕРАСЧЕТЫ ПО ОТМЕНЕННЫМ НАЛОГАМ, СБОРАМ И ИНЫМ ОБЯЗАТЕЛЬНЫМ ПЛАТЕЖАМ
</t>
  </si>
  <si>
    <t xml:space="preserve">000 1 09 00000 00 0000 000
</t>
  </si>
  <si>
    <t xml:space="preserve">ДОХОДЫ ОТ ИСПОЛЬЗОВАНИЯ ИМУЩЕСТВА, НАХОДЯЩЕГОСЯ В ГОСУДАРСТВЕННОЙ И МУНИЦИПАЛЬНОЙ СОБСТВЕННОСТИ
</t>
  </si>
  <si>
    <t xml:space="preserve">000 1 11 00000 00 0000 000
</t>
  </si>
  <si>
    <t xml:space="preserve"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
</t>
  </si>
  <si>
    <t xml:space="preserve"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
</t>
  </si>
  <si>
    <t xml:space="preserve"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
</t>
  </si>
  <si>
    <t xml:space="preserve">Доходы от сдачи в аренду имущества, составляющего казну муниципальных районов (за исключением земельных участков)
</t>
  </si>
  <si>
    <t xml:space="preserve">Прочие доходы от компенсации затрат бюджетов муниципальных районов
</t>
  </si>
  <si>
    <t xml:space="preserve">000 1 13 02995 05 0000 130
</t>
  </si>
  <si>
    <t xml:space="preserve">ШТРАФЫ, САНКЦИИ, ВОЗМЕЩЕНИЕ УЩЕРБА
</t>
  </si>
  <si>
    <t>000 1 16 00000 00 0000 000</t>
  </si>
  <si>
    <t xml:space="preserve">БЕЗВОЗМЕЗДНЫЕ ПОСТУПЛЕНИЯ
</t>
  </si>
  <si>
    <t xml:space="preserve">Субсидии бюджетам бюджетной системы Российской Федерации (межбюджетные субсидии)
</t>
  </si>
  <si>
    <t>000 2 02 20000 00 0000 150</t>
  </si>
  <si>
    <t xml:space="preserve">Субвенции бюджетам бюджетной системы Российской Федерации
</t>
  </si>
  <si>
    <t>000 2 02 30000 00 0000 150</t>
  </si>
  <si>
    <t>000 2 02 40000 00 0000 150</t>
  </si>
  <si>
    <t xml:space="preserve">Прочие безвозмездные поступления в бюджеты муниципальных районов
</t>
  </si>
  <si>
    <t xml:space="preserve"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
</t>
  </si>
  <si>
    <t xml:space="preserve">Доходы бюджетов муниципальных районов от возврата бюджетными учреждениями остатков субсидий прошлых лет
</t>
  </si>
  <si>
    <t xml:space="preserve">Возврат остатков субсидий, субвенций и иных межбюджетных трансфертов, имеющих целевое назначение, прошлых лет из бюджетов муниципальных районов
</t>
  </si>
  <si>
    <t>Источники внутреннего финансирования дефицита бюджета</t>
  </si>
  <si>
    <t>000 01 05 02 00 00 0000 510</t>
  </si>
  <si>
    <t>000 01 05 02 00 00 0000 610</t>
  </si>
  <si>
    <t>0907</t>
  </si>
  <si>
    <t>Санитарно-эпидемиологическое благополучие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</si>
  <si>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</si>
  <si>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000 1 11 05035 05 0000 120</t>
  </si>
  <si>
    <t>Налогы на прибыль, доходы</t>
  </si>
  <si>
    <t xml:space="preserve">                                                     Налоговые доходы</t>
  </si>
  <si>
    <t xml:space="preserve">                                                            Всего доходов: </t>
  </si>
  <si>
    <t xml:space="preserve">Уменьшение прочих остатков  денежных средств бюджетов муниципальных районов 
</t>
  </si>
  <si>
    <t xml:space="preserve">Увеличение прочих остатков денежных средств бюджетов муниципальных районов 
</t>
  </si>
  <si>
    <t>Изменение остатков средств  на счетах по учету средств бюджетов</t>
  </si>
  <si>
    <t>Государственная пошлина за выдачу разрешения на установку рекламной конструкции</t>
  </si>
  <si>
    <t>Дотации бюджетам бюджетной системы Российской Федерации</t>
  </si>
  <si>
    <t>000 2 02 10000 00 0000 150</t>
  </si>
  <si>
    <t xml:space="preserve">Плата за публичный сервитут, предусмотренная решением уполномоченного органа об установлении публичного сервитута в отношении земельных участков, которые расположены на межселенных территориях,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 и не предоставлены гражданам или юридическим лицам (за исключением органов государственной власти (государственных органов), органов местного самоуправления (муниципальных органов), органов управления государственными внебюджетными фондами и казенных учреждений)
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</si>
  <si>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</si>
  <si>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</si>
  <si>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Доходы, поступающие в порядке возмещения расходов, понесенных в связи с эксплуатацией имущества муниципальных районов</t>
  </si>
  <si>
    <t xml:space="preserve">000 1 13 02065 05 0000 130
</t>
  </si>
  <si>
    <t>000 1 11 09045 05 0000 120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</si>
  <si>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</si>
  <si>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0001 13 01995 05 0000 130
</t>
  </si>
  <si>
    <t>000 1 13 00000 00 0000 000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</si>
  <si>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</si>
  <si>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000 1 03 02231 01 0000 110
</t>
  </si>
  <si>
    <t xml:space="preserve"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</si>
  <si>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</si>
  <si>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</si>
  <si>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000 1 03 02241 01 0000 110
</t>
  </si>
  <si>
    <t xml:space="preserve">000 1 03 02251 01 0000 110
</t>
  </si>
  <si>
    <t xml:space="preserve">000 1 03 02261 01 0000 110
</t>
  </si>
  <si>
    <t xml:space="preserve">000 1 05 01000 00 0000 110
</t>
  </si>
  <si>
    <t>000 1 08 07150 01 0000 110</t>
  </si>
  <si>
    <t>000 1 11 05430 05 0000 120</t>
  </si>
  <si>
    <t>ДОХОДЫ ОТ ОКАЗАНИЯ ПЛАТНЫХ УСЛУГ И КОМПЕНСАЦИИ ЗАТРАТ ГОСУДАРСТВА</t>
  </si>
  <si>
    <t>Прочие доходы от оказания платных услуг (работ) получателями средств бюджетов муниципальных районов</t>
  </si>
  <si>
    <t>ДОХОДЫ ОТ ПРОДАЖИ МАТЕРИАЛЬНЫХ И НЕМАТЕРИАЛЬНЫХ АКТИВОВ</t>
  </si>
  <si>
    <t>000 1 14 00000 00 0000 000</t>
  </si>
  <si>
    <t xml:space="preserve">Функционирование высшего должностного лица субъекта Российской Федерации
и муниципального образования
</t>
  </si>
  <si>
    <t xml:space="preserve">Функционирование законодательных (представительных) органов государственной власти и представительных органов муниципальных образований
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</si>
  <si>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
</t>
  </si>
  <si>
    <t xml:space="preserve">Обеспечение деятельности финансовых, налоговых и таможенных органов и органов финансового (финансово-бюджетного) надзора
</t>
  </si>
  <si>
    <t xml:space="preserve">Молодежная политика </t>
  </si>
  <si>
    <t>Культура, кинематография</t>
  </si>
  <si>
    <t>Другие вопросы в области культуры, кинематографии</t>
  </si>
  <si>
    <t>Межбюджетные трансферты общего характера бюджетам бюджетной системы Российской Федерации</t>
  </si>
  <si>
    <t>к  постановлению главы</t>
  </si>
  <si>
    <t>№_________________________</t>
  </si>
  <si>
    <t>Проценты, полученные от предоставления бюджетных кредитов внутри страны за счет средств бюджетов муниципальных районов</t>
  </si>
  <si>
    <t>0705</t>
  </si>
  <si>
    <t>Профессиональная подготовка, переподготовка и повышение квалификации</t>
  </si>
  <si>
    <t>1103</t>
  </si>
  <si>
    <t>Спорт высших достижений</t>
  </si>
  <si>
    <t>Возврат бюджетных кредитов, предоставленных юридическим лицам из бюджетов муниципальных районов в валюте Российской Федерации</t>
  </si>
  <si>
    <t>000 01 06 05 01 05 0000 640</t>
  </si>
  <si>
    <t>000 111 03050 05 0000 120</t>
  </si>
  <si>
    <t xml:space="preserve">Плата за негативное воздействие на окружающую среду, в том числе:
</t>
  </si>
  <si>
    <t xml:space="preserve">000 1 12 01000 01 0000 120
</t>
  </si>
  <si>
    <t xml:space="preserve"> Плата за выбросы загрязняющих веществ в атмосферный воздух стационарными объектами</t>
  </si>
  <si>
    <t>000 112 01010 01 6000 120</t>
  </si>
  <si>
    <t xml:space="preserve"> Плата за сбросы загрязняющих веществ в водные объекты</t>
  </si>
  <si>
    <t>000 112 01030 01 6000 120</t>
  </si>
  <si>
    <t>Средства от поступлений прочих денежных взысканий (штрафов) за нарушение законодательства Российской Федерации</t>
  </si>
  <si>
    <t>000 112 01041 01 6000 120</t>
  </si>
  <si>
    <t>000 112 01042 01 6000 120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</si>
  <si>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</si>
  <si>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>000 112 01070 01 6000 120</t>
  </si>
  <si>
    <t>Муниципального района "Ленский район"</t>
  </si>
  <si>
    <t>за 1 квартал 2025 года</t>
  </si>
  <si>
    <t>Годовой план на 2025 г.</t>
  </si>
  <si>
    <t>Кассовый план на 01.04.2025 г.</t>
  </si>
  <si>
    <t>Исполнено на 01.04.2025 г.</t>
  </si>
  <si>
    <t>Источники финансирования дефицита бюджета муниципального района "Ленский район"</t>
  </si>
  <si>
    <t>от "     "_____________2025 г.</t>
  </si>
  <si>
    <t>Возврат остатков субсидий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муниципальных районов</t>
  </si>
  <si>
    <t>Возврат остатков субсидий на реализацию мероприятий по обеспечению жильем молодых семей из бюджетов муниципальных районов</t>
  </si>
  <si>
    <t>Возврат остатков субвенций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образования, из бюджетов муниципальных районов</t>
  </si>
  <si>
    <t>Возврат остатков иных межбюджетных трансфертов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 из бюджетов муниципальных районов</t>
  </si>
  <si>
    <t>Возврат остатков иных межбюджетных трансфертов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из бюджетов муниципальных районов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</si>
  <si>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</si>
  <si>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00021925304050000150</t>
  </si>
  <si>
    <t>00021925497050000150</t>
  </si>
  <si>
    <t>00021935303050000150</t>
  </si>
  <si>
    <t>00021945050050000150</t>
  </si>
  <si>
    <t>00021945179050000150</t>
  </si>
  <si>
    <t>00021960010050000150</t>
  </si>
  <si>
    <t>в т.ч.перечислено бюджетам поселений муниципального района "Ленский район"</t>
  </si>
  <si>
    <t>в т.ч.перечислено бюджетам поселений муниципального района"Ленский район"</t>
  </si>
  <si>
    <t>ИТОГО</t>
  </si>
  <si>
    <t>Привлечение кредитов из других бюджетов бюджетной системы Российской Федерации бюджетами муниципальных районов в валюте Российской Федерации</t>
  </si>
  <si>
    <t>000 01 03 01 00 05 0000 710</t>
  </si>
  <si>
    <t>Предоставление бюджетных кредитов юридическим лицам из бюджетов муниципальных районов в валюте Российской Федерации</t>
  </si>
  <si>
    <t>Бюджетные кредиты, предоставленные внутри страны в валюте Российской Федерации</t>
  </si>
  <si>
    <t>000 01 06 05 01 05 0000 540</t>
  </si>
  <si>
    <t>000 01 06 05 00 00 0000 000</t>
  </si>
  <si>
    <t>ПРОЧИЕ НЕНАЛОГОВЫЕ ДОХОДЫ</t>
  </si>
  <si>
    <t>000 1 17 00000 05 0000 180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</si>
</sst>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38" x14ac:knownFonts="1">
    <font>
      <sz val="10"/>
      <name val="Arial Cyr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name val="Arial Cyr"/>
      <charset val="204"/>
    </font>
    <font>
      <i/>
      <sz val="10"/>
      <name val="Arial"/>
      <family val="2"/>
      <charset val="204"/>
    </font>
    <font>
      <b/>
      <i/>
      <sz val="10"/>
      <name val="Arial Cyr"/>
      <charset val="204"/>
    </font>
    <font>
      <sz val="8"/>
      <name val="Arial Cyr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b/>
      <sz val="10"/>
      <color rgb="FF000000"/>
      <name val="Arial Cyr"/>
      <family val="2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7">
    <xf numFmtId="0" fontId="0" fillId="0" borderId="0"/>
    <xf numFmtId="0" fontId="16" fillId="0" borderId="0"/>
    <xf numFmtId="0" fontId="16" fillId="0" borderId="0"/>
    <xf numFmtId="0" fontId="1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6" fillId="0" borderId="0"/>
    <xf numFmtId="0" fontId="18" fillId="4" borderId="0"/>
    <xf numFmtId="0" fontId="18" fillId="0" borderId="0">
      <alignment horizontal="left" wrapText="1"/>
    </xf>
    <xf numFmtId="0" fontId="19" fillId="0" borderId="0">
      <alignment horizontal="center" wrapText="1"/>
    </xf>
    <xf numFmtId="0" fontId="19" fillId="0" borderId="0">
      <alignment horizontal="center"/>
    </xf>
    <xf numFmtId="0" fontId="18" fillId="0" borderId="0">
      <alignment horizontal="right"/>
    </xf>
    <xf numFmtId="0" fontId="18" fillId="4" borderId="8"/>
    <xf numFmtId="0" fontId="18" fillId="0" borderId="9">
      <alignment horizontal="center" vertical="center" wrapText="1"/>
    </xf>
    <xf numFmtId="0" fontId="18" fillId="4" borderId="10"/>
    <xf numFmtId="49" fontId="18" fillId="0" borderId="9">
      <alignment horizontal="center" vertical="top" shrinkToFit="1"/>
    </xf>
    <xf numFmtId="0" fontId="18" fillId="4" borderId="11"/>
    <xf numFmtId="0" fontId="18" fillId="0" borderId="9">
      <alignment horizontal="center" vertical="top" wrapText="1"/>
    </xf>
    <xf numFmtId="0" fontId="18" fillId="0" borderId="9">
      <alignment horizontal="center" vertical="top" wrapText="1"/>
    </xf>
    <xf numFmtId="0" fontId="18" fillId="0" borderId="9">
      <alignment horizontal="center" vertical="top" wrapText="1"/>
    </xf>
    <xf numFmtId="0" fontId="18" fillId="0" borderId="9">
      <alignment horizontal="center" vertical="top" wrapText="1"/>
    </xf>
    <xf numFmtId="0" fontId="18" fillId="0" borderId="9">
      <alignment horizontal="center" vertical="top" wrapText="1"/>
    </xf>
    <xf numFmtId="0" fontId="18" fillId="0" borderId="9">
      <alignment horizontal="center" vertical="top" wrapText="1"/>
    </xf>
    <xf numFmtId="49" fontId="20" fillId="0" borderId="9">
      <alignment horizontal="left" vertical="top" shrinkToFit="1"/>
    </xf>
    <xf numFmtId="4" fontId="18" fillId="0" borderId="9">
      <alignment horizontal="right" vertical="top" shrinkToFit="1"/>
    </xf>
    <xf numFmtId="4" fontId="18" fillId="0" borderId="9">
      <alignment horizontal="right" vertical="top" shrinkToFit="1"/>
    </xf>
    <xf numFmtId="4" fontId="18" fillId="0" borderId="9">
      <alignment horizontal="right" vertical="top" shrinkToFit="1"/>
    </xf>
    <xf numFmtId="4" fontId="18" fillId="0" borderId="9">
      <alignment horizontal="right" vertical="top" shrinkToFit="1"/>
    </xf>
    <xf numFmtId="4" fontId="18" fillId="0" borderId="9">
      <alignment horizontal="right" vertical="top" shrinkToFit="1"/>
    </xf>
    <xf numFmtId="4" fontId="18" fillId="0" borderId="9">
      <alignment horizontal="right" vertical="top" shrinkToFit="1"/>
    </xf>
    <xf numFmtId="0" fontId="18" fillId="0" borderId="0"/>
    <xf numFmtId="10" fontId="18" fillId="0" borderId="9">
      <alignment horizontal="center" vertical="top" shrinkToFit="1"/>
    </xf>
    <xf numFmtId="10" fontId="18" fillId="0" borderId="9">
      <alignment horizontal="center" vertical="top" shrinkToFit="1"/>
    </xf>
    <xf numFmtId="10" fontId="18" fillId="0" borderId="9">
      <alignment horizontal="center" vertical="top" shrinkToFit="1"/>
    </xf>
    <xf numFmtId="10" fontId="18" fillId="0" borderId="9">
      <alignment horizontal="center" vertical="top" shrinkToFit="1"/>
    </xf>
    <xf numFmtId="10" fontId="18" fillId="0" borderId="9">
      <alignment horizontal="center" vertical="top" shrinkToFit="1"/>
    </xf>
    <xf numFmtId="10" fontId="18" fillId="0" borderId="9">
      <alignment horizontal="center" vertical="top" shrinkToFit="1"/>
    </xf>
    <xf numFmtId="0" fontId="18" fillId="0" borderId="9">
      <alignment horizontal="center" vertical="top" wrapText="1"/>
    </xf>
    <xf numFmtId="0" fontId="18" fillId="4" borderId="11"/>
    <xf numFmtId="0" fontId="18" fillId="4" borderId="11"/>
    <xf numFmtId="0" fontId="18" fillId="4" borderId="11"/>
    <xf numFmtId="0" fontId="18" fillId="4" borderId="11"/>
    <xf numFmtId="0" fontId="18" fillId="4" borderId="11"/>
    <xf numFmtId="0" fontId="18" fillId="4" borderId="11"/>
    <xf numFmtId="0" fontId="18" fillId="0" borderId="9">
      <alignment horizontal="center" vertical="center" wrapText="1"/>
    </xf>
    <xf numFmtId="49" fontId="20" fillId="0" borderId="9">
      <alignment horizontal="left" vertical="top" shrinkToFit="1"/>
    </xf>
    <xf numFmtId="49" fontId="20" fillId="0" borderId="9">
      <alignment horizontal="left" vertical="top" shrinkToFit="1"/>
    </xf>
    <xf numFmtId="49" fontId="20" fillId="0" borderId="9">
      <alignment horizontal="left" vertical="top" shrinkToFit="1"/>
    </xf>
    <xf numFmtId="49" fontId="20" fillId="0" borderId="9">
      <alignment horizontal="left" vertical="top" shrinkToFit="1"/>
    </xf>
    <xf numFmtId="49" fontId="20" fillId="0" borderId="9">
      <alignment horizontal="left" vertical="top" shrinkToFit="1"/>
    </xf>
    <xf numFmtId="49" fontId="20" fillId="0" borderId="9">
      <alignment horizontal="left" vertical="top" shrinkToFit="1"/>
    </xf>
    <xf numFmtId="0" fontId="18" fillId="0" borderId="9">
      <alignment horizontal="center" vertical="center" wrapText="1"/>
    </xf>
    <xf numFmtId="4" fontId="20" fillId="5" borderId="9">
      <alignment horizontal="right" vertical="top" shrinkToFit="1"/>
    </xf>
    <xf numFmtId="4" fontId="20" fillId="5" borderId="9">
      <alignment horizontal="right" vertical="top" shrinkToFit="1"/>
    </xf>
    <xf numFmtId="4" fontId="20" fillId="5" borderId="9">
      <alignment horizontal="right" vertical="top" shrinkToFit="1"/>
    </xf>
    <xf numFmtId="4" fontId="20" fillId="5" borderId="9">
      <alignment horizontal="right" vertical="top" shrinkToFit="1"/>
    </xf>
    <xf numFmtId="4" fontId="20" fillId="5" borderId="9">
      <alignment horizontal="right" vertical="top" shrinkToFit="1"/>
    </xf>
    <xf numFmtId="4" fontId="20" fillId="5" borderId="9">
      <alignment horizontal="right" vertical="top" shrinkToFit="1"/>
    </xf>
    <xf numFmtId="49" fontId="20" fillId="0" borderId="9">
      <alignment horizontal="left" vertical="top" shrinkToFit="1"/>
    </xf>
    <xf numFmtId="10" fontId="20" fillId="5" borderId="9">
      <alignment horizontal="center" vertical="top" shrinkToFit="1"/>
    </xf>
    <xf numFmtId="10" fontId="20" fillId="5" borderId="9">
      <alignment horizontal="center" vertical="top" shrinkToFit="1"/>
    </xf>
    <xf numFmtId="10" fontId="20" fillId="5" borderId="9">
      <alignment horizontal="center" vertical="top" shrinkToFit="1"/>
    </xf>
    <xf numFmtId="10" fontId="20" fillId="5" borderId="9">
      <alignment horizontal="center" vertical="top" shrinkToFit="1"/>
    </xf>
    <xf numFmtId="10" fontId="20" fillId="5" borderId="9">
      <alignment horizontal="center" vertical="top" shrinkToFit="1"/>
    </xf>
    <xf numFmtId="10" fontId="20" fillId="5" borderId="9">
      <alignment horizontal="center" vertical="top" shrinkToFit="1"/>
    </xf>
    <xf numFmtId="4" fontId="18" fillId="0" borderId="9">
      <alignment horizontal="right" vertical="top" shrinkToFi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" fontId="20" fillId="5" borderId="9">
      <alignment horizontal="right" vertical="top" shrinkToFit="1"/>
    </xf>
    <xf numFmtId="0" fontId="18" fillId="4" borderId="8">
      <alignment horizontal="left"/>
    </xf>
    <xf numFmtId="0" fontId="18" fillId="4" borderId="8">
      <alignment horizontal="left"/>
    </xf>
    <xf numFmtId="0" fontId="18" fillId="4" borderId="8">
      <alignment horizontal="left"/>
    </xf>
    <xf numFmtId="0" fontId="18" fillId="4" borderId="8">
      <alignment horizontal="left"/>
    </xf>
    <xf numFmtId="0" fontId="18" fillId="4" borderId="8">
      <alignment horizontal="left"/>
    </xf>
    <xf numFmtId="0" fontId="18" fillId="4" borderId="8">
      <alignment horizontal="left"/>
    </xf>
    <xf numFmtId="0" fontId="18" fillId="0" borderId="0">
      <alignment horizontal="left" wrapText="1"/>
    </xf>
    <xf numFmtId="0" fontId="18" fillId="0" borderId="9">
      <alignment horizontal="left" vertical="top" wrapText="1"/>
    </xf>
    <xf numFmtId="0" fontId="18" fillId="0" borderId="9">
      <alignment horizontal="left" vertical="top" wrapText="1"/>
    </xf>
    <xf numFmtId="0" fontId="18" fillId="0" borderId="9">
      <alignment horizontal="left" vertical="top" wrapText="1"/>
    </xf>
    <xf numFmtId="0" fontId="18" fillId="0" borderId="9">
      <alignment horizontal="left" vertical="top" wrapText="1"/>
    </xf>
    <xf numFmtId="0" fontId="18" fillId="0" borderId="9">
      <alignment horizontal="left" vertical="top" wrapText="1"/>
    </xf>
    <xf numFmtId="0" fontId="18" fillId="0" borderId="9">
      <alignment horizontal="left" vertical="top" wrapText="1"/>
    </xf>
    <xf numFmtId="10" fontId="18" fillId="0" borderId="9">
      <alignment horizontal="center" vertical="top" shrinkToFit="1"/>
    </xf>
    <xf numFmtId="4" fontId="20" fillId="6" borderId="9">
      <alignment horizontal="right" vertical="top" shrinkToFit="1"/>
    </xf>
    <xf numFmtId="4" fontId="20" fillId="6" borderId="9">
      <alignment horizontal="right" vertical="top" shrinkToFit="1"/>
    </xf>
    <xf numFmtId="4" fontId="20" fillId="6" borderId="9">
      <alignment horizontal="right" vertical="top" shrinkToFit="1"/>
    </xf>
    <xf numFmtId="4" fontId="20" fillId="6" borderId="9">
      <alignment horizontal="right" vertical="top" shrinkToFit="1"/>
    </xf>
    <xf numFmtId="4" fontId="20" fillId="6" borderId="9">
      <alignment horizontal="right" vertical="top" shrinkToFit="1"/>
    </xf>
    <xf numFmtId="4" fontId="20" fillId="6" borderId="9">
      <alignment horizontal="right" vertical="top" shrinkToFit="1"/>
    </xf>
    <xf numFmtId="10" fontId="20" fillId="5" borderId="9">
      <alignment horizontal="center" vertical="top" shrinkToFit="1"/>
    </xf>
    <xf numFmtId="10" fontId="20" fillId="6" borderId="9">
      <alignment horizontal="center" vertical="top" shrinkToFit="1"/>
    </xf>
    <xf numFmtId="10" fontId="20" fillId="6" borderId="9">
      <alignment horizontal="center" vertical="top" shrinkToFit="1"/>
    </xf>
    <xf numFmtId="10" fontId="20" fillId="6" borderId="9">
      <alignment horizontal="center" vertical="top" shrinkToFit="1"/>
    </xf>
    <xf numFmtId="10" fontId="20" fillId="6" borderId="9">
      <alignment horizontal="center" vertical="top" shrinkToFit="1"/>
    </xf>
    <xf numFmtId="10" fontId="20" fillId="6" borderId="9">
      <alignment horizontal="center" vertical="top" shrinkToFit="1"/>
    </xf>
    <xf numFmtId="10" fontId="20" fillId="6" borderId="9">
      <alignment horizontal="center" vertical="top" shrinkToFit="1"/>
    </xf>
    <xf numFmtId="0" fontId="19" fillId="0" borderId="0">
      <alignment horizontal="center" wrapText="1"/>
    </xf>
    <xf numFmtId="0" fontId="18" fillId="4" borderId="10">
      <alignment horizontal="left"/>
    </xf>
    <xf numFmtId="0" fontId="18" fillId="4" borderId="10">
      <alignment horizontal="left"/>
    </xf>
    <xf numFmtId="0" fontId="18" fillId="4" borderId="10">
      <alignment horizontal="left"/>
    </xf>
    <xf numFmtId="0" fontId="18" fillId="4" borderId="10">
      <alignment horizontal="left"/>
    </xf>
    <xf numFmtId="0" fontId="18" fillId="4" borderId="10">
      <alignment horizontal="left"/>
    </xf>
    <xf numFmtId="0" fontId="18" fillId="4" borderId="10">
      <alignment horizontal="left"/>
    </xf>
    <xf numFmtId="0" fontId="19" fillId="0" borderId="0">
      <alignment horizontal="center"/>
    </xf>
    <xf numFmtId="0" fontId="18" fillId="4" borderId="11">
      <alignment horizontal="left"/>
    </xf>
    <xf numFmtId="0" fontId="18" fillId="4" borderId="11">
      <alignment horizontal="left"/>
    </xf>
    <xf numFmtId="0" fontId="18" fillId="4" borderId="11">
      <alignment horizontal="left"/>
    </xf>
    <xf numFmtId="0" fontId="18" fillId="4" borderId="11">
      <alignment horizontal="left"/>
    </xf>
    <xf numFmtId="0" fontId="18" fillId="4" borderId="11">
      <alignment horizontal="left"/>
    </xf>
    <xf numFmtId="0" fontId="18" fillId="4" borderId="11">
      <alignment horizontal="left"/>
    </xf>
    <xf numFmtId="0" fontId="18" fillId="0" borderId="9">
      <alignment horizontal="left" vertical="top" wrapText="1"/>
    </xf>
    <xf numFmtId="0" fontId="18" fillId="4" borderId="0">
      <alignment horizontal="left"/>
    </xf>
    <xf numFmtId="0" fontId="18" fillId="4" borderId="0">
      <alignment horizontal="left"/>
    </xf>
    <xf numFmtId="0" fontId="18" fillId="4" borderId="0">
      <alignment horizontal="left"/>
    </xf>
    <xf numFmtId="0" fontId="18" fillId="4" borderId="0">
      <alignment horizontal="left"/>
    </xf>
    <xf numFmtId="0" fontId="18" fillId="4" borderId="0">
      <alignment horizontal="left"/>
    </xf>
    <xf numFmtId="0" fontId="18" fillId="4" borderId="0">
      <alignment horizontal="left"/>
    </xf>
    <xf numFmtId="4" fontId="20" fillId="6" borderId="9">
      <alignment horizontal="right" vertical="top" shrinkToFit="1"/>
    </xf>
    <xf numFmtId="10" fontId="20" fillId="6" borderId="9">
      <alignment horizontal="center" vertical="top" shrinkToFit="1"/>
    </xf>
    <xf numFmtId="4" fontId="20" fillId="6" borderId="9">
      <alignment horizontal="right" vertical="top" shrinkToFit="1"/>
    </xf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21" fillId="13" borderId="12" applyNumberFormat="0" applyAlignment="0" applyProtection="0"/>
    <xf numFmtId="0" fontId="22" fillId="14" borderId="13" applyNumberFormat="0" applyAlignment="0" applyProtection="0"/>
    <xf numFmtId="0" fontId="23" fillId="14" borderId="12" applyNumberFormat="0" applyAlignment="0" applyProtection="0"/>
    <xf numFmtId="0" fontId="24" fillId="0" borderId="14" applyNumberFormat="0" applyFill="0" applyAlignment="0" applyProtection="0"/>
    <xf numFmtId="0" fontId="25" fillId="0" borderId="15" applyNumberFormat="0" applyFill="0" applyAlignment="0" applyProtection="0"/>
    <xf numFmtId="0" fontId="26" fillId="0" borderId="16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17" applyNumberFormat="0" applyFill="0" applyAlignment="0" applyProtection="0"/>
    <xf numFmtId="0" fontId="28" fillId="15" borderId="18" applyNumberFormat="0" applyAlignment="0" applyProtection="0"/>
    <xf numFmtId="0" fontId="29" fillId="0" borderId="0" applyNumberFormat="0" applyFill="0" applyBorder="0" applyAlignment="0" applyProtection="0"/>
    <xf numFmtId="0" fontId="30" fillId="16" borderId="0" applyNumberFormat="0" applyBorder="0" applyAlignment="0" applyProtection="0"/>
    <xf numFmtId="0" fontId="10" fillId="0" borderId="0"/>
    <xf numFmtId="0" fontId="1" fillId="2" borderId="0"/>
    <xf numFmtId="0" fontId="1" fillId="0" borderId="0"/>
    <xf numFmtId="0" fontId="1" fillId="0" borderId="0"/>
    <xf numFmtId="0" fontId="31" fillId="17" borderId="0" applyNumberFormat="0" applyBorder="0" applyAlignment="0" applyProtection="0"/>
    <xf numFmtId="0" fontId="32" fillId="0" borderId="0" applyNumberFormat="0" applyFill="0" applyBorder="0" applyAlignment="0" applyProtection="0"/>
    <xf numFmtId="0" fontId="14" fillId="18" borderId="19" applyNumberFormat="0" applyFont="0" applyAlignment="0" applyProtection="0"/>
    <xf numFmtId="0" fontId="14" fillId="18" borderId="19" applyNumberFormat="0" applyFont="0" applyAlignment="0" applyProtection="0"/>
    <xf numFmtId="0" fontId="14" fillId="18" borderId="19" applyNumberFormat="0" applyFont="0" applyAlignment="0" applyProtection="0"/>
    <xf numFmtId="0" fontId="14" fillId="18" borderId="19" applyNumberFormat="0" applyFont="0" applyAlignment="0" applyProtection="0"/>
    <xf numFmtId="0" fontId="14" fillId="18" borderId="19" applyNumberFormat="0" applyFont="0" applyAlignment="0" applyProtection="0"/>
    <xf numFmtId="0" fontId="14" fillId="18" borderId="19" applyNumberFormat="0" applyFont="0" applyAlignment="0" applyProtection="0"/>
    <xf numFmtId="0" fontId="33" fillId="0" borderId="20" applyNumberFormat="0" applyFill="0" applyAlignment="0" applyProtection="0"/>
    <xf numFmtId="0" fontId="34" fillId="0" borderId="0" applyNumberFormat="0" applyFill="0" applyBorder="0" applyAlignment="0" applyProtection="0"/>
    <xf numFmtId="0" fontId="35" fillId="19" borderId="0" applyNumberFormat="0" applyBorder="0" applyAlignment="0" applyProtection="0"/>
  </cellStyleXfs>
  <cellXfs count="262">
    <xf numFmtId="0" fontId="0" fillId="0" borderId="0" xfId="0"/>
    <xf numFmtId="0" fontId="1" fillId="0" borderId="0" xfId="154"/>
    <xf numFmtId="0" fontId="1" fillId="0" borderId="0" xfId="154" applyAlignment="1">
      <alignment horizontal="right"/>
    </xf>
    <xf numFmtId="0" fontId="9" fillId="0" borderId="0" xfId="0" applyFont="1"/>
    <xf numFmtId="0" fontId="5" fillId="0" borderId="0" xfId="154" applyFont="1"/>
    <xf numFmtId="0" fontId="4" fillId="0" borderId="0" xfId="0" applyFont="1"/>
    <xf numFmtId="0" fontId="6" fillId="0" borderId="0" xfId="0" applyFont="1"/>
    <xf numFmtId="0" fontId="4" fillId="0" borderId="0" xfId="0" applyFont="1" applyAlignment="1">
      <alignment vertical="top"/>
    </xf>
    <xf numFmtId="0" fontId="2" fillId="0" borderId="0" xfId="154" applyFont="1" applyAlignment="1">
      <alignment vertical="top"/>
    </xf>
    <xf numFmtId="0" fontId="8" fillId="0" borderId="0" xfId="154" applyFont="1"/>
    <xf numFmtId="0" fontId="12" fillId="0" borderId="0" xfId="154" applyFont="1"/>
    <xf numFmtId="0" fontId="11" fillId="0" borderId="0" xfId="154" applyFont="1"/>
    <xf numFmtId="4" fontId="11" fillId="20" borderId="0" xfId="154" applyNumberFormat="1" applyFont="1" applyFill="1"/>
    <xf numFmtId="164" fontId="11" fillId="0" borderId="1" xfId="154" applyNumberFormat="1" applyFont="1" applyBorder="1" applyAlignment="1">
      <alignment horizontal="center" vertical="center"/>
    </xf>
    <xf numFmtId="0" fontId="11" fillId="0" borderId="0" xfId="0" applyFont="1"/>
    <xf numFmtId="4" fontId="11" fillId="20" borderId="0" xfId="0" applyNumberFormat="1" applyFont="1" applyFill="1"/>
    <xf numFmtId="0" fontId="11" fillId="20" borderId="0" xfId="0" applyFont="1" applyFill="1"/>
    <xf numFmtId="0" fontId="12" fillId="0" borderId="0" xfId="154" applyFont="1" applyBorder="1" applyAlignment="1">
      <alignment horizontal="center"/>
    </xf>
    <xf numFmtId="4" fontId="12" fillId="0" borderId="0" xfId="154" applyNumberFormat="1" applyFont="1" applyBorder="1" applyAlignment="1">
      <alignment horizontal="center"/>
    </xf>
    <xf numFmtId="4" fontId="12" fillId="20" borderId="0" xfId="154" applyNumberFormat="1" applyFont="1" applyFill="1" applyBorder="1" applyAlignment="1">
      <alignment horizontal="center"/>
    </xf>
    <xf numFmtId="164" fontId="11" fillId="0" borderId="0" xfId="154" applyNumberFormat="1" applyFont="1" applyBorder="1" applyAlignment="1">
      <alignment horizontal="right"/>
    </xf>
    <xf numFmtId="4" fontId="11" fillId="20" borderId="2" xfId="0" applyNumberFormat="1" applyFont="1" applyFill="1" applyBorder="1"/>
    <xf numFmtId="0" fontId="11" fillId="0" borderId="2" xfId="154" applyFont="1" applyBorder="1" applyAlignment="1">
      <alignment horizontal="justify" vertical="top" wrapText="1"/>
    </xf>
    <xf numFmtId="49" fontId="11" fillId="3" borderId="2" xfId="0" applyNumberFormat="1" applyFont="1" applyFill="1" applyBorder="1" applyAlignment="1">
      <alignment vertical="top" wrapText="1" shrinkToFit="1"/>
    </xf>
    <xf numFmtId="4" fontId="11" fillId="0" borderId="1" xfId="154" applyNumberFormat="1" applyFont="1" applyBorder="1" applyAlignment="1">
      <alignment horizontal="center" vertical="center" wrapText="1"/>
    </xf>
    <xf numFmtId="0" fontId="3" fillId="0" borderId="0" xfId="154" applyFont="1"/>
    <xf numFmtId="0" fontId="1" fillId="0" borderId="0" xfId="154" applyAlignment="1">
      <alignment vertical="top"/>
    </xf>
    <xf numFmtId="0" fontId="3" fillId="0" borderId="0" xfId="154" applyFont="1" applyAlignment="1">
      <alignment vertical="top"/>
    </xf>
    <xf numFmtId="0" fontId="5" fillId="0" borderId="0" xfId="154" applyFont="1" applyAlignment="1">
      <alignment vertical="top"/>
    </xf>
    <xf numFmtId="3" fontId="5" fillId="0" borderId="0" xfId="154" applyNumberFormat="1" applyFont="1" applyAlignment="1">
      <alignment vertical="top"/>
    </xf>
    <xf numFmtId="0" fontId="1" fillId="0" borderId="0" xfId="154" applyAlignment="1">
      <alignment horizontal="right" vertical="top"/>
    </xf>
    <xf numFmtId="0" fontId="0" fillId="0" borderId="0" xfId="0" applyAlignment="1">
      <alignment vertical="top"/>
    </xf>
    <xf numFmtId="4" fontId="12" fillId="20" borderId="2" xfId="154" applyNumberFormat="1" applyFont="1" applyFill="1" applyBorder="1" applyAlignment="1">
      <alignment horizontal="right" vertical="center"/>
    </xf>
    <xf numFmtId="165" fontId="12" fillId="20" borderId="2" xfId="154" applyNumberFormat="1" applyFont="1" applyFill="1" applyBorder="1" applyAlignment="1">
      <alignment horizontal="right" vertical="center"/>
    </xf>
    <xf numFmtId="4" fontId="12" fillId="0" borderId="2" xfId="154" applyNumberFormat="1" applyFont="1" applyFill="1" applyBorder="1" applyAlignment="1">
      <alignment horizontal="right" vertical="center"/>
    </xf>
    <xf numFmtId="165" fontId="12" fillId="0" borderId="2" xfId="154" applyNumberFormat="1" applyFont="1" applyBorder="1" applyAlignment="1">
      <alignment horizontal="right" vertical="center"/>
    </xf>
    <xf numFmtId="0" fontId="11" fillId="0" borderId="2" xfId="154" applyFont="1" applyBorder="1" applyAlignment="1">
      <alignment horizontal="left" vertical="top" wrapText="1"/>
    </xf>
    <xf numFmtId="4" fontId="11" fillId="20" borderId="2" xfId="154" applyNumberFormat="1" applyFont="1" applyFill="1" applyBorder="1" applyAlignment="1">
      <alignment horizontal="right" vertical="center"/>
    </xf>
    <xf numFmtId="165" fontId="11" fillId="20" borderId="2" xfId="154" applyNumberFormat="1" applyFont="1" applyFill="1" applyBorder="1" applyAlignment="1">
      <alignment horizontal="right" vertical="center"/>
    </xf>
    <xf numFmtId="4" fontId="11" fillId="0" borderId="2" xfId="154" applyNumberFormat="1" applyFont="1" applyFill="1" applyBorder="1" applyAlignment="1">
      <alignment horizontal="right" vertical="center"/>
    </xf>
    <xf numFmtId="165" fontId="11" fillId="0" borderId="2" xfId="154" applyNumberFormat="1" applyFont="1" applyBorder="1" applyAlignment="1">
      <alignment horizontal="right" vertical="center"/>
    </xf>
    <xf numFmtId="0" fontId="11" fillId="0" borderId="2" xfId="155" applyFont="1" applyBorder="1" applyAlignment="1">
      <alignment horizontal="left" vertical="top" wrapText="1"/>
    </xf>
    <xf numFmtId="0" fontId="11" fillId="0" borderId="3" xfId="0" applyFont="1" applyFill="1" applyBorder="1" applyAlignment="1">
      <alignment horizontal="left" vertical="top" wrapText="1"/>
    </xf>
    <xf numFmtId="49" fontId="11" fillId="3" borderId="2" xfId="0" applyNumberFormat="1" applyFont="1" applyFill="1" applyBorder="1" applyAlignment="1">
      <alignment vertical="top"/>
    </xf>
    <xf numFmtId="0" fontId="11" fillId="2" borderId="2" xfId="0" applyFont="1" applyFill="1" applyBorder="1" applyAlignment="1">
      <alignment horizontal="left" vertical="top" wrapText="1"/>
    </xf>
    <xf numFmtId="4" fontId="11" fillId="20" borderId="2" xfId="0" applyNumberFormat="1" applyFont="1" applyFill="1" applyBorder="1" applyAlignment="1">
      <alignment horizontal="right" vertical="center"/>
    </xf>
    <xf numFmtId="0" fontId="11" fillId="0" borderId="2" xfId="154" applyFont="1" applyBorder="1" applyAlignment="1">
      <alignment vertical="top" wrapText="1"/>
    </xf>
    <xf numFmtId="49" fontId="11" fillId="3" borderId="4" xfId="0" applyNumberFormat="1" applyFont="1" applyFill="1" applyBorder="1" applyAlignment="1">
      <alignment horizontal="left" vertical="top" wrapText="1" shrinkToFit="1"/>
    </xf>
    <xf numFmtId="4" fontId="13" fillId="20" borderId="2" xfId="154" applyNumberFormat="1" applyFont="1" applyFill="1" applyBorder="1" applyAlignment="1">
      <alignment horizontal="right" vertical="center"/>
    </xf>
    <xf numFmtId="4" fontId="13" fillId="0" borderId="2" xfId="154" applyNumberFormat="1" applyFont="1" applyFill="1" applyBorder="1" applyAlignment="1">
      <alignment horizontal="right" vertical="center"/>
    </xf>
    <xf numFmtId="4" fontId="12" fillId="21" borderId="2" xfId="154" applyNumberFormat="1" applyFont="1" applyFill="1" applyBorder="1" applyAlignment="1">
      <alignment horizontal="right" vertical="center"/>
    </xf>
    <xf numFmtId="165" fontId="12" fillId="21" borderId="2" xfId="154" applyNumberFormat="1" applyFont="1" applyFill="1" applyBorder="1" applyAlignment="1">
      <alignment horizontal="right" vertical="center"/>
    </xf>
    <xf numFmtId="49" fontId="12" fillId="0" borderId="2" xfId="154" applyNumberFormat="1" applyFont="1" applyBorder="1" applyAlignment="1">
      <alignment horizontal="left" vertical="top"/>
    </xf>
    <xf numFmtId="49" fontId="11" fillId="0" borderId="0" xfId="154" applyNumberFormat="1" applyFont="1" applyBorder="1" applyAlignment="1">
      <alignment horizontal="left"/>
    </xf>
    <xf numFmtId="4" fontId="12" fillId="20" borderId="0" xfId="154" applyNumberFormat="1" applyFont="1" applyFill="1" applyBorder="1" applyAlignment="1">
      <alignment horizontal="right" vertical="center"/>
    </xf>
    <xf numFmtId="4" fontId="12" fillId="0" borderId="0" xfId="154" applyNumberFormat="1" applyFont="1" applyBorder="1" applyAlignment="1">
      <alignment horizontal="right" vertical="center"/>
    </xf>
    <xf numFmtId="164" fontId="12" fillId="0" borderId="0" xfId="154" applyNumberFormat="1" applyFont="1" applyBorder="1" applyAlignment="1">
      <alignment horizontal="right" vertical="center"/>
    </xf>
    <xf numFmtId="4" fontId="11" fillId="20" borderId="0" xfId="154" applyNumberFormat="1" applyFont="1" applyFill="1" applyAlignment="1">
      <alignment horizontal="right" vertical="center"/>
    </xf>
    <xf numFmtId="165" fontId="12" fillId="0" borderId="0" xfId="154" applyNumberFormat="1" applyFont="1" applyBorder="1" applyAlignment="1">
      <alignment horizontal="right" vertical="center"/>
    </xf>
    <xf numFmtId="4" fontId="12" fillId="20" borderId="5" xfId="154" applyNumberFormat="1" applyFont="1" applyFill="1" applyBorder="1" applyAlignment="1">
      <alignment horizontal="right" vertical="center" wrapText="1"/>
    </xf>
    <xf numFmtId="4" fontId="12" fillId="20" borderId="0" xfId="154" applyNumberFormat="1" applyFont="1" applyFill="1" applyBorder="1" applyAlignment="1">
      <alignment horizontal="right" vertical="center" wrapText="1"/>
    </xf>
    <xf numFmtId="4" fontId="11" fillId="0" borderId="0" xfId="154" applyNumberFormat="1" applyFont="1" applyBorder="1" applyAlignment="1">
      <alignment horizontal="right" vertical="center"/>
    </xf>
    <xf numFmtId="165" fontId="11" fillId="0" borderId="0" xfId="154" applyNumberFormat="1" applyFont="1" applyBorder="1" applyAlignment="1">
      <alignment horizontal="right" vertical="center"/>
    </xf>
    <xf numFmtId="49" fontId="11" fillId="0" borderId="2" xfId="0" applyNumberFormat="1" applyFont="1" applyBorder="1" applyAlignment="1">
      <alignment wrapText="1"/>
    </xf>
    <xf numFmtId="4" fontId="11" fillId="0" borderId="0" xfId="154" applyNumberFormat="1" applyFont="1" applyAlignment="1">
      <alignment horizontal="right" vertical="center"/>
    </xf>
    <xf numFmtId="164" fontId="11" fillId="0" borderId="0" xfId="154" applyNumberFormat="1" applyFont="1" applyAlignment="1">
      <alignment horizontal="right" vertical="center"/>
    </xf>
    <xf numFmtId="4" fontId="11" fillId="20" borderId="2" xfId="0" applyNumberFormat="1" applyFont="1" applyFill="1" applyBorder="1" applyAlignment="1">
      <alignment horizontal="right"/>
    </xf>
    <xf numFmtId="4" fontId="11" fillId="20" borderId="0" xfId="0" applyNumberFormat="1" applyFont="1" applyFill="1" applyBorder="1" applyAlignment="1">
      <alignment horizontal="right" vertical="center" shrinkToFit="1"/>
    </xf>
    <xf numFmtId="4" fontId="11" fillId="0" borderId="0" xfId="154" applyNumberFormat="1" applyFont="1" applyAlignment="1"/>
    <xf numFmtId="4" fontId="36" fillId="20" borderId="2" xfId="90" applyNumberFormat="1" applyFont="1" applyFill="1" applyBorder="1" applyAlignment="1" applyProtection="1">
      <alignment horizontal="right" shrinkToFit="1"/>
    </xf>
    <xf numFmtId="4" fontId="12" fillId="20" borderId="2" xfId="154" applyNumberFormat="1" applyFont="1" applyFill="1" applyBorder="1" applyAlignment="1">
      <alignment horizontal="right"/>
    </xf>
    <xf numFmtId="4" fontId="12" fillId="21" borderId="2" xfId="154" applyNumberFormat="1" applyFont="1" applyFill="1" applyBorder="1" applyAlignment="1">
      <alignment horizontal="right"/>
    </xf>
    <xf numFmtId="4" fontId="13" fillId="22" borderId="2" xfId="0" applyNumberFormat="1" applyFont="1" applyFill="1" applyBorder="1" applyAlignment="1">
      <alignment horizontal="right"/>
    </xf>
    <xf numFmtId="4" fontId="13" fillId="22" borderId="2" xfId="0" applyNumberFormat="1" applyFont="1" applyFill="1" applyBorder="1" applyAlignment="1"/>
    <xf numFmtId="4" fontId="13" fillId="22" borderId="2" xfId="154" applyNumberFormat="1" applyFont="1" applyFill="1" applyBorder="1" applyAlignment="1">
      <alignment horizontal="right" vertical="center"/>
    </xf>
    <xf numFmtId="165" fontId="13" fillId="22" borderId="2" xfId="154" applyNumberFormat="1" applyFont="1" applyFill="1" applyBorder="1" applyAlignment="1">
      <alignment horizontal="right" vertical="center"/>
    </xf>
    <xf numFmtId="4" fontId="11" fillId="22" borderId="2" xfId="0" applyNumberFormat="1" applyFont="1" applyFill="1" applyBorder="1"/>
    <xf numFmtId="4" fontId="13" fillId="22" borderId="2" xfId="154" applyNumberFormat="1" applyFont="1" applyFill="1" applyBorder="1" applyAlignment="1">
      <alignment horizontal="right"/>
    </xf>
    <xf numFmtId="0" fontId="11" fillId="0" borderId="2" xfId="154" applyFont="1" applyBorder="1" applyAlignment="1">
      <alignment horizontal="justify" wrapText="1"/>
    </xf>
    <xf numFmtId="4" fontId="37" fillId="22" borderId="9" xfId="97" applyNumberFormat="1" applyFont="1" applyFill="1" applyAlignment="1" applyProtection="1">
      <alignment horizontal="right" vertical="top" shrinkToFit="1"/>
    </xf>
    <xf numFmtId="165" fontId="11" fillId="22" borderId="2" xfId="154" applyNumberFormat="1" applyFont="1" applyFill="1" applyBorder="1" applyAlignment="1">
      <alignment horizontal="right" vertical="center"/>
    </xf>
    <xf numFmtId="4" fontId="11" fillId="20" borderId="0" xfId="154" applyNumberFormat="1" applyFont="1" applyFill="1" applyBorder="1" applyAlignment="1">
      <alignment horizontal="right" vertical="center"/>
    </xf>
    <xf numFmtId="4" fontId="11" fillId="20" borderId="0" xfId="154" applyNumberFormat="1" applyFont="1" applyFill="1" applyBorder="1" applyAlignment="1">
      <alignment horizontal="right" vertical="center" wrapText="1"/>
    </xf>
    <xf numFmtId="4" fontId="11" fillId="20" borderId="1" xfId="154" applyNumberFormat="1" applyFont="1" applyFill="1" applyBorder="1" applyAlignment="1">
      <alignment horizontal="center" vertical="center" wrapText="1"/>
    </xf>
    <xf numFmtId="4" fontId="11" fillId="20" borderId="2" xfId="154" applyNumberFormat="1" applyFont="1" applyFill="1" applyBorder="1" applyAlignment="1"/>
    <xf numFmtId="165" fontId="11" fillId="20" borderId="2" xfId="154" applyNumberFormat="1" applyFont="1" applyFill="1" applyBorder="1" applyAlignment="1"/>
    <xf numFmtId="4" fontId="11" fillId="0" borderId="2" xfId="154" applyNumberFormat="1" applyFont="1" applyFill="1" applyBorder="1" applyAlignment="1"/>
    <xf numFmtId="165" fontId="11" fillId="0" borderId="2" xfId="154" applyNumberFormat="1" applyFont="1" applyBorder="1" applyAlignment="1"/>
    <xf numFmtId="4" fontId="11" fillId="20" borderId="2" xfId="154" applyNumberFormat="1" applyFont="1" applyFill="1" applyBorder="1" applyAlignment="1">
      <alignment horizontal="right"/>
    </xf>
    <xf numFmtId="49" fontId="12" fillId="23" borderId="2" xfId="0" applyNumberFormat="1" applyFont="1" applyFill="1" applyBorder="1" applyAlignment="1">
      <alignment vertical="top" wrapText="1" shrinkToFit="1"/>
    </xf>
    <xf numFmtId="4" fontId="12" fillId="23" borderId="2" xfId="154" applyNumberFormat="1" applyFont="1" applyFill="1" applyBorder="1" applyAlignment="1">
      <alignment horizontal="right"/>
    </xf>
    <xf numFmtId="165" fontId="12" fillId="23" borderId="2" xfId="154" applyNumberFormat="1" applyFont="1" applyFill="1" applyBorder="1" applyAlignment="1">
      <alignment horizontal="right"/>
    </xf>
    <xf numFmtId="0" fontId="12" fillId="23" borderId="2" xfId="154" applyFont="1" applyFill="1" applyBorder="1" applyAlignment="1">
      <alignment vertical="top" wrapText="1"/>
    </xf>
    <xf numFmtId="4" fontId="12" fillId="23" borderId="2" xfId="0" applyNumberFormat="1" applyFont="1" applyFill="1" applyBorder="1" applyAlignment="1">
      <alignment horizontal="right"/>
    </xf>
    <xf numFmtId="4" fontId="12" fillId="23" borderId="2" xfId="154" applyNumberFormat="1" applyFont="1" applyFill="1" applyBorder="1" applyAlignment="1">
      <alignment horizontal="right" vertical="center"/>
    </xf>
    <xf numFmtId="165" fontId="12" fillId="23" borderId="2" xfId="154" applyNumberFormat="1" applyFont="1" applyFill="1" applyBorder="1" applyAlignment="1">
      <alignment horizontal="right" vertical="center"/>
    </xf>
    <xf numFmtId="0" fontId="12" fillId="23" borderId="2" xfId="154" applyFont="1" applyFill="1" applyBorder="1" applyAlignment="1">
      <alignment wrapText="1"/>
    </xf>
    <xf numFmtId="49" fontId="12" fillId="23" borderId="2" xfId="154" applyNumberFormat="1" applyFont="1" applyFill="1" applyBorder="1" applyAlignment="1">
      <alignment horizontal="center" vertical="center"/>
    </xf>
    <xf numFmtId="49" fontId="11" fillId="0" borderId="2" xfId="154" applyNumberFormat="1" applyFont="1" applyBorder="1" applyAlignment="1">
      <alignment horizontal="center" vertical="center"/>
    </xf>
    <xf numFmtId="0" fontId="12" fillId="0" borderId="2" xfId="154" applyFont="1" applyBorder="1" applyAlignment="1">
      <alignment horizontal="center" vertical="center"/>
    </xf>
    <xf numFmtId="0" fontId="11" fillId="0" borderId="0" xfId="154" applyFont="1" applyAlignment="1">
      <alignment horizontal="center" vertical="center"/>
    </xf>
    <xf numFmtId="0" fontId="12" fillId="0" borderId="0" xfId="154" applyFont="1" applyBorder="1" applyAlignment="1">
      <alignment horizontal="center" vertical="center"/>
    </xf>
    <xf numFmtId="49" fontId="11" fillId="3" borderId="2" xfId="0" applyNumberFormat="1" applyFont="1" applyFill="1" applyBorder="1" applyAlignment="1">
      <alignment horizontal="center" vertical="center" wrapText="1" shrinkToFit="1"/>
    </xf>
    <xf numFmtId="49" fontId="11" fillId="0" borderId="2" xfId="155" applyNumberFormat="1" applyFont="1" applyBorder="1" applyAlignment="1">
      <alignment horizontal="center" vertical="center"/>
    </xf>
    <xf numFmtId="0" fontId="12" fillId="0" borderId="0" xfId="154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4" fontId="12" fillId="21" borderId="5" xfId="154" applyNumberFormat="1" applyFont="1" applyFill="1" applyBorder="1" applyAlignment="1">
      <alignment horizontal="right" vertical="center"/>
    </xf>
    <xf numFmtId="4" fontId="12" fillId="21" borderId="2" xfId="0" applyNumberFormat="1" applyFont="1" applyFill="1" applyBorder="1" applyAlignment="1">
      <alignment vertical="center"/>
    </xf>
    <xf numFmtId="165" fontId="12" fillId="21" borderId="2" xfId="0" applyNumberFormat="1" applyFont="1" applyFill="1" applyBorder="1" applyAlignment="1">
      <alignment vertical="center"/>
    </xf>
    <xf numFmtId="4" fontId="12" fillId="21" borderId="2" xfId="154" applyNumberFormat="1" applyFont="1" applyFill="1" applyBorder="1" applyAlignment="1">
      <alignment vertical="center"/>
    </xf>
    <xf numFmtId="165" fontId="12" fillId="21" borderId="2" xfId="154" applyNumberFormat="1" applyFont="1" applyFill="1" applyBorder="1" applyAlignment="1">
      <alignment vertical="center"/>
    </xf>
    <xf numFmtId="4" fontId="12" fillId="0" borderId="2" xfId="154" applyNumberFormat="1" applyFont="1" applyBorder="1" applyAlignment="1">
      <alignment horizontal="right" vertical="center"/>
    </xf>
    <xf numFmtId="165" fontId="11" fillId="20" borderId="2" xfId="0" applyNumberFormat="1" applyFont="1" applyFill="1" applyBorder="1" applyAlignment="1">
      <alignment horizontal="right" vertical="center"/>
    </xf>
    <xf numFmtId="4" fontId="11" fillId="0" borderId="2" xfId="154" applyNumberFormat="1" applyFont="1" applyBorder="1" applyAlignment="1">
      <alignment horizontal="right" vertical="center"/>
    </xf>
    <xf numFmtId="4" fontId="12" fillId="20" borderId="2" xfId="0" applyNumberFormat="1" applyFont="1" applyFill="1" applyBorder="1" applyAlignment="1">
      <alignment horizontal="right" vertical="center"/>
    </xf>
    <xf numFmtId="165" fontId="12" fillId="20" borderId="2" xfId="0" applyNumberFormat="1" applyFont="1" applyFill="1" applyBorder="1" applyAlignment="1">
      <alignment horizontal="right" vertical="center"/>
    </xf>
    <xf numFmtId="4" fontId="12" fillId="21" borderId="2" xfId="0" applyNumberFormat="1" applyFont="1" applyFill="1" applyBorder="1" applyAlignment="1">
      <alignment horizontal="right" vertical="center"/>
    </xf>
    <xf numFmtId="165" fontId="12" fillId="22" borderId="2" xfId="154" applyNumberFormat="1" applyFont="1" applyFill="1" applyBorder="1" applyAlignment="1">
      <alignment horizontal="right" vertical="center"/>
    </xf>
    <xf numFmtId="4" fontId="11" fillId="0" borderId="2" xfId="0" applyNumberFormat="1" applyFont="1" applyFill="1" applyBorder="1" applyAlignment="1"/>
    <xf numFmtId="4" fontId="11" fillId="20" borderId="2" xfId="0" applyNumberFormat="1" applyFont="1" applyFill="1" applyBorder="1" applyAlignment="1">
      <alignment vertical="center"/>
    </xf>
    <xf numFmtId="4" fontId="36" fillId="20" borderId="9" xfId="134" applyNumberFormat="1" applyFont="1" applyFill="1" applyAlignment="1" applyProtection="1">
      <alignment vertical="center" shrinkToFit="1"/>
    </xf>
    <xf numFmtId="4" fontId="11" fillId="0" borderId="2" xfId="0" applyNumberFormat="1" applyFont="1" applyBorder="1" applyAlignment="1">
      <alignment vertical="center"/>
    </xf>
    <xf numFmtId="4" fontId="11" fillId="20" borderId="2" xfId="154" applyNumberFormat="1" applyFont="1" applyFill="1" applyBorder="1" applyAlignment="1">
      <alignment vertical="center"/>
    </xf>
    <xf numFmtId="4" fontId="12" fillId="20" borderId="2" xfId="0" applyNumberFormat="1" applyFont="1" applyFill="1" applyBorder="1" applyAlignment="1">
      <alignment vertical="center"/>
    </xf>
    <xf numFmtId="4" fontId="13" fillId="22" borderId="2" xfId="0" applyNumberFormat="1" applyFont="1" applyFill="1" applyBorder="1"/>
    <xf numFmtId="49" fontId="12" fillId="0" borderId="0" xfId="154" applyNumberFormat="1" applyFont="1" applyBorder="1" applyAlignment="1">
      <alignment horizontal="left" vertical="top"/>
    </xf>
    <xf numFmtId="4" fontId="12" fillId="20" borderId="0" xfId="154" applyNumberFormat="1" applyFont="1" applyFill="1" applyBorder="1" applyAlignment="1">
      <alignment horizontal="right"/>
    </xf>
    <xf numFmtId="165" fontId="12" fillId="20" borderId="0" xfId="154" applyNumberFormat="1" applyFont="1" applyFill="1" applyBorder="1" applyAlignment="1">
      <alignment horizontal="right" vertical="center"/>
    </xf>
    <xf numFmtId="4" fontId="12" fillId="0" borderId="0" xfId="154" applyNumberFormat="1" applyFont="1" applyFill="1" applyBorder="1" applyAlignment="1">
      <alignment horizontal="right" vertical="center"/>
    </xf>
    <xf numFmtId="49" fontId="12" fillId="23" borderId="4" xfId="0" applyNumberFormat="1" applyFont="1" applyFill="1" applyBorder="1" applyAlignment="1">
      <alignment horizontal="left" vertical="top" wrapText="1" shrinkToFit="1"/>
    </xf>
    <xf numFmtId="49" fontId="12" fillId="23" borderId="2" xfId="0" applyNumberFormat="1" applyFont="1" applyFill="1" applyBorder="1" applyAlignment="1">
      <alignment horizontal="center" vertical="center" wrapText="1" shrinkToFit="1"/>
    </xf>
    <xf numFmtId="4" fontId="11" fillId="0" borderId="2" xfId="0" applyNumberFormat="1" applyFont="1" applyFill="1" applyBorder="1"/>
    <xf numFmtId="4" fontId="11" fillId="0" borderId="2" xfId="0" applyNumberFormat="1" applyFont="1" applyFill="1" applyBorder="1" applyAlignment="1">
      <alignment horizontal="right"/>
    </xf>
    <xf numFmtId="165" fontId="11" fillId="0" borderId="2" xfId="154" applyNumberFormat="1" applyFont="1" applyFill="1" applyBorder="1" applyAlignment="1">
      <alignment horizontal="right" vertical="center"/>
    </xf>
    <xf numFmtId="0" fontId="12" fillId="0" borderId="2" xfId="154" applyFont="1" applyBorder="1" applyAlignment="1">
      <alignment horizontal="left"/>
    </xf>
    <xf numFmtId="0" fontId="12" fillId="0" borderId="2" xfId="154" applyFont="1" applyFill="1" applyBorder="1" applyAlignment="1">
      <alignment horizontal="center" vertical="center"/>
    </xf>
    <xf numFmtId="0" fontId="11" fillId="0" borderId="2" xfId="154" applyFont="1" applyBorder="1" applyAlignment="1">
      <alignment horizontal="left" wrapText="1"/>
    </xf>
    <xf numFmtId="0" fontId="11" fillId="0" borderId="2" xfId="154" applyFont="1" applyFill="1" applyBorder="1" applyAlignment="1">
      <alignment horizontal="center" vertical="center" wrapText="1"/>
    </xf>
    <xf numFmtId="0" fontId="12" fillId="0" borderId="2" xfId="154" applyFont="1" applyBorder="1" applyAlignment="1">
      <alignment horizontal="left" vertical="top" wrapText="1"/>
    </xf>
    <xf numFmtId="0" fontId="11" fillId="0" borderId="2" xfId="152" applyFont="1" applyBorder="1" applyAlignment="1">
      <alignment horizontal="left" vertical="top" wrapText="1"/>
    </xf>
    <xf numFmtId="49" fontId="11" fillId="0" borderId="2" xfId="152" applyNumberFormat="1" applyFont="1" applyFill="1" applyBorder="1" applyAlignment="1">
      <alignment horizontal="center" vertical="center" wrapText="1"/>
    </xf>
    <xf numFmtId="0" fontId="12" fillId="0" borderId="2" xfId="154" applyFont="1" applyFill="1" applyBorder="1" applyAlignment="1">
      <alignment horizontal="center" vertical="top"/>
    </xf>
    <xf numFmtId="4" fontId="12" fillId="20" borderId="2" xfId="154" applyNumberFormat="1" applyFont="1" applyFill="1" applyBorder="1" applyAlignment="1">
      <alignment horizontal="right" vertical="top"/>
    </xf>
    <xf numFmtId="165" fontId="12" fillId="20" borderId="2" xfId="154" applyNumberFormat="1" applyFont="1" applyFill="1" applyBorder="1" applyAlignment="1">
      <alignment horizontal="right" vertical="top"/>
    </xf>
    <xf numFmtId="4" fontId="12" fillId="0" borderId="2" xfId="154" applyNumberFormat="1" applyFont="1" applyBorder="1" applyAlignment="1">
      <alignment horizontal="right" vertical="top"/>
    </xf>
    <xf numFmtId="165" fontId="12" fillId="0" borderId="2" xfId="154" applyNumberFormat="1" applyFont="1" applyBorder="1" applyAlignment="1">
      <alignment horizontal="right" vertical="top"/>
    </xf>
    <xf numFmtId="0" fontId="11" fillId="0" borderId="2" xfId="154" applyFont="1" applyFill="1" applyBorder="1" applyAlignment="1">
      <alignment horizontal="center" vertical="center"/>
    </xf>
    <xf numFmtId="49" fontId="11" fillId="0" borderId="2" xfId="154" applyNumberFormat="1" applyFont="1" applyFill="1" applyBorder="1" applyAlignment="1">
      <alignment horizontal="center" vertical="center"/>
    </xf>
    <xf numFmtId="4" fontId="36" fillId="20" borderId="9" xfId="102" applyNumberFormat="1" applyFont="1" applyFill="1" applyAlignment="1" applyProtection="1">
      <alignment vertical="center" shrinkToFit="1"/>
    </xf>
    <xf numFmtId="0" fontId="12" fillId="0" borderId="2" xfId="154" applyFont="1" applyBorder="1" applyAlignment="1">
      <alignment horizontal="left" vertical="top"/>
    </xf>
    <xf numFmtId="49" fontId="11" fillId="0" borderId="2" xfId="0" applyNumberFormat="1" applyFont="1" applyBorder="1" applyAlignment="1">
      <alignment horizontal="left" vertical="top" wrapText="1" shrinkToFit="1"/>
    </xf>
    <xf numFmtId="49" fontId="11" fillId="0" borderId="2" xfId="0" applyNumberFormat="1" applyFont="1" applyFill="1" applyBorder="1" applyAlignment="1">
      <alignment horizontal="center" vertical="center"/>
    </xf>
    <xf numFmtId="0" fontId="12" fillId="0" borderId="2" xfId="154" applyFont="1" applyBorder="1" applyAlignment="1">
      <alignment horizontal="left" vertical="top" wrapText="1" shrinkToFit="1"/>
    </xf>
    <xf numFmtId="49" fontId="11" fillId="0" borderId="2" xfId="0" applyNumberFormat="1" applyFont="1" applyBorder="1" applyAlignment="1">
      <alignment vertical="top" wrapText="1"/>
    </xf>
    <xf numFmtId="49" fontId="11" fillId="20" borderId="2" xfId="0" applyNumberFormat="1" applyFont="1" applyFill="1" applyBorder="1" applyAlignment="1">
      <alignment horizontal="center"/>
    </xf>
    <xf numFmtId="0" fontId="12" fillId="2" borderId="2" xfId="0" applyFont="1" applyFill="1" applyBorder="1" applyAlignment="1">
      <alignment horizontal="left" vertical="top" wrapText="1"/>
    </xf>
    <xf numFmtId="0" fontId="12" fillId="0" borderId="2" xfId="154" applyFont="1" applyFill="1" applyBorder="1" applyAlignment="1">
      <alignment horizontal="center" vertical="center" wrapText="1"/>
    </xf>
    <xf numFmtId="0" fontId="12" fillId="0" borderId="2" xfId="154" applyFont="1" applyBorder="1" applyAlignment="1">
      <alignment horizontal="left" wrapText="1"/>
    </xf>
    <xf numFmtId="0" fontId="12" fillId="0" borderId="2" xfId="154" applyFont="1" applyBorder="1" applyAlignment="1">
      <alignment horizontal="center" vertical="center" wrapText="1"/>
    </xf>
    <xf numFmtId="0" fontId="11" fillId="0" borderId="2" xfId="154" applyFont="1" applyBorder="1" applyAlignment="1">
      <alignment horizontal="left" vertical="top" wrapText="1" shrinkToFit="1"/>
    </xf>
    <xf numFmtId="49" fontId="11" fillId="20" borderId="2" xfId="0" applyNumberFormat="1" applyFont="1" applyFill="1" applyBorder="1" applyAlignment="1">
      <alignment horizontal="center" vertical="top"/>
    </xf>
    <xf numFmtId="4" fontId="11" fillId="20" borderId="2" xfId="0" applyNumberFormat="1" applyFont="1" applyFill="1" applyBorder="1" applyAlignment="1">
      <alignment horizontal="right" vertical="top"/>
    </xf>
    <xf numFmtId="165" fontId="11" fillId="20" borderId="2" xfId="154" applyNumberFormat="1" applyFont="1" applyFill="1" applyBorder="1" applyAlignment="1">
      <alignment horizontal="right" vertical="top"/>
    </xf>
    <xf numFmtId="4" fontId="11" fillId="0" borderId="2" xfId="154" applyNumberFormat="1" applyFont="1" applyBorder="1" applyAlignment="1">
      <alignment horizontal="right" vertical="top"/>
    </xf>
    <xf numFmtId="165" fontId="11" fillId="0" borderId="2" xfId="154" applyNumberFormat="1" applyFont="1" applyBorder="1" applyAlignment="1">
      <alignment horizontal="right" vertical="top"/>
    </xf>
    <xf numFmtId="0" fontId="11" fillId="24" borderId="2" xfId="0" applyNumberFormat="1" applyFont="1" applyFill="1" applyBorder="1" applyAlignment="1">
      <alignment horizontal="left" vertical="top" wrapText="1" shrinkToFit="1"/>
    </xf>
    <xf numFmtId="49" fontId="11" fillId="24" borderId="2" xfId="0" applyNumberFormat="1" applyFont="1" applyFill="1" applyBorder="1" applyAlignment="1">
      <alignment horizontal="center" vertical="top"/>
    </xf>
    <xf numFmtId="4" fontId="36" fillId="0" borderId="9" xfId="134" applyNumberFormat="1" applyFont="1" applyFill="1" applyAlignment="1" applyProtection="1">
      <alignment horizontal="right" vertical="top" shrinkToFit="1"/>
    </xf>
    <xf numFmtId="4" fontId="11" fillId="0" borderId="2" xfId="0" applyNumberFormat="1" applyFont="1" applyBorder="1" applyAlignment="1">
      <alignment horizontal="right" vertical="top"/>
    </xf>
    <xf numFmtId="0" fontId="11" fillId="0" borderId="2" xfId="0" applyFont="1" applyBorder="1" applyAlignment="1">
      <alignment horizontal="left" vertical="top" wrapText="1"/>
    </xf>
    <xf numFmtId="49" fontId="11" fillId="0" borderId="2" xfId="154" applyNumberFormat="1" applyFont="1" applyBorder="1" applyAlignment="1">
      <alignment horizontal="center" vertical="top"/>
    </xf>
    <xf numFmtId="0" fontId="12" fillId="0" borderId="2" xfId="154" applyFont="1" applyBorder="1" applyAlignment="1">
      <alignment horizontal="center" vertical="top" wrapText="1"/>
    </xf>
    <xf numFmtId="4" fontId="12" fillId="20" borderId="2" xfId="0" applyNumberFormat="1" applyFont="1" applyFill="1" applyBorder="1" applyAlignment="1">
      <alignment horizontal="right" vertical="top"/>
    </xf>
    <xf numFmtId="4" fontId="12" fillId="0" borderId="2" xfId="0" applyNumberFormat="1" applyFont="1" applyFill="1" applyBorder="1" applyAlignment="1">
      <alignment horizontal="right" vertical="top"/>
    </xf>
    <xf numFmtId="165" fontId="12" fillId="20" borderId="2" xfId="0" applyNumberFormat="1" applyFont="1" applyFill="1" applyBorder="1" applyAlignment="1">
      <alignment horizontal="right" vertical="top"/>
    </xf>
    <xf numFmtId="0" fontId="12" fillId="0" borderId="2" xfId="154" applyFont="1" applyBorder="1" applyAlignment="1">
      <alignment horizontal="center" vertical="top"/>
    </xf>
    <xf numFmtId="49" fontId="12" fillId="3" borderId="2" xfId="0" applyNumberFormat="1" applyFont="1" applyFill="1" applyBorder="1" applyAlignment="1">
      <alignment horizontal="left" vertical="top" wrapText="1"/>
    </xf>
    <xf numFmtId="0" fontId="12" fillId="25" borderId="4" xfId="154" applyFont="1" applyFill="1" applyBorder="1" applyAlignment="1">
      <alignment vertical="top"/>
    </xf>
    <xf numFmtId="0" fontId="12" fillId="25" borderId="5" xfId="154" applyFont="1" applyFill="1" applyBorder="1" applyAlignment="1">
      <alignment vertical="top"/>
    </xf>
    <xf numFmtId="4" fontId="12" fillId="25" borderId="5" xfId="154" applyNumberFormat="1" applyFont="1" applyFill="1" applyBorder="1" applyAlignment="1">
      <alignment horizontal="right" vertical="top"/>
    </xf>
    <xf numFmtId="4" fontId="12" fillId="25" borderId="2" xfId="0" applyNumberFormat="1" applyFont="1" applyFill="1" applyBorder="1" applyAlignment="1">
      <alignment horizontal="right" vertical="top"/>
    </xf>
    <xf numFmtId="165" fontId="12" fillId="25" borderId="2" xfId="154" applyNumberFormat="1" applyFont="1" applyFill="1" applyBorder="1" applyAlignment="1">
      <alignment horizontal="right" vertical="top"/>
    </xf>
    <xf numFmtId="4" fontId="12" fillId="25" borderId="2" xfId="154" applyNumberFormat="1" applyFont="1" applyFill="1" applyBorder="1" applyAlignment="1">
      <alignment horizontal="right" vertical="top"/>
    </xf>
    <xf numFmtId="49" fontId="12" fillId="0" borderId="2" xfId="154" applyNumberFormat="1" applyFont="1" applyBorder="1" applyAlignment="1">
      <alignment horizontal="center" vertical="top"/>
    </xf>
    <xf numFmtId="49" fontId="11" fillId="20" borderId="2" xfId="0" applyNumberFormat="1" applyFont="1" applyFill="1" applyBorder="1" applyAlignment="1">
      <alignment vertical="top" wrapText="1"/>
    </xf>
    <xf numFmtId="4" fontId="11" fillId="20" borderId="2" xfId="0" applyNumberFormat="1" applyFont="1" applyFill="1" applyBorder="1" applyAlignment="1">
      <alignment vertical="top"/>
    </xf>
    <xf numFmtId="165" fontId="11" fillId="20" borderId="2" xfId="0" applyNumberFormat="1" applyFont="1" applyFill="1" applyBorder="1" applyAlignment="1">
      <alignment horizontal="right" vertical="top"/>
    </xf>
    <xf numFmtId="0" fontId="11" fillId="0" borderId="2" xfId="154" applyFont="1" applyBorder="1" applyAlignment="1">
      <alignment horizontal="center" vertical="top"/>
    </xf>
    <xf numFmtId="49" fontId="11" fillId="3" borderId="2" xfId="0" applyNumberFormat="1" applyFont="1" applyFill="1" applyBorder="1" applyAlignment="1">
      <alignment horizontal="left" vertical="top" wrapText="1" shrinkToFit="1"/>
    </xf>
    <xf numFmtId="49" fontId="11" fillId="24" borderId="2" xfId="0" applyNumberFormat="1" applyFont="1" applyFill="1" applyBorder="1" applyAlignment="1">
      <alignment horizontal="left" vertical="top" wrapText="1" shrinkToFit="1"/>
    </xf>
    <xf numFmtId="4" fontId="12" fillId="21" borderId="5" xfId="154" applyNumberFormat="1" applyFont="1" applyFill="1" applyBorder="1" applyAlignment="1">
      <alignment horizontal="right" vertical="top"/>
    </xf>
    <xf numFmtId="4" fontId="12" fillId="21" borderId="2" xfId="0" applyNumberFormat="1" applyFont="1" applyFill="1" applyBorder="1" applyAlignment="1">
      <alignment horizontal="right" vertical="top"/>
    </xf>
    <xf numFmtId="165" fontId="12" fillId="21" borderId="2" xfId="0" applyNumberFormat="1" applyFont="1" applyFill="1" applyBorder="1" applyAlignment="1">
      <alignment horizontal="right" vertical="top"/>
    </xf>
    <xf numFmtId="4" fontId="12" fillId="21" borderId="2" xfId="154" applyNumberFormat="1" applyFont="1" applyFill="1" applyBorder="1" applyAlignment="1">
      <alignment horizontal="right" vertical="top"/>
    </xf>
    <xf numFmtId="165" fontId="12" fillId="21" borderId="2" xfId="154" applyNumberFormat="1" applyFont="1" applyFill="1" applyBorder="1" applyAlignment="1">
      <alignment horizontal="right" vertical="top"/>
    </xf>
    <xf numFmtId="49" fontId="12" fillId="20" borderId="2" xfId="0" applyNumberFormat="1" applyFont="1" applyFill="1" applyBorder="1" applyAlignment="1">
      <alignment vertical="top" wrapText="1" shrinkToFit="1"/>
    </xf>
    <xf numFmtId="0" fontId="12" fillId="20" borderId="2" xfId="154" applyFont="1" applyFill="1" applyBorder="1" applyAlignment="1">
      <alignment horizontal="center" vertical="top"/>
    </xf>
    <xf numFmtId="0" fontId="11" fillId="0" borderId="2" xfId="154" applyFont="1" applyBorder="1" applyAlignment="1">
      <alignment horizontal="center" vertical="top" wrapText="1"/>
    </xf>
    <xf numFmtId="4" fontId="11" fillId="0" borderId="2" xfId="0" applyNumberFormat="1" applyFont="1" applyFill="1" applyBorder="1" applyAlignment="1">
      <alignment horizontal="right" vertical="top"/>
    </xf>
    <xf numFmtId="4" fontId="11" fillId="0" borderId="2" xfId="0" applyNumberFormat="1" applyFont="1" applyFill="1" applyBorder="1"/>
    <xf numFmtId="4" fontId="11" fillId="0" borderId="2" xfId="0" applyNumberFormat="1" applyFont="1" applyFill="1" applyBorder="1"/>
    <xf numFmtId="0" fontId="0" fillId="0" borderId="0" xfId="0"/>
    <xf numFmtId="4" fontId="11" fillId="0" borderId="2" xfId="0" applyNumberFormat="1" applyFont="1" applyFill="1" applyBorder="1" applyAlignment="1">
      <alignment vertical="top"/>
    </xf>
    <xf numFmtId="4" fontId="11" fillId="20" borderId="0" xfId="0" applyNumberFormat="1" applyFont="1" applyFill="1" applyBorder="1" applyAlignment="1">
      <alignment horizontal="right" vertical="top"/>
    </xf>
    <xf numFmtId="0" fontId="0" fillId="0" borderId="0" xfId="0"/>
    <xf numFmtId="4" fontId="36" fillId="20" borderId="9" xfId="99" applyNumberFormat="1" applyFont="1" applyFill="1" applyAlignment="1" applyProtection="1">
      <alignment vertical="center" shrinkToFit="1"/>
    </xf>
    <xf numFmtId="4" fontId="36" fillId="20" borderId="9" xfId="134" applyNumberFormat="1" applyFont="1" applyFill="1" applyAlignment="1" applyProtection="1">
      <alignment horizontal="right" vertical="top" shrinkToFit="1"/>
    </xf>
    <xf numFmtId="49" fontId="11" fillId="0" borderId="2" xfId="154" applyNumberFormat="1" applyFont="1" applyBorder="1" applyAlignment="1">
      <alignment horizontal="center" wrapText="1"/>
    </xf>
    <xf numFmtId="0" fontId="12" fillId="0" borderId="5" xfId="154" applyFont="1" applyBorder="1" applyAlignment="1">
      <alignment horizontal="center" vertical="top"/>
    </xf>
    <xf numFmtId="4" fontId="11" fillId="20" borderId="5" xfId="0" applyNumberFormat="1" applyFont="1" applyFill="1" applyBorder="1" applyAlignment="1">
      <alignment horizontal="right" vertical="top"/>
    </xf>
    <xf numFmtId="4" fontId="11" fillId="0" borderId="5" xfId="0" applyNumberFormat="1" applyFont="1" applyFill="1" applyBorder="1" applyAlignment="1">
      <alignment horizontal="right" vertical="top"/>
    </xf>
    <xf numFmtId="4" fontId="11" fillId="23" borderId="2" xfId="154" applyNumberFormat="1" applyFont="1" applyFill="1" applyBorder="1" applyAlignment="1">
      <alignment horizontal="right" vertical="center"/>
    </xf>
    <xf numFmtId="165" fontId="11" fillId="23" borderId="2" xfId="154" applyNumberFormat="1" applyFont="1" applyFill="1" applyBorder="1" applyAlignment="1">
      <alignment horizontal="right" vertical="center"/>
    </xf>
    <xf numFmtId="0" fontId="0" fillId="0" borderId="0" xfId="0"/>
    <xf numFmtId="4" fontId="11" fillId="20" borderId="5" xfId="154" applyNumberFormat="1" applyFont="1" applyFill="1" applyBorder="1" applyAlignment="1">
      <alignment horizontal="right" vertical="center" wrapText="1"/>
    </xf>
    <xf numFmtId="3" fontId="2" fillId="0" borderId="0" xfId="154" applyNumberFormat="1" applyFont="1" applyAlignment="1">
      <alignment vertical="top"/>
    </xf>
    <xf numFmtId="0" fontId="2" fillId="0" borderId="0" xfId="154" applyFont="1"/>
    <xf numFmtId="0" fontId="11" fillId="0" borderId="21" xfId="76" applyNumberFormat="1" applyFont="1" applyBorder="1" applyAlignment="1" applyProtection="1">
      <alignment horizontal="left" vertical="top" wrapText="1"/>
    </xf>
    <xf numFmtId="1" fontId="11" fillId="0" borderId="2" xfId="20" applyNumberFormat="1" applyFont="1" applyBorder="1" applyAlignment="1" applyProtection="1">
      <alignment horizontal="center" vertical="top" shrinkToFit="1"/>
    </xf>
    <xf numFmtId="0" fontId="12" fillId="0" borderId="2" xfId="154" applyFont="1" applyBorder="1" applyAlignment="1">
      <alignment horizontal="left" vertical="center"/>
    </xf>
    <xf numFmtId="4" fontId="12" fillId="20" borderId="22" xfId="154" applyNumberFormat="1" applyFont="1" applyFill="1" applyBorder="1" applyAlignment="1">
      <alignment horizontal="center" vertical="center" wrapText="1" shrinkToFit="1"/>
    </xf>
    <xf numFmtId="4" fontId="12" fillId="0" borderId="0" xfId="154" applyNumberFormat="1" applyFont="1" applyBorder="1" applyAlignment="1">
      <alignment horizontal="right" vertical="center" wrapText="1"/>
    </xf>
    <xf numFmtId="4" fontId="12" fillId="20" borderId="0" xfId="154" applyNumberFormat="1" applyFont="1" applyFill="1" applyBorder="1" applyAlignment="1">
      <alignment horizontal="right" vertical="center" wrapText="1" shrinkToFit="1"/>
    </xf>
    <xf numFmtId="0" fontId="9" fillId="0" borderId="0" xfId="0" applyFont="1" applyAlignment="1">
      <alignment vertical="top"/>
    </xf>
    <xf numFmtId="0" fontId="12" fillId="21" borderId="4" xfId="154" applyFont="1" applyFill="1" applyBorder="1" applyAlignment="1"/>
    <xf numFmtId="0" fontId="12" fillId="21" borderId="5" xfId="154" applyFont="1" applyFill="1" applyBorder="1" applyAlignment="1"/>
    <xf numFmtId="49" fontId="13" fillId="22" borderId="4" xfId="0" applyNumberFormat="1" applyFont="1" applyFill="1" applyBorder="1" applyAlignment="1">
      <alignment horizontal="left" vertical="top" wrapText="1" shrinkToFit="1"/>
    </xf>
    <xf numFmtId="49" fontId="13" fillId="22" borderId="5" xfId="0" applyNumberFormat="1" applyFont="1" applyFill="1" applyBorder="1" applyAlignment="1">
      <alignment horizontal="left" vertical="top" wrapText="1" shrinkToFit="1"/>
    </xf>
    <xf numFmtId="49" fontId="12" fillId="0" borderId="0" xfId="154" applyNumberFormat="1" applyFont="1" applyBorder="1" applyAlignment="1">
      <alignment horizontal="center"/>
    </xf>
    <xf numFmtId="0" fontId="12" fillId="0" borderId="0" xfId="154" applyFont="1" applyAlignment="1">
      <alignment horizontal="center"/>
    </xf>
    <xf numFmtId="0" fontId="12" fillId="0" borderId="0" xfId="154" applyFont="1" applyBorder="1" applyAlignment="1">
      <alignment horizontal="center"/>
    </xf>
    <xf numFmtId="4" fontId="11" fillId="20" borderId="0" xfId="154" applyNumberFormat="1" applyFont="1" applyFill="1" applyBorder="1" applyAlignment="1">
      <alignment horizontal="right" vertical="center"/>
    </xf>
    <xf numFmtId="4" fontId="12" fillId="0" borderId="0" xfId="154" applyNumberFormat="1" applyFont="1" applyAlignment="1">
      <alignment horizontal="right" vertical="center"/>
    </xf>
    <xf numFmtId="0" fontId="11" fillId="0" borderId="2" xfId="154" applyFont="1" applyBorder="1" applyAlignment="1">
      <alignment horizontal="center" vertical="center"/>
    </xf>
    <xf numFmtId="4" fontId="11" fillId="20" borderId="6" xfId="154" applyNumberFormat="1" applyFont="1" applyFill="1" applyBorder="1" applyAlignment="1">
      <alignment horizontal="center" vertical="center" wrapText="1" shrinkToFit="1"/>
    </xf>
    <xf numFmtId="4" fontId="11" fillId="20" borderId="1" xfId="154" applyNumberFormat="1" applyFont="1" applyFill="1" applyBorder="1" applyAlignment="1">
      <alignment horizontal="center" vertical="center" wrapText="1" shrinkToFit="1"/>
    </xf>
    <xf numFmtId="4" fontId="11" fillId="20" borderId="6" xfId="154" applyNumberFormat="1" applyFont="1" applyFill="1" applyBorder="1" applyAlignment="1">
      <alignment horizontal="right" vertical="center" wrapText="1"/>
    </xf>
    <xf numFmtId="4" fontId="11" fillId="20" borderId="1" xfId="154" applyNumberFormat="1" applyFont="1" applyFill="1" applyBorder="1" applyAlignment="1">
      <alignment horizontal="right" vertical="center" wrapText="1"/>
    </xf>
    <xf numFmtId="4" fontId="11" fillId="20" borderId="0" xfId="154" applyNumberFormat="1" applyFont="1" applyFill="1" applyBorder="1" applyAlignment="1">
      <alignment horizontal="right" vertical="center" wrapText="1"/>
    </xf>
    <xf numFmtId="4" fontId="11" fillId="0" borderId="0" xfId="154" applyNumberFormat="1" applyFont="1" applyBorder="1" applyAlignment="1">
      <alignment horizontal="right" vertical="center" wrapText="1"/>
    </xf>
    <xf numFmtId="4" fontId="11" fillId="20" borderId="0" xfId="154" applyNumberFormat="1" applyFont="1" applyFill="1" applyBorder="1" applyAlignment="1">
      <alignment horizontal="right" vertical="center" wrapText="1" shrinkToFit="1"/>
    </xf>
    <xf numFmtId="0" fontId="12" fillId="0" borderId="2" xfId="154" applyFont="1" applyBorder="1" applyAlignment="1">
      <alignment horizontal="left" wrapText="1"/>
    </xf>
    <xf numFmtId="0" fontId="12" fillId="21" borderId="4" xfId="154" applyFont="1" applyFill="1" applyBorder="1" applyAlignment="1">
      <alignment horizontal="right"/>
    </xf>
    <xf numFmtId="0" fontId="12" fillId="21" borderId="5" xfId="154" applyFont="1" applyFill="1" applyBorder="1" applyAlignment="1">
      <alignment horizontal="right"/>
    </xf>
    <xf numFmtId="0" fontId="12" fillId="0" borderId="4" xfId="154" applyFont="1" applyBorder="1" applyAlignment="1">
      <alignment horizontal="center"/>
    </xf>
    <xf numFmtId="0" fontId="12" fillId="0" borderId="7" xfId="154" applyFont="1" applyBorder="1" applyAlignment="1">
      <alignment horizontal="center"/>
    </xf>
    <xf numFmtId="0" fontId="12" fillId="0" borderId="5" xfId="154" applyFont="1" applyBorder="1" applyAlignment="1">
      <alignment horizontal="center"/>
    </xf>
    <xf numFmtId="0" fontId="12" fillId="21" borderId="7" xfId="154" applyFont="1" applyFill="1" applyBorder="1" applyAlignment="1">
      <alignment horizontal="center" vertical="top"/>
    </xf>
    <xf numFmtId="0" fontId="12" fillId="21" borderId="4" xfId="154" applyFont="1" applyFill="1" applyBorder="1" applyAlignment="1">
      <alignment horizontal="center" vertical="top"/>
    </xf>
    <xf numFmtId="0" fontId="12" fillId="21" borderId="5" xfId="154" applyFont="1" applyFill="1" applyBorder="1" applyAlignment="1">
      <alignment horizontal="center" vertical="top"/>
    </xf>
    <xf numFmtId="0" fontId="11" fillId="0" borderId="6" xfId="154" applyFont="1" applyBorder="1" applyAlignment="1">
      <alignment horizontal="center" vertical="center"/>
    </xf>
    <xf numFmtId="0" fontId="11" fillId="0" borderId="1" xfId="154" applyFont="1" applyBorder="1" applyAlignment="1">
      <alignment horizontal="center" vertical="center"/>
    </xf>
    <xf numFmtId="0" fontId="12" fillId="0" borderId="4" xfId="154" applyFont="1" applyBorder="1" applyAlignment="1"/>
    <xf numFmtId="0" fontId="12" fillId="0" borderId="7" xfId="154" applyFont="1" applyBorder="1" applyAlignment="1"/>
    <xf numFmtId="0" fontId="12" fillId="0" borderId="5" xfId="154" applyFont="1" applyBorder="1" applyAlignment="1"/>
    <xf numFmtId="4" fontId="11" fillId="0" borderId="4" xfId="154" applyNumberFormat="1" applyFont="1" applyBorder="1" applyAlignment="1">
      <alignment horizontal="center" vertical="center" wrapText="1"/>
    </xf>
    <xf numFmtId="4" fontId="11" fillId="0" borderId="5" xfId="154" applyNumberFormat="1" applyFont="1" applyBorder="1" applyAlignment="1">
      <alignment horizontal="center" vertical="center" wrapText="1"/>
    </xf>
    <xf numFmtId="4" fontId="11" fillId="0" borderId="0" xfId="154" applyNumberFormat="1" applyFont="1" applyAlignment="1">
      <alignment horizontal="left"/>
    </xf>
    <xf numFmtId="4" fontId="11" fillId="20" borderId="6" xfId="154" applyNumberFormat="1" applyFont="1" applyFill="1" applyBorder="1" applyAlignment="1">
      <alignment horizontal="center" vertical="center" wrapText="1"/>
    </xf>
    <xf numFmtId="4" fontId="11" fillId="20" borderId="1" xfId="154" applyNumberFormat="1" applyFont="1" applyFill="1" applyBorder="1" applyAlignment="1">
      <alignment horizontal="center" vertical="center" wrapText="1"/>
    </xf>
    <xf numFmtId="4" fontId="11" fillId="20" borderId="4" xfId="154" applyNumberFormat="1" applyFont="1" applyFill="1" applyBorder="1" applyAlignment="1">
      <alignment horizontal="center" vertical="center" wrapText="1"/>
    </xf>
    <xf numFmtId="4" fontId="11" fillId="20" borderId="5" xfId="154" applyNumberFormat="1" applyFont="1" applyFill="1" applyBorder="1" applyAlignment="1">
      <alignment horizontal="center" vertical="center" wrapText="1"/>
    </xf>
  </cellXfs>
  <cellStyles count="167">
    <cellStyle name="br" xfId="1"/>
    <cellStyle name="col" xfId="2"/>
    <cellStyle name="style0" xfId="3"/>
    <cellStyle name="style0 2" xfId="4"/>
    <cellStyle name="style0 3" xfId="5"/>
    <cellStyle name="style0 4" xfId="6"/>
    <cellStyle name="style0 5" xfId="7"/>
    <cellStyle name="style0 6" xfId="8"/>
    <cellStyle name="style0 7" xfId="9"/>
    <cellStyle name="td" xfId="10"/>
    <cellStyle name="td 2" xfId="11"/>
    <cellStyle name="td 3" xfId="12"/>
    <cellStyle name="td 4" xfId="13"/>
    <cellStyle name="td 5" xfId="14"/>
    <cellStyle name="td 6" xfId="15"/>
    <cellStyle name="td 7" xfId="16"/>
    <cellStyle name="tr" xfId="17"/>
    <cellStyle name="xl21" xfId="18"/>
    <cellStyle name="xl22" xfId="19"/>
    <cellStyle name="xl23" xfId="20"/>
    <cellStyle name="xl24" xfId="21"/>
    <cellStyle name="xl25" xfId="22"/>
    <cellStyle name="xl26" xfId="23"/>
    <cellStyle name="xl27" xfId="24"/>
    <cellStyle name="xl28" xfId="25"/>
    <cellStyle name="xl29" xfId="26"/>
    <cellStyle name="xl30" xfId="27"/>
    <cellStyle name="xl30 2" xfId="28"/>
    <cellStyle name="xl30 3" xfId="29"/>
    <cellStyle name="xl30 4" xfId="30"/>
    <cellStyle name="xl30 5" xfId="31"/>
    <cellStyle name="xl30 6" xfId="32"/>
    <cellStyle name="xl30 7" xfId="33"/>
    <cellStyle name="xl31" xfId="34"/>
    <cellStyle name="xl31 2" xfId="35"/>
    <cellStyle name="xl31 3" xfId="36"/>
    <cellStyle name="xl31 4" xfId="37"/>
    <cellStyle name="xl31 5" xfId="38"/>
    <cellStyle name="xl31 6" xfId="39"/>
    <cellStyle name="xl31 7" xfId="40"/>
    <cellStyle name="xl32" xfId="41"/>
    <cellStyle name="xl32 2" xfId="42"/>
    <cellStyle name="xl32 3" xfId="43"/>
    <cellStyle name="xl32 4" xfId="44"/>
    <cellStyle name="xl32 5" xfId="45"/>
    <cellStyle name="xl32 6" xfId="46"/>
    <cellStyle name="xl32 7" xfId="47"/>
    <cellStyle name="xl33" xfId="48"/>
    <cellStyle name="xl33 2" xfId="49"/>
    <cellStyle name="xl33 3" xfId="50"/>
    <cellStyle name="xl33 4" xfId="51"/>
    <cellStyle name="xl33 5" xfId="52"/>
    <cellStyle name="xl33 6" xfId="53"/>
    <cellStyle name="xl33 7" xfId="54"/>
    <cellStyle name="xl34" xfId="55"/>
    <cellStyle name="xl34 2" xfId="56"/>
    <cellStyle name="xl34 3" xfId="57"/>
    <cellStyle name="xl34 4" xfId="58"/>
    <cellStyle name="xl34 5" xfId="59"/>
    <cellStyle name="xl34 6" xfId="60"/>
    <cellStyle name="xl34 7" xfId="61"/>
    <cellStyle name="xl35" xfId="62"/>
    <cellStyle name="xl35 2" xfId="63"/>
    <cellStyle name="xl35 3" xfId="64"/>
    <cellStyle name="xl35 4" xfId="65"/>
    <cellStyle name="xl35 5" xfId="66"/>
    <cellStyle name="xl35 6" xfId="67"/>
    <cellStyle name="xl35 7" xfId="68"/>
    <cellStyle name="xl36" xfId="69"/>
    <cellStyle name="xl36 2" xfId="70"/>
    <cellStyle name="xl36 3" xfId="71"/>
    <cellStyle name="xl36 4" xfId="72"/>
    <cellStyle name="xl36 5" xfId="73"/>
    <cellStyle name="xl36 6" xfId="74"/>
    <cellStyle name="xl36 7" xfId="75"/>
    <cellStyle name="xl37" xfId="76"/>
    <cellStyle name="xl37 2" xfId="77"/>
    <cellStyle name="xl37 3" xfId="78"/>
    <cellStyle name="xl37 4" xfId="79"/>
    <cellStyle name="xl37 5" xfId="80"/>
    <cellStyle name="xl37 6" xfId="81"/>
    <cellStyle name="xl37 7" xfId="82"/>
    <cellStyle name="xl38" xfId="83"/>
    <cellStyle name="xl38 2" xfId="84"/>
    <cellStyle name="xl38 3" xfId="85"/>
    <cellStyle name="xl38 4" xfId="86"/>
    <cellStyle name="xl38 5" xfId="87"/>
    <cellStyle name="xl38 6" xfId="88"/>
    <cellStyle name="xl38 7" xfId="89"/>
    <cellStyle name="xl39" xfId="90"/>
    <cellStyle name="xl39 2" xfId="91"/>
    <cellStyle name="xl39 3" xfId="92"/>
    <cellStyle name="xl39 4" xfId="93"/>
    <cellStyle name="xl39 5" xfId="94"/>
    <cellStyle name="xl39 6" xfId="95"/>
    <cellStyle name="xl39 7" xfId="96"/>
    <cellStyle name="xl40" xfId="97"/>
    <cellStyle name="xl40 2" xfId="98"/>
    <cellStyle name="xl40 3" xfId="99"/>
    <cellStyle name="xl40 4" xfId="100"/>
    <cellStyle name="xl40 5" xfId="101"/>
    <cellStyle name="xl40 6" xfId="102"/>
    <cellStyle name="xl40 7" xfId="103"/>
    <cellStyle name="xl41" xfId="104"/>
    <cellStyle name="xl41 2" xfId="105"/>
    <cellStyle name="xl41 3" xfId="106"/>
    <cellStyle name="xl41 4" xfId="107"/>
    <cellStyle name="xl41 5" xfId="108"/>
    <cellStyle name="xl41 6" xfId="109"/>
    <cellStyle name="xl41 7" xfId="110"/>
    <cellStyle name="xl42" xfId="111"/>
    <cellStyle name="xl42 2" xfId="112"/>
    <cellStyle name="xl42 3" xfId="113"/>
    <cellStyle name="xl42 4" xfId="114"/>
    <cellStyle name="xl42 5" xfId="115"/>
    <cellStyle name="xl42 6" xfId="116"/>
    <cellStyle name="xl42 7" xfId="117"/>
    <cellStyle name="xl43" xfId="118"/>
    <cellStyle name="xl43 2" xfId="119"/>
    <cellStyle name="xl43 3" xfId="120"/>
    <cellStyle name="xl43 4" xfId="121"/>
    <cellStyle name="xl43 5" xfId="122"/>
    <cellStyle name="xl43 6" xfId="123"/>
    <cellStyle name="xl43 7" xfId="124"/>
    <cellStyle name="xl44" xfId="125"/>
    <cellStyle name="xl44 2" xfId="126"/>
    <cellStyle name="xl44 3" xfId="127"/>
    <cellStyle name="xl44 4" xfId="128"/>
    <cellStyle name="xl44 5" xfId="129"/>
    <cellStyle name="xl44 6" xfId="130"/>
    <cellStyle name="xl44 7" xfId="131"/>
    <cellStyle name="xl45" xfId="132"/>
    <cellStyle name="xl46" xfId="133"/>
    <cellStyle name="xl49" xfId="134"/>
    <cellStyle name="Акцент1" xfId="135" builtinId="29" customBuiltin="1"/>
    <cellStyle name="Акцент2" xfId="136" builtinId="33" customBuiltin="1"/>
    <cellStyle name="Акцент3" xfId="137" builtinId="37" customBuiltin="1"/>
    <cellStyle name="Акцент4" xfId="138" builtinId="41" customBuiltin="1"/>
    <cellStyle name="Акцент5" xfId="139" builtinId="45" customBuiltin="1"/>
    <cellStyle name="Акцент6" xfId="140" builtinId="49" customBuiltin="1"/>
    <cellStyle name="Ввод " xfId="141" builtinId="20" customBuiltin="1"/>
    <cellStyle name="Вывод" xfId="142" builtinId="21" customBuiltin="1"/>
    <cellStyle name="Вычисление" xfId="143" builtinId="22" customBuiltin="1"/>
    <cellStyle name="Заголовок 1" xfId="144" builtinId="16" customBuiltin="1"/>
    <cellStyle name="Заголовок 2" xfId="145" builtinId="17" customBuiltin="1"/>
    <cellStyle name="Заголовок 3" xfId="146" builtinId="18" customBuiltin="1"/>
    <cellStyle name="Заголовок 4" xfId="147" builtinId="19" customBuiltin="1"/>
    <cellStyle name="Итог" xfId="148" builtinId="25" customBuiltin="1"/>
    <cellStyle name="Контрольная ячейка" xfId="149" builtinId="23" customBuiltin="1"/>
    <cellStyle name="Название" xfId="150" builtinId="15" customBuiltin="1"/>
    <cellStyle name="Нейтральный" xfId="151" builtinId="28" customBuiltin="1"/>
    <cellStyle name="Обычный" xfId="0" builtinId="0"/>
    <cellStyle name="Обычный 10" xfId="152"/>
    <cellStyle name="Обычный 184" xfId="153"/>
    <cellStyle name="Обычный_Лист1" xfId="154"/>
    <cellStyle name="Обычный_Лист2" xfId="155"/>
    <cellStyle name="Плохой" xfId="156" builtinId="27" customBuiltin="1"/>
    <cellStyle name="Пояснение" xfId="157" builtinId="53" customBuiltin="1"/>
    <cellStyle name="Примечание 2" xfId="158"/>
    <cellStyle name="Примечание 3" xfId="159"/>
    <cellStyle name="Примечание 4" xfId="160"/>
    <cellStyle name="Примечание 5" xfId="161"/>
    <cellStyle name="Примечание 6" xfId="162"/>
    <cellStyle name="Примечание 7" xfId="163"/>
    <cellStyle name="Связанная ячейка" xfId="164" builtinId="24" customBuiltin="1"/>
    <cellStyle name="Текст предупреждения" xfId="165" builtinId="11" customBuiltin="1"/>
    <cellStyle name="Хороший" xfId="16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0"/>
  <sheetViews>
    <sheetView tabSelected="1" zoomScale="80" zoomScaleNormal="80" workbookViewId="0">
      <selection activeCell="H149" sqref="H149"/>
    </sheetView>
  </sheetViews>
  <sheetFormatPr defaultRowHeight="15.75" x14ac:dyDescent="0.25"/>
  <cols>
    <col min="1" max="1" width="59" style="14" customWidth="1"/>
    <col min="2" max="2" width="31.85546875" style="105" customWidth="1"/>
    <col min="3" max="3" width="21.140625" style="15" customWidth="1"/>
    <col min="4" max="4" width="20" style="15" customWidth="1"/>
    <col min="5" max="5" width="21" style="16" customWidth="1"/>
    <col min="6" max="6" width="19.5703125" style="16" customWidth="1"/>
    <col min="7" max="7" width="18.85546875" style="16" customWidth="1"/>
    <col min="8" max="8" width="20.28515625" style="14" customWidth="1"/>
    <col min="9" max="9" width="17.5703125" style="14" customWidth="1"/>
    <col min="10" max="10" width="50.140625" style="31" hidden="1" customWidth="1"/>
    <col min="11" max="11" width="12" bestFit="1" customWidth="1"/>
  </cols>
  <sheetData>
    <row r="1" spans="1:14" x14ac:dyDescent="0.25">
      <c r="A1" s="11"/>
      <c r="B1" s="100"/>
      <c r="C1" s="12"/>
      <c r="D1" s="12"/>
      <c r="F1" s="68"/>
      <c r="G1" s="68" t="s">
        <v>24</v>
      </c>
      <c r="H1" s="68"/>
      <c r="I1" s="68"/>
      <c r="J1" s="26"/>
      <c r="K1" s="1"/>
      <c r="L1" s="1"/>
      <c r="M1" s="1"/>
      <c r="N1" s="1"/>
    </row>
    <row r="2" spans="1:14" x14ac:dyDescent="0.25">
      <c r="A2" s="11"/>
      <c r="B2" s="100"/>
      <c r="C2" s="12"/>
      <c r="D2" s="12"/>
      <c r="F2" s="68"/>
      <c r="G2" s="68" t="s">
        <v>207</v>
      </c>
      <c r="H2" s="68"/>
      <c r="I2" s="68"/>
      <c r="J2" s="26"/>
      <c r="K2" s="1"/>
      <c r="L2" s="1"/>
      <c r="M2" s="1"/>
      <c r="N2" s="1"/>
    </row>
    <row r="3" spans="1:14" x14ac:dyDescent="0.25">
      <c r="A3" s="11"/>
      <c r="B3" s="100"/>
      <c r="C3" s="12"/>
      <c r="D3" s="12"/>
      <c r="F3" s="68"/>
      <c r="G3" s="68" t="s">
        <v>234</v>
      </c>
      <c r="H3" s="68"/>
      <c r="I3" s="68"/>
      <c r="J3" s="26"/>
      <c r="K3" s="1"/>
      <c r="L3" s="1"/>
      <c r="M3" s="1"/>
      <c r="N3" s="1"/>
    </row>
    <row r="4" spans="1:14" ht="22.5" customHeight="1" x14ac:dyDescent="0.25">
      <c r="A4" s="11"/>
      <c r="B4" s="100"/>
      <c r="C4" s="12"/>
      <c r="D4" s="12"/>
      <c r="F4" s="68"/>
      <c r="G4" s="68" t="s">
        <v>208</v>
      </c>
      <c r="H4" s="68"/>
      <c r="I4" s="68"/>
      <c r="J4" s="26"/>
      <c r="K4" s="1"/>
      <c r="L4" s="1"/>
      <c r="M4" s="1"/>
      <c r="N4" s="1"/>
    </row>
    <row r="5" spans="1:14" x14ac:dyDescent="0.25">
      <c r="A5" s="11"/>
      <c r="B5" s="100"/>
      <c r="C5" s="12"/>
      <c r="D5" s="12"/>
      <c r="E5" s="257"/>
      <c r="F5" s="257"/>
      <c r="G5" s="257"/>
      <c r="H5" s="257"/>
      <c r="I5" s="257"/>
      <c r="J5" s="26"/>
      <c r="K5" s="1"/>
      <c r="L5" s="1"/>
      <c r="M5" s="1"/>
      <c r="N5" s="1"/>
    </row>
    <row r="6" spans="1:14" x14ac:dyDescent="0.25">
      <c r="A6" s="229" t="s">
        <v>19</v>
      </c>
      <c r="B6" s="229"/>
      <c r="C6" s="229"/>
      <c r="D6" s="229"/>
      <c r="E6" s="229"/>
      <c r="F6" s="229"/>
      <c r="G6" s="229"/>
      <c r="H6" s="229"/>
      <c r="I6" s="229"/>
      <c r="J6" s="26"/>
      <c r="K6" s="1"/>
      <c r="L6" s="1"/>
      <c r="M6" s="1"/>
      <c r="N6" s="1"/>
    </row>
    <row r="7" spans="1:14" x14ac:dyDescent="0.25">
      <c r="A7" s="229" t="s">
        <v>228</v>
      </c>
      <c r="B7" s="229"/>
      <c r="C7" s="229"/>
      <c r="D7" s="229"/>
      <c r="E7" s="229"/>
      <c r="F7" s="229"/>
      <c r="G7" s="229"/>
      <c r="H7" s="229"/>
      <c r="I7" s="229"/>
      <c r="J7" s="26"/>
      <c r="K7" s="1"/>
      <c r="L7" s="1"/>
      <c r="M7" s="1"/>
      <c r="N7" s="1"/>
    </row>
    <row r="8" spans="1:14" x14ac:dyDescent="0.25">
      <c r="A8" s="230" t="s">
        <v>229</v>
      </c>
      <c r="B8" s="230"/>
      <c r="C8" s="230"/>
      <c r="D8" s="230"/>
      <c r="E8" s="230"/>
      <c r="F8" s="230"/>
      <c r="G8" s="230"/>
      <c r="H8" s="230"/>
      <c r="I8" s="230"/>
      <c r="J8" s="26"/>
      <c r="K8" s="1"/>
      <c r="L8" s="1"/>
      <c r="M8" s="1"/>
      <c r="N8" s="1"/>
    </row>
    <row r="9" spans="1:14" x14ac:dyDescent="0.25">
      <c r="A9" s="17"/>
      <c r="B9" s="101"/>
      <c r="C9" s="19"/>
      <c r="D9" s="19"/>
      <c r="E9" s="19"/>
      <c r="F9" s="19"/>
      <c r="G9" s="19"/>
      <c r="H9" s="18"/>
      <c r="I9" s="20" t="s">
        <v>17</v>
      </c>
      <c r="J9" s="26"/>
      <c r="K9" s="1"/>
      <c r="L9" s="1"/>
      <c r="M9" s="1"/>
      <c r="N9" s="1"/>
    </row>
    <row r="10" spans="1:14" ht="74.25" customHeight="1" x14ac:dyDescent="0.2">
      <c r="A10" s="250" t="s">
        <v>6</v>
      </c>
      <c r="B10" s="250" t="s">
        <v>5</v>
      </c>
      <c r="C10" s="234" t="s">
        <v>230</v>
      </c>
      <c r="D10" s="234" t="s">
        <v>231</v>
      </c>
      <c r="E10" s="258" t="s">
        <v>232</v>
      </c>
      <c r="F10" s="260" t="s">
        <v>28</v>
      </c>
      <c r="G10" s="261"/>
      <c r="H10" s="255" t="s">
        <v>25</v>
      </c>
      <c r="I10" s="256"/>
      <c r="J10" s="26"/>
      <c r="K10" s="1"/>
      <c r="L10" s="1"/>
      <c r="M10" s="1"/>
      <c r="N10" s="1"/>
    </row>
    <row r="11" spans="1:14" ht="33" customHeight="1" x14ac:dyDescent="0.2">
      <c r="A11" s="251"/>
      <c r="B11" s="251"/>
      <c r="C11" s="235"/>
      <c r="D11" s="235"/>
      <c r="E11" s="259"/>
      <c r="F11" s="83" t="s">
        <v>26</v>
      </c>
      <c r="G11" s="83" t="s">
        <v>27</v>
      </c>
      <c r="H11" s="24" t="s">
        <v>26</v>
      </c>
      <c r="I11" s="13" t="s">
        <v>27</v>
      </c>
      <c r="J11" s="26"/>
      <c r="K11" s="1"/>
      <c r="L11" s="1"/>
      <c r="M11" s="1"/>
      <c r="N11" s="1"/>
    </row>
    <row r="12" spans="1:14" x14ac:dyDescent="0.25">
      <c r="A12" s="252" t="s">
        <v>0</v>
      </c>
      <c r="B12" s="253"/>
      <c r="C12" s="253"/>
      <c r="D12" s="253"/>
      <c r="E12" s="253"/>
      <c r="F12" s="253"/>
      <c r="G12" s="253"/>
      <c r="H12" s="253"/>
      <c r="I12" s="254"/>
      <c r="J12" s="26"/>
      <c r="K12" s="1"/>
      <c r="L12" s="1"/>
      <c r="M12" s="1"/>
      <c r="N12" s="1"/>
    </row>
    <row r="13" spans="1:14" x14ac:dyDescent="0.2">
      <c r="A13" s="248" t="s">
        <v>167</v>
      </c>
      <c r="B13" s="249"/>
      <c r="C13" s="106">
        <f>C14+C21+C26+C30+C32+C16+C35</f>
        <v>3463359103.6099997</v>
      </c>
      <c r="D13" s="106">
        <f>D14+D21+D26+D30+D32+D16+D35</f>
        <v>714579162.04999995</v>
      </c>
      <c r="E13" s="106">
        <f>E14+E21+E26+E30+E32+E16+E35</f>
        <v>637351075.26000011</v>
      </c>
      <c r="F13" s="107">
        <f>E13-D13</f>
        <v>-77228086.789999843</v>
      </c>
      <c r="G13" s="108">
        <f>E13/D13</f>
        <v>0.89192507857569447</v>
      </c>
      <c r="H13" s="109">
        <f>E13-C13</f>
        <v>-2826008028.3499994</v>
      </c>
      <c r="I13" s="110">
        <f t="shared" ref="I13:I29" si="0">E13/C13</f>
        <v>0.18402685259973858</v>
      </c>
      <c r="J13" s="26"/>
      <c r="K13" s="1"/>
      <c r="L13" s="1"/>
      <c r="M13" s="1"/>
      <c r="N13" s="1"/>
    </row>
    <row r="14" spans="1:14" s="6" customFormat="1" x14ac:dyDescent="0.25">
      <c r="A14" s="134" t="s">
        <v>166</v>
      </c>
      <c r="B14" s="135" t="s">
        <v>9</v>
      </c>
      <c r="C14" s="32">
        <f>C15</f>
        <v>3184900000</v>
      </c>
      <c r="D14" s="32">
        <f>D15</f>
        <v>657400000</v>
      </c>
      <c r="E14" s="32">
        <f>E15</f>
        <v>542936760.36000001</v>
      </c>
      <c r="F14" s="32">
        <f>F15</f>
        <v>-114463239.63999999</v>
      </c>
      <c r="G14" s="33">
        <f t="shared" ref="G14:G29" si="1">E14/D14</f>
        <v>0.82588494122299971</v>
      </c>
      <c r="H14" s="111">
        <f>E14-C14</f>
        <v>-2641963239.6399999</v>
      </c>
      <c r="I14" s="35">
        <f t="shared" si="0"/>
        <v>0.17047215308486924</v>
      </c>
      <c r="J14" s="27"/>
      <c r="K14" s="25"/>
      <c r="L14" s="25"/>
      <c r="M14" s="25"/>
      <c r="N14" s="25"/>
    </row>
    <row r="15" spans="1:14" s="5" customFormat="1" ht="31.5" x14ac:dyDescent="0.25">
      <c r="A15" s="136" t="s">
        <v>123</v>
      </c>
      <c r="B15" s="137" t="s">
        <v>122</v>
      </c>
      <c r="C15" s="45">
        <v>3184900000</v>
      </c>
      <c r="D15" s="45">
        <v>657400000</v>
      </c>
      <c r="E15" s="45">
        <v>542936760.36000001</v>
      </c>
      <c r="F15" s="45">
        <f>E15-D15</f>
        <v>-114463239.63999999</v>
      </c>
      <c r="G15" s="112">
        <f t="shared" si="1"/>
        <v>0.82588494122299971</v>
      </c>
      <c r="H15" s="113">
        <f>E15-C15</f>
        <v>-2641963239.6399999</v>
      </c>
      <c r="I15" s="40">
        <f t="shared" si="0"/>
        <v>0.17047215308486924</v>
      </c>
      <c r="J15" s="28"/>
      <c r="K15" s="4"/>
      <c r="L15" s="4"/>
      <c r="M15" s="4"/>
      <c r="N15" s="4"/>
    </row>
    <row r="16" spans="1:14" s="6" customFormat="1" ht="48.75" customHeight="1" x14ac:dyDescent="0.2">
      <c r="A16" s="138" t="s">
        <v>124</v>
      </c>
      <c r="B16" s="135" t="s">
        <v>29</v>
      </c>
      <c r="C16" s="114">
        <f>SUM(C17:C20)</f>
        <v>18643648.159999996</v>
      </c>
      <c r="D16" s="114">
        <f>SUM(D17:D20)</f>
        <v>4660912.05</v>
      </c>
      <c r="E16" s="114">
        <f>SUM(E17:E20)</f>
        <v>4740367.63</v>
      </c>
      <c r="F16" s="114">
        <f>SUM(F17:F20)</f>
        <v>79455.579999999987</v>
      </c>
      <c r="G16" s="115">
        <f t="shared" si="1"/>
        <v>1.0170472171857436</v>
      </c>
      <c r="H16" s="111">
        <f>SUM(H17:H20)</f>
        <v>-13903280.529999999</v>
      </c>
      <c r="I16" s="35">
        <f t="shared" si="0"/>
        <v>0.25426180484195537</v>
      </c>
      <c r="J16" s="27"/>
      <c r="K16" s="25"/>
      <c r="L16" s="25"/>
      <c r="M16" s="25"/>
      <c r="N16" s="25"/>
    </row>
    <row r="17" spans="1:14" s="5" customFormat="1" ht="169.5" customHeight="1" x14ac:dyDescent="0.2">
      <c r="A17" s="139" t="s">
        <v>184</v>
      </c>
      <c r="B17" s="140" t="s">
        <v>185</v>
      </c>
      <c r="C17" s="119">
        <v>9933028.3100000005</v>
      </c>
      <c r="D17" s="120">
        <v>2483257.08</v>
      </c>
      <c r="E17" s="121">
        <v>2328478.42</v>
      </c>
      <c r="F17" s="45">
        <f>E17-D17</f>
        <v>-154778.66000000015</v>
      </c>
      <c r="G17" s="112">
        <f t="shared" si="1"/>
        <v>0.93767110894535333</v>
      </c>
      <c r="H17" s="113">
        <f>E17-C17</f>
        <v>-7604549.8900000006</v>
      </c>
      <c r="I17" s="40">
        <f t="shared" si="0"/>
        <v>0.23441777747233661</v>
      </c>
      <c r="J17" s="29"/>
      <c r="K17" s="4"/>
      <c r="L17" s="4"/>
      <c r="M17" s="4"/>
      <c r="N17" s="4"/>
    </row>
    <row r="18" spans="1:14" s="5" customFormat="1" ht="161.25" customHeight="1" x14ac:dyDescent="0.2">
      <c r="A18" s="139" t="s">
        <v>186</v>
      </c>
      <c r="B18" s="140" t="s">
        <v>189</v>
      </c>
      <c r="C18" s="119">
        <v>50987.34</v>
      </c>
      <c r="D18" s="120">
        <v>12746.85</v>
      </c>
      <c r="E18" s="121">
        <v>13230.58</v>
      </c>
      <c r="F18" s="45">
        <f>E18-D18</f>
        <v>483.72999999999956</v>
      </c>
      <c r="G18" s="112">
        <f t="shared" si="1"/>
        <v>1.0379489834743485</v>
      </c>
      <c r="H18" s="113">
        <f>E18-C18</f>
        <v>-37756.759999999995</v>
      </c>
      <c r="I18" s="40">
        <f t="shared" si="0"/>
        <v>0.25948755122349981</v>
      </c>
      <c r="J18" s="29"/>
      <c r="K18" s="4"/>
      <c r="L18" s="4"/>
      <c r="M18" s="4"/>
      <c r="N18" s="4"/>
    </row>
    <row r="19" spans="1:14" s="5" customFormat="1" ht="132" customHeight="1" x14ac:dyDescent="0.2">
      <c r="A19" s="139" t="s">
        <v>187</v>
      </c>
      <c r="B19" s="140" t="s">
        <v>190</v>
      </c>
      <c r="C19" s="119">
        <v>10206247.359999999</v>
      </c>
      <c r="D19" s="120">
        <v>2551561.83</v>
      </c>
      <c r="E19" s="121">
        <v>2598897.4300000002</v>
      </c>
      <c r="F19" s="45">
        <f>E19-D19</f>
        <v>47335.600000000093</v>
      </c>
      <c r="G19" s="112">
        <f t="shared" si="1"/>
        <v>1.0185516178536032</v>
      </c>
      <c r="H19" s="113">
        <f>E19-C19</f>
        <v>-7607349.9299999997</v>
      </c>
      <c r="I19" s="40">
        <f t="shared" si="0"/>
        <v>0.25463790346543203</v>
      </c>
      <c r="J19" s="29"/>
      <c r="K19" s="4"/>
      <c r="L19" s="4"/>
      <c r="M19" s="4"/>
      <c r="N19" s="4"/>
    </row>
    <row r="20" spans="1:14" s="5" customFormat="1" ht="149.25" customHeight="1" x14ac:dyDescent="0.2">
      <c r="A20" s="139" t="s">
        <v>188</v>
      </c>
      <c r="B20" s="140" t="s">
        <v>191</v>
      </c>
      <c r="C20" s="119">
        <v>-1546614.85</v>
      </c>
      <c r="D20" s="120">
        <v>-386653.71</v>
      </c>
      <c r="E20" s="121">
        <v>-200238.8</v>
      </c>
      <c r="F20" s="45">
        <f>E20-D20</f>
        <v>186414.91000000003</v>
      </c>
      <c r="G20" s="112">
        <f t="shared" si="1"/>
        <v>0.51787631883837348</v>
      </c>
      <c r="H20" s="113">
        <f>E20-C20</f>
        <v>1346376.05</v>
      </c>
      <c r="I20" s="40">
        <f t="shared" si="0"/>
        <v>0.12946907887248074</v>
      </c>
      <c r="J20" s="29"/>
      <c r="K20" s="4"/>
      <c r="L20" s="4"/>
      <c r="M20" s="4"/>
      <c r="N20" s="4"/>
    </row>
    <row r="21" spans="1:14" s="6" customFormat="1" ht="31.5" x14ac:dyDescent="0.2">
      <c r="A21" s="138" t="s">
        <v>125</v>
      </c>
      <c r="B21" s="141" t="s">
        <v>3</v>
      </c>
      <c r="C21" s="142">
        <f>SUM(C22:C25)</f>
        <v>180095455.44999999</v>
      </c>
      <c r="D21" s="142">
        <f>SUM(D22:D25)</f>
        <v>31300500</v>
      </c>
      <c r="E21" s="142">
        <f>SUM(E22:E25)</f>
        <v>62007319.980000004</v>
      </c>
      <c r="F21" s="142">
        <f>SUM(F22:F25)</f>
        <v>30706819.979999997</v>
      </c>
      <c r="G21" s="143">
        <f t="shared" si="1"/>
        <v>1.9810328902094216</v>
      </c>
      <c r="H21" s="144">
        <f>SUM(H22:H25)</f>
        <v>-118088135.47</v>
      </c>
      <c r="I21" s="145">
        <f t="shared" si="0"/>
        <v>0.34430252459765781</v>
      </c>
      <c r="J21" s="29"/>
      <c r="K21" s="25"/>
      <c r="L21" s="25"/>
      <c r="M21" s="25"/>
      <c r="N21" s="25"/>
    </row>
    <row r="22" spans="1:14" s="5" customFormat="1" ht="31.5" customHeight="1" x14ac:dyDescent="0.2">
      <c r="A22" s="44" t="s">
        <v>126</v>
      </c>
      <c r="B22" s="137" t="s">
        <v>192</v>
      </c>
      <c r="C22" s="119">
        <v>174602929.56999999</v>
      </c>
      <c r="D22" s="119">
        <v>28900000</v>
      </c>
      <c r="E22" s="119">
        <v>56057653.869999997</v>
      </c>
      <c r="F22" s="45">
        <f t="shared" ref="F22:F29" si="2">E22-D22</f>
        <v>27157653.869999997</v>
      </c>
      <c r="G22" s="38">
        <f t="shared" si="1"/>
        <v>1.9397112065743944</v>
      </c>
      <c r="H22" s="113">
        <f t="shared" ref="H22:H29" si="3">E22-C22</f>
        <v>-118545275.69999999</v>
      </c>
      <c r="I22" s="40">
        <f t="shared" si="0"/>
        <v>0.32105792272818623</v>
      </c>
      <c r="J22" s="29"/>
      <c r="K22" s="4"/>
      <c r="L22" s="4"/>
      <c r="M22" s="4"/>
      <c r="N22" s="4"/>
    </row>
    <row r="23" spans="1:14" s="5" customFormat="1" ht="47.25" x14ac:dyDescent="0.2">
      <c r="A23" s="44" t="s">
        <v>127</v>
      </c>
      <c r="B23" s="146" t="s">
        <v>11</v>
      </c>
      <c r="C23" s="205">
        <v>0</v>
      </c>
      <c r="D23" s="120">
        <v>0</v>
      </c>
      <c r="E23" s="119">
        <v>5799.85</v>
      </c>
      <c r="F23" s="45">
        <f t="shared" si="2"/>
        <v>5799.85</v>
      </c>
      <c r="G23" s="38" t="e">
        <f t="shared" si="1"/>
        <v>#DIV/0!</v>
      </c>
      <c r="H23" s="113">
        <f t="shared" si="3"/>
        <v>5799.85</v>
      </c>
      <c r="I23" s="40" t="e">
        <f t="shared" si="0"/>
        <v>#DIV/0!</v>
      </c>
      <c r="J23" s="29"/>
      <c r="K23" s="4"/>
      <c r="L23" s="4"/>
      <c r="M23" s="4"/>
      <c r="N23" s="4"/>
    </row>
    <row r="24" spans="1:14" s="5" customFormat="1" ht="31.5" x14ac:dyDescent="0.2">
      <c r="A24" s="44" t="s">
        <v>128</v>
      </c>
      <c r="B24" s="146" t="s">
        <v>7</v>
      </c>
      <c r="C24" s="119">
        <v>1440500</v>
      </c>
      <c r="D24" s="119">
        <v>500</v>
      </c>
      <c r="E24" s="121">
        <v>238585.99</v>
      </c>
      <c r="F24" s="45">
        <f t="shared" si="2"/>
        <v>238085.99</v>
      </c>
      <c r="G24" s="38">
        <f t="shared" si="1"/>
        <v>477.17197999999996</v>
      </c>
      <c r="H24" s="113">
        <f t="shared" si="3"/>
        <v>-1201914.01</v>
      </c>
      <c r="I24" s="40">
        <f t="shared" si="0"/>
        <v>0.16562720583130858</v>
      </c>
      <c r="J24" s="29"/>
      <c r="K24" s="4"/>
      <c r="L24" s="4"/>
      <c r="M24" s="4"/>
      <c r="N24" s="4"/>
    </row>
    <row r="25" spans="1:14" s="5" customFormat="1" ht="38.25" customHeight="1" x14ac:dyDescent="0.2">
      <c r="A25" s="44" t="s">
        <v>129</v>
      </c>
      <c r="B25" s="147" t="s">
        <v>20</v>
      </c>
      <c r="C25" s="119">
        <v>4052025.88</v>
      </c>
      <c r="D25" s="148">
        <v>2400000</v>
      </c>
      <c r="E25" s="121">
        <v>5705280.2699999996</v>
      </c>
      <c r="F25" s="45">
        <f t="shared" si="2"/>
        <v>3305280.2699999996</v>
      </c>
      <c r="G25" s="38">
        <f t="shared" si="1"/>
        <v>2.3772001124999997</v>
      </c>
      <c r="H25" s="113">
        <f t="shared" si="3"/>
        <v>1653254.3899999997</v>
      </c>
      <c r="I25" s="40">
        <f t="shared" si="0"/>
        <v>1.4080068684062796</v>
      </c>
      <c r="J25" s="29"/>
      <c r="K25" s="4"/>
      <c r="L25" s="4"/>
      <c r="M25" s="4"/>
      <c r="N25" s="4"/>
    </row>
    <row r="26" spans="1:14" s="5" customFormat="1" x14ac:dyDescent="0.2">
      <c r="A26" s="149" t="s">
        <v>1</v>
      </c>
      <c r="B26" s="135" t="s">
        <v>2</v>
      </c>
      <c r="C26" s="32">
        <f>C27+C28+C29</f>
        <v>205000</v>
      </c>
      <c r="D26" s="32">
        <f>D27+D28+D29</f>
        <v>39000</v>
      </c>
      <c r="E26" s="32">
        <f>E27+E28+E29</f>
        <v>6766.7</v>
      </c>
      <c r="F26" s="32">
        <f t="shared" si="2"/>
        <v>-32233.3</v>
      </c>
      <c r="G26" s="33">
        <f t="shared" si="1"/>
        <v>0.1735051282051282</v>
      </c>
      <c r="H26" s="111">
        <f t="shared" si="3"/>
        <v>-198233.3</v>
      </c>
      <c r="I26" s="35">
        <f t="shared" si="0"/>
        <v>3.3008292682926828E-2</v>
      </c>
      <c r="J26" s="29"/>
      <c r="K26" s="4"/>
      <c r="L26" s="4"/>
      <c r="M26" s="4"/>
      <c r="N26" s="4"/>
    </row>
    <row r="27" spans="1:14" s="5" customFormat="1" ht="63" customHeight="1" x14ac:dyDescent="0.2">
      <c r="A27" s="36" t="s">
        <v>130</v>
      </c>
      <c r="B27" s="146" t="s">
        <v>114</v>
      </c>
      <c r="C27" s="122">
        <v>0</v>
      </c>
      <c r="D27" s="122">
        <v>0</v>
      </c>
      <c r="E27" s="122">
        <v>34</v>
      </c>
      <c r="F27" s="37">
        <f t="shared" si="2"/>
        <v>34</v>
      </c>
      <c r="G27" s="38"/>
      <c r="H27" s="113">
        <f t="shared" si="3"/>
        <v>34</v>
      </c>
      <c r="I27" s="40"/>
      <c r="J27" s="29"/>
      <c r="K27" s="4"/>
      <c r="L27" s="4"/>
      <c r="M27" s="4"/>
      <c r="N27" s="4"/>
    </row>
    <row r="28" spans="1:14" s="5" customFormat="1" ht="63" x14ac:dyDescent="0.2">
      <c r="A28" s="44" t="s">
        <v>131</v>
      </c>
      <c r="B28" s="146" t="s">
        <v>31</v>
      </c>
      <c r="C28" s="119">
        <v>143000</v>
      </c>
      <c r="D28" s="119">
        <v>35000</v>
      </c>
      <c r="E28" s="119">
        <v>0</v>
      </c>
      <c r="F28" s="37">
        <f t="shared" si="2"/>
        <v>-35000</v>
      </c>
      <c r="G28" s="38">
        <f t="shared" si="1"/>
        <v>0</v>
      </c>
      <c r="H28" s="113">
        <f t="shared" si="3"/>
        <v>-143000</v>
      </c>
      <c r="I28" s="40">
        <f t="shared" si="0"/>
        <v>0</v>
      </c>
      <c r="J28" s="29"/>
      <c r="K28" s="4"/>
      <c r="L28" s="4"/>
      <c r="M28" s="4"/>
      <c r="N28" s="4"/>
    </row>
    <row r="29" spans="1:14" s="5" customFormat="1" ht="63" x14ac:dyDescent="0.2">
      <c r="A29" s="150" t="s">
        <v>132</v>
      </c>
      <c r="B29" s="151" t="s">
        <v>35</v>
      </c>
      <c r="C29" s="119">
        <v>62000</v>
      </c>
      <c r="D29" s="119">
        <v>4000</v>
      </c>
      <c r="E29" s="119">
        <v>6732.7</v>
      </c>
      <c r="F29" s="37">
        <f t="shared" si="2"/>
        <v>2732.7</v>
      </c>
      <c r="G29" s="38">
        <f t="shared" si="1"/>
        <v>1.6831749999999999</v>
      </c>
      <c r="H29" s="113">
        <f t="shared" si="3"/>
        <v>-55267.3</v>
      </c>
      <c r="I29" s="40">
        <f t="shared" si="0"/>
        <v>0.10859193548387097</v>
      </c>
      <c r="J29" s="29"/>
      <c r="K29" s="4"/>
      <c r="L29" s="4"/>
      <c r="M29" s="4"/>
      <c r="N29" s="4"/>
    </row>
    <row r="30" spans="1:14" s="3" customFormat="1" ht="39.75" customHeight="1" x14ac:dyDescent="0.2">
      <c r="A30" s="152" t="s">
        <v>133</v>
      </c>
      <c r="B30" s="135" t="s">
        <v>12</v>
      </c>
      <c r="C30" s="32">
        <f>C31</f>
        <v>72000000</v>
      </c>
      <c r="D30" s="32">
        <f>D31</f>
        <v>19300000</v>
      </c>
      <c r="E30" s="32">
        <f>E31</f>
        <v>21863552.120000001</v>
      </c>
      <c r="F30" s="32">
        <f>F31</f>
        <v>2563552.120000001</v>
      </c>
      <c r="G30" s="33">
        <f>E30/D30</f>
        <v>1.1328265347150259</v>
      </c>
      <c r="H30" s="111">
        <f>H31</f>
        <v>-50136447.879999995</v>
      </c>
      <c r="I30" s="35">
        <f>E30/C30</f>
        <v>0.30366044611111115</v>
      </c>
      <c r="J30" s="29"/>
      <c r="K30" s="9"/>
      <c r="L30" s="9"/>
      <c r="M30" s="9"/>
      <c r="N30" s="9"/>
    </row>
    <row r="31" spans="1:14" s="5" customFormat="1" ht="47.25" x14ac:dyDescent="0.2">
      <c r="A31" s="44" t="s">
        <v>134</v>
      </c>
      <c r="B31" s="146" t="s">
        <v>13</v>
      </c>
      <c r="C31" s="119">
        <v>72000000</v>
      </c>
      <c r="D31" s="120">
        <v>19300000</v>
      </c>
      <c r="E31" s="121">
        <v>21863552.120000001</v>
      </c>
      <c r="F31" s="45">
        <f>E31-D31</f>
        <v>2563552.120000001</v>
      </c>
      <c r="G31" s="38">
        <f>E31/D31</f>
        <v>1.1328265347150259</v>
      </c>
      <c r="H31" s="113">
        <f>E31-C31</f>
        <v>-50136447.879999995</v>
      </c>
      <c r="I31" s="40">
        <f>E31/C31</f>
        <v>0.30366044611111115</v>
      </c>
      <c r="J31" s="29"/>
      <c r="K31" s="4"/>
      <c r="L31" s="4"/>
      <c r="M31" s="4"/>
      <c r="N31" s="4"/>
    </row>
    <row r="32" spans="1:14" s="6" customFormat="1" ht="31.5" x14ac:dyDescent="0.2">
      <c r="A32" s="138" t="s">
        <v>135</v>
      </c>
      <c r="B32" s="135" t="s">
        <v>14</v>
      </c>
      <c r="C32" s="32">
        <f>SUM(C33:C34)</f>
        <v>7515000</v>
      </c>
      <c r="D32" s="32">
        <f>SUM(D33:D34)</f>
        <v>1878750</v>
      </c>
      <c r="E32" s="32">
        <f>SUM(E33:E34)</f>
        <v>5796308.4699999997</v>
      </c>
      <c r="F32" s="32">
        <f>SUM(F33:F33)</f>
        <v>3921308.4699999997</v>
      </c>
      <c r="G32" s="33">
        <f>E32/D32</f>
        <v>3.085194129075183</v>
      </c>
      <c r="H32" s="32">
        <f>SUM(H33:H33)</f>
        <v>-1703691.5300000003</v>
      </c>
      <c r="I32" s="35">
        <f>E32/C32</f>
        <v>0.77129853226879574</v>
      </c>
      <c r="J32" s="29"/>
      <c r="K32" s="25"/>
      <c r="L32" s="25"/>
      <c r="M32" s="25"/>
      <c r="N32" s="25"/>
    </row>
    <row r="33" spans="1:14" s="5" customFormat="1" ht="63" x14ac:dyDescent="0.2">
      <c r="A33" s="44" t="s">
        <v>136</v>
      </c>
      <c r="B33" s="146" t="s">
        <v>15</v>
      </c>
      <c r="C33" s="119">
        <v>7500000</v>
      </c>
      <c r="D33" s="120">
        <v>1875000</v>
      </c>
      <c r="E33" s="121">
        <v>5796308.4699999997</v>
      </c>
      <c r="F33" s="45">
        <f>E33-D33</f>
        <v>3921308.4699999997</v>
      </c>
      <c r="G33" s="38">
        <f>E33/D33</f>
        <v>3.0913645173333331</v>
      </c>
      <c r="H33" s="113">
        <f>E33-C33</f>
        <v>-1703691.5300000003</v>
      </c>
      <c r="I33" s="40">
        <f>E33/C33</f>
        <v>0.77284112933333327</v>
      </c>
      <c r="J33" s="29"/>
      <c r="K33" s="4"/>
      <c r="L33" s="4"/>
      <c r="M33" s="4"/>
      <c r="N33" s="4"/>
    </row>
    <row r="34" spans="1:14" s="5" customFormat="1" ht="31.5" x14ac:dyDescent="0.25">
      <c r="A34" s="153" t="s">
        <v>172</v>
      </c>
      <c r="B34" s="154" t="s">
        <v>193</v>
      </c>
      <c r="C34" s="119">
        <v>15000</v>
      </c>
      <c r="D34" s="120">
        <v>3750</v>
      </c>
      <c r="E34" s="121">
        <v>0</v>
      </c>
      <c r="F34" s="45">
        <f>E34-D34</f>
        <v>-3750</v>
      </c>
      <c r="G34" s="38">
        <v>0</v>
      </c>
      <c r="H34" s="113">
        <f>E34-C34</f>
        <v>-15000</v>
      </c>
      <c r="I34" s="40">
        <f>E34/C34</f>
        <v>0</v>
      </c>
      <c r="J34" s="29"/>
      <c r="K34" s="4"/>
      <c r="L34" s="4"/>
      <c r="M34" s="4"/>
      <c r="N34" s="4"/>
    </row>
    <row r="35" spans="1:14" s="5" customFormat="1" ht="63" hidden="1" customHeight="1" x14ac:dyDescent="0.2">
      <c r="A35" s="155" t="s">
        <v>137</v>
      </c>
      <c r="B35" s="156" t="s">
        <v>138</v>
      </c>
      <c r="C35" s="123">
        <v>0</v>
      </c>
      <c r="D35" s="123">
        <v>0</v>
      </c>
      <c r="E35" s="123">
        <v>0</v>
      </c>
      <c r="F35" s="45">
        <f>E35-D35</f>
        <v>0</v>
      </c>
      <c r="G35" s="38">
        <v>0</v>
      </c>
      <c r="H35" s="113">
        <f>E35-C35</f>
        <v>0</v>
      </c>
      <c r="I35" s="40">
        <v>0</v>
      </c>
      <c r="J35" s="29"/>
      <c r="K35" s="4"/>
      <c r="L35" s="4"/>
      <c r="M35" s="4"/>
      <c r="N35" s="4"/>
    </row>
    <row r="36" spans="1:14" s="5" customFormat="1" x14ac:dyDescent="0.25">
      <c r="A36" s="242" t="s">
        <v>8</v>
      </c>
      <c r="B36" s="243"/>
      <c r="C36" s="106">
        <f>C37+C47+C53+C57+C58+C59</f>
        <v>408492063.70999998</v>
      </c>
      <c r="D36" s="106">
        <f t="shared" ref="D36:E36" si="4">D37+D47+D53+D57+D58+D59</f>
        <v>29176277.57</v>
      </c>
      <c r="E36" s="106">
        <f t="shared" si="4"/>
        <v>64553623.640000008</v>
      </c>
      <c r="F36" s="116">
        <f>E36-D36</f>
        <v>35377346.070000008</v>
      </c>
      <c r="G36" s="51">
        <f>E36/D36</f>
        <v>2.2125380280305582</v>
      </c>
      <c r="H36" s="50">
        <f>E36-C36</f>
        <v>-343938440.06999999</v>
      </c>
      <c r="I36" s="51">
        <f t="shared" ref="I36:I46" si="5">E36/C36</f>
        <v>0.15802907663300025</v>
      </c>
      <c r="J36" s="29"/>
      <c r="K36" s="4"/>
      <c r="L36" s="4"/>
      <c r="M36" s="4"/>
      <c r="N36" s="4"/>
    </row>
    <row r="37" spans="1:14" s="5" customFormat="1" ht="63" x14ac:dyDescent="0.25">
      <c r="A37" s="157" t="s">
        <v>139</v>
      </c>
      <c r="B37" s="158" t="s">
        <v>140</v>
      </c>
      <c r="C37" s="32">
        <f>SUM(C38:C46)</f>
        <v>329014181.70999998</v>
      </c>
      <c r="D37" s="32">
        <f>SUM(D38:D46)</f>
        <v>15080900.560000001</v>
      </c>
      <c r="E37" s="34">
        <f>SUM(E38:E46)</f>
        <v>17326028.920000002</v>
      </c>
      <c r="F37" s="114">
        <f>E37-D37</f>
        <v>2245128.3600000013</v>
      </c>
      <c r="G37" s="33">
        <f>E37/D37</f>
        <v>1.1488723005013968</v>
      </c>
      <c r="H37" s="111">
        <f>E37-C37</f>
        <v>-311688152.78999996</v>
      </c>
      <c r="I37" s="35">
        <f>E37/C37</f>
        <v>5.2660431930169893E-2</v>
      </c>
      <c r="J37" s="29"/>
      <c r="K37" s="4"/>
      <c r="L37" s="4"/>
      <c r="M37" s="4"/>
      <c r="N37" s="4"/>
    </row>
    <row r="38" spans="1:14" s="6" customFormat="1" ht="78.75" x14ac:dyDescent="0.2">
      <c r="A38" s="159" t="s">
        <v>141</v>
      </c>
      <c r="B38" s="160" t="s">
        <v>16</v>
      </c>
      <c r="C38" s="161">
        <v>277632733.94999999</v>
      </c>
      <c r="D38" s="161">
        <v>0</v>
      </c>
      <c r="E38" s="161"/>
      <c r="F38" s="161">
        <f t="shared" ref="F38:F60" si="6">E38-D38</f>
        <v>0</v>
      </c>
      <c r="G38" s="162">
        <v>0</v>
      </c>
      <c r="H38" s="163">
        <f t="shared" ref="H38:H60" si="7">E38-C38</f>
        <v>-277632733.94999999</v>
      </c>
      <c r="I38" s="164">
        <f t="shared" si="5"/>
        <v>0</v>
      </c>
      <c r="J38" s="29"/>
      <c r="K38" s="25"/>
      <c r="L38" s="25"/>
      <c r="M38" s="25"/>
      <c r="N38" s="25"/>
    </row>
    <row r="39" spans="1:14" s="6" customFormat="1" ht="47.25" x14ac:dyDescent="0.2">
      <c r="A39" s="159" t="s">
        <v>209</v>
      </c>
      <c r="B39" s="160" t="s">
        <v>216</v>
      </c>
      <c r="C39" s="161">
        <v>5732367.1399999997</v>
      </c>
      <c r="D39" s="203">
        <v>3668630.38</v>
      </c>
      <c r="E39" s="161">
        <v>3668630.38</v>
      </c>
      <c r="F39" s="161">
        <f t="shared" si="6"/>
        <v>0</v>
      </c>
      <c r="G39" s="162">
        <f t="shared" ref="G39:G56" si="8">E39/D39</f>
        <v>1</v>
      </c>
      <c r="H39" s="163">
        <f t="shared" si="7"/>
        <v>-2063736.7599999998</v>
      </c>
      <c r="I39" s="164">
        <f t="shared" si="5"/>
        <v>0.63998524351320596</v>
      </c>
      <c r="J39" s="29"/>
      <c r="K39" s="25"/>
      <c r="L39" s="25"/>
      <c r="M39" s="25"/>
      <c r="N39" s="25"/>
    </row>
    <row r="40" spans="1:14" s="5" customFormat="1" ht="126" x14ac:dyDescent="0.2">
      <c r="A40" s="165" t="s">
        <v>142</v>
      </c>
      <c r="B40" s="166" t="s">
        <v>18</v>
      </c>
      <c r="C40" s="161">
        <v>8869300</v>
      </c>
      <c r="D40" s="167">
        <v>2217324.9900000002</v>
      </c>
      <c r="E40" s="168">
        <v>2164910.4900000002</v>
      </c>
      <c r="F40" s="161">
        <f t="shared" si="6"/>
        <v>-52414.5</v>
      </c>
      <c r="G40" s="162">
        <f t="shared" si="8"/>
        <v>0.97636138128763883</v>
      </c>
      <c r="H40" s="163">
        <f t="shared" si="7"/>
        <v>-6704389.5099999998</v>
      </c>
      <c r="I40" s="164">
        <f t="shared" si="5"/>
        <v>0.24409034422107723</v>
      </c>
      <c r="J40" s="29"/>
      <c r="K40" s="4"/>
      <c r="L40" s="4"/>
      <c r="M40" s="4"/>
      <c r="N40" s="4"/>
    </row>
    <row r="41" spans="1:14" s="7" customFormat="1" ht="136.5" customHeight="1" x14ac:dyDescent="0.2">
      <c r="A41" s="165" t="s">
        <v>143</v>
      </c>
      <c r="B41" s="166" t="s">
        <v>30</v>
      </c>
      <c r="C41" s="161">
        <v>21055600</v>
      </c>
      <c r="D41" s="167">
        <v>5263900.0199999996</v>
      </c>
      <c r="E41" s="168">
        <v>5885260.9100000001</v>
      </c>
      <c r="F41" s="161">
        <f t="shared" si="6"/>
        <v>621360.8900000006</v>
      </c>
      <c r="G41" s="162">
        <f t="shared" si="8"/>
        <v>1.1180419247400524</v>
      </c>
      <c r="H41" s="163">
        <f t="shared" si="7"/>
        <v>-15170339.09</v>
      </c>
      <c r="I41" s="164">
        <f t="shared" si="5"/>
        <v>0.2795104822470032</v>
      </c>
      <c r="J41" s="29"/>
      <c r="K41" s="8"/>
      <c r="L41" s="8"/>
      <c r="M41" s="8"/>
      <c r="N41" s="8"/>
    </row>
    <row r="42" spans="1:14" s="7" customFormat="1" ht="119.25" customHeight="1" x14ac:dyDescent="0.2">
      <c r="A42" s="165" t="s">
        <v>32</v>
      </c>
      <c r="B42" s="166" t="s">
        <v>33</v>
      </c>
      <c r="C42" s="161">
        <v>5159180.62</v>
      </c>
      <c r="D42" s="167">
        <v>1289795.1599999999</v>
      </c>
      <c r="E42" s="168">
        <v>1131349.56</v>
      </c>
      <c r="F42" s="161">
        <f t="shared" si="6"/>
        <v>-158445.59999999986</v>
      </c>
      <c r="G42" s="162">
        <f t="shared" si="8"/>
        <v>0.87715444675726661</v>
      </c>
      <c r="H42" s="163">
        <f t="shared" si="7"/>
        <v>-4027831.06</v>
      </c>
      <c r="I42" s="164">
        <f t="shared" si="5"/>
        <v>0.21928861253940748</v>
      </c>
      <c r="J42" s="29"/>
      <c r="K42" s="8"/>
      <c r="L42" s="8"/>
      <c r="M42" s="8"/>
      <c r="N42" s="8"/>
    </row>
    <row r="43" spans="1:14" s="7" customFormat="1" ht="99.75" customHeight="1" x14ac:dyDescent="0.2">
      <c r="A43" s="165" t="s">
        <v>164</v>
      </c>
      <c r="B43" s="166" t="s">
        <v>165</v>
      </c>
      <c r="C43" s="161">
        <v>190000</v>
      </c>
      <c r="D43" s="167">
        <v>47499.99</v>
      </c>
      <c r="E43" s="168">
        <v>71256.22</v>
      </c>
      <c r="F43" s="161">
        <f t="shared" si="6"/>
        <v>23756.230000000003</v>
      </c>
      <c r="G43" s="162">
        <f t="shared" si="8"/>
        <v>1.5001312631855293</v>
      </c>
      <c r="H43" s="163">
        <f t="shared" si="7"/>
        <v>-118743.78</v>
      </c>
      <c r="I43" s="164">
        <f t="shared" si="5"/>
        <v>0.37503273684210525</v>
      </c>
      <c r="J43" s="29"/>
      <c r="K43" s="8"/>
      <c r="L43" s="8"/>
      <c r="M43" s="8"/>
      <c r="N43" s="8"/>
    </row>
    <row r="44" spans="1:14" s="7" customFormat="1" ht="84" customHeight="1" x14ac:dyDescent="0.2">
      <c r="A44" s="169" t="s">
        <v>144</v>
      </c>
      <c r="B44" s="170" t="s">
        <v>34</v>
      </c>
      <c r="C44" s="161">
        <v>8000000</v>
      </c>
      <c r="D44" s="167">
        <v>2000000.01</v>
      </c>
      <c r="E44" s="168">
        <v>3073834.5</v>
      </c>
      <c r="F44" s="161">
        <f t="shared" si="6"/>
        <v>1073834.49</v>
      </c>
      <c r="G44" s="162">
        <f t="shared" si="8"/>
        <v>1.5369172423154138</v>
      </c>
      <c r="H44" s="163">
        <f t="shared" si="7"/>
        <v>-4926165.5</v>
      </c>
      <c r="I44" s="164">
        <f t="shared" si="5"/>
        <v>0.38422931249999998</v>
      </c>
      <c r="J44" s="29"/>
      <c r="K44" s="8"/>
      <c r="L44" s="8"/>
      <c r="M44" s="8"/>
      <c r="N44" s="8"/>
    </row>
    <row r="45" spans="1:14" s="5" customFormat="1" ht="234.75" customHeight="1" x14ac:dyDescent="0.2">
      <c r="A45" s="169" t="s">
        <v>175</v>
      </c>
      <c r="B45" s="170" t="s">
        <v>194</v>
      </c>
      <c r="C45" s="161">
        <v>0</v>
      </c>
      <c r="D45" s="161">
        <v>0</v>
      </c>
      <c r="E45" s="168">
        <v>533292.93999999994</v>
      </c>
      <c r="F45" s="161">
        <f>E45-D45</f>
        <v>533292.93999999994</v>
      </c>
      <c r="G45" s="162">
        <v>0</v>
      </c>
      <c r="H45" s="163">
        <f>E45-C45</f>
        <v>533292.93999999994</v>
      </c>
      <c r="I45" s="164">
        <v>0</v>
      </c>
      <c r="J45" s="29"/>
      <c r="K45" s="4"/>
      <c r="L45" s="4"/>
      <c r="M45" s="4"/>
      <c r="N45" s="4"/>
    </row>
    <row r="46" spans="1:14" s="5" customFormat="1" ht="96" customHeight="1" x14ac:dyDescent="0.2">
      <c r="A46" s="169" t="s">
        <v>181</v>
      </c>
      <c r="B46" s="170" t="s">
        <v>180</v>
      </c>
      <c r="C46" s="161">
        <v>2375000</v>
      </c>
      <c r="D46" s="161">
        <v>593750.01</v>
      </c>
      <c r="E46" s="168">
        <v>797493.92</v>
      </c>
      <c r="F46" s="161">
        <f>E46-D46</f>
        <v>203743.91000000003</v>
      </c>
      <c r="G46" s="162">
        <f t="shared" si="8"/>
        <v>1.3431476321154083</v>
      </c>
      <c r="H46" s="163">
        <f>E46-C46</f>
        <v>-1577506.08</v>
      </c>
      <c r="I46" s="164">
        <f t="shared" si="5"/>
        <v>0.33578691368421054</v>
      </c>
      <c r="J46" s="29"/>
      <c r="K46" s="4"/>
      <c r="L46" s="4"/>
      <c r="M46" s="4"/>
      <c r="N46" s="4"/>
    </row>
    <row r="47" spans="1:14" s="5" customFormat="1" ht="47.25" x14ac:dyDescent="0.2">
      <c r="A47" s="155" t="s">
        <v>217</v>
      </c>
      <c r="B47" s="171" t="s">
        <v>218</v>
      </c>
      <c r="C47" s="172">
        <f>SUM(C48:C52)</f>
        <v>16260476</v>
      </c>
      <c r="D47" s="172">
        <f t="shared" ref="D47:E47" si="9">SUM(D48:D52)</f>
        <v>2847040</v>
      </c>
      <c r="E47" s="173">
        <f t="shared" si="9"/>
        <v>3543894.8200000003</v>
      </c>
      <c r="F47" s="172">
        <f t="shared" si="6"/>
        <v>696854.8200000003</v>
      </c>
      <c r="G47" s="174">
        <f t="shared" si="8"/>
        <v>1.2447646748904126</v>
      </c>
      <c r="H47" s="144">
        <f t="shared" si="7"/>
        <v>-12716581.18</v>
      </c>
      <c r="I47" s="145">
        <f>E47/C47</f>
        <v>0.21794533075169512</v>
      </c>
      <c r="J47" s="215"/>
      <c r="K47" s="216"/>
      <c r="L47" s="216"/>
      <c r="M47" s="216"/>
      <c r="N47" s="216"/>
    </row>
    <row r="48" spans="1:14" s="5" customFormat="1" ht="31.5" x14ac:dyDescent="0.2">
      <c r="A48" s="217" t="s">
        <v>219</v>
      </c>
      <c r="B48" s="218" t="s">
        <v>220</v>
      </c>
      <c r="C48" s="161">
        <v>3203552</v>
      </c>
      <c r="D48" s="198">
        <v>550000</v>
      </c>
      <c r="E48" s="161">
        <v>720527.85</v>
      </c>
      <c r="F48" s="161">
        <f>E48-D48</f>
        <v>170527.84999999998</v>
      </c>
      <c r="G48" s="162">
        <f t="shared" si="8"/>
        <v>1.3100506363636364</v>
      </c>
      <c r="H48" s="163">
        <f>E48-C48</f>
        <v>-2483024.15</v>
      </c>
      <c r="I48" s="164">
        <f t="shared" ref="I48:I52" si="10">E48/C48</f>
        <v>0.22491529714516886</v>
      </c>
      <c r="J48" s="215"/>
      <c r="K48" s="216"/>
      <c r="L48" s="216"/>
      <c r="M48" s="216"/>
      <c r="N48" s="216"/>
    </row>
    <row r="49" spans="1:14" s="5" customFormat="1" ht="55.5" customHeight="1" x14ac:dyDescent="0.2">
      <c r="A49" s="217" t="s">
        <v>221</v>
      </c>
      <c r="B49" s="218" t="s">
        <v>222</v>
      </c>
      <c r="C49" s="161">
        <v>6202</v>
      </c>
      <c r="D49" s="198">
        <v>1040</v>
      </c>
      <c r="E49" s="161">
        <v>8531.33</v>
      </c>
      <c r="F49" s="161">
        <f t="shared" ref="F49:F53" si="11">E49-D49</f>
        <v>7491.33</v>
      </c>
      <c r="G49" s="162">
        <f t="shared" si="8"/>
        <v>8.2032019230769233</v>
      </c>
      <c r="H49" s="163">
        <f t="shared" ref="H49:H53" si="12">E49-C49</f>
        <v>2329.33</v>
      </c>
      <c r="I49" s="164">
        <f t="shared" si="10"/>
        <v>1.3755772331505967</v>
      </c>
      <c r="J49" s="215"/>
      <c r="K49" s="216"/>
      <c r="L49" s="216"/>
      <c r="M49" s="216"/>
      <c r="N49" s="216"/>
    </row>
    <row r="50" spans="1:14" s="5" customFormat="1" ht="55.5" customHeight="1" x14ac:dyDescent="0.2">
      <c r="A50" s="217" t="s">
        <v>223</v>
      </c>
      <c r="B50" s="218" t="s">
        <v>224</v>
      </c>
      <c r="C50" s="161">
        <v>8856945</v>
      </c>
      <c r="D50" s="198">
        <v>1550000</v>
      </c>
      <c r="E50" s="161">
        <v>2480923.7200000002</v>
      </c>
      <c r="F50" s="161">
        <f t="shared" si="11"/>
        <v>930923.7200000002</v>
      </c>
      <c r="G50" s="162">
        <f t="shared" si="8"/>
        <v>1.6005959483870968</v>
      </c>
      <c r="H50" s="163">
        <f t="shared" si="12"/>
        <v>-6376021.2799999993</v>
      </c>
      <c r="I50" s="164">
        <f t="shared" si="10"/>
        <v>0.28011054827595749</v>
      </c>
      <c r="J50" s="215"/>
      <c r="K50" s="216"/>
      <c r="L50" s="216"/>
      <c r="M50" s="216"/>
      <c r="N50" s="216"/>
    </row>
    <row r="51" spans="1:14" s="5" customFormat="1" ht="48" customHeight="1" x14ac:dyDescent="0.2">
      <c r="A51" s="217" t="s">
        <v>223</v>
      </c>
      <c r="B51" s="218" t="s">
        <v>225</v>
      </c>
      <c r="C51" s="161">
        <v>199544</v>
      </c>
      <c r="D51" s="198">
        <v>36000</v>
      </c>
      <c r="E51" s="161">
        <v>12749.15</v>
      </c>
      <c r="F51" s="161">
        <f t="shared" si="11"/>
        <v>-23250.85</v>
      </c>
      <c r="G51" s="162">
        <f t="shared" si="8"/>
        <v>0.35414305555555553</v>
      </c>
      <c r="H51" s="163">
        <f t="shared" si="12"/>
        <v>-186794.85</v>
      </c>
      <c r="I51" s="164">
        <f>E51/C51</f>
        <v>6.389142244317042E-2</v>
      </c>
      <c r="J51" s="215"/>
      <c r="K51" s="216"/>
      <c r="L51" s="216"/>
      <c r="M51" s="216"/>
      <c r="N51" s="216"/>
    </row>
    <row r="52" spans="1:14" s="5" customFormat="1" ht="48" customHeight="1" x14ac:dyDescent="0.2">
      <c r="A52" s="217" t="s">
        <v>226</v>
      </c>
      <c r="B52" s="218" t="s">
        <v>227</v>
      </c>
      <c r="C52" s="161">
        <v>3994233</v>
      </c>
      <c r="D52" s="198">
        <v>710000</v>
      </c>
      <c r="E52" s="161">
        <v>321162.77</v>
      </c>
      <c r="F52" s="161">
        <f t="shared" si="11"/>
        <v>-388837.23</v>
      </c>
      <c r="G52" s="162">
        <f t="shared" si="8"/>
        <v>0.45234192957746483</v>
      </c>
      <c r="H52" s="163">
        <f t="shared" si="12"/>
        <v>-3673070.23</v>
      </c>
      <c r="I52" s="164">
        <f t="shared" si="10"/>
        <v>8.0406618742572114E-2</v>
      </c>
      <c r="J52" s="215"/>
      <c r="K52" s="216"/>
      <c r="L52" s="216"/>
      <c r="M52" s="216"/>
      <c r="N52" s="216"/>
    </row>
    <row r="53" spans="1:14" s="5" customFormat="1" ht="33" customHeight="1" x14ac:dyDescent="0.2">
      <c r="A53" s="195" t="s">
        <v>195</v>
      </c>
      <c r="B53" s="196" t="s">
        <v>183</v>
      </c>
      <c r="C53" s="172">
        <f>SUM(C54:C56)</f>
        <v>58752406</v>
      </c>
      <c r="D53" s="172">
        <f>SUM(D54:D56)</f>
        <v>10132087.02</v>
      </c>
      <c r="E53" s="173">
        <f t="shared" ref="E53" si="13">SUM(E54:E56)</f>
        <v>11550924.120000001</v>
      </c>
      <c r="F53" s="172">
        <f t="shared" si="11"/>
        <v>1418837.1000000015</v>
      </c>
      <c r="G53" s="174">
        <f>E53/D53</f>
        <v>1.1400340420684625</v>
      </c>
      <c r="H53" s="144">
        <f t="shared" si="12"/>
        <v>-47201481.879999995</v>
      </c>
      <c r="I53" s="145">
        <f>E53/C53</f>
        <v>0.19660342284535548</v>
      </c>
      <c r="J53" s="29"/>
      <c r="K53" s="4"/>
      <c r="L53" s="4"/>
      <c r="M53" s="4"/>
      <c r="N53" s="4"/>
    </row>
    <row r="54" spans="1:14" s="5" customFormat="1" ht="47.25" x14ac:dyDescent="0.2">
      <c r="A54" s="189" t="s">
        <v>196</v>
      </c>
      <c r="B54" s="197" t="s">
        <v>182</v>
      </c>
      <c r="C54" s="161">
        <v>58752406</v>
      </c>
      <c r="D54" s="206">
        <v>10132087.02</v>
      </c>
      <c r="E54" s="198">
        <v>9150774.9299999997</v>
      </c>
      <c r="F54" s="161">
        <f t="shared" si="6"/>
        <v>-981312.08999999985</v>
      </c>
      <c r="G54" s="186">
        <f t="shared" si="8"/>
        <v>0.90314807916049655</v>
      </c>
      <c r="H54" s="163">
        <f t="shared" si="7"/>
        <v>-49601631.07</v>
      </c>
      <c r="I54" s="164">
        <f>E54/C54</f>
        <v>0.15575149262823382</v>
      </c>
      <c r="J54" s="29"/>
      <c r="K54" s="4"/>
      <c r="L54" s="4"/>
      <c r="M54" s="4"/>
      <c r="N54" s="4"/>
    </row>
    <row r="55" spans="1:14" s="5" customFormat="1" ht="35.25" customHeight="1" x14ac:dyDescent="0.2">
      <c r="A55" s="189" t="s">
        <v>178</v>
      </c>
      <c r="B55" s="197" t="s">
        <v>179</v>
      </c>
      <c r="C55" s="161">
        <v>0</v>
      </c>
      <c r="D55" s="206">
        <v>0</v>
      </c>
      <c r="E55" s="198">
        <v>52662.63</v>
      </c>
      <c r="F55" s="161">
        <f t="shared" si="6"/>
        <v>52662.63</v>
      </c>
      <c r="G55" s="186" t="e">
        <f t="shared" si="8"/>
        <v>#DIV/0!</v>
      </c>
      <c r="H55" s="163">
        <f t="shared" si="7"/>
        <v>52662.63</v>
      </c>
      <c r="I55" s="164" t="e">
        <f t="shared" ref="I55:I56" si="14">E55/C55</f>
        <v>#DIV/0!</v>
      </c>
      <c r="J55" s="29"/>
      <c r="K55" s="4"/>
      <c r="L55" s="4"/>
      <c r="M55" s="4"/>
      <c r="N55" s="4"/>
    </row>
    <row r="56" spans="1:14" s="5" customFormat="1" ht="35.25" customHeight="1" x14ac:dyDescent="0.2">
      <c r="A56" s="189" t="s">
        <v>145</v>
      </c>
      <c r="B56" s="197" t="s">
        <v>146</v>
      </c>
      <c r="C56" s="198">
        <v>0</v>
      </c>
      <c r="D56" s="198">
        <v>0</v>
      </c>
      <c r="E56" s="198">
        <v>2347486.56</v>
      </c>
      <c r="F56" s="161">
        <f t="shared" si="6"/>
        <v>2347486.56</v>
      </c>
      <c r="G56" s="186" t="e">
        <f t="shared" si="8"/>
        <v>#DIV/0!</v>
      </c>
      <c r="H56" s="163">
        <f t="shared" si="7"/>
        <v>2347486.56</v>
      </c>
      <c r="I56" s="164" t="e">
        <f t="shared" si="14"/>
        <v>#DIV/0!</v>
      </c>
      <c r="J56" s="29"/>
      <c r="K56" s="4"/>
      <c r="L56" s="4"/>
      <c r="M56" s="4"/>
      <c r="N56" s="4"/>
    </row>
    <row r="57" spans="1:14" s="5" customFormat="1" ht="31.5" x14ac:dyDescent="0.2">
      <c r="A57" s="138" t="s">
        <v>197</v>
      </c>
      <c r="B57" s="175" t="s">
        <v>198</v>
      </c>
      <c r="C57" s="172">
        <v>4465000</v>
      </c>
      <c r="D57" s="172">
        <v>1116249.99</v>
      </c>
      <c r="E57" s="173">
        <v>4699296.91</v>
      </c>
      <c r="F57" s="172">
        <f t="shared" si="6"/>
        <v>3583046.92</v>
      </c>
      <c r="G57" s="174">
        <f>E57/D57</f>
        <v>4.2098964856429699</v>
      </c>
      <c r="H57" s="144">
        <f t="shared" si="7"/>
        <v>234296.91000000015</v>
      </c>
      <c r="I57" s="145">
        <f>E57/C57</f>
        <v>1.0524741119820828</v>
      </c>
      <c r="J57" s="29"/>
      <c r="K57" s="4"/>
      <c r="L57" s="4"/>
      <c r="M57" s="4"/>
      <c r="N57" s="4"/>
    </row>
    <row r="58" spans="1:14" ht="40.5" customHeight="1" x14ac:dyDescent="0.2">
      <c r="A58" s="138" t="s">
        <v>147</v>
      </c>
      <c r="B58" s="208" t="s">
        <v>148</v>
      </c>
      <c r="C58" s="172">
        <v>0</v>
      </c>
      <c r="D58" s="172">
        <v>0</v>
      </c>
      <c r="E58" s="173">
        <v>27148163.300000001</v>
      </c>
      <c r="F58" s="172">
        <f t="shared" si="6"/>
        <v>27148163.300000001</v>
      </c>
      <c r="G58" s="174" t="e">
        <f>E58/D58</f>
        <v>#DIV/0!</v>
      </c>
      <c r="H58" s="144">
        <f t="shared" si="7"/>
        <v>27148163.300000001</v>
      </c>
      <c r="I58" s="145" t="e">
        <f>E58/C58</f>
        <v>#DIV/0!</v>
      </c>
      <c r="J58" s="29"/>
      <c r="K58" s="1"/>
      <c r="L58" s="1"/>
      <c r="M58" s="1"/>
      <c r="N58" s="1"/>
    </row>
    <row r="59" spans="1:14" ht="33" customHeight="1" x14ac:dyDescent="0.2">
      <c r="A59" s="176" t="s">
        <v>256</v>
      </c>
      <c r="B59" s="208" t="s">
        <v>257</v>
      </c>
      <c r="C59" s="172">
        <v>0</v>
      </c>
      <c r="D59" s="172">
        <v>0</v>
      </c>
      <c r="E59" s="173">
        <v>285315.57</v>
      </c>
      <c r="F59" s="172">
        <f t="shared" si="6"/>
        <v>285315.57</v>
      </c>
      <c r="G59" s="174">
        <v>0</v>
      </c>
      <c r="H59" s="144">
        <f t="shared" si="7"/>
        <v>285315.57</v>
      </c>
      <c r="I59" s="145">
        <v>0</v>
      </c>
      <c r="J59" s="29"/>
      <c r="K59" s="1"/>
      <c r="L59" s="1"/>
      <c r="M59" s="1"/>
      <c r="N59" s="1"/>
    </row>
    <row r="60" spans="1:14" s="3" customFormat="1" ht="36" customHeight="1" x14ac:dyDescent="0.2">
      <c r="A60" s="177"/>
      <c r="B60" s="178" t="s">
        <v>121</v>
      </c>
      <c r="C60" s="179">
        <f>C13+C36</f>
        <v>3871851167.3199997</v>
      </c>
      <c r="D60" s="179">
        <f>D13+D36</f>
        <v>743755439.62</v>
      </c>
      <c r="E60" s="179">
        <f>E13+E36</f>
        <v>701904698.9000001</v>
      </c>
      <c r="F60" s="180">
        <f t="shared" si="6"/>
        <v>-41850740.719999909</v>
      </c>
      <c r="G60" s="181">
        <f>E60/D60</f>
        <v>0.94373050805331615</v>
      </c>
      <c r="H60" s="182">
        <f t="shared" si="7"/>
        <v>-3169946468.4199996</v>
      </c>
      <c r="I60" s="181">
        <f>E60/C60</f>
        <v>0.18128400823470736</v>
      </c>
      <c r="J60" s="29"/>
      <c r="K60" s="9"/>
      <c r="L60" s="9"/>
      <c r="M60" s="9"/>
      <c r="N60" s="9"/>
    </row>
    <row r="61" spans="1:14" s="3" customFormat="1" ht="36" customHeight="1" x14ac:dyDescent="0.2">
      <c r="A61" s="138" t="s">
        <v>149</v>
      </c>
      <c r="B61" s="175" t="s">
        <v>4</v>
      </c>
      <c r="C61" s="142">
        <f>C62+C67+C68+C69+C70</f>
        <v>2054836156.1899998</v>
      </c>
      <c r="D61" s="142">
        <f t="shared" ref="D61:E61" si="15">D62+D67+D68+D69+D70</f>
        <v>515063604.78000003</v>
      </c>
      <c r="E61" s="142">
        <f t="shared" si="15"/>
        <v>455697584.50000006</v>
      </c>
      <c r="F61" s="172">
        <f>E61-D61</f>
        <v>-59366020.279999971</v>
      </c>
      <c r="G61" s="174">
        <f>E61/D61</f>
        <v>0.88474040928332132</v>
      </c>
      <c r="H61" s="144">
        <f>E61-C61</f>
        <v>-1599138571.6899998</v>
      </c>
      <c r="I61" s="145">
        <f>E61/C61</f>
        <v>0.22176833083613703</v>
      </c>
      <c r="J61" s="29"/>
      <c r="K61" s="9"/>
      <c r="L61" s="9"/>
      <c r="M61" s="9"/>
      <c r="N61" s="9"/>
    </row>
    <row r="62" spans="1:14" ht="31.5" x14ac:dyDescent="0.2">
      <c r="A62" s="152" t="s">
        <v>22</v>
      </c>
      <c r="B62" s="183" t="s">
        <v>21</v>
      </c>
      <c r="C62" s="142">
        <f>C63+C64+C65+C66</f>
        <v>2029298076.77</v>
      </c>
      <c r="D62" s="142">
        <f>D63+D64+D65+D66</f>
        <v>489525525.36000001</v>
      </c>
      <c r="E62" s="142">
        <f>E63+E64+E65+E66</f>
        <v>454064042.65000004</v>
      </c>
      <c r="F62" s="172">
        <f t="shared" ref="F62:F77" si="16">E62-D62</f>
        <v>-35461482.709999979</v>
      </c>
      <c r="G62" s="174">
        <f t="shared" ref="G62:G77" si="17">E62/D62</f>
        <v>0.9275594818392332</v>
      </c>
      <c r="H62" s="144">
        <f t="shared" ref="H62:H77" si="18">E62-C62</f>
        <v>-1575234034.1199999</v>
      </c>
      <c r="I62" s="145">
        <f t="shared" ref="I62:I77" si="19">E62/C62</f>
        <v>0.22375423691955901</v>
      </c>
      <c r="J62" s="29"/>
      <c r="K62" s="1"/>
      <c r="L62" s="1"/>
      <c r="M62" s="1"/>
      <c r="N62" s="1"/>
    </row>
    <row r="63" spans="1:14" ht="31.5" x14ac:dyDescent="0.2">
      <c r="A63" s="184" t="s">
        <v>173</v>
      </c>
      <c r="B63" s="160" t="s">
        <v>174</v>
      </c>
      <c r="C63" s="185">
        <v>18522000</v>
      </c>
      <c r="D63" s="185">
        <v>18522000</v>
      </c>
      <c r="E63" s="202">
        <v>0</v>
      </c>
      <c r="F63" s="161">
        <f t="shared" si="16"/>
        <v>-18522000</v>
      </c>
      <c r="G63" s="186">
        <f t="shared" si="17"/>
        <v>0</v>
      </c>
      <c r="H63" s="163">
        <f t="shared" si="18"/>
        <v>-18522000</v>
      </c>
      <c r="I63" s="164">
        <f t="shared" si="19"/>
        <v>0</v>
      </c>
      <c r="J63" s="29"/>
      <c r="K63" s="1"/>
      <c r="L63" s="1"/>
      <c r="M63" s="1"/>
      <c r="N63" s="1"/>
    </row>
    <row r="64" spans="1:14" ht="40.5" customHeight="1" x14ac:dyDescent="0.2">
      <c r="A64" s="36" t="s">
        <v>150</v>
      </c>
      <c r="B64" s="187" t="s">
        <v>151</v>
      </c>
      <c r="C64" s="161">
        <v>43733529.359999999</v>
      </c>
      <c r="D64" s="161">
        <v>7487771.4900000002</v>
      </c>
      <c r="E64" s="198">
        <v>7487771.4900000002</v>
      </c>
      <c r="F64" s="161">
        <f t="shared" si="16"/>
        <v>0</v>
      </c>
      <c r="G64" s="186">
        <f t="shared" si="17"/>
        <v>1</v>
      </c>
      <c r="H64" s="163">
        <f t="shared" si="18"/>
        <v>-36245757.869999997</v>
      </c>
      <c r="I64" s="164">
        <f t="shared" si="19"/>
        <v>0.17121351968562001</v>
      </c>
      <c r="J64" s="29"/>
      <c r="K64" s="1"/>
      <c r="L64" s="1"/>
      <c r="M64" s="1"/>
      <c r="N64" s="1"/>
    </row>
    <row r="65" spans="1:14" ht="33.75" customHeight="1" x14ac:dyDescent="0.2">
      <c r="A65" s="36" t="s">
        <v>152</v>
      </c>
      <c r="B65" s="187" t="s">
        <v>153</v>
      </c>
      <c r="C65" s="161">
        <v>1947338018.23</v>
      </c>
      <c r="D65" s="161">
        <v>458370873.63999999</v>
      </c>
      <c r="E65" s="198">
        <v>441438098.81</v>
      </c>
      <c r="F65" s="161">
        <f t="shared" si="16"/>
        <v>-16932774.829999983</v>
      </c>
      <c r="G65" s="186">
        <f t="shared" si="17"/>
        <v>0.96305878971860936</v>
      </c>
      <c r="H65" s="163">
        <f t="shared" si="18"/>
        <v>-1505899919.4200001</v>
      </c>
      <c r="I65" s="164">
        <f t="shared" si="19"/>
        <v>0.22668796823020879</v>
      </c>
      <c r="J65" s="29"/>
      <c r="K65" s="1"/>
      <c r="L65" s="1"/>
      <c r="M65" s="1"/>
      <c r="N65" s="1"/>
    </row>
    <row r="66" spans="1:14" x14ac:dyDescent="0.2">
      <c r="A66" s="36" t="s">
        <v>10</v>
      </c>
      <c r="B66" s="187" t="s">
        <v>154</v>
      </c>
      <c r="C66" s="161">
        <v>19704529.18</v>
      </c>
      <c r="D66" s="161">
        <v>5144880.2299999995</v>
      </c>
      <c r="E66" s="198">
        <v>5138172.3499999996</v>
      </c>
      <c r="F66" s="161">
        <f t="shared" si="16"/>
        <v>-6707.8799999998882</v>
      </c>
      <c r="G66" s="186">
        <f t="shared" si="17"/>
        <v>0.99869620288517391</v>
      </c>
      <c r="H66" s="163">
        <f t="shared" si="18"/>
        <v>-14566356.83</v>
      </c>
      <c r="I66" s="164">
        <f t="shared" si="19"/>
        <v>0.26076098053716601</v>
      </c>
      <c r="J66" s="29"/>
      <c r="K66" s="1"/>
      <c r="L66" s="1"/>
      <c r="M66" s="1"/>
      <c r="N66" s="1"/>
    </row>
    <row r="67" spans="1:14" s="204" customFormat="1" ht="47.25" x14ac:dyDescent="0.2">
      <c r="A67" s="188" t="s">
        <v>155</v>
      </c>
      <c r="B67" s="166" t="s">
        <v>115</v>
      </c>
      <c r="C67" s="161">
        <v>919029</v>
      </c>
      <c r="D67" s="161">
        <v>919029</v>
      </c>
      <c r="E67" s="198">
        <v>9773618</v>
      </c>
      <c r="F67" s="161">
        <f t="shared" si="16"/>
        <v>8854589</v>
      </c>
      <c r="G67" s="186">
        <f>E67/D67</f>
        <v>10.634722081675333</v>
      </c>
      <c r="H67" s="163">
        <f t="shared" si="18"/>
        <v>8854589</v>
      </c>
      <c r="I67" s="164">
        <f t="shared" si="19"/>
        <v>10.634722081675333</v>
      </c>
      <c r="J67" s="29"/>
      <c r="K67" s="1"/>
      <c r="L67" s="1"/>
      <c r="M67" s="1"/>
      <c r="N67" s="1"/>
    </row>
    <row r="68" spans="1:14" s="204" customFormat="1" ht="53.25" customHeight="1" x14ac:dyDescent="0.2">
      <c r="A68" s="189" t="s">
        <v>157</v>
      </c>
      <c r="B68" s="166" t="s">
        <v>117</v>
      </c>
      <c r="C68" s="168">
        <v>1506638.61</v>
      </c>
      <c r="D68" s="168">
        <v>1506638.61</v>
      </c>
      <c r="E68" s="198">
        <v>6462096.2999999998</v>
      </c>
      <c r="F68" s="161">
        <f>E68-D68</f>
        <v>4955457.6899999995</v>
      </c>
      <c r="G68" s="186">
        <f t="shared" si="17"/>
        <v>4.2890818389421197</v>
      </c>
      <c r="H68" s="163">
        <f>E68-C68</f>
        <v>4955457.6899999995</v>
      </c>
      <c r="I68" s="164">
        <f t="shared" si="19"/>
        <v>4.2890818389421197</v>
      </c>
      <c r="J68" s="29"/>
      <c r="K68" s="1"/>
      <c r="L68" s="1"/>
      <c r="M68" s="1"/>
      <c r="N68" s="1"/>
    </row>
    <row r="69" spans="1:14" s="204" customFormat="1" ht="78.75" x14ac:dyDescent="0.2">
      <c r="A69" s="188" t="s">
        <v>156</v>
      </c>
      <c r="B69" s="166" t="s">
        <v>116</v>
      </c>
      <c r="C69" s="168">
        <v>0</v>
      </c>
      <c r="D69" s="168">
        <v>0</v>
      </c>
      <c r="E69" s="198">
        <v>1746429.51</v>
      </c>
      <c r="F69" s="161">
        <f t="shared" si="16"/>
        <v>1746429.51</v>
      </c>
      <c r="G69" s="186" t="e">
        <f t="shared" si="17"/>
        <v>#DIV/0!</v>
      </c>
      <c r="H69" s="163">
        <f t="shared" si="18"/>
        <v>1746429.51</v>
      </c>
      <c r="I69" s="164" t="e">
        <f t="shared" si="19"/>
        <v>#DIV/0!</v>
      </c>
      <c r="J69" s="29"/>
      <c r="K69" s="1"/>
      <c r="L69" s="1"/>
      <c r="M69" s="1"/>
      <c r="N69" s="1"/>
    </row>
    <row r="70" spans="1:14" s="204" customFormat="1" ht="78.75" x14ac:dyDescent="0.2">
      <c r="A70" s="188" t="s">
        <v>158</v>
      </c>
      <c r="B70" s="160" t="s">
        <v>118</v>
      </c>
      <c r="C70" s="161">
        <f>SUM(C71:C76)</f>
        <v>23112411.809999999</v>
      </c>
      <c r="D70" s="161">
        <f t="shared" ref="D70:E70" si="20">SUM(D71:D76)</f>
        <v>23112411.809999999</v>
      </c>
      <c r="E70" s="161">
        <f t="shared" si="20"/>
        <v>-16348601.959999999</v>
      </c>
      <c r="F70" s="161">
        <f>E70-D70</f>
        <v>-39461013.769999996</v>
      </c>
      <c r="G70" s="186">
        <f t="shared" si="17"/>
        <v>-0.70735162104226978</v>
      </c>
      <c r="H70" s="163">
        <f t="shared" si="18"/>
        <v>-39461013.769999996</v>
      </c>
      <c r="I70" s="164">
        <f t="shared" si="19"/>
        <v>-0.70735162104226978</v>
      </c>
      <c r="J70" s="29"/>
      <c r="K70" s="1"/>
      <c r="L70" s="1"/>
      <c r="M70" s="1"/>
      <c r="N70" s="1"/>
    </row>
    <row r="71" spans="1:14" s="204" customFormat="1" ht="78.75" x14ac:dyDescent="0.2">
      <c r="A71" s="188" t="s">
        <v>235</v>
      </c>
      <c r="B71" s="160" t="s">
        <v>241</v>
      </c>
      <c r="C71" s="161"/>
      <c r="D71" s="209"/>
      <c r="E71" s="210">
        <v>-25389.200000000001</v>
      </c>
      <c r="F71" s="161">
        <f t="shared" ref="F71:F76" si="21">E71-D71</f>
        <v>-25389.200000000001</v>
      </c>
      <c r="G71" s="186" t="e">
        <f t="shared" ref="G71:G76" si="22">E71/D71</f>
        <v>#DIV/0!</v>
      </c>
      <c r="H71" s="163">
        <f t="shared" ref="H71:H76" si="23">E71-C71</f>
        <v>-25389.200000000001</v>
      </c>
      <c r="I71" s="164" t="e">
        <f t="shared" ref="I71:I76" si="24">E71/C71</f>
        <v>#DIV/0!</v>
      </c>
      <c r="J71" s="29"/>
      <c r="K71" s="1"/>
      <c r="L71" s="1"/>
      <c r="M71" s="1"/>
      <c r="N71" s="1"/>
    </row>
    <row r="72" spans="1:14" s="204" customFormat="1" ht="47.25" x14ac:dyDescent="0.2">
      <c r="A72" s="188" t="s">
        <v>236</v>
      </c>
      <c r="B72" s="160" t="s">
        <v>242</v>
      </c>
      <c r="C72" s="161"/>
      <c r="D72" s="209"/>
      <c r="E72" s="210">
        <v>-16040.57</v>
      </c>
      <c r="F72" s="161">
        <f t="shared" si="21"/>
        <v>-16040.57</v>
      </c>
      <c r="G72" s="186" t="e">
        <f t="shared" si="22"/>
        <v>#DIV/0!</v>
      </c>
      <c r="H72" s="163">
        <f t="shared" si="23"/>
        <v>-16040.57</v>
      </c>
      <c r="I72" s="164" t="e">
        <f t="shared" si="24"/>
        <v>#DIV/0!</v>
      </c>
      <c r="J72" s="29"/>
      <c r="K72" s="1"/>
      <c r="L72" s="1"/>
      <c r="M72" s="1"/>
      <c r="N72" s="1"/>
    </row>
    <row r="73" spans="1:14" s="204" customFormat="1" ht="141.75" x14ac:dyDescent="0.2">
      <c r="A73" s="188" t="s">
        <v>237</v>
      </c>
      <c r="B73" s="160" t="s">
        <v>243</v>
      </c>
      <c r="C73" s="161"/>
      <c r="D73" s="209"/>
      <c r="E73" s="210">
        <v>-614896.27</v>
      </c>
      <c r="F73" s="161">
        <f t="shared" si="21"/>
        <v>-614896.27</v>
      </c>
      <c r="G73" s="186" t="e">
        <f t="shared" si="22"/>
        <v>#DIV/0!</v>
      </c>
      <c r="H73" s="163">
        <f t="shared" si="23"/>
        <v>-614896.27</v>
      </c>
      <c r="I73" s="164" t="e">
        <f t="shared" si="24"/>
        <v>#DIV/0!</v>
      </c>
      <c r="J73" s="29"/>
      <c r="K73" s="1"/>
      <c r="L73" s="1"/>
      <c r="M73" s="1"/>
      <c r="N73" s="1"/>
    </row>
    <row r="74" spans="1:14" s="204" customFormat="1" ht="173.25" x14ac:dyDescent="0.2">
      <c r="A74" s="188" t="s">
        <v>238</v>
      </c>
      <c r="B74" s="160" t="s">
        <v>244</v>
      </c>
      <c r="C74" s="161"/>
      <c r="D74" s="209"/>
      <c r="E74" s="210">
        <v>-21204.11</v>
      </c>
      <c r="F74" s="161">
        <f t="shared" si="21"/>
        <v>-21204.11</v>
      </c>
      <c r="G74" s="186" t="e">
        <f t="shared" si="22"/>
        <v>#DIV/0!</v>
      </c>
      <c r="H74" s="163">
        <f t="shared" si="23"/>
        <v>-21204.11</v>
      </c>
      <c r="I74" s="164" t="e">
        <f t="shared" si="24"/>
        <v>#DIV/0!</v>
      </c>
      <c r="J74" s="29"/>
      <c r="K74" s="1"/>
      <c r="L74" s="1"/>
      <c r="M74" s="1"/>
      <c r="N74" s="1"/>
    </row>
    <row r="75" spans="1:14" s="204" customFormat="1" ht="94.5" x14ac:dyDescent="0.2">
      <c r="A75" s="188" t="s">
        <v>239</v>
      </c>
      <c r="B75" s="160" t="s">
        <v>245</v>
      </c>
      <c r="C75" s="161"/>
      <c r="D75" s="209"/>
      <c r="E75" s="210">
        <v>-18061.189999999999</v>
      </c>
      <c r="F75" s="161">
        <f t="shared" si="21"/>
        <v>-18061.189999999999</v>
      </c>
      <c r="G75" s="186" t="e">
        <f t="shared" si="22"/>
        <v>#DIV/0!</v>
      </c>
      <c r="H75" s="163">
        <f t="shared" si="23"/>
        <v>-18061.189999999999</v>
      </c>
      <c r="I75" s="164" t="e">
        <f t="shared" si="24"/>
        <v>#DIV/0!</v>
      </c>
      <c r="J75" s="29"/>
      <c r="K75" s="1"/>
      <c r="L75" s="1"/>
      <c r="M75" s="1"/>
      <c r="N75" s="1"/>
    </row>
    <row r="76" spans="1:14" s="204" customFormat="1" ht="63" x14ac:dyDescent="0.2">
      <c r="A76" s="188" t="s">
        <v>240</v>
      </c>
      <c r="B76" s="160" t="s">
        <v>246</v>
      </c>
      <c r="C76" s="161">
        <v>23112411.809999999</v>
      </c>
      <c r="D76" s="209">
        <v>23112411.809999999</v>
      </c>
      <c r="E76" s="210">
        <v>-15653010.619999999</v>
      </c>
      <c r="F76" s="161">
        <f t="shared" si="21"/>
        <v>-38765422.43</v>
      </c>
      <c r="G76" s="186">
        <f t="shared" si="22"/>
        <v>-0.67725561264131873</v>
      </c>
      <c r="H76" s="163">
        <f t="shared" si="23"/>
        <v>-38765422.43</v>
      </c>
      <c r="I76" s="164">
        <f t="shared" si="24"/>
        <v>-0.67725561264131873</v>
      </c>
      <c r="J76" s="29"/>
      <c r="K76" s="1"/>
      <c r="L76" s="1"/>
      <c r="M76" s="1"/>
      <c r="N76" s="1"/>
    </row>
    <row r="77" spans="1:14" s="204" customFormat="1" x14ac:dyDescent="0.2">
      <c r="A77" s="247" t="s">
        <v>168</v>
      </c>
      <c r="B77" s="247"/>
      <c r="C77" s="190">
        <f>C60+C61</f>
        <v>5926687323.5099993</v>
      </c>
      <c r="D77" s="190">
        <f>D60+D61</f>
        <v>1258819044.4000001</v>
      </c>
      <c r="E77" s="190">
        <f>E60+E61</f>
        <v>1157602283.4000001</v>
      </c>
      <c r="F77" s="191">
        <f t="shared" si="16"/>
        <v>-101216761</v>
      </c>
      <c r="G77" s="192">
        <f t="shared" si="17"/>
        <v>0.91959387534667969</v>
      </c>
      <c r="H77" s="193">
        <f t="shared" si="18"/>
        <v>-4769085040.1099987</v>
      </c>
      <c r="I77" s="194">
        <f t="shared" si="19"/>
        <v>0.19532028943184168</v>
      </c>
      <c r="J77" s="29"/>
      <c r="K77" s="1"/>
      <c r="L77" s="1"/>
      <c r="M77" s="1"/>
      <c r="N77" s="1"/>
    </row>
    <row r="78" spans="1:14" x14ac:dyDescent="0.25">
      <c r="A78" s="244" t="s">
        <v>36</v>
      </c>
      <c r="B78" s="245"/>
      <c r="C78" s="245"/>
      <c r="D78" s="245"/>
      <c r="E78" s="245"/>
      <c r="F78" s="245"/>
      <c r="G78" s="245"/>
      <c r="H78" s="245"/>
      <c r="I78" s="246"/>
      <c r="J78" s="30"/>
      <c r="K78" s="2"/>
      <c r="L78" s="2"/>
      <c r="M78" s="2"/>
      <c r="N78" s="2"/>
    </row>
    <row r="79" spans="1:14" x14ac:dyDescent="0.25">
      <c r="A79" s="96" t="s">
        <v>37</v>
      </c>
      <c r="B79" s="97" t="s">
        <v>38</v>
      </c>
      <c r="C79" s="94">
        <f>SUM(C80:C85)</f>
        <v>1174212721.25</v>
      </c>
      <c r="D79" s="94">
        <f>SUM(D80:D85)</f>
        <v>199444100.37</v>
      </c>
      <c r="E79" s="94">
        <f>SUM(E80:E85)</f>
        <v>197756196.38</v>
      </c>
      <c r="F79" s="94">
        <f>D79-E79</f>
        <v>1687903.9900000095</v>
      </c>
      <c r="G79" s="95">
        <f>E79/D79</f>
        <v>0.99153695703774303</v>
      </c>
      <c r="H79" s="94">
        <f>C79-E79</f>
        <v>976456524.87</v>
      </c>
      <c r="I79" s="95">
        <f>E79/C79</f>
        <v>0.16841598868855723</v>
      </c>
      <c r="J79" s="30"/>
      <c r="K79" s="2"/>
      <c r="L79" s="2"/>
      <c r="M79" s="2"/>
      <c r="N79" s="2"/>
    </row>
    <row r="80" spans="1:14" ht="63" x14ac:dyDescent="0.25">
      <c r="A80" s="36" t="s">
        <v>199</v>
      </c>
      <c r="B80" s="98" t="s">
        <v>39</v>
      </c>
      <c r="C80" s="200">
        <v>9984710</v>
      </c>
      <c r="D80" s="200">
        <v>3591675</v>
      </c>
      <c r="E80" s="200">
        <v>3591629.14</v>
      </c>
      <c r="F80" s="39">
        <f t="shared" ref="F80:F127" si="25">D80-E80</f>
        <v>45.859999999869615</v>
      </c>
      <c r="G80" s="133">
        <f t="shared" ref="G80:G130" si="26">E80/D80</f>
        <v>0.99998723158414948</v>
      </c>
      <c r="H80" s="39">
        <f t="shared" ref="H80:H128" si="27">C80-E80</f>
        <v>6393080.8599999994</v>
      </c>
      <c r="I80" s="133">
        <f t="shared" ref="I80:I130" si="28">E80/C80</f>
        <v>0.35971291504710706</v>
      </c>
      <c r="J80" s="30"/>
      <c r="K80" s="2"/>
      <c r="L80" s="2"/>
      <c r="M80" s="2"/>
      <c r="N80" s="2"/>
    </row>
    <row r="81" spans="1:14" ht="63" x14ac:dyDescent="0.25">
      <c r="A81" s="36" t="s">
        <v>200</v>
      </c>
      <c r="B81" s="98" t="s">
        <v>40</v>
      </c>
      <c r="C81" s="200">
        <v>18015818.579999998</v>
      </c>
      <c r="D81" s="200">
        <v>3800000</v>
      </c>
      <c r="E81" s="200">
        <v>3646323.39</v>
      </c>
      <c r="F81" s="39">
        <f t="shared" si="25"/>
        <v>153676.60999999987</v>
      </c>
      <c r="G81" s="133">
        <f t="shared" si="26"/>
        <v>0.95955878684210527</v>
      </c>
      <c r="H81" s="39">
        <f t="shared" si="27"/>
        <v>14369495.189999998</v>
      </c>
      <c r="I81" s="133">
        <f t="shared" si="28"/>
        <v>0.2023956543416747</v>
      </c>
      <c r="J81" s="30" t="s">
        <v>119</v>
      </c>
      <c r="K81" s="2"/>
      <c r="L81" s="2"/>
      <c r="M81" s="2"/>
      <c r="N81" s="2"/>
    </row>
    <row r="82" spans="1:14" ht="78.75" x14ac:dyDescent="0.25">
      <c r="A82" s="41" t="s">
        <v>201</v>
      </c>
      <c r="B82" s="103" t="s">
        <v>41</v>
      </c>
      <c r="C82" s="200">
        <v>85018633.180000007</v>
      </c>
      <c r="D82" s="131">
        <v>15825872.940000001</v>
      </c>
      <c r="E82" s="200">
        <v>15804940.49</v>
      </c>
      <c r="F82" s="39">
        <f t="shared" si="25"/>
        <v>20932.450000001118</v>
      </c>
      <c r="G82" s="133">
        <f t="shared" si="26"/>
        <v>0.99867732730577574</v>
      </c>
      <c r="H82" s="39">
        <f t="shared" si="27"/>
        <v>69213692.690000013</v>
      </c>
      <c r="I82" s="133">
        <f t="shared" si="28"/>
        <v>0.18589972455259365</v>
      </c>
      <c r="J82" s="26"/>
      <c r="K82" s="1"/>
      <c r="L82" s="1"/>
      <c r="M82" s="1"/>
      <c r="N82" s="1"/>
    </row>
    <row r="83" spans="1:14" ht="63" x14ac:dyDescent="0.25">
      <c r="A83" s="42" t="s">
        <v>202</v>
      </c>
      <c r="B83" s="98" t="s">
        <v>42</v>
      </c>
      <c r="C83" s="200">
        <v>54170280.649999999</v>
      </c>
      <c r="D83" s="131">
        <v>11368206.560000001</v>
      </c>
      <c r="E83" s="200">
        <v>10495517.189999999</v>
      </c>
      <c r="F83" s="39">
        <f t="shared" si="25"/>
        <v>872689.37000000104</v>
      </c>
      <c r="G83" s="133">
        <f t="shared" si="26"/>
        <v>0.92323420889706276</v>
      </c>
      <c r="H83" s="39">
        <f t="shared" si="27"/>
        <v>43674763.460000001</v>
      </c>
      <c r="I83" s="133">
        <f t="shared" si="28"/>
        <v>0.19375046730536</v>
      </c>
      <c r="J83" s="26"/>
      <c r="K83" s="1"/>
      <c r="L83" s="1"/>
      <c r="M83" s="1"/>
      <c r="N83" s="1"/>
    </row>
    <row r="84" spans="1:14" x14ac:dyDescent="0.25">
      <c r="A84" s="43" t="s">
        <v>43</v>
      </c>
      <c r="B84" s="98" t="s">
        <v>44</v>
      </c>
      <c r="C84" s="200">
        <v>3210969.12</v>
      </c>
      <c r="D84" s="131">
        <v>0</v>
      </c>
      <c r="E84" s="200">
        <v>0</v>
      </c>
      <c r="F84" s="39">
        <f t="shared" si="25"/>
        <v>0</v>
      </c>
      <c r="G84" s="133" t="e">
        <f t="shared" si="26"/>
        <v>#DIV/0!</v>
      </c>
      <c r="H84" s="39">
        <f t="shared" si="27"/>
        <v>3210969.12</v>
      </c>
      <c r="I84" s="133">
        <f t="shared" si="28"/>
        <v>0</v>
      </c>
      <c r="J84" s="26"/>
      <c r="K84" s="1"/>
      <c r="L84" s="1"/>
      <c r="M84" s="1"/>
      <c r="N84" s="1"/>
    </row>
    <row r="85" spans="1:14" x14ac:dyDescent="0.25">
      <c r="A85" s="43" t="s">
        <v>45</v>
      </c>
      <c r="B85" s="98" t="s">
        <v>46</v>
      </c>
      <c r="C85" s="200">
        <v>1003812309.72</v>
      </c>
      <c r="D85" s="131">
        <v>164858345.87</v>
      </c>
      <c r="E85" s="200">
        <v>164217786.16999999</v>
      </c>
      <c r="F85" s="39">
        <f t="shared" si="25"/>
        <v>640559.70000001788</v>
      </c>
      <c r="G85" s="133">
        <f t="shared" si="26"/>
        <v>0.99611448424634119</v>
      </c>
      <c r="H85" s="39">
        <f t="shared" si="27"/>
        <v>839594523.55000007</v>
      </c>
      <c r="I85" s="133">
        <f t="shared" si="28"/>
        <v>0.16359411473625615</v>
      </c>
      <c r="J85" s="26"/>
      <c r="K85" s="1"/>
      <c r="L85" s="1"/>
      <c r="M85" s="1"/>
      <c r="N85" s="1"/>
    </row>
    <row r="86" spans="1:14" ht="31.5" x14ac:dyDescent="0.25">
      <c r="A86" s="92" t="s">
        <v>47</v>
      </c>
      <c r="B86" s="97" t="s">
        <v>48</v>
      </c>
      <c r="C86" s="93">
        <f>C87</f>
        <v>40883594</v>
      </c>
      <c r="D86" s="93">
        <f t="shared" ref="D86:E86" si="29">D87</f>
        <v>24771761.149999999</v>
      </c>
      <c r="E86" s="93">
        <f t="shared" si="29"/>
        <v>24645731.199999999</v>
      </c>
      <c r="F86" s="94">
        <f t="shared" si="25"/>
        <v>126029.94999999925</v>
      </c>
      <c r="G86" s="95">
        <f t="shared" si="26"/>
        <v>0.99491235406167322</v>
      </c>
      <c r="H86" s="94">
        <f t="shared" si="27"/>
        <v>16237862.800000001</v>
      </c>
      <c r="I86" s="95">
        <f t="shared" si="28"/>
        <v>0.6028269236799485</v>
      </c>
      <c r="J86" s="26"/>
      <c r="K86" s="1"/>
      <c r="L86" s="1"/>
      <c r="M86" s="1"/>
      <c r="N86" s="1"/>
    </row>
    <row r="87" spans="1:14" ht="47.25" x14ac:dyDescent="0.25">
      <c r="A87" s="44" t="s">
        <v>177</v>
      </c>
      <c r="B87" s="98" t="s">
        <v>176</v>
      </c>
      <c r="C87" s="200">
        <v>40883594</v>
      </c>
      <c r="D87" s="131">
        <v>24771761.149999999</v>
      </c>
      <c r="E87" s="200">
        <v>24645731.199999999</v>
      </c>
      <c r="F87" s="37">
        <f t="shared" si="25"/>
        <v>126029.94999999925</v>
      </c>
      <c r="G87" s="38">
        <f>E87/D87</f>
        <v>0.99491235406167322</v>
      </c>
      <c r="H87" s="39">
        <f t="shared" si="27"/>
        <v>16237862.800000001</v>
      </c>
      <c r="I87" s="40">
        <f>E87/C87</f>
        <v>0.6028269236799485</v>
      </c>
      <c r="J87" s="26"/>
      <c r="K87" s="1"/>
      <c r="L87" s="1"/>
      <c r="M87" s="1"/>
      <c r="N87" s="1"/>
    </row>
    <row r="88" spans="1:14" x14ac:dyDescent="0.25">
      <c r="A88" s="92" t="s">
        <v>49</v>
      </c>
      <c r="B88" s="97" t="s">
        <v>50</v>
      </c>
      <c r="C88" s="90">
        <f>C89+C90+C92+C93+C94</f>
        <v>311378277.58000004</v>
      </c>
      <c r="D88" s="90">
        <f t="shared" ref="D88:E88" si="30">D89+D90+D92+D93+D94</f>
        <v>21234423.790000003</v>
      </c>
      <c r="E88" s="90">
        <f t="shared" si="30"/>
        <v>20930384.899999999</v>
      </c>
      <c r="F88" s="94">
        <f t="shared" si="25"/>
        <v>304038.89000000432</v>
      </c>
      <c r="G88" s="95">
        <f t="shared" si="26"/>
        <v>0.98568179231012676</v>
      </c>
      <c r="H88" s="94">
        <f t="shared" si="27"/>
        <v>290447892.68000007</v>
      </c>
      <c r="I88" s="95">
        <f t="shared" si="28"/>
        <v>6.7218513322987075E-2</v>
      </c>
      <c r="J88" s="26"/>
      <c r="K88" s="1"/>
      <c r="L88" s="1"/>
      <c r="M88" s="1"/>
      <c r="N88" s="1"/>
    </row>
    <row r="89" spans="1:14" x14ac:dyDescent="0.25">
      <c r="A89" s="46" t="s">
        <v>51</v>
      </c>
      <c r="B89" s="98" t="s">
        <v>52</v>
      </c>
      <c r="C89" s="200">
        <v>1018574.77</v>
      </c>
      <c r="D89" s="131">
        <v>184039.75</v>
      </c>
      <c r="E89" s="200">
        <v>183971.53</v>
      </c>
      <c r="F89" s="37">
        <f>D89-E89</f>
        <v>68.220000000001164</v>
      </c>
      <c r="G89" s="38">
        <f t="shared" si="26"/>
        <v>0.99962931920957288</v>
      </c>
      <c r="H89" s="39">
        <f t="shared" si="27"/>
        <v>834603.24</v>
      </c>
      <c r="I89" s="40">
        <f t="shared" si="28"/>
        <v>0.18061661786498009</v>
      </c>
      <c r="J89" s="26"/>
      <c r="K89" s="1"/>
      <c r="L89" s="1"/>
      <c r="M89" s="1"/>
      <c r="N89" s="1"/>
    </row>
    <row r="90" spans="1:14" x14ac:dyDescent="0.25">
      <c r="A90" s="46" t="s">
        <v>53</v>
      </c>
      <c r="B90" s="98" t="s">
        <v>54</v>
      </c>
      <c r="C90" s="200">
        <v>231873499.69999999</v>
      </c>
      <c r="D90" s="131">
        <v>11604945.560000001</v>
      </c>
      <c r="E90" s="200">
        <v>11604945.560000001</v>
      </c>
      <c r="F90" s="37">
        <f t="shared" si="25"/>
        <v>0</v>
      </c>
      <c r="G90" s="38">
        <f t="shared" si="26"/>
        <v>1</v>
      </c>
      <c r="H90" s="39">
        <f t="shared" si="27"/>
        <v>220268554.13999999</v>
      </c>
      <c r="I90" s="40">
        <f t="shared" si="28"/>
        <v>5.0048606567868185E-2</v>
      </c>
      <c r="J90" s="26"/>
      <c r="K90" s="1"/>
      <c r="L90" s="1"/>
      <c r="M90" s="1"/>
      <c r="N90" s="1"/>
    </row>
    <row r="91" spans="1:14" x14ac:dyDescent="0.25">
      <c r="A91" s="226" t="s">
        <v>247</v>
      </c>
      <c r="B91" s="227"/>
      <c r="C91" s="76">
        <v>1644400</v>
      </c>
      <c r="D91" s="72">
        <v>1644400</v>
      </c>
      <c r="E91" s="76">
        <v>1644400</v>
      </c>
      <c r="F91" s="74">
        <f t="shared" si="25"/>
        <v>0</v>
      </c>
      <c r="G91" s="75">
        <f>E91/D91</f>
        <v>1</v>
      </c>
      <c r="H91" s="74">
        <f t="shared" si="27"/>
        <v>0</v>
      </c>
      <c r="I91" s="75">
        <f t="shared" si="28"/>
        <v>1</v>
      </c>
      <c r="J91" s="26"/>
      <c r="K91" s="1"/>
      <c r="L91" s="1"/>
      <c r="M91" s="1"/>
      <c r="N91" s="1"/>
    </row>
    <row r="92" spans="1:14" x14ac:dyDescent="0.25">
      <c r="A92" s="47" t="s">
        <v>55</v>
      </c>
      <c r="B92" s="102" t="s">
        <v>56</v>
      </c>
      <c r="C92" s="200">
        <v>9033919.9900000002</v>
      </c>
      <c r="D92" s="132">
        <v>0</v>
      </c>
      <c r="E92" s="200">
        <v>0</v>
      </c>
      <c r="F92" s="37">
        <f>D92-E92</f>
        <v>0</v>
      </c>
      <c r="G92" s="38" t="e">
        <f t="shared" si="26"/>
        <v>#DIV/0!</v>
      </c>
      <c r="H92" s="39">
        <f t="shared" si="27"/>
        <v>9033919.9900000002</v>
      </c>
      <c r="I92" s="40">
        <f t="shared" si="28"/>
        <v>0</v>
      </c>
      <c r="J92" s="26"/>
      <c r="K92" s="1"/>
      <c r="L92" s="1"/>
      <c r="M92" s="1"/>
      <c r="N92" s="1"/>
    </row>
    <row r="93" spans="1:14" x14ac:dyDescent="0.25">
      <c r="A93" s="43" t="s">
        <v>57</v>
      </c>
      <c r="B93" s="98" t="s">
        <v>58</v>
      </c>
      <c r="C93" s="200">
        <v>37306917.950000003</v>
      </c>
      <c r="D93" s="200">
        <v>5818217</v>
      </c>
      <c r="E93" s="200">
        <v>5817444.8499999996</v>
      </c>
      <c r="F93" s="37">
        <f t="shared" si="25"/>
        <v>772.15000000037253</v>
      </c>
      <c r="G93" s="38">
        <f t="shared" si="26"/>
        <v>0.99986728752124565</v>
      </c>
      <c r="H93" s="39">
        <f t="shared" si="27"/>
        <v>31489473.100000001</v>
      </c>
      <c r="I93" s="40">
        <f t="shared" si="28"/>
        <v>0.15593474802171373</v>
      </c>
      <c r="J93" s="26"/>
      <c r="K93" s="1"/>
      <c r="L93" s="1"/>
      <c r="M93" s="1"/>
      <c r="N93" s="1"/>
    </row>
    <row r="94" spans="1:14" ht="21.75" customHeight="1" x14ac:dyDescent="0.25">
      <c r="A94" s="46" t="s">
        <v>59</v>
      </c>
      <c r="B94" s="98" t="s">
        <v>60</v>
      </c>
      <c r="C94" s="200">
        <v>32145365.170000002</v>
      </c>
      <c r="D94" s="132">
        <v>3627221.4800000004</v>
      </c>
      <c r="E94" s="200">
        <v>3324022.96</v>
      </c>
      <c r="F94" s="37">
        <f t="shared" si="25"/>
        <v>303198.52000000048</v>
      </c>
      <c r="G94" s="38">
        <f t="shared" si="26"/>
        <v>0.9164102546062336</v>
      </c>
      <c r="H94" s="39">
        <f t="shared" si="27"/>
        <v>28821342.210000001</v>
      </c>
      <c r="I94" s="40">
        <f t="shared" si="28"/>
        <v>0.10340597913325866</v>
      </c>
      <c r="J94" s="26"/>
      <c r="K94" s="1"/>
      <c r="L94" s="1"/>
      <c r="M94" s="1"/>
      <c r="N94" s="1"/>
    </row>
    <row r="95" spans="1:14" x14ac:dyDescent="0.25">
      <c r="A95" s="129" t="s">
        <v>61</v>
      </c>
      <c r="B95" s="130" t="s">
        <v>62</v>
      </c>
      <c r="C95" s="93">
        <f>C96</f>
        <v>16755276</v>
      </c>
      <c r="D95" s="93">
        <f t="shared" ref="D95:E95" si="31">D96</f>
        <v>232595.47999999998</v>
      </c>
      <c r="E95" s="93">
        <f t="shared" si="31"/>
        <v>232595.48</v>
      </c>
      <c r="F95" s="211">
        <f>D95-E95</f>
        <v>0</v>
      </c>
      <c r="G95" s="95">
        <f t="shared" si="26"/>
        <v>1.0000000000000002</v>
      </c>
      <c r="H95" s="94">
        <f>C95-E95</f>
        <v>16522680.52</v>
      </c>
      <c r="I95" s="95">
        <f>E95/C95</f>
        <v>1.3881924714340726E-2</v>
      </c>
      <c r="J95" s="26"/>
      <c r="K95" s="1"/>
      <c r="L95" s="1"/>
      <c r="M95" s="1"/>
      <c r="N95" s="1"/>
    </row>
    <row r="96" spans="1:14" ht="29.25" customHeight="1" x14ac:dyDescent="0.25">
      <c r="A96" s="63" t="s">
        <v>120</v>
      </c>
      <c r="B96" s="102" t="s">
        <v>113</v>
      </c>
      <c r="C96" s="200">
        <v>16755276</v>
      </c>
      <c r="D96" s="132">
        <v>232595.47999999998</v>
      </c>
      <c r="E96" s="200">
        <v>232595.48</v>
      </c>
      <c r="F96" s="37">
        <f>D96-E96</f>
        <v>0</v>
      </c>
      <c r="G96" s="38">
        <f t="shared" si="26"/>
        <v>1.0000000000000002</v>
      </c>
      <c r="H96" s="39">
        <f>C96-E96</f>
        <v>16522680.52</v>
      </c>
      <c r="I96" s="40">
        <f t="shared" si="28"/>
        <v>1.3881924714340726E-2</v>
      </c>
      <c r="J96" s="26"/>
      <c r="K96" s="1"/>
      <c r="L96" s="1"/>
      <c r="M96" s="1"/>
      <c r="N96" s="1"/>
    </row>
    <row r="97" spans="1:14" s="201" customFormat="1" ht="23.25" customHeight="1" x14ac:dyDescent="0.25">
      <c r="A97" s="226" t="s">
        <v>247</v>
      </c>
      <c r="B97" s="227"/>
      <c r="C97" s="76"/>
      <c r="D97" s="72"/>
      <c r="E97" s="76"/>
      <c r="F97" s="74">
        <f>D97-E97</f>
        <v>0</v>
      </c>
      <c r="G97" s="75" t="e">
        <f>E97/D97</f>
        <v>#DIV/0!</v>
      </c>
      <c r="H97" s="74">
        <f t="shared" ref="H97" si="32">C97-E97</f>
        <v>0</v>
      </c>
      <c r="I97" s="75" t="e">
        <f t="shared" ref="I97" si="33">E97/C97</f>
        <v>#DIV/0!</v>
      </c>
      <c r="J97" s="26"/>
      <c r="K97" s="1"/>
      <c r="L97" s="1"/>
      <c r="M97" s="1"/>
      <c r="N97" s="1"/>
    </row>
    <row r="98" spans="1:14" x14ac:dyDescent="0.25">
      <c r="A98" s="92" t="s">
        <v>63</v>
      </c>
      <c r="B98" s="97" t="s">
        <v>64</v>
      </c>
      <c r="C98" s="90">
        <f>SUM(C99:C104)</f>
        <v>3093218445.4400001</v>
      </c>
      <c r="D98" s="90">
        <f t="shared" ref="D98:E98" si="34">SUM(D99:D104)</f>
        <v>658963407.17999995</v>
      </c>
      <c r="E98" s="90">
        <f t="shared" si="34"/>
        <v>632252985.31999993</v>
      </c>
      <c r="F98" s="94">
        <f>D98-E98</f>
        <v>26710421.860000014</v>
      </c>
      <c r="G98" s="95">
        <f t="shared" si="26"/>
        <v>0.9594660013454982</v>
      </c>
      <c r="H98" s="94">
        <f t="shared" si="27"/>
        <v>2460965460.1199999</v>
      </c>
      <c r="I98" s="95">
        <f t="shared" si="28"/>
        <v>0.20439972037929058</v>
      </c>
      <c r="J98" s="26"/>
      <c r="K98" s="1"/>
      <c r="L98" s="1"/>
      <c r="M98" s="1"/>
      <c r="N98" s="1"/>
    </row>
    <row r="99" spans="1:14" x14ac:dyDescent="0.25">
      <c r="A99" s="46" t="s">
        <v>65</v>
      </c>
      <c r="B99" s="98" t="s">
        <v>66</v>
      </c>
      <c r="C99" s="200">
        <v>915805841.41999996</v>
      </c>
      <c r="D99" s="118">
        <v>197893080.13</v>
      </c>
      <c r="E99" s="200">
        <v>196659330.49000001</v>
      </c>
      <c r="F99" s="37">
        <f t="shared" si="25"/>
        <v>1233749.6399999857</v>
      </c>
      <c r="G99" s="38">
        <f>E99/D99</f>
        <v>0.99376557462651294</v>
      </c>
      <c r="H99" s="39">
        <f t="shared" si="27"/>
        <v>719146510.92999995</v>
      </c>
      <c r="I99" s="40">
        <f t="shared" si="28"/>
        <v>0.21473910909442387</v>
      </c>
      <c r="J99" s="26"/>
      <c r="K99" s="1"/>
      <c r="L99" s="1"/>
      <c r="M99" s="1"/>
      <c r="N99" s="1"/>
    </row>
    <row r="100" spans="1:14" x14ac:dyDescent="0.25">
      <c r="A100" s="46" t="s">
        <v>67</v>
      </c>
      <c r="B100" s="98" t="s">
        <v>68</v>
      </c>
      <c r="C100" s="200">
        <v>1699624206.97</v>
      </c>
      <c r="D100" s="118">
        <v>389512503.18000001</v>
      </c>
      <c r="E100" s="200">
        <v>366534134.75999999</v>
      </c>
      <c r="F100" s="37">
        <f t="shared" si="25"/>
        <v>22978368.420000017</v>
      </c>
      <c r="G100" s="38">
        <f t="shared" si="26"/>
        <v>0.94100736630428183</v>
      </c>
      <c r="H100" s="39">
        <f t="shared" si="27"/>
        <v>1333090072.21</v>
      </c>
      <c r="I100" s="40">
        <f t="shared" si="28"/>
        <v>0.21565598633914354</v>
      </c>
      <c r="J100" s="26"/>
      <c r="K100" s="1"/>
      <c r="L100" s="1"/>
      <c r="M100" s="1"/>
      <c r="N100" s="1"/>
    </row>
    <row r="101" spans="1:14" x14ac:dyDescent="0.25">
      <c r="A101" s="46" t="s">
        <v>69</v>
      </c>
      <c r="B101" s="98" t="s">
        <v>70</v>
      </c>
      <c r="C101" s="200">
        <v>265967737.78999999</v>
      </c>
      <c r="D101" s="118">
        <v>45968948.25</v>
      </c>
      <c r="E101" s="200">
        <v>44066961.039999999</v>
      </c>
      <c r="F101" s="37">
        <f>D101-E101</f>
        <v>1901987.2100000009</v>
      </c>
      <c r="G101" s="38">
        <f>E101/D101</f>
        <v>0.95862452193476055</v>
      </c>
      <c r="H101" s="39">
        <f>C101-E101</f>
        <v>221900776.75</v>
      </c>
      <c r="I101" s="40">
        <f>E101/C101</f>
        <v>0.16568536246600679</v>
      </c>
      <c r="J101" s="26"/>
      <c r="K101" s="1"/>
      <c r="L101" s="1"/>
      <c r="M101" s="1"/>
      <c r="N101" s="1"/>
    </row>
    <row r="102" spans="1:14" s="204" customFormat="1" ht="31.5" x14ac:dyDescent="0.25">
      <c r="A102" s="46" t="s">
        <v>211</v>
      </c>
      <c r="B102" s="98" t="s">
        <v>210</v>
      </c>
      <c r="C102" s="200">
        <v>79918.13</v>
      </c>
      <c r="D102" s="118">
        <v>25900</v>
      </c>
      <c r="E102" s="200">
        <v>25900</v>
      </c>
      <c r="F102" s="37">
        <f>D102-E102</f>
        <v>0</v>
      </c>
      <c r="G102" s="38">
        <f>E102/D102</f>
        <v>1</v>
      </c>
      <c r="H102" s="39">
        <f>C102-E102</f>
        <v>54018.130000000005</v>
      </c>
      <c r="I102" s="40">
        <f>E102/C102</f>
        <v>0.32408165706579967</v>
      </c>
      <c r="J102" s="26"/>
      <c r="K102" s="1"/>
      <c r="L102" s="1"/>
      <c r="M102" s="1"/>
      <c r="N102" s="1"/>
    </row>
    <row r="103" spans="1:14" x14ac:dyDescent="0.25">
      <c r="A103" s="46" t="s">
        <v>203</v>
      </c>
      <c r="B103" s="98" t="s">
        <v>71</v>
      </c>
      <c r="C103" s="200">
        <v>43626043.079999998</v>
      </c>
      <c r="D103" s="118">
        <v>6828104.3300000001</v>
      </c>
      <c r="E103" s="200">
        <v>6769208.5</v>
      </c>
      <c r="F103" s="37">
        <f t="shared" si="25"/>
        <v>58895.830000000075</v>
      </c>
      <c r="G103" s="38">
        <f t="shared" si="26"/>
        <v>0.99137449764186603</v>
      </c>
      <c r="H103" s="39">
        <f t="shared" si="27"/>
        <v>36856834.579999998</v>
      </c>
      <c r="I103" s="40">
        <f t="shared" si="28"/>
        <v>0.15516439314899241</v>
      </c>
      <c r="J103" s="26"/>
      <c r="K103" s="1"/>
      <c r="L103" s="1"/>
      <c r="M103" s="1"/>
      <c r="N103" s="1"/>
    </row>
    <row r="104" spans="1:14" x14ac:dyDescent="0.25">
      <c r="A104" s="46" t="s">
        <v>72</v>
      </c>
      <c r="B104" s="98" t="s">
        <v>73</v>
      </c>
      <c r="C104" s="200">
        <v>168114698.05000001</v>
      </c>
      <c r="D104" s="131">
        <v>18734871.289999999</v>
      </c>
      <c r="E104" s="200">
        <v>18197450.530000001</v>
      </c>
      <c r="F104" s="37">
        <f>D104-E104</f>
        <v>537420.75999999791</v>
      </c>
      <c r="G104" s="38">
        <f t="shared" si="26"/>
        <v>0.97131441408477392</v>
      </c>
      <c r="H104" s="39">
        <f t="shared" si="27"/>
        <v>149917247.52000001</v>
      </c>
      <c r="I104" s="40">
        <f t="shared" si="28"/>
        <v>0.10824425669543651</v>
      </c>
      <c r="J104" s="26"/>
      <c r="K104" s="1"/>
      <c r="L104" s="1"/>
      <c r="M104" s="1"/>
      <c r="N104" s="1"/>
    </row>
    <row r="105" spans="1:14" x14ac:dyDescent="0.25">
      <c r="A105" s="92" t="s">
        <v>204</v>
      </c>
      <c r="B105" s="97" t="s">
        <v>74</v>
      </c>
      <c r="C105" s="90">
        <f>C106+C107</f>
        <v>443616167.00999999</v>
      </c>
      <c r="D105" s="90">
        <f>D106+D107</f>
        <v>38426337.710000001</v>
      </c>
      <c r="E105" s="90">
        <f>E106+E107</f>
        <v>37704120.409999996</v>
      </c>
      <c r="F105" s="94">
        <f t="shared" si="25"/>
        <v>722217.30000000447</v>
      </c>
      <c r="G105" s="95">
        <f t="shared" si="26"/>
        <v>0.98120514878491649</v>
      </c>
      <c r="H105" s="94">
        <f t="shared" si="27"/>
        <v>405912046.60000002</v>
      </c>
      <c r="I105" s="95">
        <f t="shared" si="28"/>
        <v>8.4992665312736609E-2</v>
      </c>
      <c r="J105" s="26"/>
      <c r="K105" s="1"/>
      <c r="L105" s="1"/>
      <c r="M105" s="1"/>
      <c r="N105" s="1"/>
    </row>
    <row r="106" spans="1:14" x14ac:dyDescent="0.25">
      <c r="A106" s="46" t="s">
        <v>75</v>
      </c>
      <c r="B106" s="98" t="s">
        <v>76</v>
      </c>
      <c r="C106" s="200">
        <v>413116542.48000002</v>
      </c>
      <c r="D106" s="118">
        <v>32132781.190000001</v>
      </c>
      <c r="E106" s="200">
        <v>31622815.129999999</v>
      </c>
      <c r="F106" s="37">
        <f t="shared" si="25"/>
        <v>509966.06000000238</v>
      </c>
      <c r="G106" s="38">
        <f t="shared" si="26"/>
        <v>0.98412941422702904</v>
      </c>
      <c r="H106" s="39">
        <f t="shared" si="27"/>
        <v>381493727.35000002</v>
      </c>
      <c r="I106" s="40">
        <f t="shared" si="28"/>
        <v>7.654695921921581E-2</v>
      </c>
      <c r="J106" s="26"/>
      <c r="K106" s="1"/>
      <c r="L106" s="1"/>
      <c r="M106" s="1"/>
      <c r="N106" s="1"/>
    </row>
    <row r="107" spans="1:14" x14ac:dyDescent="0.25">
      <c r="A107" s="44" t="s">
        <v>205</v>
      </c>
      <c r="B107" s="98" t="s">
        <v>77</v>
      </c>
      <c r="C107" s="200">
        <v>30499624.530000001</v>
      </c>
      <c r="D107" s="118">
        <v>6293556.5199999996</v>
      </c>
      <c r="E107" s="200">
        <v>6081305.2800000003</v>
      </c>
      <c r="F107" s="37">
        <f t="shared" si="25"/>
        <v>212251.23999999929</v>
      </c>
      <c r="G107" s="38">
        <f t="shared" si="26"/>
        <v>0.96627483374058909</v>
      </c>
      <c r="H107" s="39">
        <f t="shared" si="27"/>
        <v>24418319.25</v>
      </c>
      <c r="I107" s="40">
        <f t="shared" si="28"/>
        <v>0.19938951294362048</v>
      </c>
      <c r="J107" s="26"/>
      <c r="K107" s="1"/>
      <c r="L107" s="1"/>
      <c r="M107" s="1"/>
      <c r="N107" s="1"/>
    </row>
    <row r="108" spans="1:14" x14ac:dyDescent="0.25">
      <c r="A108" s="92" t="s">
        <v>78</v>
      </c>
      <c r="B108" s="97" t="s">
        <v>79</v>
      </c>
      <c r="C108" s="90">
        <f>C109+C110</f>
        <v>13368333.15</v>
      </c>
      <c r="D108" s="90">
        <f>D109+D110</f>
        <v>3868333.15</v>
      </c>
      <c r="E108" s="90">
        <f>E109+E110</f>
        <v>3868333.15</v>
      </c>
      <c r="F108" s="94">
        <f t="shared" si="25"/>
        <v>0</v>
      </c>
      <c r="G108" s="95">
        <f t="shared" si="26"/>
        <v>1</v>
      </c>
      <c r="H108" s="94">
        <f t="shared" si="27"/>
        <v>9500000</v>
      </c>
      <c r="I108" s="95">
        <f t="shared" si="28"/>
        <v>0.28936540603792477</v>
      </c>
      <c r="J108" s="26"/>
      <c r="K108" s="1"/>
      <c r="L108" s="1"/>
      <c r="M108" s="1"/>
      <c r="N108" s="1"/>
    </row>
    <row r="109" spans="1:14" hidden="1" x14ac:dyDescent="0.25">
      <c r="A109" s="46" t="s">
        <v>163</v>
      </c>
      <c r="B109" s="98" t="s">
        <v>162</v>
      </c>
      <c r="C109" s="88"/>
      <c r="D109" s="88"/>
      <c r="E109" s="88"/>
      <c r="F109" s="37">
        <f t="shared" si="25"/>
        <v>0</v>
      </c>
      <c r="G109" s="38" t="e">
        <f t="shared" si="26"/>
        <v>#DIV/0!</v>
      </c>
      <c r="H109" s="39"/>
      <c r="I109" s="40"/>
      <c r="J109" s="26"/>
      <c r="K109" s="1"/>
      <c r="L109" s="1"/>
      <c r="M109" s="1"/>
      <c r="N109" s="1"/>
    </row>
    <row r="110" spans="1:14" x14ac:dyDescent="0.25">
      <c r="A110" s="23" t="s">
        <v>80</v>
      </c>
      <c r="B110" s="98" t="s">
        <v>81</v>
      </c>
      <c r="C110" s="200">
        <v>13368333.15</v>
      </c>
      <c r="D110" s="199">
        <v>3868333.15</v>
      </c>
      <c r="E110" s="200">
        <v>3868333.15</v>
      </c>
      <c r="F110" s="37">
        <f t="shared" si="25"/>
        <v>0</v>
      </c>
      <c r="G110" s="38">
        <f>E110/D110</f>
        <v>1</v>
      </c>
      <c r="H110" s="39">
        <f t="shared" si="27"/>
        <v>9500000</v>
      </c>
      <c r="I110" s="40">
        <f t="shared" si="28"/>
        <v>0.28936540603792477</v>
      </c>
      <c r="J110" s="26"/>
      <c r="K110" s="1"/>
      <c r="L110" s="1"/>
      <c r="M110" s="1"/>
      <c r="N110" s="1"/>
    </row>
    <row r="111" spans="1:14" x14ac:dyDescent="0.25">
      <c r="A111" s="92" t="s">
        <v>82</v>
      </c>
      <c r="B111" s="97" t="s">
        <v>83</v>
      </c>
      <c r="C111" s="90">
        <f>SUM(C112:C115)</f>
        <v>363053203.24000001</v>
      </c>
      <c r="D111" s="90">
        <f>SUM(D112:D115)</f>
        <v>73675088.109999999</v>
      </c>
      <c r="E111" s="90">
        <f>SUM(E112:E115)</f>
        <v>71826478.680000007</v>
      </c>
      <c r="F111" s="94">
        <f t="shared" si="25"/>
        <v>1848609.4299999923</v>
      </c>
      <c r="G111" s="95">
        <f t="shared" si="26"/>
        <v>0.97490862274586032</v>
      </c>
      <c r="H111" s="94">
        <f t="shared" si="27"/>
        <v>291226724.56</v>
      </c>
      <c r="I111" s="95">
        <f t="shared" si="28"/>
        <v>0.19784009076079789</v>
      </c>
      <c r="J111" s="26"/>
      <c r="K111" s="1"/>
      <c r="L111" s="1"/>
      <c r="M111" s="1"/>
      <c r="N111" s="1"/>
    </row>
    <row r="112" spans="1:14" x14ac:dyDescent="0.25">
      <c r="A112" s="46" t="s">
        <v>84</v>
      </c>
      <c r="B112" s="98" t="s">
        <v>85</v>
      </c>
      <c r="C112" s="200">
        <v>14769657.560000001</v>
      </c>
      <c r="D112" s="118">
        <v>1761000</v>
      </c>
      <c r="E112" s="200">
        <v>1759258.7</v>
      </c>
      <c r="F112" s="37">
        <f t="shared" si="25"/>
        <v>1741.3000000000466</v>
      </c>
      <c r="G112" s="38">
        <f t="shared" si="26"/>
        <v>0.99901118682566725</v>
      </c>
      <c r="H112" s="39">
        <f t="shared" si="27"/>
        <v>13010398.860000001</v>
      </c>
      <c r="I112" s="40">
        <f t="shared" si="28"/>
        <v>0.11911303243512708</v>
      </c>
      <c r="J112" s="26"/>
      <c r="K112" s="1"/>
      <c r="L112" s="1"/>
      <c r="M112" s="1"/>
      <c r="N112" s="1"/>
    </row>
    <row r="113" spans="1:14" x14ac:dyDescent="0.25">
      <c r="A113" s="46" t="s">
        <v>86</v>
      </c>
      <c r="B113" s="98" t="s">
        <v>87</v>
      </c>
      <c r="C113" s="200">
        <v>75129248</v>
      </c>
      <c r="D113" s="118">
        <v>1503658.62</v>
      </c>
      <c r="E113" s="200">
        <v>1503658.62</v>
      </c>
      <c r="F113" s="37">
        <f t="shared" si="25"/>
        <v>0</v>
      </c>
      <c r="G113" s="38">
        <f t="shared" si="26"/>
        <v>1</v>
      </c>
      <c r="H113" s="39">
        <f t="shared" si="27"/>
        <v>73625589.379999995</v>
      </c>
      <c r="I113" s="40">
        <f t="shared" si="28"/>
        <v>2.0014290839168256E-2</v>
      </c>
      <c r="J113" s="26"/>
      <c r="K113" s="1"/>
      <c r="L113" s="1"/>
      <c r="M113" s="1"/>
      <c r="N113" s="1"/>
    </row>
    <row r="114" spans="1:14" x14ac:dyDescent="0.25">
      <c r="A114" s="46" t="s">
        <v>88</v>
      </c>
      <c r="B114" s="98" t="s">
        <v>89</v>
      </c>
      <c r="C114" s="200">
        <v>196208834.52000001</v>
      </c>
      <c r="D114" s="118">
        <v>16385578.369999999</v>
      </c>
      <c r="E114" s="200">
        <v>15798220.189999999</v>
      </c>
      <c r="F114" s="37">
        <f t="shared" si="25"/>
        <v>587358.1799999997</v>
      </c>
      <c r="G114" s="38">
        <f t="shared" si="26"/>
        <v>0.96415395497571321</v>
      </c>
      <c r="H114" s="39">
        <f t="shared" si="27"/>
        <v>180410614.33000001</v>
      </c>
      <c r="I114" s="40">
        <f t="shared" si="28"/>
        <v>8.0517374401862879E-2</v>
      </c>
      <c r="J114" s="26"/>
      <c r="K114" s="1"/>
      <c r="L114" s="1"/>
      <c r="M114" s="1"/>
      <c r="N114" s="1"/>
    </row>
    <row r="115" spans="1:14" x14ac:dyDescent="0.25">
      <c r="A115" s="46" t="s">
        <v>90</v>
      </c>
      <c r="B115" s="98" t="s">
        <v>91</v>
      </c>
      <c r="C115" s="200">
        <v>76945463.159999996</v>
      </c>
      <c r="D115" s="118">
        <v>54024851.120000005</v>
      </c>
      <c r="E115" s="200">
        <v>52765341.170000002</v>
      </c>
      <c r="F115" s="37">
        <f t="shared" si="25"/>
        <v>1259509.950000003</v>
      </c>
      <c r="G115" s="38">
        <f t="shared" si="26"/>
        <v>0.97668647069100889</v>
      </c>
      <c r="H115" s="39">
        <f t="shared" si="27"/>
        <v>24180121.989999995</v>
      </c>
      <c r="I115" s="40">
        <f t="shared" si="28"/>
        <v>0.68574986754293787</v>
      </c>
      <c r="J115" s="26"/>
      <c r="K115" s="1"/>
      <c r="L115" s="1"/>
      <c r="M115" s="1"/>
      <c r="N115" s="1"/>
    </row>
    <row r="116" spans="1:14" x14ac:dyDescent="0.25">
      <c r="A116" s="92" t="s">
        <v>92</v>
      </c>
      <c r="B116" s="97" t="s">
        <v>93</v>
      </c>
      <c r="C116" s="93">
        <f>C117+C118</f>
        <v>232344236.38999999</v>
      </c>
      <c r="D116" s="93">
        <f>D117+D118</f>
        <v>52398940.490000002</v>
      </c>
      <c r="E116" s="93">
        <f>E117+E118</f>
        <v>51775682.5</v>
      </c>
      <c r="F116" s="94">
        <f t="shared" si="25"/>
        <v>623257.99000000209</v>
      </c>
      <c r="G116" s="95">
        <f t="shared" si="26"/>
        <v>0.9881055230473802</v>
      </c>
      <c r="H116" s="94">
        <f t="shared" si="27"/>
        <v>180568553.88999999</v>
      </c>
      <c r="I116" s="95">
        <f t="shared" si="28"/>
        <v>0.22284039967788247</v>
      </c>
      <c r="J116" s="26"/>
      <c r="K116" s="1"/>
      <c r="L116" s="1"/>
      <c r="M116" s="1"/>
      <c r="N116" s="1"/>
    </row>
    <row r="117" spans="1:14" x14ac:dyDescent="0.25">
      <c r="A117" s="46" t="s">
        <v>94</v>
      </c>
      <c r="B117" s="98" t="s">
        <v>95</v>
      </c>
      <c r="C117" s="200">
        <v>185750484.38999999</v>
      </c>
      <c r="D117" s="118">
        <v>43875188.490000002</v>
      </c>
      <c r="E117" s="200">
        <v>43685575.399999999</v>
      </c>
      <c r="F117" s="37">
        <f t="shared" si="25"/>
        <v>189613.09000000358</v>
      </c>
      <c r="G117" s="38">
        <f t="shared" si="26"/>
        <v>0.99567835269714633</v>
      </c>
      <c r="H117" s="39">
        <f t="shared" si="27"/>
        <v>142064908.98999998</v>
      </c>
      <c r="I117" s="40">
        <f t="shared" si="28"/>
        <v>0.23518418023760396</v>
      </c>
      <c r="J117" s="26"/>
      <c r="K117" s="1"/>
      <c r="L117" s="1"/>
      <c r="M117" s="1"/>
      <c r="N117" s="1"/>
    </row>
    <row r="118" spans="1:14" x14ac:dyDescent="0.25">
      <c r="A118" s="23" t="s">
        <v>213</v>
      </c>
      <c r="B118" s="98" t="s">
        <v>212</v>
      </c>
      <c r="C118" s="200">
        <v>46593752</v>
      </c>
      <c r="D118" s="118">
        <v>8523752</v>
      </c>
      <c r="E118" s="200">
        <v>8090107.0999999996</v>
      </c>
      <c r="F118" s="37">
        <f t="shared" si="25"/>
        <v>433644.90000000037</v>
      </c>
      <c r="G118" s="38">
        <f t="shared" si="26"/>
        <v>0.94912511532480059</v>
      </c>
      <c r="H118" s="39">
        <f t="shared" si="27"/>
        <v>38503644.899999999</v>
      </c>
      <c r="I118" s="40">
        <f t="shared" si="28"/>
        <v>0.17363072842899621</v>
      </c>
      <c r="J118" s="26"/>
      <c r="K118" s="1"/>
      <c r="L118" s="1"/>
      <c r="M118" s="1"/>
      <c r="N118" s="1"/>
    </row>
    <row r="119" spans="1:14" ht="31.5" x14ac:dyDescent="0.25">
      <c r="A119" s="92" t="s">
        <v>96</v>
      </c>
      <c r="B119" s="97" t="s">
        <v>97</v>
      </c>
      <c r="C119" s="93">
        <f>C120</f>
        <v>13902719.18</v>
      </c>
      <c r="D119" s="93">
        <f>D120</f>
        <v>0</v>
      </c>
      <c r="E119" s="93">
        <f>E120</f>
        <v>0</v>
      </c>
      <c r="F119" s="211">
        <f t="shared" ref="F119:F120" si="35">D119-E119</f>
        <v>0</v>
      </c>
      <c r="G119" s="212" t="e">
        <f t="shared" ref="G119:G120" si="36">E119/D119</f>
        <v>#DIV/0!</v>
      </c>
      <c r="H119" s="211">
        <f t="shared" ref="H119:H120" si="37">C119-E119</f>
        <v>13902719.18</v>
      </c>
      <c r="I119" s="212">
        <f t="shared" ref="I119:I120" si="38">E119/C119</f>
        <v>0</v>
      </c>
      <c r="J119" s="26"/>
      <c r="K119" s="1"/>
      <c r="L119" s="1"/>
      <c r="M119" s="1"/>
      <c r="N119" s="1"/>
    </row>
    <row r="120" spans="1:14" ht="31.5" x14ac:dyDescent="0.25">
      <c r="A120" s="23" t="s">
        <v>98</v>
      </c>
      <c r="B120" s="98" t="s">
        <v>99</v>
      </c>
      <c r="C120" s="69">
        <v>13902719.18</v>
      </c>
      <c r="D120" s="66">
        <v>0</v>
      </c>
      <c r="E120" s="66">
        <v>0</v>
      </c>
      <c r="F120" s="37">
        <f t="shared" si="35"/>
        <v>0</v>
      </c>
      <c r="G120" s="38" t="e">
        <f t="shared" si="36"/>
        <v>#DIV/0!</v>
      </c>
      <c r="H120" s="39">
        <f t="shared" si="37"/>
        <v>13902719.18</v>
      </c>
      <c r="I120" s="40">
        <f t="shared" si="38"/>
        <v>0</v>
      </c>
      <c r="J120" s="26"/>
      <c r="K120" s="1"/>
      <c r="L120" s="1"/>
      <c r="M120" s="1"/>
      <c r="N120" s="1"/>
    </row>
    <row r="121" spans="1:14" ht="47.25" x14ac:dyDescent="0.25">
      <c r="A121" s="89" t="s">
        <v>206</v>
      </c>
      <c r="B121" s="97" t="s">
        <v>100</v>
      </c>
      <c r="C121" s="90">
        <f>C122+C124+C126</f>
        <v>671933696.89999998</v>
      </c>
      <c r="D121" s="90">
        <f>D122+D124+D126</f>
        <v>120843323.70999999</v>
      </c>
      <c r="E121" s="90">
        <f>E122+E124+E126</f>
        <v>94302073.710000008</v>
      </c>
      <c r="F121" s="90">
        <f t="shared" si="25"/>
        <v>26541249.999999985</v>
      </c>
      <c r="G121" s="91">
        <f t="shared" si="26"/>
        <v>0.7803664349410504</v>
      </c>
      <c r="H121" s="90">
        <f t="shared" si="27"/>
        <v>577631623.18999994</v>
      </c>
      <c r="I121" s="91">
        <f t="shared" si="28"/>
        <v>0.1403443139480389</v>
      </c>
      <c r="J121" s="26"/>
      <c r="K121" s="1"/>
      <c r="L121" s="1"/>
      <c r="M121" s="1"/>
      <c r="N121" s="1"/>
    </row>
    <row r="122" spans="1:14" ht="47.25" x14ac:dyDescent="0.25">
      <c r="A122" s="23" t="s">
        <v>101</v>
      </c>
      <c r="B122" s="98" t="s">
        <v>102</v>
      </c>
      <c r="C122" s="200">
        <v>185763200</v>
      </c>
      <c r="D122" s="200">
        <v>50662680</v>
      </c>
      <c r="E122" s="200">
        <v>50662680</v>
      </c>
      <c r="F122" s="84">
        <f t="shared" si="25"/>
        <v>0</v>
      </c>
      <c r="G122" s="85">
        <f t="shared" si="26"/>
        <v>1</v>
      </c>
      <c r="H122" s="86">
        <f t="shared" si="27"/>
        <v>135100520</v>
      </c>
      <c r="I122" s="87">
        <f t="shared" si="28"/>
        <v>0.27272721400148148</v>
      </c>
      <c r="J122" s="26"/>
      <c r="K122" s="1"/>
      <c r="L122" s="1"/>
      <c r="M122" s="1"/>
      <c r="N122" s="1"/>
    </row>
    <row r="123" spans="1:14" x14ac:dyDescent="0.25">
      <c r="A123" s="226" t="s">
        <v>247</v>
      </c>
      <c r="B123" s="227"/>
      <c r="C123" s="73">
        <f>C122</f>
        <v>185763200</v>
      </c>
      <c r="D123" s="73">
        <f>D122</f>
        <v>50662680</v>
      </c>
      <c r="E123" s="73">
        <f>E122</f>
        <v>50662680</v>
      </c>
      <c r="F123" s="74">
        <f t="shared" si="25"/>
        <v>0</v>
      </c>
      <c r="G123" s="75">
        <f t="shared" si="26"/>
        <v>1</v>
      </c>
      <c r="H123" s="74">
        <f t="shared" si="27"/>
        <v>135100520</v>
      </c>
      <c r="I123" s="75">
        <f>E123/C123</f>
        <v>0.27272721400148148</v>
      </c>
      <c r="J123" s="26"/>
      <c r="K123" s="1"/>
      <c r="L123" s="1"/>
      <c r="M123" s="1"/>
      <c r="N123" s="1"/>
    </row>
    <row r="124" spans="1:14" ht="16.5" customHeight="1" x14ac:dyDescent="0.25">
      <c r="A124" s="43" t="s">
        <v>103</v>
      </c>
      <c r="B124" s="98" t="s">
        <v>104</v>
      </c>
      <c r="C124" s="200">
        <v>18522000</v>
      </c>
      <c r="D124" s="200">
        <v>0</v>
      </c>
      <c r="E124" s="200">
        <v>0</v>
      </c>
      <c r="F124" s="48">
        <f t="shared" si="25"/>
        <v>0</v>
      </c>
      <c r="G124" s="85" t="e">
        <f t="shared" si="26"/>
        <v>#DIV/0!</v>
      </c>
      <c r="H124" s="49">
        <f t="shared" si="27"/>
        <v>18522000</v>
      </c>
      <c r="I124" s="87">
        <f t="shared" si="28"/>
        <v>0</v>
      </c>
      <c r="J124" s="26"/>
      <c r="K124" s="1"/>
      <c r="L124" s="1"/>
      <c r="M124" s="1"/>
      <c r="N124" s="1"/>
    </row>
    <row r="125" spans="1:14" ht="20.25" customHeight="1" x14ac:dyDescent="0.25">
      <c r="A125" s="226" t="s">
        <v>247</v>
      </c>
      <c r="B125" s="227"/>
      <c r="C125" s="72">
        <f>C124</f>
        <v>18522000</v>
      </c>
      <c r="D125" s="72">
        <f>D124</f>
        <v>0</v>
      </c>
      <c r="E125" s="72">
        <f>E124</f>
        <v>0</v>
      </c>
      <c r="F125" s="74">
        <f t="shared" si="25"/>
        <v>0</v>
      </c>
      <c r="G125" s="80" t="e">
        <f t="shared" si="26"/>
        <v>#DIV/0!</v>
      </c>
      <c r="H125" s="74">
        <f t="shared" si="27"/>
        <v>18522000</v>
      </c>
      <c r="I125" s="80">
        <f t="shared" si="28"/>
        <v>0</v>
      </c>
      <c r="J125" s="26"/>
      <c r="K125" s="1"/>
      <c r="L125" s="1"/>
      <c r="M125" s="1"/>
      <c r="N125" s="1"/>
    </row>
    <row r="126" spans="1:14" x14ac:dyDescent="0.25">
      <c r="A126" s="23" t="s">
        <v>105</v>
      </c>
      <c r="B126" s="98" t="s">
        <v>106</v>
      </c>
      <c r="C126" s="200">
        <f>SUM(C127:C128)</f>
        <v>467648496.89999998</v>
      </c>
      <c r="D126" s="131">
        <f>SUM(D127:D128)</f>
        <v>70180643.709999993</v>
      </c>
      <c r="E126" s="200">
        <f>SUM(E127:E128)</f>
        <v>43639393.710000001</v>
      </c>
      <c r="F126" s="37">
        <f t="shared" si="25"/>
        <v>26541249.999999993</v>
      </c>
      <c r="G126" s="38">
        <f t="shared" si="26"/>
        <v>0.62181523854820175</v>
      </c>
      <c r="H126" s="39">
        <f>C126-E126</f>
        <v>424009103.19</v>
      </c>
      <c r="I126" s="40">
        <f t="shared" si="28"/>
        <v>9.3316655563487616E-2</v>
      </c>
      <c r="J126" s="26"/>
      <c r="K126" s="1"/>
      <c r="L126" s="1"/>
      <c r="M126" s="1"/>
      <c r="N126" s="1"/>
    </row>
    <row r="127" spans="1:14" x14ac:dyDescent="0.25">
      <c r="A127" s="226" t="s">
        <v>107</v>
      </c>
      <c r="B127" s="227"/>
      <c r="C127" s="73">
        <v>258495000</v>
      </c>
      <c r="D127" s="124">
        <v>64623750</v>
      </c>
      <c r="E127" s="79">
        <v>43082500</v>
      </c>
      <c r="F127" s="74">
        <f t="shared" si="25"/>
        <v>21541250</v>
      </c>
      <c r="G127" s="75">
        <f>E127/D127</f>
        <v>0.66666666666666663</v>
      </c>
      <c r="H127" s="74">
        <f>C127-E127</f>
        <v>215412500</v>
      </c>
      <c r="I127" s="75">
        <f>E127/C127</f>
        <v>0.16666666666666666</v>
      </c>
      <c r="J127" s="26"/>
      <c r="K127" s="1"/>
      <c r="L127" s="1"/>
      <c r="M127" s="1"/>
      <c r="N127" s="1"/>
    </row>
    <row r="128" spans="1:14" x14ac:dyDescent="0.25">
      <c r="A128" s="226" t="s">
        <v>248</v>
      </c>
      <c r="B128" s="227"/>
      <c r="C128" s="79">
        <v>209153496.90000001</v>
      </c>
      <c r="D128" s="72">
        <v>5556893.71</v>
      </c>
      <c r="E128" s="124">
        <v>556893.71</v>
      </c>
      <c r="F128" s="74">
        <f>D128-E128</f>
        <v>5000000</v>
      </c>
      <c r="G128" s="75">
        <f t="shared" si="26"/>
        <v>0.10021672881700665</v>
      </c>
      <c r="H128" s="74">
        <f t="shared" si="27"/>
        <v>208596603.19</v>
      </c>
      <c r="I128" s="75">
        <f t="shared" si="28"/>
        <v>2.6626076936512358E-3</v>
      </c>
      <c r="J128" s="26"/>
      <c r="K128" s="1"/>
      <c r="L128" s="1"/>
      <c r="M128" s="1"/>
      <c r="N128" s="1"/>
    </row>
    <row r="129" spans="1:14" x14ac:dyDescent="0.25">
      <c r="A129" s="224" t="s">
        <v>108</v>
      </c>
      <c r="B129" s="225"/>
      <c r="C129" s="71">
        <f>C79+C86+C88+C95+C98+C105+C108+C111+C116+C119+C121</f>
        <v>6374666670.1400003</v>
      </c>
      <c r="D129" s="71">
        <f t="shared" ref="D129:E129" si="39">D79+D86+D88+D95+D98+D105+D108+D111+D116+D119+D121</f>
        <v>1193858311.1399999</v>
      </c>
      <c r="E129" s="71">
        <f t="shared" si="39"/>
        <v>1135294581.73</v>
      </c>
      <c r="F129" s="50">
        <f>D129-E129</f>
        <v>58563729.409999847</v>
      </c>
      <c r="G129" s="51">
        <f t="shared" si="26"/>
        <v>0.95094582928012783</v>
      </c>
      <c r="H129" s="50">
        <f>C129-E129</f>
        <v>5239372088.4099998</v>
      </c>
      <c r="I129" s="51">
        <f>E129/C129</f>
        <v>0.17809473663115732</v>
      </c>
      <c r="J129" s="26"/>
      <c r="K129" s="1"/>
      <c r="L129" s="1"/>
      <c r="M129" s="1"/>
      <c r="N129" s="1"/>
    </row>
    <row r="130" spans="1:14" ht="44.25" customHeight="1" x14ac:dyDescent="0.25">
      <c r="A130" s="226" t="s">
        <v>109</v>
      </c>
      <c r="B130" s="227"/>
      <c r="C130" s="77">
        <f>C123+C125+C128+C91+C97</f>
        <v>415083096.89999998</v>
      </c>
      <c r="D130" s="77">
        <f>D123+D125+D128+D91+D97</f>
        <v>57863973.710000001</v>
      </c>
      <c r="E130" s="77">
        <f>E123+E125+E128+E91+E97</f>
        <v>52863973.710000001</v>
      </c>
      <c r="F130" s="77">
        <f>F91+F123+F127+F128+F125</f>
        <v>26541250</v>
      </c>
      <c r="G130" s="117">
        <f t="shared" si="26"/>
        <v>0.91359044878150319</v>
      </c>
      <c r="H130" s="77">
        <f>H91+H123+H127+H128+H125</f>
        <v>577631623.19000006</v>
      </c>
      <c r="I130" s="117">
        <f t="shared" si="28"/>
        <v>0.12735756792991201</v>
      </c>
      <c r="J130" s="26"/>
      <c r="K130" s="1"/>
      <c r="L130" s="1"/>
      <c r="M130" s="1"/>
      <c r="N130" s="1"/>
    </row>
    <row r="131" spans="1:14" x14ac:dyDescent="0.25">
      <c r="A131" s="52" t="s">
        <v>110</v>
      </c>
      <c r="B131" s="99"/>
      <c r="C131" s="70">
        <f>C77-C129</f>
        <v>-447979346.63000107</v>
      </c>
      <c r="D131" s="70">
        <f>D77-D129</f>
        <v>64960733.260000229</v>
      </c>
      <c r="E131" s="70">
        <f>E77-E129</f>
        <v>22307701.670000076</v>
      </c>
      <c r="F131" s="32"/>
      <c r="G131" s="33"/>
      <c r="H131" s="34"/>
      <c r="I131" s="35"/>
      <c r="J131" s="26"/>
      <c r="K131" s="1"/>
      <c r="L131" s="1"/>
      <c r="M131" s="1"/>
      <c r="N131" s="1"/>
    </row>
    <row r="132" spans="1:14" x14ac:dyDescent="0.25">
      <c r="A132" s="125"/>
      <c r="B132" s="101"/>
      <c r="C132" s="126"/>
      <c r="D132" s="126"/>
      <c r="E132" s="126"/>
      <c r="F132" s="54"/>
      <c r="G132" s="127"/>
      <c r="H132" s="128"/>
      <c r="I132" s="58"/>
      <c r="J132" s="26"/>
      <c r="K132" s="1"/>
      <c r="L132" s="1"/>
      <c r="M132" s="1"/>
      <c r="N132" s="1"/>
    </row>
    <row r="133" spans="1:14" x14ac:dyDescent="0.25">
      <c r="A133" s="125"/>
      <c r="B133" s="101"/>
      <c r="C133" s="126"/>
      <c r="D133" s="126"/>
      <c r="E133" s="126"/>
      <c r="F133" s="54"/>
      <c r="G133" s="127"/>
      <c r="H133" s="128"/>
      <c r="I133" s="58"/>
      <c r="J133" s="26"/>
      <c r="K133" s="1"/>
      <c r="L133" s="1"/>
      <c r="M133" s="1"/>
      <c r="N133" s="1"/>
    </row>
    <row r="134" spans="1:14" x14ac:dyDescent="0.25">
      <c r="A134" s="125"/>
      <c r="B134" s="101"/>
      <c r="C134" s="126"/>
      <c r="D134" s="126"/>
      <c r="E134" s="126"/>
      <c r="F134" s="54"/>
      <c r="G134" s="127"/>
      <c r="H134" s="128"/>
      <c r="I134" s="58"/>
      <c r="J134" s="26"/>
      <c r="K134" s="1"/>
      <c r="L134" s="1"/>
      <c r="M134" s="1"/>
      <c r="N134" s="1"/>
    </row>
    <row r="135" spans="1:14" x14ac:dyDescent="0.25">
      <c r="A135" s="125"/>
      <c r="B135" s="101"/>
      <c r="C135" s="126"/>
      <c r="D135" s="126"/>
      <c r="E135" s="126"/>
      <c r="F135" s="54"/>
      <c r="G135" s="127"/>
      <c r="H135" s="128"/>
      <c r="I135" s="58"/>
      <c r="J135" s="26"/>
      <c r="K135" s="1"/>
      <c r="L135" s="1"/>
      <c r="M135" s="1"/>
      <c r="N135" s="1"/>
    </row>
    <row r="136" spans="1:14" x14ac:dyDescent="0.25">
      <c r="A136" s="53"/>
      <c r="B136" s="101"/>
      <c r="C136" s="54"/>
      <c r="D136" s="54"/>
      <c r="E136" s="54"/>
      <c r="F136" s="54"/>
      <c r="G136" s="54"/>
      <c r="H136" s="55"/>
      <c r="I136" s="56"/>
      <c r="J136" s="26"/>
      <c r="K136" s="1"/>
      <c r="L136" s="1"/>
      <c r="M136" s="1"/>
      <c r="N136" s="1"/>
    </row>
    <row r="137" spans="1:14" x14ac:dyDescent="0.25">
      <c r="A137" s="53"/>
      <c r="B137" s="101"/>
      <c r="C137" s="54"/>
      <c r="D137" s="54"/>
      <c r="E137" s="57"/>
      <c r="F137" s="57"/>
      <c r="G137" s="57"/>
      <c r="H137" s="55"/>
      <c r="I137" s="56"/>
    </row>
    <row r="138" spans="1:14" x14ac:dyDescent="0.25">
      <c r="A138" s="53"/>
      <c r="B138" s="101"/>
      <c r="C138" s="54"/>
      <c r="D138" s="54"/>
      <c r="E138" s="57"/>
      <c r="F138" s="57"/>
      <c r="G138" s="57"/>
      <c r="H138" s="55"/>
      <c r="I138" s="56"/>
    </row>
    <row r="139" spans="1:14" x14ac:dyDescent="0.25">
      <c r="A139" s="228"/>
      <c r="B139" s="228"/>
      <c r="C139" s="228"/>
      <c r="D139" s="228"/>
      <c r="E139" s="228"/>
      <c r="F139" s="228"/>
      <c r="G139" s="228"/>
      <c r="H139" s="228"/>
      <c r="I139" s="228"/>
    </row>
    <row r="140" spans="1:14" x14ac:dyDescent="0.25">
      <c r="A140" s="229" t="s">
        <v>233</v>
      </c>
      <c r="B140" s="229"/>
      <c r="C140" s="229"/>
      <c r="D140" s="229"/>
      <c r="E140" s="229"/>
      <c r="F140" s="229"/>
      <c r="G140" s="229"/>
      <c r="H140" s="229"/>
      <c r="I140" s="229"/>
    </row>
    <row r="141" spans="1:14" x14ac:dyDescent="0.25">
      <c r="A141" s="230" t="s">
        <v>229</v>
      </c>
      <c r="B141" s="230"/>
      <c r="C141" s="230"/>
      <c r="D141" s="230"/>
      <c r="E141" s="230"/>
      <c r="F141" s="230"/>
      <c r="G141" s="230"/>
      <c r="H141" s="230"/>
      <c r="I141" s="230"/>
    </row>
    <row r="142" spans="1:14" x14ac:dyDescent="0.25">
      <c r="A142" s="17"/>
      <c r="B142" s="101"/>
      <c r="C142" s="54"/>
      <c r="D142" s="54"/>
      <c r="E142" s="54"/>
      <c r="F142" s="54"/>
      <c r="G142" s="54"/>
      <c r="H142" s="55"/>
      <c r="I142" s="56"/>
    </row>
    <row r="143" spans="1:14" x14ac:dyDescent="0.2">
      <c r="A143" s="233" t="s">
        <v>6</v>
      </c>
      <c r="B143" s="233" t="s">
        <v>5</v>
      </c>
      <c r="C143" s="234" t="s">
        <v>230</v>
      </c>
      <c r="D143" s="236" t="s">
        <v>232</v>
      </c>
      <c r="E143" s="238"/>
      <c r="F143" s="82"/>
      <c r="G143" s="82"/>
      <c r="H143" s="239"/>
      <c r="I143" s="240"/>
    </row>
    <row r="144" spans="1:14" x14ac:dyDescent="0.2">
      <c r="A144" s="233"/>
      <c r="B144" s="233"/>
      <c r="C144" s="235"/>
      <c r="D144" s="237"/>
      <c r="E144" s="238"/>
      <c r="F144" s="82"/>
      <c r="G144" s="82"/>
      <c r="H144" s="239"/>
      <c r="I144" s="240"/>
    </row>
    <row r="145" spans="1:10" s="3" customFormat="1" x14ac:dyDescent="0.2">
      <c r="A145" s="219" t="s">
        <v>249</v>
      </c>
      <c r="B145" s="99"/>
      <c r="C145" s="220">
        <f>C146+C151</f>
        <v>447979346.63000107</v>
      </c>
      <c r="D145" s="220">
        <f>D146+D151</f>
        <v>-22307701.670000076</v>
      </c>
      <c r="E145" s="60"/>
      <c r="F145" s="60"/>
      <c r="G145" s="60"/>
      <c r="H145" s="221"/>
      <c r="I145" s="222"/>
      <c r="J145" s="223"/>
    </row>
    <row r="146" spans="1:10" x14ac:dyDescent="0.25">
      <c r="A146" s="241" t="s">
        <v>159</v>
      </c>
      <c r="B146" s="241"/>
      <c r="C146" s="59">
        <f>C147+C148</f>
        <v>270600000</v>
      </c>
      <c r="D146" s="59">
        <f>D147+D148</f>
        <v>-30000000</v>
      </c>
      <c r="E146" s="60"/>
      <c r="F146" s="60"/>
      <c r="G146" s="60"/>
      <c r="H146" s="55"/>
      <c r="I146" s="58"/>
    </row>
    <row r="147" spans="1:10" s="204" customFormat="1" ht="63" x14ac:dyDescent="0.25">
      <c r="A147" s="136" t="s">
        <v>250</v>
      </c>
      <c r="B147" s="207" t="s">
        <v>251</v>
      </c>
      <c r="C147" s="214">
        <v>319000000</v>
      </c>
      <c r="D147" s="214">
        <v>0</v>
      </c>
      <c r="E147" s="60"/>
      <c r="F147" s="60"/>
      <c r="G147" s="60"/>
      <c r="H147" s="55"/>
      <c r="I147" s="58"/>
      <c r="J147" s="31"/>
    </row>
    <row r="148" spans="1:10" s="213" customFormat="1" ht="31.5" x14ac:dyDescent="0.25">
      <c r="A148" s="136" t="s">
        <v>253</v>
      </c>
      <c r="B148" s="207" t="s">
        <v>255</v>
      </c>
      <c r="C148" s="214">
        <f>C149+C150</f>
        <v>-48400000</v>
      </c>
      <c r="D148" s="214">
        <f>D149+D150</f>
        <v>-30000000</v>
      </c>
      <c r="E148" s="60"/>
      <c r="F148" s="60"/>
      <c r="G148" s="60"/>
      <c r="H148" s="55"/>
      <c r="I148" s="58"/>
      <c r="J148" s="31"/>
    </row>
    <row r="149" spans="1:10" s="204" customFormat="1" ht="47.25" x14ac:dyDescent="0.25">
      <c r="A149" s="136" t="s">
        <v>252</v>
      </c>
      <c r="B149" s="207" t="s">
        <v>254</v>
      </c>
      <c r="C149" s="214">
        <v>-90000000</v>
      </c>
      <c r="D149" s="214">
        <v>-30000000</v>
      </c>
      <c r="E149" s="60"/>
      <c r="F149" s="60"/>
      <c r="G149" s="60"/>
      <c r="H149" s="55"/>
      <c r="I149" s="58"/>
      <c r="J149" s="31"/>
    </row>
    <row r="150" spans="1:10" s="204" customFormat="1" ht="47.25" x14ac:dyDescent="0.25">
      <c r="A150" s="136" t="s">
        <v>214</v>
      </c>
      <c r="B150" s="207" t="s">
        <v>215</v>
      </c>
      <c r="C150" s="214">
        <v>41600000</v>
      </c>
      <c r="D150" s="214">
        <v>0</v>
      </c>
      <c r="E150" s="60"/>
      <c r="F150" s="60"/>
      <c r="G150" s="60"/>
      <c r="H150" s="55"/>
      <c r="I150" s="58"/>
      <c r="J150" s="31"/>
    </row>
    <row r="151" spans="1:10" ht="31.5" x14ac:dyDescent="0.25">
      <c r="A151" s="22" t="s">
        <v>171</v>
      </c>
      <c r="B151" s="98" t="s">
        <v>111</v>
      </c>
      <c r="C151" s="66">
        <f>C152+C153</f>
        <v>177379346.63000107</v>
      </c>
      <c r="D151" s="66">
        <f>D152+D153</f>
        <v>7692298.3299999237</v>
      </c>
      <c r="E151" s="81"/>
      <c r="F151" s="81"/>
      <c r="G151" s="81"/>
      <c r="H151" s="61"/>
      <c r="I151" s="62"/>
    </row>
    <row r="152" spans="1:10" ht="49.5" customHeight="1" x14ac:dyDescent="0.25">
      <c r="A152" s="78" t="s">
        <v>170</v>
      </c>
      <c r="B152" s="98" t="s">
        <v>160</v>
      </c>
      <c r="C152" s="21">
        <f>-C77-C150-C147</f>
        <v>-6287287323.5099993</v>
      </c>
      <c r="D152" s="21">
        <v>-1207474722.1500001</v>
      </c>
      <c r="E152" s="67"/>
      <c r="F152" s="81"/>
      <c r="G152" s="81"/>
      <c r="H152" s="61"/>
      <c r="I152" s="62"/>
    </row>
    <row r="153" spans="1:10" ht="46.5" customHeight="1" x14ac:dyDescent="0.25">
      <c r="A153" s="78" t="s">
        <v>169</v>
      </c>
      <c r="B153" s="98" t="s">
        <v>161</v>
      </c>
      <c r="C153" s="21">
        <f>C129-C149</f>
        <v>6464666670.1400003</v>
      </c>
      <c r="D153" s="21">
        <v>1215167020.48</v>
      </c>
      <c r="E153" s="67"/>
      <c r="F153" s="81"/>
      <c r="G153" s="81"/>
      <c r="H153" s="61"/>
      <c r="I153" s="62"/>
    </row>
    <row r="154" spans="1:10" x14ac:dyDescent="0.25">
      <c r="A154" s="11"/>
      <c r="B154" s="100"/>
      <c r="C154" s="57"/>
      <c r="D154" s="57"/>
      <c r="E154" s="57"/>
      <c r="F154" s="57"/>
      <c r="G154" s="57"/>
      <c r="H154" s="64"/>
      <c r="I154" s="65"/>
    </row>
    <row r="155" spans="1:10" x14ac:dyDescent="0.25">
      <c r="A155" s="11"/>
      <c r="B155" s="100"/>
      <c r="C155" s="57"/>
      <c r="D155" s="57"/>
      <c r="E155" s="57"/>
      <c r="F155" s="57"/>
      <c r="G155" s="57"/>
      <c r="H155" s="64"/>
      <c r="I155" s="65"/>
    </row>
    <row r="156" spans="1:10" x14ac:dyDescent="0.25">
      <c r="A156" s="11"/>
      <c r="B156" s="100"/>
      <c r="C156" s="57"/>
      <c r="D156" s="57"/>
      <c r="E156" s="57"/>
      <c r="F156" s="57"/>
      <c r="G156" s="57"/>
      <c r="H156" s="64"/>
      <c r="I156" s="65"/>
    </row>
    <row r="157" spans="1:10" x14ac:dyDescent="0.25">
      <c r="A157" s="11"/>
      <c r="B157" s="100"/>
      <c r="C157" s="57"/>
      <c r="D157" s="57"/>
      <c r="E157" s="57"/>
      <c r="F157" s="57"/>
      <c r="G157" s="57"/>
      <c r="H157" s="64"/>
      <c r="I157" s="65"/>
    </row>
    <row r="158" spans="1:10" x14ac:dyDescent="0.25">
      <c r="A158" s="10"/>
      <c r="B158" s="104"/>
      <c r="C158" s="57"/>
      <c r="D158" s="57"/>
      <c r="E158" s="57"/>
      <c r="F158" s="57"/>
      <c r="G158" s="57"/>
      <c r="H158" s="64"/>
      <c r="I158" s="65"/>
    </row>
    <row r="159" spans="1:10" x14ac:dyDescent="0.25">
      <c r="A159" s="10" t="s">
        <v>23</v>
      </c>
      <c r="B159" s="104" t="s">
        <v>112</v>
      </c>
      <c r="C159" s="231"/>
      <c r="D159" s="231"/>
      <c r="E159" s="231"/>
      <c r="F159" s="61"/>
      <c r="G159" s="61"/>
      <c r="H159" s="232"/>
      <c r="I159" s="232"/>
    </row>
    <row r="160" spans="1:10" x14ac:dyDescent="0.25">
      <c r="A160" s="11"/>
      <c r="B160" s="100"/>
      <c r="C160" s="57"/>
      <c r="D160" s="57"/>
      <c r="E160" s="57"/>
      <c r="F160" s="57"/>
      <c r="G160" s="57"/>
      <c r="H160" s="64"/>
      <c r="I160" s="65"/>
    </row>
  </sheetData>
  <mergeCells count="37">
    <mergeCell ref="E5:I5"/>
    <mergeCell ref="E10:E11"/>
    <mergeCell ref="A6:I6"/>
    <mergeCell ref="D10:D11"/>
    <mergeCell ref="F10:G10"/>
    <mergeCell ref="A8:I8"/>
    <mergeCell ref="A7:I7"/>
    <mergeCell ref="B10:B11"/>
    <mergeCell ref="A13:B13"/>
    <mergeCell ref="A10:A11"/>
    <mergeCell ref="C10:C11"/>
    <mergeCell ref="A12:I12"/>
    <mergeCell ref="H10:I10"/>
    <mergeCell ref="A36:B36"/>
    <mergeCell ref="A128:B128"/>
    <mergeCell ref="A78:I78"/>
    <mergeCell ref="A91:B91"/>
    <mergeCell ref="A123:B123"/>
    <mergeCell ref="A125:B125"/>
    <mergeCell ref="A127:B127"/>
    <mergeCell ref="A97:B97"/>
    <mergeCell ref="A77:B77"/>
    <mergeCell ref="C159:E159"/>
    <mergeCell ref="H159:I159"/>
    <mergeCell ref="A143:A144"/>
    <mergeCell ref="B143:B144"/>
    <mergeCell ref="C143:C144"/>
    <mergeCell ref="D143:D144"/>
    <mergeCell ref="E143:E144"/>
    <mergeCell ref="H143:H144"/>
    <mergeCell ref="I143:I144"/>
    <mergeCell ref="A146:B146"/>
    <mergeCell ref="A129:B129"/>
    <mergeCell ref="A130:B130"/>
    <mergeCell ref="A139:I139"/>
    <mergeCell ref="A140:I140"/>
    <mergeCell ref="A141:I141"/>
  </mergeCells>
  <phoneticPr fontId="7" type="noConversion"/>
  <printOptions horizontalCentered="1"/>
  <pageMargins left="0.19685039370078741" right="0.19685039370078741" top="0.39370078740157483" bottom="0.27559055118110237" header="0.31496062992125984" footer="0.23622047244094491"/>
  <pageSetup paperSize="9" scale="60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район</vt:lpstr>
      <vt:lpstr>район!Заголовки_для_печати</vt:lpstr>
      <vt:lpstr>район!Область_печати</vt:lpstr>
    </vt:vector>
  </TitlesOfParts>
  <Company>ФКУ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2022-11-02T05:50:31Z</cp:lastPrinted>
  <dcterms:created xsi:type="dcterms:W3CDTF">2008-02-15T06:04:14Z</dcterms:created>
  <dcterms:modified xsi:type="dcterms:W3CDTF">2025-05-30T05:26:22Z</dcterms:modified>
</cp:coreProperties>
</file>