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254.5.3\отдел фэу\Предпринимательство\РЕЕСТРЫ\2022\"/>
    </mc:Choice>
  </mc:AlternateContent>
  <bookViews>
    <workbookView xWindow="0" yWindow="0" windowWidth="21084" windowHeight="7176"/>
  </bookViews>
  <sheets>
    <sheet name="Реестр" sheetId="1" r:id="rId1"/>
    <sheet name="Лист3" sheetId="3" r:id="rId2"/>
  </sheets>
  <externalReferences>
    <externalReference r:id="rId3"/>
  </externalReferences>
  <definedNames>
    <definedName name="_xlnm._FilterDatabase" localSheetId="0" hidden="1">Реестр!#REF!</definedName>
    <definedName name="да">'[1]Местное производство'!$AR$3:$AR$4</definedName>
    <definedName name="отклонить">'[1]Местное производство'!$AT$3:$AT$4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4" i="1" l="1"/>
  <c r="L134" i="1"/>
  <c r="J134" i="1"/>
  <c r="K134" i="1" l="1"/>
  <c r="N119" i="1" l="1"/>
  <c r="M68" i="1"/>
  <c r="N56" i="1"/>
  <c r="M56" i="1"/>
  <c r="N52" i="1"/>
  <c r="M52" i="1"/>
  <c r="N35" i="1"/>
  <c r="N32" i="1"/>
  <c r="N30" i="1"/>
  <c r="N27" i="1"/>
  <c r="N23" i="1"/>
  <c r="N19" i="1"/>
  <c r="N18" i="1"/>
  <c r="N79" i="1" l="1"/>
  <c r="N49" i="1"/>
  <c r="N15" i="1"/>
  <c r="N12" i="1"/>
  <c r="N134" i="1" s="1"/>
  <c r="M53" i="1" l="1"/>
  <c r="M50" i="1"/>
  <c r="M49" i="1"/>
  <c r="M39" i="1"/>
  <c r="M35" i="1"/>
  <c r="M32" i="1"/>
  <c r="M30" i="1"/>
  <c r="M27" i="1"/>
  <c r="M24" i="1"/>
  <c r="M23" i="1"/>
  <c r="M18" i="1"/>
  <c r="M19" i="1"/>
  <c r="M15" i="1"/>
  <c r="M134" i="1" l="1"/>
</calcChain>
</file>

<file path=xl/sharedStrings.xml><?xml version="1.0" encoding="utf-8"?>
<sst xmlns="http://schemas.openxmlformats.org/spreadsheetml/2006/main" count="580" uniqueCount="186">
  <si>
    <t>№</t>
  </si>
  <si>
    <t>ИНН</t>
  </si>
  <si>
    <t xml:space="preserve">Наименование </t>
  </si>
  <si>
    <t>Размер поддержки (тыс.руб.)</t>
  </si>
  <si>
    <t>Наименование финансовой поддержки</t>
  </si>
  <si>
    <t>2020 год</t>
  </si>
  <si>
    <t>2021 год</t>
  </si>
  <si>
    <t>Затраты, принятые к возмещению за 2021 г.</t>
  </si>
  <si>
    <t>Адрес</t>
  </si>
  <si>
    <t>ОГРН</t>
  </si>
  <si>
    <t>ОКВЭД</t>
  </si>
  <si>
    <t>Просроченная задолженность по возврату в государственный бюджет 
ДА/НЕТ</t>
  </si>
  <si>
    <t>2022 год</t>
  </si>
  <si>
    <t>Затраты, принятые к возмещению за 2022 г.</t>
  </si>
  <si>
    <t>Реестр заявителей на получение государственной финансовой поддержки за период с 2020 по 2022 гг.</t>
  </si>
  <si>
    <t>ООО "Ленские зори"</t>
  </si>
  <si>
    <t>678144, Республика Саха /Якутия/, Ленский улус, город Ленск, Совхозная улица, 1 А</t>
  </si>
  <si>
    <t>01.41. Разведение молочного крупного рогатого скота, производство сырого молока</t>
  </si>
  <si>
    <t>Финансовое обеспечение (возмещение) затрат по производству овощей открытого грунта</t>
  </si>
  <si>
    <t>Финансовое обеспечение (возмещение)затрат по производству картофеля</t>
  </si>
  <si>
    <t>Финансовое обеспечение (возмещение) части затрат по приобретению минеральных удобрений</t>
  </si>
  <si>
    <t>Финансовое обеспечение (возмещение)затрат по содержанию коров</t>
  </si>
  <si>
    <t>Затраты, принятые к возмещению (обеспечению) за 2020 г.</t>
  </si>
  <si>
    <t>ИП Глава КФХ Авдеев Иннокентий Иванович</t>
  </si>
  <si>
    <t>678162, Республика Саха /Якутия/, Ленский у, Нюя с, ул Короленко д 45, кв 1</t>
  </si>
  <si>
    <t>Выращивание столовых корнеплодных и клубнеплодных культур с высоким содержанием крахмала или инулина (01.13.3)</t>
  </si>
  <si>
    <t>ИП Глава КФХ Балаев Гавриил Константинович</t>
  </si>
  <si>
    <t>678162, Республика Саха /Якутия/, Ленский у, Нюя с, ул Центральная д 73, кв 2</t>
  </si>
  <si>
    <t xml:space="preserve">01.13.3 Выращивание столовых корнеплодных и клубнеплодных культур с высоким содержанием крахмала или инулина
</t>
  </si>
  <si>
    <t>Возмещение части затрат по приобретению минеральных удобрений</t>
  </si>
  <si>
    <t>Финансовое обеспечение (возмещение)затрат по производству овощей открытого грунта</t>
  </si>
  <si>
    <t>ИП Глава КФХ Бухаров Игорь Александрович</t>
  </si>
  <si>
    <t xml:space="preserve">678162, Республика Саха /Якутия/, Ленский у, Нюя с, Ул Кирилла Попова д 21 </t>
  </si>
  <si>
    <t>Выращивание овощей, бахчевых, корнеплодных и клубнеплодных культур, грибов и трюфелей (01.13)</t>
  </si>
  <si>
    <t>ИП Глава КФХ Кузнецов Юрий Евгеньевич</t>
  </si>
  <si>
    <t>678162, Республика Саха /Якутия/, Ленский улус, село Нюя, ул. Школьная, 2, кв. 2</t>
  </si>
  <si>
    <t>Возмещение части затрат по доставке семенного картофеля</t>
  </si>
  <si>
    <t>ИП Глава КФХ Молотков Сергей Гаврилович</t>
  </si>
  <si>
    <t>678162, Республика Саха /Якутия/, Ленский у, Нюя с Школьная ул 27</t>
  </si>
  <si>
    <t>ИП Глава КФХ Неткачев Олег Михайлович</t>
  </si>
  <si>
    <t xml:space="preserve"> ИП Глава КФХ Неткачев Владимир Михайлович</t>
  </si>
  <si>
    <t>678162, Республика Саха /Якутия/, Ленский у, Нюя с Комсомольская ул 12</t>
  </si>
  <si>
    <t>ИП глава КФХ Унаджев Тайр Азизович</t>
  </si>
  <si>
    <t>678162, Республика Саха /Якутия/, Ленский у, Нюя с, Комсомольская ул , 33, 1</t>
  </si>
  <si>
    <t>ИП Глава КФХ Филиппов Олег Николаевич</t>
  </si>
  <si>
    <t xml:space="preserve">678162, Республика Саха /Якутия/, Ленский у, Нюя с, ул Новая д 15 </t>
  </si>
  <si>
    <t>ИП Глава КФХ  Муродова Саера Баротовна</t>
  </si>
  <si>
    <t>678144, Саха /Якутия/ Респ, Ленский у, Ленск г, ул 50 лет ВЛКСМ д 25</t>
  </si>
  <si>
    <t>ИП Глава КФХ Зорина Римма Капитоновна</t>
  </si>
  <si>
    <t>678162, Республика Саха /Якутия/ Респ, Ленский у, Натора с, ул Центральная 6</t>
  </si>
  <si>
    <t>Выращивание овощей (01.13.1)</t>
  </si>
  <si>
    <t>ИП ГКФХ Иванов Анатолий Прокопьевич</t>
  </si>
  <si>
    <t>678162, Республика Саха /Якутия/, Ленский район, с.Натора, ул.Наторская, 18</t>
  </si>
  <si>
    <t>ИП Глава КФХ Иванов Валентин Михайлович</t>
  </si>
  <si>
    <t>678162, Республика Саха /Якутия/, Ленский у, Натора с, ул Центральная 5</t>
  </si>
  <si>
    <t>ИП Глава КФХ Ощепков Валерий Александрович</t>
  </si>
  <si>
    <t>678163, Республика Саха /Якутия/, Ленский улус, село Натора, ул.Центральная,20</t>
  </si>
  <si>
    <t>ИП Барамыгина Юлия Андреевна</t>
  </si>
  <si>
    <t>678159, Республика Саха /Якутия/, Ленский у, Хамра с ул Центральная 12</t>
  </si>
  <si>
    <t>Смешанное сельское хозяйство (01.50)</t>
  </si>
  <si>
    <t>На поддержку табунного коневодства</t>
  </si>
  <si>
    <t>ИП Барамыгин Игорь Александрович</t>
  </si>
  <si>
    <t>678159, Республика Саха /Якутия/, Ленский у, г. Ленск, ул. Набережная д 7, кв 1</t>
  </si>
  <si>
    <t>ИП Морозов Сергей Сергеевич</t>
  </si>
  <si>
    <t xml:space="preserve">678159, Республика Саха /Якутия/, Ленский у, Хамра с ул Центральная 15 </t>
  </si>
  <si>
    <t>ИП Плакутин Сергей Анатольевич</t>
  </si>
  <si>
    <t>678159, Саха /Якутия/ Респ, Ленский у, Хамра с ул Набережная 4</t>
  </si>
  <si>
    <t xml:space="preserve"> ИП Серкина Лидия Владимировна</t>
  </si>
  <si>
    <t>678144, Республика Саха /Якутия/, Ленский у, Хамра  с ул Набережная  д 2</t>
  </si>
  <si>
    <t>ИП Серкина Анжела Владимировна</t>
  </si>
  <si>
    <t>678144, Республика Саха /Якутия/, Ленский у, Ленск г ул Фурманова 13, кв 12</t>
  </si>
  <si>
    <t>ИП Серкина Регина Дмитриевна</t>
  </si>
  <si>
    <t>678159, Республика Саха /Якутия/, Ленский у, с. Хамра, ул. Набережная д 2</t>
  </si>
  <si>
    <t xml:space="preserve">СЖПК "Аартык" </t>
  </si>
  <si>
    <t>678164, Республика Саха /Якутия/, Ленский улус, село Беченча, улица Захара Саморцева, 7</t>
  </si>
  <si>
    <t>На заготовку сырого молока</t>
  </si>
  <si>
    <t>Субсидия на финансовое обеспечение (возмещение) части затрат по приобретению семян под посев кормовых культур</t>
  </si>
  <si>
    <t>Субсидия на финансовое обеспечение (возмещение) части затрат по приобретение сельскохозяйственной техники и оборудования для кормопроизводства</t>
  </si>
  <si>
    <t>Субсидия на финансовое обеспечение (возмещение) части затрат  на строительство изгороди</t>
  </si>
  <si>
    <t>Субсидия на финансовое обеспечение (возмещение) части затрат на строительство силосной траншей</t>
  </si>
  <si>
    <t>ИП Глава КФХ Крецу Ольга Максимовна</t>
  </si>
  <si>
    <t>678144, Республика Саха /Якутия/, Ленский улус, город Ленск, ул. Береговая, 2</t>
  </si>
  <si>
    <t>Поддержка базовых свиноводческих хозяйств</t>
  </si>
  <si>
    <t>ИП Мыреев Александр Юрьевич</t>
  </si>
  <si>
    <t>678164, Республика Саха /Якутия/, Ленский улус, Беченчинский, ул Егора Саморцева, д 5</t>
  </si>
  <si>
    <t>ИП  Мордосов Аркадий Николаевич</t>
  </si>
  <si>
    <t>678164, Республика Саха (Якутия), Ленский улус, Беченчинский, ул Мира, д 16</t>
  </si>
  <si>
    <t>ИП Глава КФХ Мункуева Людмила Александровна</t>
  </si>
  <si>
    <t>678144, Республика Саха /Якутия/, Ленский улус, с. Мурья, ул. Дружбы Народов, 1</t>
  </si>
  <si>
    <t>ИП Прокопьев Валерий Романович</t>
  </si>
  <si>
    <t>678167, Республика Саха (Якутия), Ленский район, с Чамча, ул З. Саморцева 3</t>
  </si>
  <si>
    <t>ИП Гуляев Алексей Егорович</t>
  </si>
  <si>
    <t>678167, Республика Саха (Якутия) Ленский район, с.Орто-Нахара, пер.Сосновый, 3</t>
  </si>
  <si>
    <t>Финансовое обеспечение (возмещение)затрат на строительство ЖВК</t>
  </si>
  <si>
    <t>ИП Легантьев Алексей Геннадьевич</t>
  </si>
  <si>
    <t>678167, Саха /Якутия/ Респ, Ленский у, Чамча с, ул З Саморцева 3</t>
  </si>
  <si>
    <t>ИП Никонов Федор Дмитриевич</t>
  </si>
  <si>
    <t>678167, Республика Саха /Якутия/, Ленский улус, село Чамча, ул. А. Пахомова 4</t>
  </si>
  <si>
    <t>ИП Моякунов Михаил Гаврильевич</t>
  </si>
  <si>
    <t>678167, Республика Саха (Якутия), Ленский улус, Чамча с, ул Пахомова А.П., д 24</t>
  </si>
  <si>
    <t>ИП Пахомов Гаврил Николаевич</t>
  </si>
  <si>
    <t>678167, Республика Саха (Якутия), Ленский улус, с. Орто-Нахара, ул. Центральная, д 21</t>
  </si>
  <si>
    <t>ИП Кусатова Лидия Петровна</t>
  </si>
  <si>
    <t>678167, Республика Саха (Якутия), Ленский улус, с. Орто-Нахара, ул. Молодежная, д. 12</t>
  </si>
  <si>
    <t>Возмещение части затрат на приобретение сельскохозяйственных животных</t>
  </si>
  <si>
    <t>ИП Глава КФХ Сидоров Павел Геннадьевич</t>
  </si>
  <si>
    <t>678144, Республика  Саха /Якутия/, Ленский у, г. Ленск, ул.Чапаева д.60</t>
  </si>
  <si>
    <t>ИП Ощепков Олег Трофимович</t>
  </si>
  <si>
    <t>678162, Республика Саха /Якутия/, Ленский у, с. Натора, ул.Набережная, 5</t>
  </si>
  <si>
    <t>ИП Глава КФХ Пилипенко Алексей Владимирович</t>
  </si>
  <si>
    <t>678144, Республика Саха /Якутия/, Ленский у, г. Ленск, ул.Молодежная, 1 кв 15</t>
  </si>
  <si>
    <t>ИП ГКФХ Иванова Юлия Игоревна</t>
  </si>
  <si>
    <t>678144, Республика Саха /Якутия/, Ленский у, пос. Мурья, ул. Нерюнгринская, д.5</t>
  </si>
  <si>
    <t>ИП Мункуев Александр Балданович</t>
  </si>
  <si>
    <t>678144, РС (Я), Ленский район,  с. Мурья, ул. Дружбы Народов, д.1</t>
  </si>
  <si>
    <t>ИП Федоров Дмитрий Альбертович</t>
  </si>
  <si>
    <t>678144, РС (Я), Ленский район, с. Чамча, ул. Интернациональная, д. 9</t>
  </si>
  <si>
    <t>ИП Главинская Анна Владимировна</t>
  </si>
  <si>
    <t>678144, РС (Я), Ленский район, с. Чамча, ул. Интернациональная, д. 13</t>
  </si>
  <si>
    <t>030402812403</t>
  </si>
  <si>
    <t>Торговля оптовая неспециализированная (46.90)</t>
  </si>
  <si>
    <t>Выращивание однолетних культур (01.1)</t>
  </si>
  <si>
    <t>Основной
Животноводство (01.4)</t>
  </si>
  <si>
    <t>Разведение лошадей, ослов, мулов, лошаков (01.43.1)</t>
  </si>
  <si>
    <t>Разведение молочного крупного рогатого скота, производство сырого молока (01.41)</t>
  </si>
  <si>
    <t>Животноводство (01.4)</t>
  </si>
  <si>
    <t>Разведение домашних животных (01.49.5)</t>
  </si>
  <si>
    <t>Производство хлеба и мучных кондитерских изделий, тортов и пирожных недлительного хранения (10.71)</t>
  </si>
  <si>
    <t>Разведение молочного крупного рогатого скота (01.41.1)</t>
  </si>
  <si>
    <t>Производство молока и сливок в твердой форме (10.51.4)</t>
  </si>
  <si>
    <t>Разведение лошадей и прочих животных семейства лошадиных отряда непарнокопытных (01.43)</t>
  </si>
  <si>
    <t>Розничная торговля бывшими в употреблении товарами в магазинах (52.50)</t>
  </si>
  <si>
    <t>Деятельность по розничной торговле большим товарным ассортиментом с преобладанием продовольственных товаров в неспециализированных магазинах (47.11.3)</t>
  </si>
  <si>
    <t>Финансовое обеспечение (возмещение) части затрат на транспортные расходы по завозу семенного картофеля</t>
  </si>
  <si>
    <t xml:space="preserve">Финансовое обеспечение (возмещение)затрат по производству овощей открытого грунта </t>
  </si>
  <si>
    <t xml:space="preserve">Финансовое обеспечение (возмещение)затрат на приобретение сельскохозяйственной техники </t>
  </si>
  <si>
    <t>ИП Глава КФХ Сергиенко Дмитрий Борисович</t>
  </si>
  <si>
    <t xml:space="preserve"> 678144, Республика Саха /Якутия/, Ленский улус, г. Ленск, мкр.Мухтуйский, д 24, кв. 5</t>
  </si>
  <si>
    <t>ИП Глава КФХ Левин Марат Борисович</t>
  </si>
  <si>
    <t xml:space="preserve"> 678144, Республика Саха /Якутия/, Ленский улус, с. Мурья, ул. Спрасателей МЧС, д 13</t>
  </si>
  <si>
    <t>ИП Глава КФХ Захаров Афанасий Константинович</t>
  </si>
  <si>
    <t xml:space="preserve"> 678144, Республика Саха /Якутия/, Ленский улус, с. Орто-Нахара, </t>
  </si>
  <si>
    <t>ИП Акопян Гриша Гагикович</t>
  </si>
  <si>
    <t xml:space="preserve"> 678144, Республика Саха /Якутия/, Ленский улус, г. Ленск, ул. Атотранспортная, 14</t>
  </si>
  <si>
    <t>ИП Алайдинов Шахзатбек Шавкатбекович</t>
  </si>
  <si>
    <t xml:space="preserve"> 678144, Республика Саха /Якутия/, Ленский улус, г. Ленск, ул. Омская, д 30, кв. 7</t>
  </si>
  <si>
    <t>Разведение лошадей и прочих животных семейства лошадиных отряда непарнокопытных (01.43</t>
  </si>
  <si>
    <t xml:space="preserve">Финансовое обеспечение (возмещение)затрат по производству картофеля </t>
  </si>
  <si>
    <t>нет</t>
  </si>
  <si>
    <t>на возмещение части затрат на приобретение оборудования, машин и механизмов для животноводства</t>
  </si>
  <si>
    <t>на финансовое обеспечение части затрат на приобретение сельскохозяйственной техники для заготовки сена (навесная, прицепная, трактора не более 2 класса тяговой силы</t>
  </si>
  <si>
    <t>на возмещение части затрат на приобретение сельскохозяйственной техники для заготовки сена (навесная, прицепная, трактора не более 2 класса тяговой силы)</t>
  </si>
  <si>
    <t>ИП Федоров Валерий Радомирович</t>
  </si>
  <si>
    <t>678144, РС (Я), Ленский район, с. Беченча, ул. З.Саморцева, д.9</t>
  </si>
  <si>
    <t>Производство пизделий народных художественных промыслов (32.99.8)</t>
  </si>
  <si>
    <t>Возмещение части затрат, связанных с приобретением сырья, расходных материалов и инструментов для изготовления сувенирной продукции</t>
  </si>
  <si>
    <t>ИП Серкин Геннадий Иванович</t>
  </si>
  <si>
    <t>678144, РС (Я) г. Ленск, ул. Пролетарская, д.3, кв. 12</t>
  </si>
  <si>
    <t>Производство эфирных масел (20.53)</t>
  </si>
  <si>
    <t>Возмещение фатически понесенных и документально подтвержденных затрат, связанных с реализацией проекта по созданию нового производства на приобретение оборудования</t>
  </si>
  <si>
    <t>Возмещение части затрат на модернизацию (приобретение и (или) обновление) производственного оборудования и (или) материалов, связанных с производством продукции</t>
  </si>
  <si>
    <t>ООО "Баргузин" директор Балагурова М.И.</t>
  </si>
  <si>
    <t>678144, РС (Я) г. Ленск, ул. Объездная 7а</t>
  </si>
  <si>
    <t>Лесозаготовки (02.20)</t>
  </si>
  <si>
    <t>ИП Воронов А.А.</t>
  </si>
  <si>
    <t>678144, РС(Я), г. Ленск, ул. Пролетарская 17а, кв.31</t>
  </si>
  <si>
    <t>Деятельность агентов по оптовой торговле лесоматериалами и строительными материалами (46.13),
Лесозаготовки (02.20)</t>
  </si>
  <si>
    <t>ООО "Медиком</t>
  </si>
  <si>
    <t>678144, РС(Я), г. Ленск, ул. Набережная 107,кв.107,108</t>
  </si>
  <si>
    <t>Возмещение части затрат на приобретение и (или) обновление оборудования и (или) материалов, связанных с оказанием социально-значимые услуг</t>
  </si>
  <si>
    <t>ИП Пахомов Николай Григорьевич</t>
  </si>
  <si>
    <t>678167, Республика Саха (Якутия), Ленский улус, с. Чамча</t>
  </si>
  <si>
    <t>На приобретение сельскохозяйственной техники для заготовки сена</t>
  </si>
  <si>
    <t>ИП Мыреев Василий Афанасьевич</t>
  </si>
  <si>
    <t>678156, Республика Саха (Якутия), Ленский улус, с. Беченча</t>
  </si>
  <si>
    <t>141401659697</t>
  </si>
  <si>
    <t>КФХ Деккерт Мария Валерьевна</t>
  </si>
  <si>
    <t>678152, Республика Саха (Якутия), Ленский улус, п. Витим</t>
  </si>
  <si>
    <t xml:space="preserve"> Разведение овец и коз (01.45)</t>
  </si>
  <si>
    <t>КФХ Терешкин Кан Владимирович</t>
  </si>
  <si>
    <t>678154, Республика Саха (Якутия), Ленский улус, с. Толон</t>
  </si>
  <si>
    <t>КФХ Ясюкевич Алексей Сергеевич</t>
  </si>
  <si>
    <t>Выращивание прочих однолетних культур (01.19)</t>
  </si>
  <si>
    <t>Сцубсидия на финансовое обеспечение части затрат на строительство изгороди</t>
  </si>
  <si>
    <t>Сцубсидия на финансовое обеспечение части затрат на восстановление заброшенных пашен</t>
  </si>
  <si>
    <r>
      <t>Общая врачебная практика </t>
    </r>
    <r>
      <rPr>
        <sz val="11"/>
        <color theme="1"/>
        <rFont val="Calibri"/>
        <family val="2"/>
        <charset val="204"/>
        <scheme val="minor"/>
      </rPr>
      <t xml:space="preserve">(86.21)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</si>
</sst>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00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35383B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55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3" fontId="8" fillId="0" borderId="1" xfId="2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yBiznes07/Downloads/&#1063;&#1077;&#1082;%20&#1083;&#1080;&#1089;&#1090;%20&#1087;&#1086;%20&#1052;&#1077;&#1089;&#1090;&#1085;&#1086;&#1084;&#1091;%20&#1087;&#1088;&#1086;&#1080;&#1079;&#1074;&#1086;&#1076;&#1089;&#1090;&#1074;&#1091;%2021%20&#1086;&#1082;&#1090;%20&#1054;&#1054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тное производство"/>
    </sheetNames>
    <sheetDataSet>
      <sheetData sheetId="0">
        <row r="3">
          <cell r="AR3" t="str">
            <v xml:space="preserve">да </v>
          </cell>
          <cell r="AT3" t="str">
            <v xml:space="preserve">отклонить </v>
          </cell>
        </row>
        <row r="4">
          <cell r="AR4" t="str">
            <v xml:space="preserve">нет </v>
          </cell>
          <cell r="AT4" t="str">
            <v xml:space="preserve">принять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abSelected="1" zoomScale="25" zoomScaleNormal="25" workbookViewId="0">
      <pane xSplit="1" ySplit="3" topLeftCell="B130" activePane="bottomRight" state="frozen"/>
      <selection activeCell="C1" sqref="C1"/>
      <selection pane="topRight" activeCell="F1" sqref="F1"/>
      <selection pane="bottomLeft" activeCell="C4" sqref="C4"/>
      <selection pane="bottomRight" activeCell="Y133" sqref="Y133"/>
    </sheetView>
  </sheetViews>
  <sheetFormatPr defaultColWidth="9.109375" defaultRowHeight="39" customHeight="1" x14ac:dyDescent="0.3"/>
  <cols>
    <col min="1" max="1" width="9.109375" style="1"/>
    <col min="2" max="2" width="22.6640625" style="1" customWidth="1"/>
    <col min="3" max="3" width="26" style="9" customWidth="1"/>
    <col min="4" max="4" width="24.33203125" style="1" customWidth="1"/>
    <col min="5" max="5" width="28.5546875" style="1" customWidth="1"/>
    <col min="6" max="6" width="26.5546875" style="1" customWidth="1"/>
    <col min="7" max="7" width="38" style="9" customWidth="1"/>
    <col min="8" max="8" width="41.6640625" style="9" customWidth="1"/>
    <col min="9" max="9" width="36" style="9" customWidth="1"/>
    <col min="10" max="10" width="26" style="9" customWidth="1"/>
    <col min="11" max="11" width="24.109375" style="9" customWidth="1"/>
    <col min="12" max="12" width="29.5546875" style="9" customWidth="1"/>
    <col min="13" max="13" width="38" style="9" customWidth="1"/>
    <col min="14" max="14" width="39.109375" style="1" customWidth="1"/>
    <col min="15" max="15" width="35.5546875" style="9" customWidth="1"/>
    <col min="16" max="16" width="32.33203125" style="1" customWidth="1"/>
    <col min="17" max="19" width="9.109375" style="1"/>
    <col min="20" max="20" width="51.33203125" style="1" customWidth="1"/>
    <col min="21" max="16384" width="9.109375" style="1"/>
  </cols>
  <sheetData>
    <row r="1" spans="1:16" ht="39" customHeight="1" x14ac:dyDescent="0.3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2" customFormat="1" ht="78.75" customHeight="1" x14ac:dyDescent="0.3">
      <c r="A2" s="56" t="s">
        <v>0</v>
      </c>
      <c r="B2" s="57" t="s">
        <v>2</v>
      </c>
      <c r="C2" s="57" t="s">
        <v>8</v>
      </c>
      <c r="D2" s="58" t="s">
        <v>1</v>
      </c>
      <c r="E2" s="58" t="s">
        <v>9</v>
      </c>
      <c r="F2" s="56" t="s">
        <v>10</v>
      </c>
      <c r="G2" s="57" t="s">
        <v>4</v>
      </c>
      <c r="H2" s="57"/>
      <c r="I2" s="57"/>
      <c r="J2" s="57" t="s">
        <v>3</v>
      </c>
      <c r="K2" s="57"/>
      <c r="L2" s="57"/>
      <c r="M2" s="59" t="s">
        <v>22</v>
      </c>
      <c r="N2" s="59" t="s">
        <v>7</v>
      </c>
      <c r="O2" s="59" t="s">
        <v>13</v>
      </c>
      <c r="P2" s="56" t="s">
        <v>11</v>
      </c>
    </row>
    <row r="3" spans="1:16" s="3" customFormat="1" ht="40.5" customHeight="1" x14ac:dyDescent="0.35">
      <c r="A3" s="56"/>
      <c r="B3" s="57"/>
      <c r="C3" s="57"/>
      <c r="D3" s="58"/>
      <c r="E3" s="58"/>
      <c r="F3" s="56"/>
      <c r="G3" s="57"/>
      <c r="H3" s="57"/>
      <c r="I3" s="57"/>
      <c r="J3" s="57"/>
      <c r="K3" s="57"/>
      <c r="L3" s="57"/>
      <c r="M3" s="59"/>
      <c r="N3" s="59"/>
      <c r="O3" s="59"/>
      <c r="P3" s="56"/>
    </row>
    <row r="4" spans="1:16" s="3" customFormat="1" ht="37.5" customHeight="1" x14ac:dyDescent="0.35">
      <c r="A4" s="56"/>
      <c r="B4" s="57"/>
      <c r="C4" s="57"/>
      <c r="D4" s="58"/>
      <c r="E4" s="58"/>
      <c r="F4" s="56"/>
      <c r="G4" s="5" t="s">
        <v>5</v>
      </c>
      <c r="H4" s="5" t="s">
        <v>6</v>
      </c>
      <c r="I4" s="5" t="s">
        <v>12</v>
      </c>
      <c r="J4" s="5" t="s">
        <v>5</v>
      </c>
      <c r="K4" s="5" t="s">
        <v>6</v>
      </c>
      <c r="L4" s="5" t="s">
        <v>12</v>
      </c>
      <c r="M4" s="5" t="s">
        <v>5</v>
      </c>
      <c r="N4" s="5" t="s">
        <v>6</v>
      </c>
      <c r="O4" s="5" t="s">
        <v>12</v>
      </c>
      <c r="P4" s="56"/>
    </row>
    <row r="5" spans="1:16" s="3" customFormat="1" ht="108" customHeight="1" x14ac:dyDescent="0.35">
      <c r="A5" s="47">
        <v>1</v>
      </c>
      <c r="B5" s="71" t="s">
        <v>15</v>
      </c>
      <c r="C5" s="71" t="s">
        <v>16</v>
      </c>
      <c r="D5" s="68">
        <v>1414011584</v>
      </c>
      <c r="E5" s="68">
        <v>1051400600404</v>
      </c>
      <c r="F5" s="65" t="s">
        <v>17</v>
      </c>
      <c r="G5" s="5" t="s">
        <v>133</v>
      </c>
      <c r="H5" s="21" t="s">
        <v>133</v>
      </c>
      <c r="I5" s="5"/>
      <c r="J5" s="21"/>
      <c r="K5" s="27">
        <v>180</v>
      </c>
      <c r="L5" s="21"/>
      <c r="M5" s="21"/>
      <c r="N5" s="27">
        <v>360</v>
      </c>
      <c r="O5" s="21"/>
      <c r="P5" s="16" t="s">
        <v>148</v>
      </c>
    </row>
    <row r="6" spans="1:16" s="3" customFormat="1" ht="93" customHeight="1" x14ac:dyDescent="0.35">
      <c r="A6" s="48"/>
      <c r="B6" s="72"/>
      <c r="C6" s="72"/>
      <c r="D6" s="69"/>
      <c r="E6" s="69"/>
      <c r="F6" s="66"/>
      <c r="G6" s="5" t="s">
        <v>18</v>
      </c>
      <c r="H6" s="21" t="s">
        <v>18</v>
      </c>
      <c r="I6" s="5"/>
      <c r="J6" s="27">
        <v>121.39749999999999</v>
      </c>
      <c r="K6" s="27">
        <v>121.39749999999999</v>
      </c>
      <c r="L6" s="27"/>
      <c r="M6" s="27">
        <v>121.39749999999999</v>
      </c>
      <c r="N6" s="27">
        <v>121.39749999999999</v>
      </c>
      <c r="O6" s="27"/>
      <c r="P6" s="16" t="s">
        <v>148</v>
      </c>
    </row>
    <row r="7" spans="1:16" s="3" customFormat="1" ht="78" customHeight="1" x14ac:dyDescent="0.35">
      <c r="A7" s="48"/>
      <c r="B7" s="72"/>
      <c r="C7" s="72"/>
      <c r="D7" s="69"/>
      <c r="E7" s="69"/>
      <c r="F7" s="66"/>
      <c r="G7" s="5" t="s">
        <v>19</v>
      </c>
      <c r="H7" s="21" t="s">
        <v>19</v>
      </c>
      <c r="I7" s="5"/>
      <c r="J7" s="27">
        <v>582.375</v>
      </c>
      <c r="K7" s="27">
        <v>582.375</v>
      </c>
      <c r="L7" s="27"/>
      <c r="M7" s="27">
        <v>582.375</v>
      </c>
      <c r="N7" s="27">
        <v>582.375</v>
      </c>
      <c r="O7" s="27"/>
      <c r="P7" s="16" t="s">
        <v>148</v>
      </c>
    </row>
    <row r="8" spans="1:16" s="3" customFormat="1" ht="99.75" customHeight="1" x14ac:dyDescent="0.35">
      <c r="A8" s="48"/>
      <c r="B8" s="72"/>
      <c r="C8" s="72"/>
      <c r="D8" s="69"/>
      <c r="E8" s="69"/>
      <c r="F8" s="66"/>
      <c r="G8" s="5" t="s">
        <v>20</v>
      </c>
      <c r="H8" s="21"/>
      <c r="I8" s="5"/>
      <c r="J8" s="27">
        <v>92.5</v>
      </c>
      <c r="K8" s="27"/>
      <c r="L8" s="27"/>
      <c r="M8" s="27">
        <v>185</v>
      </c>
      <c r="N8" s="27"/>
      <c r="O8" s="27"/>
      <c r="P8" s="16" t="s">
        <v>148</v>
      </c>
    </row>
    <row r="9" spans="1:16" s="6" customFormat="1" ht="63" customHeight="1" x14ac:dyDescent="0.3">
      <c r="A9" s="49"/>
      <c r="B9" s="73"/>
      <c r="C9" s="73"/>
      <c r="D9" s="70"/>
      <c r="E9" s="70"/>
      <c r="F9" s="67"/>
      <c r="G9" s="5" t="s">
        <v>21</v>
      </c>
      <c r="H9" s="21" t="s">
        <v>21</v>
      </c>
      <c r="I9" s="5"/>
      <c r="J9" s="27">
        <v>120</v>
      </c>
      <c r="K9" s="27">
        <v>175</v>
      </c>
      <c r="L9" s="27"/>
      <c r="M9" s="28">
        <v>120</v>
      </c>
      <c r="N9" s="27">
        <v>175</v>
      </c>
      <c r="O9" s="27"/>
      <c r="P9" s="5" t="s">
        <v>148</v>
      </c>
    </row>
    <row r="10" spans="1:16" s="7" customFormat="1" ht="175.2" customHeight="1" x14ac:dyDescent="0.3">
      <c r="A10" s="7">
        <v>2</v>
      </c>
      <c r="B10" s="17" t="s">
        <v>23</v>
      </c>
      <c r="C10" s="17" t="s">
        <v>24</v>
      </c>
      <c r="D10" s="18">
        <v>141403816176</v>
      </c>
      <c r="E10" s="18">
        <v>308141409200021</v>
      </c>
      <c r="F10" s="19" t="s">
        <v>25</v>
      </c>
      <c r="G10" s="19" t="s">
        <v>19</v>
      </c>
      <c r="H10" s="24" t="s">
        <v>19</v>
      </c>
      <c r="I10" s="24" t="s">
        <v>19</v>
      </c>
      <c r="J10" s="29">
        <v>109.48650000000001</v>
      </c>
      <c r="K10" s="29">
        <v>109.48650000000001</v>
      </c>
      <c r="L10" s="29">
        <v>109.48650000000001</v>
      </c>
      <c r="M10" s="29">
        <v>109.48650000000001</v>
      </c>
      <c r="N10" s="31">
        <v>109.48650000000001</v>
      </c>
      <c r="O10" s="31">
        <v>109.48650000000001</v>
      </c>
      <c r="P10" s="13" t="s">
        <v>148</v>
      </c>
    </row>
    <row r="11" spans="1:16" s="7" customFormat="1" ht="91.95" customHeight="1" x14ac:dyDescent="0.3">
      <c r="A11" s="60">
        <v>3</v>
      </c>
      <c r="B11" s="47" t="s">
        <v>26</v>
      </c>
      <c r="C11" s="47" t="s">
        <v>27</v>
      </c>
      <c r="D11" s="50">
        <v>141403176110</v>
      </c>
      <c r="E11" s="50">
        <v>309141408300032</v>
      </c>
      <c r="F11" s="62" t="s">
        <v>28</v>
      </c>
      <c r="G11" s="19" t="s">
        <v>19</v>
      </c>
      <c r="H11" s="24" t="s">
        <v>19</v>
      </c>
      <c r="I11" s="24" t="s">
        <v>19</v>
      </c>
      <c r="J11" s="29">
        <v>313.55070000000001</v>
      </c>
      <c r="K11" s="29">
        <v>313.55070000000001</v>
      </c>
      <c r="L11" s="29">
        <v>383.4357</v>
      </c>
      <c r="M11" s="29">
        <v>313.55070000000001</v>
      </c>
      <c r="N11" s="31">
        <v>313.55070000000001</v>
      </c>
      <c r="O11" s="31">
        <v>383.4357</v>
      </c>
      <c r="P11" s="13" t="s">
        <v>148</v>
      </c>
    </row>
    <row r="12" spans="1:16" s="7" customFormat="1" ht="83.4" customHeight="1" x14ac:dyDescent="0.3">
      <c r="A12" s="60"/>
      <c r="B12" s="48"/>
      <c r="C12" s="48"/>
      <c r="D12" s="51"/>
      <c r="E12" s="51"/>
      <c r="F12" s="63"/>
      <c r="G12" s="19" t="s">
        <v>29</v>
      </c>
      <c r="H12" s="24" t="s">
        <v>29</v>
      </c>
      <c r="I12" s="24" t="s">
        <v>29</v>
      </c>
      <c r="J12" s="29">
        <v>172.9512</v>
      </c>
      <c r="K12" s="29">
        <v>239.59152</v>
      </c>
      <c r="L12" s="29">
        <v>310.62959999999998</v>
      </c>
      <c r="M12" s="29">
        <v>345.9024</v>
      </c>
      <c r="N12" s="31">
        <f>K12*2</f>
        <v>479.18304000000001</v>
      </c>
      <c r="O12" s="31">
        <v>310.62959999999998</v>
      </c>
      <c r="P12" s="13" t="s">
        <v>148</v>
      </c>
    </row>
    <row r="13" spans="1:16" s="8" customFormat="1" ht="99" customHeight="1" x14ac:dyDescent="0.3">
      <c r="A13" s="61"/>
      <c r="B13" s="49"/>
      <c r="C13" s="49"/>
      <c r="D13" s="52"/>
      <c r="E13" s="52"/>
      <c r="F13" s="64"/>
      <c r="G13" s="11" t="s">
        <v>30</v>
      </c>
      <c r="H13" s="22" t="s">
        <v>30</v>
      </c>
      <c r="I13" s="22" t="s">
        <v>30</v>
      </c>
      <c r="J13" s="27">
        <v>346.85</v>
      </c>
      <c r="K13" s="27">
        <v>173.42500000000001</v>
      </c>
      <c r="L13" s="27">
        <v>240.36705000000001</v>
      </c>
      <c r="M13" s="27">
        <v>346.85</v>
      </c>
      <c r="N13" s="27">
        <v>173.42500000000001</v>
      </c>
      <c r="O13" s="32">
        <v>240.36705000000001</v>
      </c>
      <c r="P13" s="5" t="s">
        <v>148</v>
      </c>
    </row>
    <row r="14" spans="1:16" s="8" customFormat="1" ht="78.599999999999994" customHeight="1" x14ac:dyDescent="0.3">
      <c r="A14" s="77">
        <v>4</v>
      </c>
      <c r="B14" s="71" t="s">
        <v>31</v>
      </c>
      <c r="C14" s="71" t="s">
        <v>32</v>
      </c>
      <c r="D14" s="68">
        <v>141403909896</v>
      </c>
      <c r="E14" s="68">
        <v>317144700007842</v>
      </c>
      <c r="F14" s="71" t="s">
        <v>33</v>
      </c>
      <c r="G14" s="11" t="s">
        <v>19</v>
      </c>
      <c r="H14" s="22" t="s">
        <v>19</v>
      </c>
      <c r="I14" s="22" t="s">
        <v>19</v>
      </c>
      <c r="J14" s="27">
        <v>244.5975</v>
      </c>
      <c r="K14" s="27">
        <v>244.5975</v>
      </c>
      <c r="L14" s="27">
        <v>249.02355</v>
      </c>
      <c r="M14" s="27">
        <v>244.5975</v>
      </c>
      <c r="N14" s="27">
        <v>244.5975</v>
      </c>
      <c r="O14" s="32">
        <v>249.02355</v>
      </c>
      <c r="P14" s="5" t="s">
        <v>148</v>
      </c>
    </row>
    <row r="15" spans="1:16" s="8" customFormat="1" ht="85.95" customHeight="1" x14ac:dyDescent="0.3">
      <c r="A15" s="60"/>
      <c r="B15" s="72"/>
      <c r="C15" s="72"/>
      <c r="D15" s="69"/>
      <c r="E15" s="69"/>
      <c r="F15" s="72"/>
      <c r="G15" s="11" t="s">
        <v>29</v>
      </c>
      <c r="H15" s="22" t="s">
        <v>29</v>
      </c>
      <c r="I15" s="22" t="s">
        <v>29</v>
      </c>
      <c r="J15" s="27">
        <v>113.69264</v>
      </c>
      <c r="K15" s="27">
        <v>120829.32</v>
      </c>
      <c r="L15" s="27">
        <v>134.185</v>
      </c>
      <c r="M15" s="27">
        <f>J15*2</f>
        <v>227.38527999999999</v>
      </c>
      <c r="N15" s="27">
        <f>120829.32*2</f>
        <v>241658.64</v>
      </c>
      <c r="O15" s="32">
        <v>134.185</v>
      </c>
      <c r="P15" s="5" t="s">
        <v>148</v>
      </c>
    </row>
    <row r="16" spans="1:16" s="12" customFormat="1" ht="95.25" customHeight="1" x14ac:dyDescent="0.3">
      <c r="A16" s="61"/>
      <c r="B16" s="73"/>
      <c r="C16" s="73"/>
      <c r="D16" s="70"/>
      <c r="E16" s="70"/>
      <c r="F16" s="73"/>
      <c r="G16" s="4" t="s">
        <v>30</v>
      </c>
      <c r="H16" s="23" t="s">
        <v>30</v>
      </c>
      <c r="I16" s="4"/>
      <c r="J16" s="28">
        <v>104.05500000000001</v>
      </c>
      <c r="K16" s="28">
        <v>104.05500000000001</v>
      </c>
      <c r="L16" s="28">
        <v>104.05500000000001</v>
      </c>
      <c r="M16" s="28">
        <v>104.05500000000001</v>
      </c>
      <c r="N16" s="28">
        <v>104.05500000000001</v>
      </c>
      <c r="O16" s="28">
        <v>104.05500000000001</v>
      </c>
      <c r="P16" s="4" t="s">
        <v>148</v>
      </c>
    </row>
    <row r="17" spans="1:16" s="12" customFormat="1" ht="62.4" customHeight="1" x14ac:dyDescent="0.3">
      <c r="A17" s="74">
        <v>5</v>
      </c>
      <c r="B17" s="47" t="s">
        <v>34</v>
      </c>
      <c r="C17" s="47" t="s">
        <v>35</v>
      </c>
      <c r="D17" s="50">
        <v>141402200955</v>
      </c>
      <c r="E17" s="50">
        <v>308141436400028</v>
      </c>
      <c r="F17" s="62" t="s">
        <v>25</v>
      </c>
      <c r="G17" s="4" t="s">
        <v>19</v>
      </c>
      <c r="H17" s="23" t="s">
        <v>19</v>
      </c>
      <c r="I17" s="23" t="s">
        <v>19</v>
      </c>
      <c r="J17" s="28">
        <v>119.2704</v>
      </c>
      <c r="K17" s="28">
        <v>119.2704</v>
      </c>
      <c r="L17" s="28">
        <v>121.599</v>
      </c>
      <c r="M17" s="28">
        <v>119.2704</v>
      </c>
      <c r="N17" s="28">
        <v>119.2704</v>
      </c>
      <c r="O17" s="28">
        <v>121.599</v>
      </c>
      <c r="P17" s="4" t="s">
        <v>148</v>
      </c>
    </row>
    <row r="18" spans="1:16" s="12" customFormat="1" ht="62.4" customHeight="1" x14ac:dyDescent="0.3">
      <c r="A18" s="75"/>
      <c r="B18" s="48"/>
      <c r="C18" s="48"/>
      <c r="D18" s="51"/>
      <c r="E18" s="51"/>
      <c r="F18" s="63"/>
      <c r="G18" s="4" t="s">
        <v>36</v>
      </c>
      <c r="H18" s="23" t="s">
        <v>36</v>
      </c>
      <c r="I18" s="23"/>
      <c r="J18" s="28">
        <v>49.5</v>
      </c>
      <c r="K18" s="28">
        <v>100</v>
      </c>
      <c r="L18" s="33"/>
      <c r="M18" s="28">
        <f>J18*2</f>
        <v>99</v>
      </c>
      <c r="N18" s="28">
        <f>100*2</f>
        <v>200</v>
      </c>
      <c r="O18" s="33"/>
      <c r="P18" s="4" t="s">
        <v>148</v>
      </c>
    </row>
    <row r="19" spans="1:16" s="12" customFormat="1" ht="63.6" customHeight="1" x14ac:dyDescent="0.3">
      <c r="A19" s="75"/>
      <c r="B19" s="48"/>
      <c r="C19" s="48"/>
      <c r="D19" s="51"/>
      <c r="E19" s="51"/>
      <c r="F19" s="63"/>
      <c r="G19" s="4" t="s">
        <v>29</v>
      </c>
      <c r="H19" s="23" t="s">
        <v>29</v>
      </c>
      <c r="I19" s="23" t="s">
        <v>29</v>
      </c>
      <c r="J19" s="28">
        <v>69.180480000000003</v>
      </c>
      <c r="K19" s="28">
        <v>62.374319999999997</v>
      </c>
      <c r="L19" s="28">
        <v>92.163399999999996</v>
      </c>
      <c r="M19" s="28">
        <f>J19*2</f>
        <v>138.36096000000001</v>
      </c>
      <c r="N19" s="28">
        <f>62.37432*2</f>
        <v>124.74863999999999</v>
      </c>
      <c r="O19" s="28">
        <v>184.32679999999999</v>
      </c>
      <c r="P19" s="4" t="s">
        <v>148</v>
      </c>
    </row>
    <row r="20" spans="1:16" s="8" customFormat="1" ht="96.6" customHeight="1" x14ac:dyDescent="0.3">
      <c r="A20" s="76"/>
      <c r="B20" s="49"/>
      <c r="C20" s="49"/>
      <c r="D20" s="52"/>
      <c r="E20" s="52"/>
      <c r="F20" s="64"/>
      <c r="G20" s="11" t="s">
        <v>30</v>
      </c>
      <c r="H20" s="22" t="s">
        <v>30</v>
      </c>
      <c r="I20" s="22" t="s">
        <v>30</v>
      </c>
      <c r="J20" s="27">
        <v>183.8305</v>
      </c>
      <c r="K20" s="27">
        <v>201.173</v>
      </c>
      <c r="L20" s="27">
        <v>113.7668</v>
      </c>
      <c r="M20" s="27">
        <v>183.8305</v>
      </c>
      <c r="N20" s="27">
        <v>201.173</v>
      </c>
      <c r="O20" s="27">
        <v>113.7668</v>
      </c>
      <c r="P20" s="5" t="s">
        <v>148</v>
      </c>
    </row>
    <row r="21" spans="1:16" s="8" customFormat="1" ht="93" customHeight="1" x14ac:dyDescent="0.3">
      <c r="A21" s="77">
        <v>6</v>
      </c>
      <c r="B21" s="47" t="s">
        <v>37</v>
      </c>
      <c r="C21" s="47" t="s">
        <v>38</v>
      </c>
      <c r="D21" s="50">
        <v>141404283114</v>
      </c>
      <c r="E21" s="50">
        <v>312141431400024</v>
      </c>
      <c r="F21" s="62" t="s">
        <v>25</v>
      </c>
      <c r="G21" s="11"/>
      <c r="H21" s="22" t="s">
        <v>134</v>
      </c>
      <c r="I21" s="22" t="s">
        <v>134</v>
      </c>
      <c r="J21" s="27"/>
      <c r="K21" s="27">
        <v>34.685000000000002</v>
      </c>
      <c r="L21" s="27">
        <v>134.185</v>
      </c>
      <c r="M21" s="27"/>
      <c r="N21" s="27">
        <v>34.685000000000002</v>
      </c>
      <c r="O21" s="27">
        <v>134.185</v>
      </c>
      <c r="P21" s="5" t="s">
        <v>148</v>
      </c>
    </row>
    <row r="22" spans="1:16" s="8" customFormat="1" ht="82.2" customHeight="1" x14ac:dyDescent="0.3">
      <c r="A22" s="60"/>
      <c r="B22" s="48"/>
      <c r="C22" s="48"/>
      <c r="D22" s="51"/>
      <c r="E22" s="51"/>
      <c r="F22" s="63"/>
      <c r="G22" s="11" t="s">
        <v>19</v>
      </c>
      <c r="H22" s="22" t="s">
        <v>19</v>
      </c>
      <c r="I22" s="22" t="s">
        <v>19</v>
      </c>
      <c r="J22" s="27">
        <v>204.99600000000001</v>
      </c>
      <c r="K22" s="27">
        <v>193.58144999999999</v>
      </c>
      <c r="L22" s="27">
        <v>49.599550000000001</v>
      </c>
      <c r="M22" s="27">
        <v>204996</v>
      </c>
      <c r="N22" s="27">
        <v>193.58144999999999</v>
      </c>
      <c r="O22" s="27">
        <v>49.599550000000001</v>
      </c>
      <c r="P22" s="5" t="s">
        <v>148</v>
      </c>
    </row>
    <row r="23" spans="1:16" s="8" customFormat="1" ht="85.2" customHeight="1" x14ac:dyDescent="0.3">
      <c r="A23" s="60"/>
      <c r="B23" s="48"/>
      <c r="C23" s="48"/>
      <c r="D23" s="51"/>
      <c r="E23" s="51"/>
      <c r="F23" s="63"/>
      <c r="G23" s="62" t="s">
        <v>29</v>
      </c>
      <c r="H23" s="80" t="s">
        <v>29</v>
      </c>
      <c r="I23" s="62"/>
      <c r="J23" s="78">
        <v>63.28192</v>
      </c>
      <c r="K23" s="78">
        <v>74.200320000000005</v>
      </c>
      <c r="L23" s="78"/>
      <c r="M23" s="78">
        <f t="shared" ref="M23:M24" si="0">J23*2</f>
        <v>126.56384</v>
      </c>
      <c r="N23" s="78">
        <f>74.20032*2</f>
        <v>148.40064000000001</v>
      </c>
      <c r="O23" s="78"/>
      <c r="P23" s="47" t="s">
        <v>148</v>
      </c>
    </row>
    <row r="24" spans="1:16" s="8" customFormat="1" ht="21" hidden="1" x14ac:dyDescent="0.3">
      <c r="A24" s="61"/>
      <c r="B24" s="49"/>
      <c r="C24" s="49"/>
      <c r="D24" s="52"/>
      <c r="E24" s="52"/>
      <c r="F24" s="64"/>
      <c r="G24" s="64"/>
      <c r="H24" s="81"/>
      <c r="I24" s="64"/>
      <c r="J24" s="79"/>
      <c r="K24" s="79"/>
      <c r="L24" s="79"/>
      <c r="M24" s="79">
        <f t="shared" si="0"/>
        <v>0</v>
      </c>
      <c r="N24" s="79"/>
      <c r="O24" s="79"/>
      <c r="P24" s="49"/>
    </row>
    <row r="25" spans="1:16" s="8" customFormat="1" ht="78" customHeight="1" x14ac:dyDescent="0.3">
      <c r="A25" s="77">
        <v>7</v>
      </c>
      <c r="B25" s="47" t="s">
        <v>39</v>
      </c>
      <c r="C25" s="47" t="s">
        <v>38</v>
      </c>
      <c r="D25" s="50">
        <v>141400125780</v>
      </c>
      <c r="E25" s="50">
        <v>309141403700015</v>
      </c>
      <c r="F25" s="47" t="s">
        <v>33</v>
      </c>
      <c r="G25" s="11" t="s">
        <v>19</v>
      </c>
      <c r="H25" s="22" t="s">
        <v>19</v>
      </c>
      <c r="I25" s="22" t="s">
        <v>19</v>
      </c>
      <c r="J25" s="27">
        <v>209.655</v>
      </c>
      <c r="K25" s="27">
        <v>209.655</v>
      </c>
      <c r="L25" s="27">
        <v>249.25649999999999</v>
      </c>
      <c r="M25" s="27">
        <v>209.655</v>
      </c>
      <c r="N25" s="27">
        <v>209.655</v>
      </c>
      <c r="O25" s="27">
        <v>249.25649999999999</v>
      </c>
      <c r="P25" s="5" t="s">
        <v>148</v>
      </c>
    </row>
    <row r="26" spans="1:16" s="8" customFormat="1" ht="84" x14ac:dyDescent="0.3">
      <c r="A26" s="60"/>
      <c r="B26" s="48"/>
      <c r="C26" s="48"/>
      <c r="D26" s="51"/>
      <c r="E26" s="51"/>
      <c r="F26" s="48"/>
      <c r="G26" s="11" t="s">
        <v>30</v>
      </c>
      <c r="H26" s="22" t="s">
        <v>30</v>
      </c>
      <c r="I26" s="22" t="s">
        <v>30</v>
      </c>
      <c r="J26" s="27">
        <v>104.05500000000001</v>
      </c>
      <c r="K26" s="27">
        <v>104.05500000000001</v>
      </c>
      <c r="L26" s="27">
        <v>93.649500000000003</v>
      </c>
      <c r="M26" s="27">
        <v>104.05500000000001</v>
      </c>
      <c r="N26" s="27">
        <v>104.05500000000001</v>
      </c>
      <c r="O26" s="27">
        <v>93.649500000000003</v>
      </c>
      <c r="P26" s="5" t="s">
        <v>148</v>
      </c>
    </row>
    <row r="27" spans="1:16" s="8" customFormat="1" ht="106.5" customHeight="1" x14ac:dyDescent="0.3">
      <c r="A27" s="61"/>
      <c r="B27" s="49"/>
      <c r="C27" s="49"/>
      <c r="D27" s="52"/>
      <c r="E27" s="52"/>
      <c r="F27" s="49"/>
      <c r="G27" s="5" t="s">
        <v>29</v>
      </c>
      <c r="H27" s="21" t="s">
        <v>29</v>
      </c>
      <c r="I27" s="21" t="s">
        <v>29</v>
      </c>
      <c r="J27" s="27">
        <v>103.77072</v>
      </c>
      <c r="K27" s="27">
        <v>113.73372000000001</v>
      </c>
      <c r="L27" s="27">
        <v>149.71647999999999</v>
      </c>
      <c r="M27" s="27">
        <f t="shared" ref="M27" si="1">J27*2</f>
        <v>207.54143999999999</v>
      </c>
      <c r="N27" s="27">
        <f>113.73372*2</f>
        <v>227.46744000000001</v>
      </c>
      <c r="O27" s="27">
        <v>299.43295999999998</v>
      </c>
      <c r="P27" s="5" t="s">
        <v>148</v>
      </c>
    </row>
    <row r="28" spans="1:16" s="8" customFormat="1" ht="69" customHeight="1" x14ac:dyDescent="0.3">
      <c r="A28" s="74">
        <v>8</v>
      </c>
      <c r="B28" s="47" t="s">
        <v>40</v>
      </c>
      <c r="C28" s="47" t="s">
        <v>41</v>
      </c>
      <c r="D28" s="50">
        <v>141400125780</v>
      </c>
      <c r="E28" s="50">
        <v>309141403700015</v>
      </c>
      <c r="F28" s="47" t="s">
        <v>25</v>
      </c>
      <c r="G28" s="5" t="s">
        <v>19</v>
      </c>
      <c r="H28" s="21" t="s">
        <v>19</v>
      </c>
      <c r="I28" s="21" t="s">
        <v>19</v>
      </c>
      <c r="J28" s="27">
        <v>163.065</v>
      </c>
      <c r="K28" s="27">
        <v>180.08879999999999</v>
      </c>
      <c r="L28" s="27">
        <v>116.47499999999999</v>
      </c>
      <c r="M28" s="27">
        <v>163.065</v>
      </c>
      <c r="N28" s="27">
        <v>180.08879999999999</v>
      </c>
      <c r="O28" s="27">
        <v>116.47499999999999</v>
      </c>
      <c r="P28" s="5" t="s">
        <v>148</v>
      </c>
    </row>
    <row r="29" spans="1:16" s="8" customFormat="1" ht="85.5" customHeight="1" x14ac:dyDescent="0.3">
      <c r="A29" s="75"/>
      <c r="B29" s="48"/>
      <c r="C29" s="48"/>
      <c r="D29" s="51"/>
      <c r="E29" s="51"/>
      <c r="F29" s="48"/>
      <c r="G29" s="5" t="s">
        <v>30</v>
      </c>
      <c r="H29" s="21" t="s">
        <v>30</v>
      </c>
      <c r="I29" s="21" t="s">
        <v>30</v>
      </c>
      <c r="J29" s="27">
        <v>69.37</v>
      </c>
      <c r="K29" s="27">
        <v>77.694400000000002</v>
      </c>
      <c r="L29" s="27">
        <v>43.009399999999999</v>
      </c>
      <c r="M29" s="27">
        <v>69.37</v>
      </c>
      <c r="N29" s="27">
        <v>77.694400000000002</v>
      </c>
      <c r="O29" s="27">
        <v>43.009399999999999</v>
      </c>
      <c r="P29" s="5" t="s">
        <v>148</v>
      </c>
    </row>
    <row r="30" spans="1:16" s="8" customFormat="1" ht="62.25" customHeight="1" x14ac:dyDescent="0.3">
      <c r="A30" s="76"/>
      <c r="B30" s="49"/>
      <c r="C30" s="49"/>
      <c r="D30" s="52"/>
      <c r="E30" s="52"/>
      <c r="F30" s="49"/>
      <c r="G30" s="5" t="s">
        <v>29</v>
      </c>
      <c r="H30" s="21" t="s">
        <v>29</v>
      </c>
      <c r="I30" s="21" t="s">
        <v>29</v>
      </c>
      <c r="J30" s="27">
        <v>67.572320000000005</v>
      </c>
      <c r="K30" s="27">
        <v>75.011399999999995</v>
      </c>
      <c r="L30" s="27">
        <v>68.180000000000007</v>
      </c>
      <c r="M30" s="27">
        <f t="shared" ref="M30:M32" si="2">J30*2</f>
        <v>135.14464000000001</v>
      </c>
      <c r="N30" s="27">
        <f>75.0114*2</f>
        <v>150.02279999999999</v>
      </c>
      <c r="O30" s="27">
        <v>68.180000000000007</v>
      </c>
      <c r="P30" s="5" t="s">
        <v>148</v>
      </c>
    </row>
    <row r="31" spans="1:16" s="8" customFormat="1" ht="62.25" customHeight="1" x14ac:dyDescent="0.3">
      <c r="A31" s="77">
        <v>9</v>
      </c>
      <c r="B31" s="47" t="s">
        <v>42</v>
      </c>
      <c r="C31" s="47" t="s">
        <v>43</v>
      </c>
      <c r="D31" s="50">
        <v>141402766839</v>
      </c>
      <c r="E31" s="50">
        <v>311141430700036</v>
      </c>
      <c r="F31" s="47" t="s">
        <v>33</v>
      </c>
      <c r="G31" s="5" t="s">
        <v>19</v>
      </c>
      <c r="H31" s="21" t="s">
        <v>19</v>
      </c>
      <c r="I31" s="21" t="s">
        <v>19</v>
      </c>
      <c r="J31" s="27">
        <v>93.18</v>
      </c>
      <c r="K31" s="27">
        <v>93.18</v>
      </c>
      <c r="L31" s="34">
        <v>93.18</v>
      </c>
      <c r="M31" s="27">
        <v>93.18</v>
      </c>
      <c r="N31" s="27">
        <v>93.18</v>
      </c>
      <c r="O31" s="34">
        <v>93.18</v>
      </c>
      <c r="P31" s="5" t="s">
        <v>148</v>
      </c>
    </row>
    <row r="32" spans="1:16" s="8" customFormat="1" ht="62.25" customHeight="1" x14ac:dyDescent="0.3">
      <c r="A32" s="60"/>
      <c r="B32" s="48"/>
      <c r="C32" s="48"/>
      <c r="D32" s="51"/>
      <c r="E32" s="51"/>
      <c r="F32" s="48"/>
      <c r="G32" s="5" t="s">
        <v>29</v>
      </c>
      <c r="H32" s="21" t="s">
        <v>29</v>
      </c>
      <c r="I32" s="21" t="s">
        <v>29</v>
      </c>
      <c r="J32" s="27">
        <v>69.180480000000003</v>
      </c>
      <c r="K32" s="27">
        <v>75.011399999999995</v>
      </c>
      <c r="L32" s="27">
        <v>92.163399999999996</v>
      </c>
      <c r="M32" s="27">
        <f t="shared" si="2"/>
        <v>138.36096000000001</v>
      </c>
      <c r="N32" s="27">
        <f>75.0114*2</f>
        <v>150.02279999999999</v>
      </c>
      <c r="O32" s="27">
        <v>184.32679999999999</v>
      </c>
      <c r="P32" s="5" t="s">
        <v>148</v>
      </c>
    </row>
    <row r="33" spans="1:16" s="8" customFormat="1" ht="84" x14ac:dyDescent="0.3">
      <c r="A33" s="61"/>
      <c r="B33" s="49"/>
      <c r="C33" s="49"/>
      <c r="D33" s="52"/>
      <c r="E33" s="52"/>
      <c r="F33" s="49"/>
      <c r="G33" s="5" t="s">
        <v>30</v>
      </c>
      <c r="H33" s="21" t="s">
        <v>30</v>
      </c>
      <c r="I33" s="21" t="s">
        <v>30</v>
      </c>
      <c r="J33" s="27">
        <v>173.42500000000001</v>
      </c>
      <c r="K33" s="27">
        <v>173.42500000000001</v>
      </c>
      <c r="L33" s="27">
        <v>173.42500000000001</v>
      </c>
      <c r="M33" s="27">
        <v>173.42500000000001</v>
      </c>
      <c r="N33" s="27">
        <v>173.42500000000001</v>
      </c>
      <c r="O33" s="27">
        <v>173.42500000000001</v>
      </c>
      <c r="P33" s="5" t="s">
        <v>148</v>
      </c>
    </row>
    <row r="34" spans="1:16" s="8" customFormat="1" ht="63" x14ac:dyDescent="0.3">
      <c r="A34" s="77">
        <v>10</v>
      </c>
      <c r="B34" s="47" t="s">
        <v>44</v>
      </c>
      <c r="C34" s="47" t="s">
        <v>45</v>
      </c>
      <c r="D34" s="50">
        <v>141400038094</v>
      </c>
      <c r="E34" s="50">
        <v>304141433000072</v>
      </c>
      <c r="F34" s="47" t="s">
        <v>33</v>
      </c>
      <c r="G34" s="5" t="s">
        <v>19</v>
      </c>
      <c r="H34" s="21" t="s">
        <v>19</v>
      </c>
      <c r="I34" s="21" t="s">
        <v>19</v>
      </c>
      <c r="J34" s="27">
        <v>139.77000000000001</v>
      </c>
      <c r="K34" s="27">
        <v>139.77000000000001</v>
      </c>
      <c r="L34" s="27">
        <v>139.77000000000001</v>
      </c>
      <c r="M34" s="27">
        <v>139.77000000000001</v>
      </c>
      <c r="N34" s="27">
        <v>139.77000000000001</v>
      </c>
      <c r="O34" s="27">
        <v>139.77000000000001</v>
      </c>
      <c r="P34" s="5" t="s">
        <v>148</v>
      </c>
    </row>
    <row r="35" spans="1:16" s="8" customFormat="1" ht="63" x14ac:dyDescent="0.3">
      <c r="A35" s="60"/>
      <c r="B35" s="48"/>
      <c r="C35" s="48"/>
      <c r="D35" s="51"/>
      <c r="E35" s="51"/>
      <c r="F35" s="48"/>
      <c r="G35" s="5" t="s">
        <v>29</v>
      </c>
      <c r="H35" s="21" t="s">
        <v>29</v>
      </c>
      <c r="I35" s="21" t="s">
        <v>29</v>
      </c>
      <c r="J35" s="27">
        <v>67.523039999999995</v>
      </c>
      <c r="K35" s="27">
        <v>87.648480000000006</v>
      </c>
      <c r="L35" s="27">
        <v>69.204999999999998</v>
      </c>
      <c r="M35" s="27">
        <f t="shared" ref="M35" si="3">J35*2</f>
        <v>135.04607999999999</v>
      </c>
      <c r="N35" s="27">
        <f>87.64848*2</f>
        <v>175.29696000000001</v>
      </c>
      <c r="O35" s="27">
        <v>138.41095999999999</v>
      </c>
      <c r="P35" s="5" t="s">
        <v>148</v>
      </c>
    </row>
    <row r="36" spans="1:16" s="8" customFormat="1" ht="84" x14ac:dyDescent="0.3">
      <c r="A36" s="61"/>
      <c r="B36" s="49"/>
      <c r="C36" s="49"/>
      <c r="D36" s="52"/>
      <c r="E36" s="52"/>
      <c r="F36" s="49"/>
      <c r="G36" s="5" t="s">
        <v>30</v>
      </c>
      <c r="H36" s="21" t="s">
        <v>30</v>
      </c>
      <c r="I36" s="21" t="s">
        <v>30</v>
      </c>
      <c r="J36" s="27">
        <v>65.514099999999999</v>
      </c>
      <c r="K36" s="27">
        <v>62.433</v>
      </c>
      <c r="L36" s="27">
        <v>62.433</v>
      </c>
      <c r="M36" s="27">
        <v>65.514099999999999</v>
      </c>
      <c r="N36" s="32">
        <v>62.433</v>
      </c>
      <c r="O36" s="27">
        <v>62.433</v>
      </c>
      <c r="P36" s="5" t="s">
        <v>148</v>
      </c>
    </row>
    <row r="37" spans="1:16" s="8" customFormat="1" ht="63" x14ac:dyDescent="0.3">
      <c r="A37" s="74">
        <v>11</v>
      </c>
      <c r="B37" s="47" t="s">
        <v>46</v>
      </c>
      <c r="C37" s="47" t="s">
        <v>47</v>
      </c>
      <c r="D37" s="50">
        <v>141403370540</v>
      </c>
      <c r="E37" s="50">
        <v>317144700039711</v>
      </c>
      <c r="F37" s="47" t="s">
        <v>33</v>
      </c>
      <c r="G37" s="5" t="s">
        <v>19</v>
      </c>
      <c r="H37" s="21" t="s">
        <v>19</v>
      </c>
      <c r="I37" s="21" t="s">
        <v>19</v>
      </c>
      <c r="J37" s="27">
        <v>279.54000000000002</v>
      </c>
      <c r="K37" s="27">
        <v>279.54000000000002</v>
      </c>
      <c r="L37" s="27">
        <v>218.97300000000001</v>
      </c>
      <c r="M37" s="27">
        <v>279.54000000000002</v>
      </c>
      <c r="N37" s="32">
        <v>69</v>
      </c>
      <c r="O37" s="27">
        <v>218.97300000000001</v>
      </c>
      <c r="P37" s="5" t="s">
        <v>148</v>
      </c>
    </row>
    <row r="38" spans="1:16" s="8" customFormat="1" ht="84" x14ac:dyDescent="0.3">
      <c r="A38" s="75"/>
      <c r="B38" s="48"/>
      <c r="C38" s="48"/>
      <c r="D38" s="51"/>
      <c r="E38" s="51"/>
      <c r="F38" s="48"/>
      <c r="G38" s="5" t="s">
        <v>30</v>
      </c>
      <c r="H38" s="21"/>
      <c r="I38" s="5"/>
      <c r="J38" s="27">
        <v>36.419249999999998</v>
      </c>
      <c r="K38" s="27"/>
      <c r="L38" s="27"/>
      <c r="M38" s="27">
        <v>36419.25</v>
      </c>
      <c r="N38" s="32"/>
      <c r="O38" s="27"/>
      <c r="P38" s="5" t="s">
        <v>148</v>
      </c>
    </row>
    <row r="39" spans="1:16" s="8" customFormat="1" ht="63" x14ac:dyDescent="0.3">
      <c r="A39" s="76"/>
      <c r="B39" s="49"/>
      <c r="C39" s="49"/>
      <c r="D39" s="52"/>
      <c r="E39" s="52"/>
      <c r="F39" s="49"/>
      <c r="G39" s="5" t="s">
        <v>29</v>
      </c>
      <c r="H39" s="21"/>
      <c r="I39" s="5"/>
      <c r="J39" s="27">
        <v>22.50882</v>
      </c>
      <c r="K39" s="27"/>
      <c r="L39" s="27"/>
      <c r="M39" s="27">
        <f t="shared" ref="M39" si="4">J39*2</f>
        <v>45.01764</v>
      </c>
      <c r="N39" s="27"/>
      <c r="O39" s="27"/>
      <c r="P39" s="5" t="s">
        <v>148</v>
      </c>
    </row>
    <row r="40" spans="1:16" s="8" customFormat="1" ht="94.95" customHeight="1" x14ac:dyDescent="0.3">
      <c r="A40" s="5">
        <v>12</v>
      </c>
      <c r="B40" s="5" t="s">
        <v>48</v>
      </c>
      <c r="C40" s="5" t="s">
        <v>49</v>
      </c>
      <c r="D40" s="10">
        <v>141400131167</v>
      </c>
      <c r="E40" s="10">
        <v>304141409300073</v>
      </c>
      <c r="F40" s="5" t="s">
        <v>50</v>
      </c>
      <c r="G40" s="5" t="s">
        <v>19</v>
      </c>
      <c r="H40" s="21" t="s">
        <v>19</v>
      </c>
      <c r="I40" s="21" t="s">
        <v>19</v>
      </c>
      <c r="J40" s="27">
        <v>349.42500000000001</v>
      </c>
      <c r="K40" s="27">
        <v>349.42500000000001</v>
      </c>
      <c r="L40" s="27">
        <v>139.77000000000001</v>
      </c>
      <c r="M40" s="27">
        <v>349.42500000000001</v>
      </c>
      <c r="N40" s="27">
        <v>349.42500000000001</v>
      </c>
      <c r="O40" s="27">
        <v>139.77000000000001</v>
      </c>
      <c r="P40" s="5" t="s">
        <v>148</v>
      </c>
    </row>
    <row r="41" spans="1:16" s="8" customFormat="1" ht="63" x14ac:dyDescent="0.3">
      <c r="A41" s="47">
        <v>13</v>
      </c>
      <c r="B41" s="47" t="s">
        <v>51</v>
      </c>
      <c r="C41" s="47" t="s">
        <v>52</v>
      </c>
      <c r="D41" s="50">
        <v>141400263702</v>
      </c>
      <c r="E41" s="50">
        <v>304141417400091</v>
      </c>
      <c r="F41" s="47" t="s">
        <v>25</v>
      </c>
      <c r="G41" s="5" t="s">
        <v>19</v>
      </c>
      <c r="H41" s="21" t="s">
        <v>19</v>
      </c>
      <c r="I41" s="21" t="s">
        <v>19</v>
      </c>
      <c r="J41" s="27">
        <v>93.18</v>
      </c>
      <c r="K41" s="27">
        <v>93.18</v>
      </c>
      <c r="L41" s="27">
        <v>93.18</v>
      </c>
      <c r="M41" s="27">
        <v>93.18</v>
      </c>
      <c r="N41" s="27">
        <v>93.18</v>
      </c>
      <c r="O41" s="27">
        <v>93.18</v>
      </c>
      <c r="P41" s="5" t="s">
        <v>148</v>
      </c>
    </row>
    <row r="42" spans="1:16" s="8" customFormat="1" ht="113.4" customHeight="1" x14ac:dyDescent="0.3">
      <c r="A42" s="49"/>
      <c r="B42" s="49"/>
      <c r="C42" s="49"/>
      <c r="D42" s="52"/>
      <c r="E42" s="52"/>
      <c r="F42" s="49"/>
      <c r="G42" s="5" t="s">
        <v>21</v>
      </c>
      <c r="H42" s="21" t="s">
        <v>21</v>
      </c>
      <c r="I42" s="21"/>
      <c r="J42" s="27">
        <v>80</v>
      </c>
      <c r="K42" s="27">
        <v>140</v>
      </c>
      <c r="L42" s="27"/>
      <c r="M42" s="27">
        <v>80</v>
      </c>
      <c r="N42" s="27">
        <v>140</v>
      </c>
      <c r="O42" s="27"/>
      <c r="P42" s="5" t="s">
        <v>148</v>
      </c>
    </row>
    <row r="43" spans="1:16" s="8" customFormat="1" ht="88.2" customHeight="1" x14ac:dyDescent="0.3">
      <c r="A43" s="42">
        <v>14</v>
      </c>
      <c r="B43" s="47" t="s">
        <v>53</v>
      </c>
      <c r="C43" s="47" t="s">
        <v>54</v>
      </c>
      <c r="D43" s="50">
        <v>141400101229</v>
      </c>
      <c r="E43" s="50">
        <v>305141400400136</v>
      </c>
      <c r="F43" s="47" t="s">
        <v>25</v>
      </c>
      <c r="G43" s="5"/>
      <c r="H43" s="21" t="s">
        <v>135</v>
      </c>
      <c r="I43" s="5"/>
      <c r="J43" s="27"/>
      <c r="K43" s="27">
        <v>475</v>
      </c>
      <c r="L43" s="27"/>
      <c r="M43" s="27"/>
      <c r="N43" s="27">
        <v>475</v>
      </c>
      <c r="O43" s="27"/>
      <c r="P43" s="5" t="s">
        <v>148</v>
      </c>
    </row>
    <row r="44" spans="1:16" s="8" customFormat="1" ht="114" customHeight="1" x14ac:dyDescent="0.3">
      <c r="A44" s="43"/>
      <c r="B44" s="49"/>
      <c r="C44" s="49"/>
      <c r="D44" s="52"/>
      <c r="E44" s="52"/>
      <c r="F44" s="49"/>
      <c r="G44" s="5" t="s">
        <v>19</v>
      </c>
      <c r="H44" s="21" t="s">
        <v>19</v>
      </c>
      <c r="I44" s="21" t="s">
        <v>19</v>
      </c>
      <c r="J44" s="27">
        <v>116.47499999999999</v>
      </c>
      <c r="K44" s="27">
        <v>116.47499999999999</v>
      </c>
      <c r="L44" s="27">
        <v>116.47499999999999</v>
      </c>
      <c r="M44" s="27">
        <v>116.47499999999999</v>
      </c>
      <c r="N44" s="27">
        <v>116.47499999999999</v>
      </c>
      <c r="O44" s="27">
        <v>116.47499999999999</v>
      </c>
      <c r="P44" s="5" t="s">
        <v>148</v>
      </c>
    </row>
    <row r="45" spans="1:16" s="8" customFormat="1" ht="168" x14ac:dyDescent="0.3">
      <c r="A45" s="5">
        <v>15</v>
      </c>
      <c r="B45" s="5" t="s">
        <v>55</v>
      </c>
      <c r="C45" s="5" t="s">
        <v>56</v>
      </c>
      <c r="D45" s="10">
        <v>141403726204</v>
      </c>
      <c r="E45" s="10">
        <v>309141411700052</v>
      </c>
      <c r="F45" s="5" t="s">
        <v>25</v>
      </c>
      <c r="G45" s="5" t="s">
        <v>19</v>
      </c>
      <c r="H45" s="21" t="s">
        <v>19</v>
      </c>
      <c r="I45" s="5"/>
      <c r="J45" s="27">
        <v>116.47499999999999</v>
      </c>
      <c r="K45" s="27">
        <v>116.47499999999999</v>
      </c>
      <c r="L45" s="27"/>
      <c r="M45" s="27">
        <v>116.47499999999999</v>
      </c>
      <c r="N45" s="27">
        <v>116.47499999999999</v>
      </c>
      <c r="O45" s="27"/>
      <c r="P45" s="5" t="s">
        <v>148</v>
      </c>
    </row>
    <row r="46" spans="1:16" s="8" customFormat="1" ht="63" x14ac:dyDescent="0.3">
      <c r="A46" s="47">
        <v>16</v>
      </c>
      <c r="B46" s="47" t="s">
        <v>57</v>
      </c>
      <c r="C46" s="47" t="s">
        <v>58</v>
      </c>
      <c r="D46" s="50">
        <v>141402678580</v>
      </c>
      <c r="E46" s="50">
        <v>311141411700061</v>
      </c>
      <c r="F46" s="47" t="s">
        <v>59</v>
      </c>
      <c r="G46" s="5" t="s">
        <v>19</v>
      </c>
      <c r="H46" s="21" t="s">
        <v>19</v>
      </c>
      <c r="I46" s="21" t="s">
        <v>19</v>
      </c>
      <c r="J46" s="27">
        <v>815.32500000000005</v>
      </c>
      <c r="K46" s="27">
        <v>815.32500000000005</v>
      </c>
      <c r="L46" s="27">
        <v>815.32500000000005</v>
      </c>
      <c r="M46" s="27">
        <v>815.32500000000005</v>
      </c>
      <c r="N46" s="27">
        <v>815.32500000000005</v>
      </c>
      <c r="O46" s="27">
        <v>815.32500000000005</v>
      </c>
      <c r="P46" s="5" t="s">
        <v>148</v>
      </c>
    </row>
    <row r="47" spans="1:16" s="8" customFormat="1" ht="42" x14ac:dyDescent="0.3">
      <c r="A47" s="48"/>
      <c r="B47" s="48"/>
      <c r="C47" s="48"/>
      <c r="D47" s="51"/>
      <c r="E47" s="51"/>
      <c r="F47" s="48"/>
      <c r="G47" s="5" t="s">
        <v>60</v>
      </c>
      <c r="H47" s="21" t="s">
        <v>60</v>
      </c>
      <c r="I47" s="21" t="s">
        <v>60</v>
      </c>
      <c r="J47" s="27">
        <v>75</v>
      </c>
      <c r="K47" s="27">
        <v>75</v>
      </c>
      <c r="L47" s="27">
        <v>150</v>
      </c>
      <c r="M47" s="27">
        <v>75</v>
      </c>
      <c r="N47" s="27">
        <v>75</v>
      </c>
      <c r="O47" s="27">
        <v>150</v>
      </c>
      <c r="P47" s="5" t="s">
        <v>148</v>
      </c>
    </row>
    <row r="48" spans="1:16" s="8" customFormat="1" ht="84" x14ac:dyDescent="0.3">
      <c r="A48" s="48"/>
      <c r="B48" s="48"/>
      <c r="C48" s="48"/>
      <c r="D48" s="51"/>
      <c r="E48" s="51"/>
      <c r="F48" s="48"/>
      <c r="G48" s="5" t="s">
        <v>30</v>
      </c>
      <c r="H48" s="21" t="s">
        <v>30</v>
      </c>
      <c r="I48" s="21" t="s">
        <v>30</v>
      </c>
      <c r="J48" s="27">
        <v>69.37</v>
      </c>
      <c r="K48" s="27">
        <v>69.37</v>
      </c>
      <c r="L48" s="27">
        <v>31.2165</v>
      </c>
      <c r="M48" s="27">
        <v>69.37</v>
      </c>
      <c r="N48" s="27">
        <v>69.37</v>
      </c>
      <c r="O48" s="27">
        <v>31.2165</v>
      </c>
      <c r="P48" s="5" t="s">
        <v>148</v>
      </c>
    </row>
    <row r="49" spans="1:16" s="8" customFormat="1" ht="63" x14ac:dyDescent="0.3">
      <c r="A49" s="48"/>
      <c r="B49" s="48"/>
      <c r="C49" s="48"/>
      <c r="D49" s="51"/>
      <c r="E49" s="51"/>
      <c r="F49" s="48"/>
      <c r="G49" s="5" t="s">
        <v>29</v>
      </c>
      <c r="H49" s="21" t="s">
        <v>29</v>
      </c>
      <c r="I49" s="21" t="s">
        <v>29</v>
      </c>
      <c r="J49" s="27">
        <v>45.01764</v>
      </c>
      <c r="K49" s="27">
        <v>75.572460000000007</v>
      </c>
      <c r="L49" s="27">
        <v>61.082639999999998</v>
      </c>
      <c r="M49" s="27">
        <f t="shared" ref="M49:M50" si="5">J49*2</f>
        <v>90.03528</v>
      </c>
      <c r="N49" s="27">
        <f>75572.46*2</f>
        <v>151144.92000000001</v>
      </c>
      <c r="O49" s="27">
        <v>61.082639999999998</v>
      </c>
      <c r="P49" s="5" t="s">
        <v>148</v>
      </c>
    </row>
    <row r="50" spans="1:16" s="8" customFormat="1" ht="96" customHeight="1" x14ac:dyDescent="0.3">
      <c r="A50" s="49"/>
      <c r="B50" s="49"/>
      <c r="C50" s="49"/>
      <c r="D50" s="52"/>
      <c r="E50" s="52"/>
      <c r="F50" s="49"/>
      <c r="G50" s="5" t="s">
        <v>36</v>
      </c>
      <c r="H50" s="21"/>
      <c r="I50" s="5"/>
      <c r="J50" s="27">
        <v>185</v>
      </c>
      <c r="K50" s="27"/>
      <c r="L50" s="27"/>
      <c r="M50" s="27">
        <f t="shared" si="5"/>
        <v>370</v>
      </c>
      <c r="N50" s="27"/>
      <c r="O50" s="27"/>
      <c r="P50" s="5" t="s">
        <v>148</v>
      </c>
    </row>
    <row r="51" spans="1:16" s="8" customFormat="1" ht="82.95" customHeight="1" x14ac:dyDescent="0.3">
      <c r="A51" s="42">
        <v>17</v>
      </c>
      <c r="B51" s="47" t="s">
        <v>61</v>
      </c>
      <c r="C51" s="47" t="s">
        <v>62</v>
      </c>
      <c r="D51" s="50">
        <v>141402678406</v>
      </c>
      <c r="E51" s="50">
        <v>315145000000253</v>
      </c>
      <c r="F51" s="47" t="s">
        <v>25</v>
      </c>
      <c r="G51" s="5" t="s">
        <v>19</v>
      </c>
      <c r="H51" s="21" t="s">
        <v>19</v>
      </c>
      <c r="I51" s="21" t="s">
        <v>19</v>
      </c>
      <c r="J51" s="27">
        <v>258.5745</v>
      </c>
      <c r="K51" s="27">
        <v>624.30600000000004</v>
      </c>
      <c r="L51" s="27">
        <v>577.71600000000001</v>
      </c>
      <c r="M51" s="27">
        <v>258.5745</v>
      </c>
      <c r="N51" s="27">
        <v>624.30600000000004</v>
      </c>
      <c r="O51" s="27">
        <v>577.71600000000001</v>
      </c>
      <c r="P51" s="5" t="s">
        <v>148</v>
      </c>
    </row>
    <row r="52" spans="1:16" s="8" customFormat="1" ht="80.400000000000006" customHeight="1" x14ac:dyDescent="0.3">
      <c r="A52" s="44"/>
      <c r="B52" s="48"/>
      <c r="C52" s="48"/>
      <c r="D52" s="51"/>
      <c r="E52" s="51"/>
      <c r="F52" s="48"/>
      <c r="G52" s="5" t="s">
        <v>29</v>
      </c>
      <c r="H52" s="21" t="s">
        <v>29</v>
      </c>
      <c r="I52" s="21" t="s">
        <v>29</v>
      </c>
      <c r="J52" s="27">
        <v>22.50882</v>
      </c>
      <c r="K52" s="27">
        <v>49.445639999999997</v>
      </c>
      <c r="L52" s="27">
        <v>61.082639999999998</v>
      </c>
      <c r="M52" s="27">
        <f>22.50882*2</f>
        <v>45.01764</v>
      </c>
      <c r="N52" s="27">
        <f>49.44564*2</f>
        <v>98.891279999999995</v>
      </c>
      <c r="O52" s="27">
        <v>61.082639999999998</v>
      </c>
      <c r="P52" s="5" t="s">
        <v>148</v>
      </c>
    </row>
    <row r="53" spans="1:16" s="8" customFormat="1" ht="75.599999999999994" customHeight="1" x14ac:dyDescent="0.3">
      <c r="A53" s="44"/>
      <c r="B53" s="48"/>
      <c r="C53" s="48"/>
      <c r="D53" s="51"/>
      <c r="E53" s="51"/>
      <c r="F53" s="48"/>
      <c r="G53" s="5" t="s">
        <v>36</v>
      </c>
      <c r="H53" s="21"/>
      <c r="I53" s="5"/>
      <c r="J53" s="27">
        <v>140</v>
      </c>
      <c r="K53" s="27"/>
      <c r="L53" s="27"/>
      <c r="M53" s="27">
        <f>140000*2</f>
        <v>280000</v>
      </c>
      <c r="N53" s="27"/>
      <c r="O53" s="27"/>
      <c r="P53" s="5" t="s">
        <v>148</v>
      </c>
    </row>
    <row r="54" spans="1:16" s="8" customFormat="1" ht="72.599999999999994" customHeight="1" x14ac:dyDescent="0.3">
      <c r="A54" s="43"/>
      <c r="B54" s="49"/>
      <c r="C54" s="49"/>
      <c r="D54" s="52"/>
      <c r="E54" s="52"/>
      <c r="F54" s="49"/>
      <c r="G54" s="5" t="s">
        <v>21</v>
      </c>
      <c r="H54" s="21"/>
      <c r="I54" s="5"/>
      <c r="J54" s="27">
        <v>20</v>
      </c>
      <c r="K54" s="27"/>
      <c r="L54" s="27"/>
      <c r="M54" s="27">
        <v>20000</v>
      </c>
      <c r="N54" s="27"/>
      <c r="O54" s="27"/>
      <c r="P54" s="5" t="s">
        <v>148</v>
      </c>
    </row>
    <row r="55" spans="1:16" s="8" customFormat="1" ht="83.4" customHeight="1" x14ac:dyDescent="0.3">
      <c r="A55" s="47">
        <v>18</v>
      </c>
      <c r="B55" s="47" t="s">
        <v>63</v>
      </c>
      <c r="C55" s="47" t="s">
        <v>64</v>
      </c>
      <c r="D55" s="50">
        <v>141457140663</v>
      </c>
      <c r="E55" s="50">
        <v>313145018900015</v>
      </c>
      <c r="F55" s="47" t="s">
        <v>120</v>
      </c>
      <c r="G55" s="5" t="s">
        <v>19</v>
      </c>
      <c r="H55" s="21" t="s">
        <v>19</v>
      </c>
      <c r="I55" s="21" t="s">
        <v>19</v>
      </c>
      <c r="J55" s="27">
        <v>139.77000000000001</v>
      </c>
      <c r="K55" s="27">
        <v>139.77000000000001</v>
      </c>
      <c r="L55" s="27">
        <v>139.77000000000001</v>
      </c>
      <c r="M55" s="27">
        <v>139.77000000000001</v>
      </c>
      <c r="N55" s="27">
        <v>139.77000000000001</v>
      </c>
      <c r="O55" s="27">
        <v>139.77000000000001</v>
      </c>
      <c r="P55" s="5" t="s">
        <v>148</v>
      </c>
    </row>
    <row r="56" spans="1:16" s="8" customFormat="1" ht="100.2" customHeight="1" x14ac:dyDescent="0.3">
      <c r="A56" s="49"/>
      <c r="B56" s="49"/>
      <c r="C56" s="49"/>
      <c r="D56" s="52"/>
      <c r="E56" s="52"/>
      <c r="F56" s="49"/>
      <c r="G56" s="5" t="s">
        <v>36</v>
      </c>
      <c r="H56" s="21" t="s">
        <v>135</v>
      </c>
      <c r="I56" s="5"/>
      <c r="J56" s="27">
        <v>290</v>
      </c>
      <c r="K56" s="27">
        <v>5000.0020000000004</v>
      </c>
      <c r="L56" s="27"/>
      <c r="M56" s="27">
        <f>290*2</f>
        <v>580</v>
      </c>
      <c r="N56" s="27">
        <f>5000.002*1.05</f>
        <v>5250.0021000000006</v>
      </c>
      <c r="O56" s="27"/>
      <c r="P56" s="5" t="s">
        <v>148</v>
      </c>
    </row>
    <row r="57" spans="1:16" s="8" customFormat="1" ht="63" x14ac:dyDescent="0.3">
      <c r="A57" s="47">
        <v>19</v>
      </c>
      <c r="B57" s="47" t="s">
        <v>65</v>
      </c>
      <c r="C57" s="47" t="s">
        <v>66</v>
      </c>
      <c r="D57" s="50">
        <v>141403917030</v>
      </c>
      <c r="E57" s="50">
        <v>312141411000034</v>
      </c>
      <c r="F57" s="47" t="s">
        <v>121</v>
      </c>
      <c r="G57" s="5" t="s">
        <v>19</v>
      </c>
      <c r="H57" s="21" t="s">
        <v>19</v>
      </c>
      <c r="I57" s="21" t="s">
        <v>19</v>
      </c>
      <c r="J57" s="27">
        <v>139.77000000000001</v>
      </c>
      <c r="K57" s="27">
        <v>139.77000000000001</v>
      </c>
      <c r="L57" s="27">
        <v>223.63200000000001</v>
      </c>
      <c r="M57" s="27">
        <v>139.77000000000001</v>
      </c>
      <c r="N57" s="27">
        <v>139.77000000000001</v>
      </c>
      <c r="O57" s="27">
        <v>223.63200000000001</v>
      </c>
      <c r="P57" s="5" t="s">
        <v>148</v>
      </c>
    </row>
    <row r="58" spans="1:16" s="8" customFormat="1" ht="63" x14ac:dyDescent="0.3">
      <c r="A58" s="49"/>
      <c r="B58" s="49"/>
      <c r="C58" s="49"/>
      <c r="D58" s="52"/>
      <c r="E58" s="52"/>
      <c r="F58" s="49"/>
      <c r="G58" s="5" t="s">
        <v>36</v>
      </c>
      <c r="H58" s="21"/>
      <c r="I58" s="5"/>
      <c r="J58" s="27">
        <v>120</v>
      </c>
      <c r="K58" s="27"/>
      <c r="L58" s="27"/>
      <c r="M58" s="27">
        <v>240</v>
      </c>
      <c r="N58" s="27"/>
      <c r="O58" s="27"/>
      <c r="P58" s="5" t="s">
        <v>148</v>
      </c>
    </row>
    <row r="59" spans="1:16" s="8" customFormat="1" ht="63" x14ac:dyDescent="0.3">
      <c r="A59" s="42">
        <v>20</v>
      </c>
      <c r="B59" s="47" t="s">
        <v>67</v>
      </c>
      <c r="C59" s="47" t="s">
        <v>68</v>
      </c>
      <c r="D59" s="50">
        <v>141403819459</v>
      </c>
      <c r="E59" s="50">
        <v>308141411900021</v>
      </c>
      <c r="F59" s="47" t="s">
        <v>122</v>
      </c>
      <c r="G59" s="5" t="s">
        <v>21</v>
      </c>
      <c r="H59" s="21" t="s">
        <v>21</v>
      </c>
      <c r="I59" s="5"/>
      <c r="J59" s="27">
        <v>60</v>
      </c>
      <c r="K59" s="27">
        <v>90</v>
      </c>
      <c r="L59" s="27"/>
      <c r="M59" s="27">
        <v>60</v>
      </c>
      <c r="N59" s="27">
        <v>90</v>
      </c>
      <c r="O59" s="27"/>
      <c r="P59" s="5" t="s">
        <v>148</v>
      </c>
    </row>
    <row r="60" spans="1:16" s="8" customFormat="1" ht="63" x14ac:dyDescent="0.3">
      <c r="A60" s="43"/>
      <c r="B60" s="49"/>
      <c r="C60" s="49"/>
      <c r="D60" s="52"/>
      <c r="E60" s="52"/>
      <c r="F60" s="49"/>
      <c r="G60" s="5" t="s">
        <v>19</v>
      </c>
      <c r="H60" s="21" t="s">
        <v>19</v>
      </c>
      <c r="I60" s="5"/>
      <c r="J60" s="27">
        <v>372.72</v>
      </c>
      <c r="K60" s="27">
        <v>116.47499999999999</v>
      </c>
      <c r="L60" s="27"/>
      <c r="M60" s="27">
        <v>372.72</v>
      </c>
      <c r="N60" s="27">
        <v>116.47499999999999</v>
      </c>
      <c r="O60" s="27"/>
      <c r="P60" s="5" t="s">
        <v>148</v>
      </c>
    </row>
    <row r="61" spans="1:16" s="8" customFormat="1" ht="97.2" customHeight="1" x14ac:dyDescent="0.3">
      <c r="A61" s="5">
        <v>21</v>
      </c>
      <c r="B61" s="5" t="s">
        <v>69</v>
      </c>
      <c r="C61" s="5" t="s">
        <v>70</v>
      </c>
      <c r="D61" s="10">
        <v>141403468458</v>
      </c>
      <c r="E61" s="10">
        <v>317144700011556</v>
      </c>
      <c r="F61" s="5" t="s">
        <v>59</v>
      </c>
      <c r="G61" s="5" t="s">
        <v>19</v>
      </c>
      <c r="H61" s="21" t="s">
        <v>19</v>
      </c>
      <c r="I61" s="21" t="s">
        <v>19</v>
      </c>
      <c r="J61" s="27">
        <v>93.18</v>
      </c>
      <c r="K61" s="27">
        <v>139.77000000000001</v>
      </c>
      <c r="L61" s="27">
        <v>139.77000000000001</v>
      </c>
      <c r="M61" s="27">
        <v>93.18</v>
      </c>
      <c r="N61" s="27">
        <v>139.77000000000001</v>
      </c>
      <c r="O61" s="27">
        <v>139.77000000000001</v>
      </c>
      <c r="P61" s="5" t="s">
        <v>148</v>
      </c>
    </row>
    <row r="62" spans="1:16" s="8" customFormat="1" ht="84" customHeight="1" x14ac:dyDescent="0.3">
      <c r="A62" s="47">
        <v>22</v>
      </c>
      <c r="B62" s="47" t="s">
        <v>71</v>
      </c>
      <c r="C62" s="47" t="s">
        <v>72</v>
      </c>
      <c r="D62" s="50">
        <v>141457146697</v>
      </c>
      <c r="E62" s="50">
        <v>315145000000568</v>
      </c>
      <c r="F62" s="47" t="s">
        <v>25</v>
      </c>
      <c r="G62" s="5" t="s">
        <v>19</v>
      </c>
      <c r="H62" s="21" t="s">
        <v>19</v>
      </c>
      <c r="I62" s="21" t="s">
        <v>19</v>
      </c>
      <c r="J62" s="27">
        <v>396.01499999999999</v>
      </c>
      <c r="K62" s="27">
        <v>396.01499999999999</v>
      </c>
      <c r="L62" s="27">
        <v>512.49</v>
      </c>
      <c r="M62" s="27">
        <v>396.01499999999999</v>
      </c>
      <c r="N62" s="27">
        <v>396.01499999999999</v>
      </c>
      <c r="O62" s="27">
        <v>512.49</v>
      </c>
      <c r="P62" s="5" t="s">
        <v>148</v>
      </c>
    </row>
    <row r="63" spans="1:16" s="8" customFormat="1" ht="105.6" customHeight="1" x14ac:dyDescent="0.3">
      <c r="A63" s="49"/>
      <c r="B63" s="49"/>
      <c r="C63" s="49"/>
      <c r="D63" s="52"/>
      <c r="E63" s="52"/>
      <c r="F63" s="49"/>
      <c r="G63" s="5" t="s">
        <v>30</v>
      </c>
      <c r="H63" s="21"/>
      <c r="I63" s="5" t="s">
        <v>30</v>
      </c>
      <c r="J63" s="27">
        <v>26.013750000000002</v>
      </c>
      <c r="K63" s="27"/>
      <c r="L63" s="27"/>
      <c r="M63" s="27">
        <v>26013.75</v>
      </c>
      <c r="N63" s="27"/>
      <c r="O63" s="27"/>
      <c r="P63" s="5" t="s">
        <v>148</v>
      </c>
    </row>
    <row r="64" spans="1:16" s="8" customFormat="1" ht="85.2" customHeight="1" x14ac:dyDescent="0.3">
      <c r="A64" s="42">
        <v>23</v>
      </c>
      <c r="B64" s="47" t="s">
        <v>73</v>
      </c>
      <c r="C64" s="47" t="s">
        <v>74</v>
      </c>
      <c r="D64" s="50">
        <v>1414013905</v>
      </c>
      <c r="E64" s="50">
        <v>1091414000050</v>
      </c>
      <c r="F64" s="47" t="s">
        <v>123</v>
      </c>
      <c r="G64" s="5" t="s">
        <v>19</v>
      </c>
      <c r="H64" s="21" t="s">
        <v>19</v>
      </c>
      <c r="I64" s="5" t="s">
        <v>19</v>
      </c>
      <c r="J64" s="27">
        <v>104.8275</v>
      </c>
      <c r="K64" s="27">
        <v>46.59</v>
      </c>
      <c r="L64" s="27"/>
      <c r="M64" s="27">
        <v>104.8275</v>
      </c>
      <c r="N64" s="27">
        <v>46.59</v>
      </c>
      <c r="O64" s="27"/>
      <c r="P64" s="5" t="s">
        <v>148</v>
      </c>
    </row>
    <row r="65" spans="1:16" s="8" customFormat="1" ht="69.599999999999994" customHeight="1" x14ac:dyDescent="0.3">
      <c r="A65" s="44"/>
      <c r="B65" s="48"/>
      <c r="C65" s="48"/>
      <c r="D65" s="51"/>
      <c r="E65" s="51"/>
      <c r="F65" s="48"/>
      <c r="G65" s="5" t="s">
        <v>60</v>
      </c>
      <c r="H65" s="21" t="s">
        <v>60</v>
      </c>
      <c r="I65" s="5" t="s">
        <v>60</v>
      </c>
      <c r="J65" s="27">
        <v>186</v>
      </c>
      <c r="K65" s="27">
        <v>195</v>
      </c>
      <c r="L65" s="27">
        <v>453</v>
      </c>
      <c r="M65" s="27">
        <v>186</v>
      </c>
      <c r="N65" s="27">
        <v>195</v>
      </c>
      <c r="O65" s="27">
        <v>453</v>
      </c>
      <c r="P65" s="5" t="s">
        <v>148</v>
      </c>
    </row>
    <row r="66" spans="1:16" s="8" customFormat="1" ht="55.2" customHeight="1" x14ac:dyDescent="0.3">
      <c r="A66" s="44"/>
      <c r="B66" s="48"/>
      <c r="C66" s="48"/>
      <c r="D66" s="51"/>
      <c r="E66" s="51"/>
      <c r="F66" s="48"/>
      <c r="G66" s="5" t="s">
        <v>75</v>
      </c>
      <c r="H66" s="21"/>
      <c r="I66" s="5"/>
      <c r="J66" s="27">
        <v>20650</v>
      </c>
      <c r="K66" s="27"/>
      <c r="L66" s="27"/>
      <c r="M66" s="27">
        <v>20650</v>
      </c>
      <c r="N66" s="27"/>
      <c r="O66" s="27"/>
      <c r="P66" s="5" t="s">
        <v>148</v>
      </c>
    </row>
    <row r="67" spans="1:16" s="8" customFormat="1" ht="68.400000000000006" customHeight="1" x14ac:dyDescent="0.3">
      <c r="A67" s="44"/>
      <c r="B67" s="48"/>
      <c r="C67" s="48"/>
      <c r="D67" s="51"/>
      <c r="E67" s="51"/>
      <c r="F67" s="48"/>
      <c r="G67" s="5" t="s">
        <v>21</v>
      </c>
      <c r="H67" s="21" t="s">
        <v>21</v>
      </c>
      <c r="I67" s="5"/>
      <c r="J67" s="27">
        <v>2760</v>
      </c>
      <c r="K67" s="27">
        <v>5005</v>
      </c>
      <c r="L67" s="27"/>
      <c r="M67" s="27">
        <v>2760</v>
      </c>
      <c r="N67" s="27">
        <v>5005</v>
      </c>
      <c r="O67" s="27"/>
      <c r="P67" s="5" t="s">
        <v>148</v>
      </c>
    </row>
    <row r="68" spans="1:16" s="8" customFormat="1" ht="126" customHeight="1" x14ac:dyDescent="0.3">
      <c r="A68" s="44"/>
      <c r="B68" s="48"/>
      <c r="C68" s="48"/>
      <c r="D68" s="51"/>
      <c r="E68" s="51"/>
      <c r="F68" s="48"/>
      <c r="G68" s="5" t="s">
        <v>76</v>
      </c>
      <c r="H68" s="21"/>
      <c r="I68" s="5" t="s">
        <v>76</v>
      </c>
      <c r="J68" s="27">
        <v>185.07900000000001</v>
      </c>
      <c r="K68" s="27"/>
      <c r="L68" s="27">
        <v>421.32499999999999</v>
      </c>
      <c r="M68" s="27">
        <f>185.079*2</f>
        <v>370.15800000000002</v>
      </c>
      <c r="N68" s="27"/>
      <c r="O68" s="27">
        <v>443.5</v>
      </c>
      <c r="P68" s="5" t="s">
        <v>148</v>
      </c>
    </row>
    <row r="69" spans="1:16" s="8" customFormat="1" ht="126" customHeight="1" x14ac:dyDescent="0.3">
      <c r="A69" s="44"/>
      <c r="B69" s="48"/>
      <c r="C69" s="48"/>
      <c r="D69" s="51"/>
      <c r="E69" s="51"/>
      <c r="F69" s="48"/>
      <c r="G69" s="5" t="s">
        <v>77</v>
      </c>
      <c r="H69" s="21"/>
      <c r="I69" s="5" t="s">
        <v>77</v>
      </c>
      <c r="J69" s="27">
        <v>3219.18435</v>
      </c>
      <c r="K69" s="27"/>
      <c r="L69" s="27">
        <v>2957.48749</v>
      </c>
      <c r="M69" s="27"/>
      <c r="N69" s="27"/>
      <c r="O69" s="27">
        <v>3113.14473</v>
      </c>
      <c r="P69" s="5" t="s">
        <v>148</v>
      </c>
    </row>
    <row r="70" spans="1:16" s="8" customFormat="1" ht="97.2" customHeight="1" x14ac:dyDescent="0.3">
      <c r="A70" s="44"/>
      <c r="B70" s="48"/>
      <c r="C70" s="48"/>
      <c r="D70" s="51"/>
      <c r="E70" s="51"/>
      <c r="F70" s="48"/>
      <c r="G70" s="5" t="s">
        <v>78</v>
      </c>
      <c r="H70" s="21"/>
      <c r="I70" s="5"/>
      <c r="J70" s="27">
        <v>411.18849999999998</v>
      </c>
      <c r="K70" s="27"/>
      <c r="L70" s="27"/>
      <c r="M70" s="27"/>
      <c r="N70" s="27"/>
      <c r="O70" s="27"/>
      <c r="P70" s="5" t="s">
        <v>148</v>
      </c>
    </row>
    <row r="71" spans="1:16" s="8" customFormat="1" ht="108" customHeight="1" x14ac:dyDescent="0.3">
      <c r="A71" s="43"/>
      <c r="B71" s="49"/>
      <c r="C71" s="49"/>
      <c r="D71" s="52"/>
      <c r="E71" s="52"/>
      <c r="F71" s="49"/>
      <c r="G71" s="5" t="s">
        <v>79</v>
      </c>
      <c r="H71" s="21"/>
      <c r="I71" s="5" t="s">
        <v>79</v>
      </c>
      <c r="J71" s="27">
        <v>1505.4924100000001</v>
      </c>
      <c r="K71" s="27"/>
      <c r="L71" s="27">
        <v>1569.2249999999999</v>
      </c>
      <c r="M71" s="27"/>
      <c r="N71" s="27"/>
      <c r="O71" s="27">
        <v>1601.25</v>
      </c>
      <c r="P71" s="5" t="s">
        <v>148</v>
      </c>
    </row>
    <row r="72" spans="1:16" s="8" customFormat="1" ht="142.19999999999999" customHeight="1" x14ac:dyDescent="0.3">
      <c r="A72" s="5">
        <v>24</v>
      </c>
      <c r="B72" s="5" t="s">
        <v>80</v>
      </c>
      <c r="C72" s="5" t="s">
        <v>81</v>
      </c>
      <c r="D72" s="10">
        <v>141403468842</v>
      </c>
      <c r="E72" s="10">
        <v>309141401000023</v>
      </c>
      <c r="F72" s="5" t="s">
        <v>124</v>
      </c>
      <c r="G72" s="5" t="s">
        <v>82</v>
      </c>
      <c r="H72" s="21" t="s">
        <v>82</v>
      </c>
      <c r="I72" s="21" t="s">
        <v>82</v>
      </c>
      <c r="J72" s="27">
        <v>400.3836</v>
      </c>
      <c r="K72" s="27">
        <v>372</v>
      </c>
      <c r="L72" s="27">
        <v>372</v>
      </c>
      <c r="M72" s="27">
        <v>400.3836</v>
      </c>
      <c r="N72" s="27">
        <v>372</v>
      </c>
      <c r="O72" s="27">
        <v>372</v>
      </c>
      <c r="P72" s="5" t="s">
        <v>148</v>
      </c>
    </row>
    <row r="73" spans="1:16" s="8" customFormat="1" ht="63" x14ac:dyDescent="0.3">
      <c r="A73" s="47">
        <v>25</v>
      </c>
      <c r="B73" s="47" t="s">
        <v>83</v>
      </c>
      <c r="C73" s="47" t="s">
        <v>84</v>
      </c>
      <c r="D73" s="50">
        <v>141402781837</v>
      </c>
      <c r="E73" s="50">
        <v>308141426900018</v>
      </c>
      <c r="F73" s="47" t="s">
        <v>124</v>
      </c>
      <c r="G73" s="5" t="s">
        <v>21</v>
      </c>
      <c r="H73" s="21" t="s">
        <v>21</v>
      </c>
      <c r="I73" s="5"/>
      <c r="J73" s="27">
        <v>120</v>
      </c>
      <c r="K73" s="27">
        <v>140</v>
      </c>
      <c r="L73" s="27"/>
      <c r="M73" s="27">
        <v>120000</v>
      </c>
      <c r="N73" s="27"/>
      <c r="O73" s="27"/>
      <c r="P73" s="5" t="s">
        <v>148</v>
      </c>
    </row>
    <row r="74" spans="1:16" s="8" customFormat="1" ht="90.75" customHeight="1" x14ac:dyDescent="0.3">
      <c r="A74" s="49"/>
      <c r="B74" s="49"/>
      <c r="C74" s="49"/>
      <c r="D74" s="52"/>
      <c r="E74" s="52"/>
      <c r="F74" s="49"/>
      <c r="G74" s="5" t="s">
        <v>60</v>
      </c>
      <c r="H74" s="21" t="s">
        <v>60</v>
      </c>
      <c r="I74" s="21" t="s">
        <v>60</v>
      </c>
      <c r="J74" s="27">
        <v>3</v>
      </c>
      <c r="K74" s="27">
        <v>1500</v>
      </c>
      <c r="L74" s="27">
        <v>3</v>
      </c>
      <c r="M74" s="27">
        <v>3000</v>
      </c>
      <c r="N74" s="27">
        <v>1500</v>
      </c>
      <c r="O74" s="27">
        <v>3</v>
      </c>
      <c r="P74" s="5" t="s">
        <v>148</v>
      </c>
    </row>
    <row r="75" spans="1:16" s="8" customFormat="1" ht="90.75" customHeight="1" x14ac:dyDescent="0.3">
      <c r="A75" s="42">
        <v>26</v>
      </c>
      <c r="B75" s="47" t="s">
        <v>85</v>
      </c>
      <c r="C75" s="47" t="s">
        <v>86</v>
      </c>
      <c r="D75" s="50">
        <v>141404077136</v>
      </c>
      <c r="E75" s="50">
        <v>314145017400013</v>
      </c>
      <c r="F75" s="47" t="s">
        <v>125</v>
      </c>
      <c r="G75" s="5" t="s">
        <v>21</v>
      </c>
      <c r="H75" s="21" t="s">
        <v>21</v>
      </c>
      <c r="I75" s="5"/>
      <c r="J75" s="27">
        <v>60</v>
      </c>
      <c r="K75" s="27">
        <v>140</v>
      </c>
      <c r="L75" s="27"/>
      <c r="M75" s="27">
        <v>60000</v>
      </c>
      <c r="N75" s="27"/>
      <c r="O75" s="27"/>
      <c r="P75" s="5" t="s">
        <v>148</v>
      </c>
    </row>
    <row r="76" spans="1:16" s="8" customFormat="1" ht="61.95" customHeight="1" x14ac:dyDescent="0.3">
      <c r="A76" s="44"/>
      <c r="B76" s="48"/>
      <c r="C76" s="48"/>
      <c r="D76" s="51"/>
      <c r="E76" s="51"/>
      <c r="F76" s="48"/>
      <c r="G76" s="5" t="s">
        <v>60</v>
      </c>
      <c r="H76" s="21" t="s">
        <v>60</v>
      </c>
      <c r="I76" s="21" t="s">
        <v>60</v>
      </c>
      <c r="J76" s="27">
        <v>88.5</v>
      </c>
      <c r="K76" s="27">
        <v>96000</v>
      </c>
      <c r="L76" s="27">
        <v>48</v>
      </c>
      <c r="M76" s="27">
        <v>88500</v>
      </c>
      <c r="N76" s="27">
        <v>96000</v>
      </c>
      <c r="O76" s="27">
        <v>48</v>
      </c>
      <c r="P76" s="5" t="s">
        <v>148</v>
      </c>
    </row>
    <row r="77" spans="1:16" s="8" customFormat="1" ht="48.6" customHeight="1" x14ac:dyDescent="0.3">
      <c r="A77" s="43"/>
      <c r="B77" s="49"/>
      <c r="C77" s="49"/>
      <c r="D77" s="52"/>
      <c r="E77" s="52"/>
      <c r="F77" s="49"/>
      <c r="G77" s="5" t="s">
        <v>75</v>
      </c>
      <c r="H77" s="21" t="s">
        <v>75</v>
      </c>
      <c r="I77" s="5"/>
      <c r="J77" s="27">
        <v>602</v>
      </c>
      <c r="K77" s="27">
        <v>244750</v>
      </c>
      <c r="L77" s="27"/>
      <c r="M77" s="27">
        <v>602000</v>
      </c>
      <c r="N77" s="27">
        <v>244750</v>
      </c>
      <c r="O77" s="27"/>
      <c r="P77" s="5" t="s">
        <v>148</v>
      </c>
    </row>
    <row r="78" spans="1:16" s="8" customFormat="1" ht="99.75" customHeight="1" x14ac:dyDescent="0.3">
      <c r="A78" s="5">
        <v>27</v>
      </c>
      <c r="B78" s="5" t="s">
        <v>87</v>
      </c>
      <c r="C78" s="5" t="s">
        <v>88</v>
      </c>
      <c r="D78" s="10">
        <v>141404310960</v>
      </c>
      <c r="E78" s="10">
        <v>317144700027862</v>
      </c>
      <c r="F78" s="5" t="s">
        <v>126</v>
      </c>
      <c r="G78" s="5" t="s">
        <v>60</v>
      </c>
      <c r="H78" s="21"/>
      <c r="I78" s="5"/>
      <c r="J78" s="27">
        <v>4.5</v>
      </c>
      <c r="K78" s="27"/>
      <c r="L78" s="27"/>
      <c r="M78" s="27">
        <v>4500</v>
      </c>
      <c r="N78" s="27"/>
      <c r="O78" s="27"/>
      <c r="P78" s="5" t="s">
        <v>148</v>
      </c>
    </row>
    <row r="79" spans="1:16" s="8" customFormat="1" ht="99.75" customHeight="1" x14ac:dyDescent="0.3">
      <c r="A79" s="47">
        <v>28</v>
      </c>
      <c r="B79" s="47" t="s">
        <v>89</v>
      </c>
      <c r="C79" s="47" t="s">
        <v>90</v>
      </c>
      <c r="D79" s="50">
        <v>143516426100</v>
      </c>
      <c r="E79" s="50">
        <v>309141427200029</v>
      </c>
      <c r="F79" s="47" t="s">
        <v>127</v>
      </c>
      <c r="G79" s="5"/>
      <c r="H79" s="21" t="s">
        <v>135</v>
      </c>
      <c r="I79" s="5"/>
      <c r="J79" s="34"/>
      <c r="K79" s="27">
        <v>1189400</v>
      </c>
      <c r="L79" s="27"/>
      <c r="M79" s="27"/>
      <c r="N79" s="27">
        <f>1189400*1.05</f>
        <v>1248870</v>
      </c>
      <c r="O79" s="27"/>
      <c r="P79" s="5" t="s">
        <v>148</v>
      </c>
    </row>
    <row r="80" spans="1:16" s="8" customFormat="1" ht="99.75" customHeight="1" x14ac:dyDescent="0.3">
      <c r="A80" s="48"/>
      <c r="B80" s="48"/>
      <c r="C80" s="48"/>
      <c r="D80" s="51"/>
      <c r="E80" s="51"/>
      <c r="F80" s="48"/>
      <c r="G80" s="5" t="s">
        <v>21</v>
      </c>
      <c r="H80" s="21" t="s">
        <v>21</v>
      </c>
      <c r="I80" s="5"/>
      <c r="J80" s="27">
        <v>120</v>
      </c>
      <c r="K80" s="27">
        <v>210000</v>
      </c>
      <c r="L80" s="27"/>
      <c r="M80" s="27">
        <v>120000</v>
      </c>
      <c r="N80" s="27">
        <v>210000</v>
      </c>
      <c r="O80" s="27"/>
      <c r="P80" s="5" t="s">
        <v>148</v>
      </c>
    </row>
    <row r="81" spans="1:16" s="8" customFormat="1" ht="33.6" customHeight="1" x14ac:dyDescent="0.3">
      <c r="A81" s="49"/>
      <c r="B81" s="49"/>
      <c r="C81" s="49"/>
      <c r="D81" s="52"/>
      <c r="E81" s="52"/>
      <c r="F81" s="49"/>
      <c r="G81" s="5" t="s">
        <v>75</v>
      </c>
      <c r="H81" s="21" t="s">
        <v>75</v>
      </c>
      <c r="I81" s="5"/>
      <c r="J81" s="27">
        <v>196</v>
      </c>
      <c r="K81" s="27">
        <v>122250</v>
      </c>
      <c r="L81" s="27"/>
      <c r="M81" s="27">
        <v>196000</v>
      </c>
      <c r="N81" s="27">
        <v>122250</v>
      </c>
      <c r="O81" s="27"/>
      <c r="P81" s="5" t="s">
        <v>148</v>
      </c>
    </row>
    <row r="82" spans="1:16" s="8" customFormat="1" ht="125.25" customHeight="1" x14ac:dyDescent="0.3">
      <c r="A82" s="42">
        <v>29</v>
      </c>
      <c r="B82" s="47" t="s">
        <v>91</v>
      </c>
      <c r="C82" s="47" t="s">
        <v>92</v>
      </c>
      <c r="D82" s="50">
        <v>141402727205</v>
      </c>
      <c r="E82" s="50">
        <v>317144700066591</v>
      </c>
      <c r="F82" s="47" t="s">
        <v>124</v>
      </c>
      <c r="G82" s="5"/>
      <c r="H82" s="21"/>
      <c r="I82" s="5" t="s">
        <v>149</v>
      </c>
      <c r="J82" s="27"/>
      <c r="K82" s="27"/>
      <c r="L82" s="27">
        <v>7020.2337500000003</v>
      </c>
      <c r="M82" s="27"/>
      <c r="N82" s="27"/>
      <c r="O82" s="27">
        <v>7500</v>
      </c>
      <c r="P82" s="5" t="s">
        <v>148</v>
      </c>
    </row>
    <row r="83" spans="1:16" s="8" customFormat="1" ht="72.75" customHeight="1" x14ac:dyDescent="0.3">
      <c r="A83" s="44"/>
      <c r="B83" s="48"/>
      <c r="C83" s="48"/>
      <c r="D83" s="51"/>
      <c r="E83" s="51"/>
      <c r="F83" s="48"/>
      <c r="G83" s="5" t="s">
        <v>21</v>
      </c>
      <c r="H83" s="21" t="s">
        <v>21</v>
      </c>
      <c r="I83" s="5"/>
      <c r="J83" s="27">
        <v>340</v>
      </c>
      <c r="K83" s="27">
        <v>630</v>
      </c>
      <c r="L83" s="27"/>
      <c r="M83" s="27">
        <v>340000</v>
      </c>
      <c r="N83" s="27">
        <v>630</v>
      </c>
      <c r="O83" s="27"/>
      <c r="P83" s="5" t="s">
        <v>148</v>
      </c>
    </row>
    <row r="84" spans="1:16" s="8" customFormat="1" ht="63.6" customHeight="1" x14ac:dyDescent="0.3">
      <c r="A84" s="44"/>
      <c r="B84" s="48"/>
      <c r="C84" s="48"/>
      <c r="D84" s="51"/>
      <c r="E84" s="51"/>
      <c r="F84" s="48"/>
      <c r="G84" s="5" t="s">
        <v>60</v>
      </c>
      <c r="H84" s="21"/>
      <c r="I84" s="5"/>
      <c r="J84" s="27">
        <v>4.5</v>
      </c>
      <c r="K84" s="27"/>
      <c r="L84" s="27"/>
      <c r="M84" s="27">
        <v>4500</v>
      </c>
      <c r="N84" s="27"/>
      <c r="O84" s="27"/>
      <c r="P84" s="5" t="s">
        <v>148</v>
      </c>
    </row>
    <row r="85" spans="1:16" s="8" customFormat="1" ht="77.25" customHeight="1" x14ac:dyDescent="0.3">
      <c r="A85" s="44"/>
      <c r="B85" s="48"/>
      <c r="C85" s="48"/>
      <c r="D85" s="51"/>
      <c r="E85" s="51"/>
      <c r="F85" s="48"/>
      <c r="G85" s="5" t="s">
        <v>93</v>
      </c>
      <c r="H85" s="21"/>
      <c r="I85" s="5"/>
      <c r="J85" s="27">
        <v>20000</v>
      </c>
      <c r="K85" s="27"/>
      <c r="L85" s="27"/>
      <c r="M85" s="27">
        <v>20000000</v>
      </c>
      <c r="N85" s="27"/>
      <c r="O85" s="27"/>
      <c r="P85" s="5" t="s">
        <v>148</v>
      </c>
    </row>
    <row r="86" spans="1:16" s="8" customFormat="1" ht="40.950000000000003" customHeight="1" x14ac:dyDescent="0.3">
      <c r="A86" s="43"/>
      <c r="B86" s="49"/>
      <c r="C86" s="49"/>
      <c r="D86" s="52"/>
      <c r="E86" s="52"/>
      <c r="F86" s="49"/>
      <c r="G86" s="5" t="s">
        <v>75</v>
      </c>
      <c r="H86" s="21" t="s">
        <v>75</v>
      </c>
      <c r="I86" s="5"/>
      <c r="J86" s="27">
        <v>924</v>
      </c>
      <c r="K86" s="27">
        <v>1235500</v>
      </c>
      <c r="L86" s="27"/>
      <c r="M86" s="27">
        <v>924000</v>
      </c>
      <c r="N86" s="27">
        <v>1235500</v>
      </c>
      <c r="O86" s="27"/>
      <c r="P86" s="5" t="s">
        <v>148</v>
      </c>
    </row>
    <row r="87" spans="1:16" s="8" customFormat="1" ht="83.25" customHeight="1" x14ac:dyDescent="0.3">
      <c r="A87" s="47">
        <v>30</v>
      </c>
      <c r="B87" s="47" t="s">
        <v>94</v>
      </c>
      <c r="C87" s="47" t="s">
        <v>95</v>
      </c>
      <c r="D87" s="50">
        <v>141403772190</v>
      </c>
      <c r="E87" s="50">
        <v>317144700044999</v>
      </c>
      <c r="F87" s="47" t="s">
        <v>128</v>
      </c>
      <c r="G87" s="5" t="s">
        <v>21</v>
      </c>
      <c r="H87" s="21"/>
      <c r="I87" s="5"/>
      <c r="J87" s="27">
        <v>40</v>
      </c>
      <c r="K87" s="27"/>
      <c r="L87" s="27"/>
      <c r="M87" s="29">
        <v>40000</v>
      </c>
      <c r="N87" s="27"/>
      <c r="O87" s="27"/>
      <c r="P87" s="5" t="s">
        <v>148</v>
      </c>
    </row>
    <row r="88" spans="1:16" s="8" customFormat="1" ht="48.6" customHeight="1" x14ac:dyDescent="0.3">
      <c r="A88" s="49"/>
      <c r="B88" s="49"/>
      <c r="C88" s="49"/>
      <c r="D88" s="52"/>
      <c r="E88" s="52"/>
      <c r="F88" s="49"/>
      <c r="G88" s="5" t="s">
        <v>75</v>
      </c>
      <c r="H88" s="21"/>
      <c r="I88" s="5"/>
      <c r="J88" s="27">
        <v>910</v>
      </c>
      <c r="K88" s="27"/>
      <c r="L88" s="27"/>
      <c r="M88" s="29">
        <v>910000</v>
      </c>
      <c r="N88" s="27"/>
      <c r="O88" s="27"/>
      <c r="P88" s="5" t="s">
        <v>148</v>
      </c>
    </row>
    <row r="89" spans="1:16" s="8" customFormat="1" ht="171" customHeight="1" x14ac:dyDescent="0.3">
      <c r="A89" s="47">
        <v>31</v>
      </c>
      <c r="B89" s="47" t="s">
        <v>96</v>
      </c>
      <c r="C89" s="47" t="s">
        <v>97</v>
      </c>
      <c r="D89" s="50">
        <v>141402936640</v>
      </c>
      <c r="E89" s="50">
        <v>311141421000012</v>
      </c>
      <c r="F89" s="47" t="s">
        <v>123</v>
      </c>
      <c r="G89" s="17"/>
      <c r="H89" s="25"/>
      <c r="I89" s="17" t="s">
        <v>150</v>
      </c>
      <c r="J89" s="29"/>
      <c r="K89" s="29"/>
      <c r="L89" s="29">
        <v>343.1</v>
      </c>
      <c r="M89" s="29"/>
      <c r="N89" s="29"/>
      <c r="O89" s="29">
        <v>358</v>
      </c>
      <c r="P89" s="5" t="s">
        <v>148</v>
      </c>
    </row>
    <row r="90" spans="1:16" s="8" customFormat="1" ht="62.4" customHeight="1" x14ac:dyDescent="0.3">
      <c r="A90" s="49"/>
      <c r="B90" s="49"/>
      <c r="C90" s="49"/>
      <c r="D90" s="52"/>
      <c r="E90" s="52"/>
      <c r="F90" s="49"/>
      <c r="G90" s="17" t="s">
        <v>60</v>
      </c>
      <c r="H90" s="25" t="s">
        <v>60</v>
      </c>
      <c r="I90" s="25" t="s">
        <v>60</v>
      </c>
      <c r="J90" s="29">
        <v>25.5</v>
      </c>
      <c r="K90" s="29">
        <v>25500</v>
      </c>
      <c r="L90" s="29">
        <v>84</v>
      </c>
      <c r="M90" s="27">
        <v>25500</v>
      </c>
      <c r="N90" s="29">
        <v>25500</v>
      </c>
      <c r="O90" s="29">
        <v>84</v>
      </c>
      <c r="P90" s="5" t="s">
        <v>148</v>
      </c>
    </row>
    <row r="91" spans="1:16" ht="92.25" customHeight="1" x14ac:dyDescent="0.3">
      <c r="A91" s="5">
        <v>32</v>
      </c>
      <c r="B91" s="17" t="s">
        <v>98</v>
      </c>
      <c r="C91" s="17" t="s">
        <v>99</v>
      </c>
      <c r="D91" s="18">
        <v>141400038552</v>
      </c>
      <c r="E91" s="18">
        <v>312141408900036</v>
      </c>
      <c r="F91" s="17" t="s">
        <v>129</v>
      </c>
      <c r="G91" s="17" t="s">
        <v>60</v>
      </c>
      <c r="H91" s="25" t="s">
        <v>60</v>
      </c>
      <c r="I91" s="25" t="s">
        <v>60</v>
      </c>
      <c r="J91" s="27">
        <v>25.5</v>
      </c>
      <c r="K91" s="29">
        <v>25500</v>
      </c>
      <c r="L91" s="27">
        <v>12</v>
      </c>
      <c r="M91" s="27">
        <v>25500</v>
      </c>
      <c r="N91" s="29">
        <v>25500</v>
      </c>
      <c r="O91" s="27">
        <v>12</v>
      </c>
      <c r="P91" s="5" t="s">
        <v>148</v>
      </c>
    </row>
    <row r="92" spans="1:16" ht="103.5" customHeight="1" x14ac:dyDescent="0.3">
      <c r="A92" s="5">
        <v>33</v>
      </c>
      <c r="B92" s="5" t="s">
        <v>100</v>
      </c>
      <c r="C92" s="5" t="s">
        <v>101</v>
      </c>
      <c r="D92" s="10">
        <v>141402640924</v>
      </c>
      <c r="E92" s="10">
        <v>315145000000580</v>
      </c>
      <c r="F92" s="5" t="s">
        <v>123</v>
      </c>
      <c r="G92" s="17" t="s">
        <v>60</v>
      </c>
      <c r="H92" s="25" t="s">
        <v>60</v>
      </c>
      <c r="I92" s="25" t="s">
        <v>60</v>
      </c>
      <c r="J92" s="27">
        <v>12</v>
      </c>
      <c r="K92" s="27">
        <v>12000</v>
      </c>
      <c r="L92" s="27">
        <v>45</v>
      </c>
      <c r="M92" s="27">
        <v>12000</v>
      </c>
      <c r="N92" s="27">
        <v>12000</v>
      </c>
      <c r="O92" s="27">
        <v>45</v>
      </c>
      <c r="P92" s="5" t="s">
        <v>148</v>
      </c>
    </row>
    <row r="93" spans="1:16" ht="70.95" customHeight="1" x14ac:dyDescent="0.3">
      <c r="A93" s="47">
        <v>34</v>
      </c>
      <c r="B93" s="47" t="s">
        <v>102</v>
      </c>
      <c r="C93" s="47" t="s">
        <v>103</v>
      </c>
      <c r="D93" s="50">
        <v>141402238437</v>
      </c>
      <c r="E93" s="50">
        <v>319144700042795</v>
      </c>
      <c r="F93" s="47" t="s">
        <v>130</v>
      </c>
      <c r="G93" s="17" t="s">
        <v>60</v>
      </c>
      <c r="H93" s="25" t="s">
        <v>60</v>
      </c>
      <c r="I93" s="25" t="s">
        <v>60</v>
      </c>
      <c r="J93" s="27">
        <v>24</v>
      </c>
      <c r="K93" s="27">
        <v>24000</v>
      </c>
      <c r="L93" s="27">
        <v>78</v>
      </c>
      <c r="M93" s="27">
        <v>24000</v>
      </c>
      <c r="N93" s="27">
        <v>24000</v>
      </c>
      <c r="O93" s="27">
        <v>78</v>
      </c>
      <c r="P93" s="5" t="s">
        <v>148</v>
      </c>
    </row>
    <row r="94" spans="1:16" ht="85.5" customHeight="1" x14ac:dyDescent="0.3">
      <c r="A94" s="49"/>
      <c r="B94" s="49"/>
      <c r="C94" s="49"/>
      <c r="D94" s="52"/>
      <c r="E94" s="52"/>
      <c r="F94" s="49"/>
      <c r="G94" s="5" t="s">
        <v>104</v>
      </c>
      <c r="H94" s="21"/>
      <c r="I94" s="5"/>
      <c r="J94" s="27">
        <v>39.200000000000003</v>
      </c>
      <c r="K94" s="27"/>
      <c r="L94" s="27"/>
      <c r="M94" s="27">
        <v>39.200000000000003</v>
      </c>
      <c r="N94" s="27"/>
      <c r="O94" s="27"/>
      <c r="P94" s="5" t="s">
        <v>148</v>
      </c>
    </row>
    <row r="95" spans="1:16" ht="85.5" customHeight="1" x14ac:dyDescent="0.3">
      <c r="A95" s="42">
        <v>35</v>
      </c>
      <c r="B95" s="42" t="s">
        <v>105</v>
      </c>
      <c r="C95" s="42" t="s">
        <v>106</v>
      </c>
      <c r="D95" s="53">
        <v>141403070995</v>
      </c>
      <c r="E95" s="53">
        <v>305141413700599</v>
      </c>
      <c r="F95" s="42" t="s">
        <v>131</v>
      </c>
      <c r="G95" s="5"/>
      <c r="H95" s="21"/>
      <c r="I95" s="5" t="s">
        <v>151</v>
      </c>
      <c r="J95" s="27"/>
      <c r="K95" s="27"/>
      <c r="L95" s="27">
        <v>182.59</v>
      </c>
      <c r="M95" s="27"/>
      <c r="N95" s="27"/>
      <c r="O95" s="27">
        <v>192.2</v>
      </c>
      <c r="P95" s="5" t="s">
        <v>148</v>
      </c>
    </row>
    <row r="96" spans="1:16" ht="72.599999999999994" customHeight="1" x14ac:dyDescent="0.3">
      <c r="A96" s="43"/>
      <c r="B96" s="43"/>
      <c r="C96" s="43"/>
      <c r="D96" s="54"/>
      <c r="E96" s="54"/>
      <c r="F96" s="43"/>
      <c r="G96" s="13" t="s">
        <v>60</v>
      </c>
      <c r="H96" s="26" t="s">
        <v>60</v>
      </c>
      <c r="I96" s="26" t="s">
        <v>60</v>
      </c>
      <c r="J96" s="30">
        <v>52.5</v>
      </c>
      <c r="K96" s="30">
        <v>66</v>
      </c>
      <c r="L96" s="30">
        <v>132</v>
      </c>
      <c r="M96" s="30">
        <v>52.5</v>
      </c>
      <c r="N96" s="30">
        <v>66</v>
      </c>
      <c r="O96" s="30">
        <v>132</v>
      </c>
      <c r="P96" s="13" t="s">
        <v>148</v>
      </c>
    </row>
    <row r="97" spans="1:16" ht="267.60000000000002" customHeight="1" x14ac:dyDescent="0.3">
      <c r="A97" s="13">
        <v>36</v>
      </c>
      <c r="B97" s="13" t="s">
        <v>107</v>
      </c>
      <c r="C97" s="13" t="s">
        <v>108</v>
      </c>
      <c r="D97" s="14">
        <v>141400114228</v>
      </c>
      <c r="E97" s="14">
        <v>304141436600032</v>
      </c>
      <c r="F97" s="13" t="s">
        <v>132</v>
      </c>
      <c r="G97" s="13" t="s">
        <v>60</v>
      </c>
      <c r="H97" s="26"/>
      <c r="I97" s="13"/>
      <c r="J97" s="30">
        <v>10.5</v>
      </c>
      <c r="K97" s="30"/>
      <c r="L97" s="30"/>
      <c r="M97" s="30">
        <v>10.5</v>
      </c>
      <c r="N97" s="30"/>
      <c r="O97" s="30"/>
      <c r="P97" s="13" t="s">
        <v>148</v>
      </c>
    </row>
    <row r="98" spans="1:16" ht="87" customHeight="1" x14ac:dyDescent="0.3">
      <c r="A98" s="42">
        <v>37</v>
      </c>
      <c r="B98" s="42" t="s">
        <v>109</v>
      </c>
      <c r="C98" s="42" t="s">
        <v>110</v>
      </c>
      <c r="D98" s="53">
        <v>141426835898</v>
      </c>
      <c r="E98" s="53">
        <v>317144700033786</v>
      </c>
      <c r="F98" s="42" t="s">
        <v>130</v>
      </c>
      <c r="G98" s="13" t="s">
        <v>60</v>
      </c>
      <c r="H98" s="26"/>
      <c r="I98" s="13"/>
      <c r="J98" s="30">
        <v>18</v>
      </c>
      <c r="K98" s="30"/>
      <c r="L98" s="30"/>
      <c r="M98" s="30">
        <v>18</v>
      </c>
      <c r="N98" s="30"/>
      <c r="O98" s="30"/>
      <c r="P98" s="13" t="s">
        <v>148</v>
      </c>
    </row>
    <row r="99" spans="1:16" ht="96.75" customHeight="1" x14ac:dyDescent="0.3">
      <c r="A99" s="43"/>
      <c r="B99" s="43"/>
      <c r="C99" s="43"/>
      <c r="D99" s="54"/>
      <c r="E99" s="54"/>
      <c r="F99" s="43"/>
      <c r="G99" s="13" t="s">
        <v>21</v>
      </c>
      <c r="H99" s="26" t="s">
        <v>21</v>
      </c>
      <c r="I99" s="13"/>
      <c r="J99" s="30">
        <v>20</v>
      </c>
      <c r="K99" s="30">
        <v>35</v>
      </c>
      <c r="L99" s="30"/>
      <c r="M99" s="30">
        <v>20</v>
      </c>
      <c r="N99" s="30">
        <v>35</v>
      </c>
      <c r="O99" s="30"/>
      <c r="P99" s="13" t="s">
        <v>148</v>
      </c>
    </row>
    <row r="100" spans="1:16" ht="73.95" customHeight="1" x14ac:dyDescent="0.3">
      <c r="A100" s="42">
        <v>38</v>
      </c>
      <c r="B100" s="42" t="s">
        <v>111</v>
      </c>
      <c r="C100" s="42" t="s">
        <v>112</v>
      </c>
      <c r="D100" s="53">
        <v>141403498533</v>
      </c>
      <c r="E100" s="53">
        <v>320144700003387</v>
      </c>
      <c r="F100" s="42" t="s">
        <v>124</v>
      </c>
      <c r="H100" s="26" t="s">
        <v>21</v>
      </c>
      <c r="I100" s="13"/>
      <c r="J100" s="30"/>
      <c r="K100" s="30">
        <v>245</v>
      </c>
      <c r="L100" s="30"/>
      <c r="M100" s="30"/>
      <c r="N100" s="30">
        <v>245</v>
      </c>
      <c r="O100" s="30"/>
      <c r="P100" s="13" t="s">
        <v>148</v>
      </c>
    </row>
    <row r="101" spans="1:16" ht="98.4" customHeight="1" x14ac:dyDescent="0.3">
      <c r="A101" s="43"/>
      <c r="B101" s="43"/>
      <c r="C101" s="43"/>
      <c r="D101" s="54"/>
      <c r="E101" s="54"/>
      <c r="F101" s="43"/>
      <c r="G101" s="13" t="s">
        <v>75</v>
      </c>
      <c r="H101" s="26" t="s">
        <v>75</v>
      </c>
      <c r="I101" s="13"/>
      <c r="J101" s="30">
        <v>700</v>
      </c>
      <c r="K101" s="30">
        <v>611.75</v>
      </c>
      <c r="L101" s="30"/>
      <c r="M101" s="30">
        <v>700</v>
      </c>
      <c r="N101" s="30">
        <v>611.75</v>
      </c>
      <c r="O101" s="30"/>
      <c r="P101" s="13" t="s">
        <v>148</v>
      </c>
    </row>
    <row r="102" spans="1:16" ht="92.4" customHeight="1" x14ac:dyDescent="0.3">
      <c r="A102" s="42">
        <v>39</v>
      </c>
      <c r="B102" s="42" t="s">
        <v>113</v>
      </c>
      <c r="C102" s="42" t="s">
        <v>114</v>
      </c>
      <c r="D102" s="53" t="s">
        <v>119</v>
      </c>
      <c r="E102" s="53">
        <v>320144700032496</v>
      </c>
      <c r="F102" s="42" t="s">
        <v>124</v>
      </c>
      <c r="G102" s="13"/>
      <c r="H102" s="26" t="s">
        <v>21</v>
      </c>
      <c r="I102" s="13"/>
      <c r="J102" s="30"/>
      <c r="K102" s="30">
        <v>245</v>
      </c>
      <c r="L102" s="30"/>
      <c r="M102" s="30"/>
      <c r="N102" s="30">
        <v>245</v>
      </c>
      <c r="O102" s="30"/>
      <c r="P102" s="13" t="s">
        <v>148</v>
      </c>
    </row>
    <row r="103" spans="1:16" ht="76.2" customHeight="1" x14ac:dyDescent="0.3">
      <c r="A103" s="43"/>
      <c r="B103" s="43"/>
      <c r="C103" s="43"/>
      <c r="D103" s="54"/>
      <c r="E103" s="54"/>
      <c r="F103" s="43"/>
      <c r="G103" s="13" t="s">
        <v>75</v>
      </c>
      <c r="H103" s="26" t="s">
        <v>75</v>
      </c>
      <c r="I103" s="13"/>
      <c r="J103" s="30">
        <v>69.44</v>
      </c>
      <c r="K103" s="30">
        <v>704.84</v>
      </c>
      <c r="L103" s="30"/>
      <c r="M103" s="30">
        <v>69.44</v>
      </c>
      <c r="N103" s="30">
        <v>704.84</v>
      </c>
      <c r="O103" s="30"/>
      <c r="P103" s="13" t="s">
        <v>148</v>
      </c>
    </row>
    <row r="104" spans="1:16" ht="85.95" customHeight="1" x14ac:dyDescent="0.3">
      <c r="A104" s="42">
        <v>40</v>
      </c>
      <c r="B104" s="42" t="s">
        <v>115</v>
      </c>
      <c r="C104" s="42" t="s">
        <v>116</v>
      </c>
      <c r="D104" s="53">
        <v>141457589709</v>
      </c>
      <c r="E104" s="86">
        <v>321044700015292</v>
      </c>
      <c r="F104" s="83" t="s">
        <v>128</v>
      </c>
      <c r="G104" s="20"/>
      <c r="H104" s="26" t="s">
        <v>21</v>
      </c>
      <c r="I104" s="13"/>
      <c r="J104" s="30"/>
      <c r="K104" s="30">
        <v>350</v>
      </c>
      <c r="L104" s="30"/>
      <c r="M104" s="30"/>
      <c r="N104" s="30">
        <v>350</v>
      </c>
      <c r="O104" s="30"/>
      <c r="P104" s="13" t="s">
        <v>148</v>
      </c>
    </row>
    <row r="105" spans="1:16" ht="63" customHeight="1" x14ac:dyDescent="0.3">
      <c r="A105" s="44"/>
      <c r="B105" s="44"/>
      <c r="C105" s="44"/>
      <c r="D105" s="82"/>
      <c r="E105" s="87"/>
      <c r="F105" s="84"/>
      <c r="H105" s="26" t="s">
        <v>60</v>
      </c>
      <c r="I105" s="26" t="s">
        <v>60</v>
      </c>
      <c r="J105" s="30"/>
      <c r="K105" s="30">
        <v>16.5</v>
      </c>
      <c r="L105" s="30">
        <v>33</v>
      </c>
      <c r="M105" s="30"/>
      <c r="N105" s="30">
        <v>16.5</v>
      </c>
      <c r="O105" s="30">
        <v>33</v>
      </c>
      <c r="P105" s="13" t="s">
        <v>148</v>
      </c>
    </row>
    <row r="106" spans="1:16" ht="154.5" customHeight="1" x14ac:dyDescent="0.3">
      <c r="A106" s="44"/>
      <c r="B106" s="44"/>
      <c r="C106" s="44"/>
      <c r="D106" s="82"/>
      <c r="E106" s="87"/>
      <c r="F106" s="84"/>
      <c r="H106" s="26" t="s">
        <v>135</v>
      </c>
      <c r="I106" s="13" t="s">
        <v>150</v>
      </c>
      <c r="J106" s="30"/>
      <c r="K106" s="30">
        <v>221.11250000000001</v>
      </c>
      <c r="L106" s="30">
        <v>3762</v>
      </c>
      <c r="M106" s="30"/>
      <c r="N106" s="30">
        <v>221.11250000000001</v>
      </c>
      <c r="O106" s="30">
        <v>3960</v>
      </c>
      <c r="P106" s="13" t="s">
        <v>148</v>
      </c>
    </row>
    <row r="107" spans="1:16" ht="54" customHeight="1" x14ac:dyDescent="0.3">
      <c r="A107" s="43"/>
      <c r="B107" s="43"/>
      <c r="C107" s="43"/>
      <c r="D107" s="54"/>
      <c r="E107" s="88"/>
      <c r="F107" s="85"/>
      <c r="G107" s="13" t="s">
        <v>75</v>
      </c>
      <c r="H107" s="26" t="s">
        <v>75</v>
      </c>
      <c r="I107" s="13"/>
      <c r="J107" s="30">
        <v>336</v>
      </c>
      <c r="K107" s="30">
        <v>459</v>
      </c>
      <c r="L107" s="30"/>
      <c r="M107" s="30">
        <v>336</v>
      </c>
      <c r="N107" s="30">
        <v>459</v>
      </c>
      <c r="O107" s="30"/>
      <c r="P107" s="13" t="s">
        <v>148</v>
      </c>
    </row>
    <row r="108" spans="1:16" ht="103.95" customHeight="1" x14ac:dyDescent="0.3">
      <c r="A108" s="13">
        <v>41</v>
      </c>
      <c r="B108" s="13" t="s">
        <v>117</v>
      </c>
      <c r="C108" s="13" t="s">
        <v>118</v>
      </c>
      <c r="D108" s="14">
        <v>141426697920</v>
      </c>
      <c r="E108" s="14">
        <v>320144700008424</v>
      </c>
      <c r="F108" s="15" t="s">
        <v>128</v>
      </c>
      <c r="G108" s="13" t="s">
        <v>75</v>
      </c>
      <c r="H108" s="26" t="s">
        <v>75</v>
      </c>
      <c r="I108" s="13"/>
      <c r="J108" s="30">
        <v>140</v>
      </c>
      <c r="K108" s="30">
        <v>50</v>
      </c>
      <c r="L108" s="30"/>
      <c r="M108" s="30">
        <v>140</v>
      </c>
      <c r="N108" s="30">
        <v>50</v>
      </c>
      <c r="O108" s="30"/>
      <c r="P108" s="13" t="s">
        <v>148</v>
      </c>
    </row>
    <row r="109" spans="1:16" ht="65.400000000000006" customHeight="1" x14ac:dyDescent="0.3">
      <c r="A109" s="42">
        <v>42</v>
      </c>
      <c r="B109" s="42" t="s">
        <v>136</v>
      </c>
      <c r="C109" s="42" t="s">
        <v>137</v>
      </c>
      <c r="D109" s="53">
        <v>141402620318</v>
      </c>
      <c r="E109" s="53">
        <v>317144700025771</v>
      </c>
      <c r="F109" s="42" t="s">
        <v>130</v>
      </c>
      <c r="G109" s="13"/>
      <c r="H109" s="26" t="s">
        <v>60</v>
      </c>
      <c r="I109" s="26" t="s">
        <v>60</v>
      </c>
      <c r="J109" s="30"/>
      <c r="K109" s="30">
        <v>19.5</v>
      </c>
      <c r="L109" s="30">
        <v>60</v>
      </c>
      <c r="M109" s="30"/>
      <c r="N109" s="30">
        <v>19.5</v>
      </c>
      <c r="O109" s="30">
        <v>60</v>
      </c>
      <c r="P109" s="13" t="s">
        <v>148</v>
      </c>
    </row>
    <row r="110" spans="1:16" ht="141" customHeight="1" x14ac:dyDescent="0.3">
      <c r="A110" s="43"/>
      <c r="B110" s="43"/>
      <c r="C110" s="43"/>
      <c r="D110" s="54"/>
      <c r="E110" s="54"/>
      <c r="F110" s="43"/>
      <c r="G110" s="13"/>
      <c r="H110" s="26" t="s">
        <v>19</v>
      </c>
      <c r="I110" s="26" t="s">
        <v>19</v>
      </c>
      <c r="J110" s="30"/>
      <c r="K110" s="30">
        <v>46.59</v>
      </c>
      <c r="L110" s="30">
        <v>46.59</v>
      </c>
      <c r="M110" s="30"/>
      <c r="N110" s="30">
        <v>46.59</v>
      </c>
      <c r="O110" s="30">
        <v>46.59</v>
      </c>
      <c r="P110" s="13" t="s">
        <v>148</v>
      </c>
    </row>
    <row r="111" spans="1:16" ht="73.95" customHeight="1" x14ac:dyDescent="0.3">
      <c r="A111" s="42">
        <v>43</v>
      </c>
      <c r="B111" s="42" t="s">
        <v>138</v>
      </c>
      <c r="C111" s="42" t="s">
        <v>139</v>
      </c>
      <c r="D111" s="53">
        <v>141400412263</v>
      </c>
      <c r="E111" s="53">
        <v>1021400692389</v>
      </c>
      <c r="F111" s="42" t="s">
        <v>128</v>
      </c>
      <c r="G111" s="35"/>
      <c r="H111" s="26" t="s">
        <v>60</v>
      </c>
      <c r="I111" s="26" t="s">
        <v>60</v>
      </c>
      <c r="J111" s="30"/>
      <c r="K111" s="30">
        <v>1.5</v>
      </c>
      <c r="L111" s="30">
        <v>3</v>
      </c>
      <c r="M111" s="30"/>
      <c r="N111" s="30">
        <v>1.5</v>
      </c>
      <c r="O111" s="30">
        <v>3</v>
      </c>
      <c r="P111" s="13" t="s">
        <v>148</v>
      </c>
    </row>
    <row r="112" spans="1:16" ht="76.2" customHeight="1" x14ac:dyDescent="0.3">
      <c r="A112" s="43"/>
      <c r="B112" s="43"/>
      <c r="C112" s="43"/>
      <c r="D112" s="54"/>
      <c r="E112" s="54"/>
      <c r="F112" s="43"/>
      <c r="G112" s="35"/>
      <c r="H112" s="26" t="s">
        <v>147</v>
      </c>
      <c r="I112" s="26" t="s">
        <v>147</v>
      </c>
      <c r="J112" s="30"/>
      <c r="K112" s="30">
        <v>23.295000000000002</v>
      </c>
      <c r="L112" s="30">
        <v>23.295000000000002</v>
      </c>
      <c r="M112" s="30"/>
      <c r="N112" s="30">
        <v>23.295000000000002</v>
      </c>
      <c r="O112" s="30"/>
      <c r="P112" s="13" t="s">
        <v>148</v>
      </c>
    </row>
    <row r="113" spans="1:16" ht="112.5" customHeight="1" x14ac:dyDescent="0.3">
      <c r="A113" s="42">
        <v>44</v>
      </c>
      <c r="B113" s="42" t="s">
        <v>140</v>
      </c>
      <c r="C113" s="42" t="s">
        <v>141</v>
      </c>
      <c r="D113" s="53">
        <v>141489380570</v>
      </c>
      <c r="E113" s="53">
        <v>320144700029744</v>
      </c>
      <c r="F113" s="42" t="s">
        <v>146</v>
      </c>
      <c r="G113" s="35"/>
      <c r="H113" s="26"/>
      <c r="I113" s="26" t="s">
        <v>150</v>
      </c>
      <c r="J113" s="30"/>
      <c r="K113" s="30"/>
      <c r="L113" s="30">
        <v>351.5</v>
      </c>
      <c r="M113" s="30"/>
      <c r="N113" s="30"/>
      <c r="O113" s="30"/>
      <c r="P113" s="13" t="s">
        <v>148</v>
      </c>
    </row>
    <row r="114" spans="1:16" ht="57" customHeight="1" x14ac:dyDescent="0.3">
      <c r="A114" s="43"/>
      <c r="B114" s="43"/>
      <c r="C114" s="43"/>
      <c r="D114" s="54"/>
      <c r="E114" s="54"/>
      <c r="F114" s="43"/>
      <c r="G114" s="13"/>
      <c r="H114" s="26" t="s">
        <v>60</v>
      </c>
      <c r="I114" s="26" t="s">
        <v>60</v>
      </c>
      <c r="J114" s="30"/>
      <c r="K114" s="30">
        <v>4.5</v>
      </c>
      <c r="L114" s="30">
        <v>9</v>
      </c>
      <c r="M114" s="30"/>
      <c r="N114" s="30">
        <v>4.5</v>
      </c>
      <c r="O114" s="30">
        <v>9</v>
      </c>
      <c r="P114" s="13" t="s">
        <v>148</v>
      </c>
    </row>
    <row r="115" spans="1:16" ht="91.95" customHeight="1" x14ac:dyDescent="0.3">
      <c r="A115" s="42">
        <v>45</v>
      </c>
      <c r="B115" s="42" t="s">
        <v>142</v>
      </c>
      <c r="C115" s="42" t="s">
        <v>143</v>
      </c>
      <c r="D115" s="53">
        <v>141457033929</v>
      </c>
      <c r="E115" s="53">
        <v>319144700065070</v>
      </c>
      <c r="F115" s="42" t="s">
        <v>130</v>
      </c>
      <c r="G115" s="13"/>
      <c r="H115" s="26" t="s">
        <v>21</v>
      </c>
      <c r="I115" s="13"/>
      <c r="J115" s="30"/>
      <c r="K115" s="30">
        <v>385</v>
      </c>
      <c r="L115" s="30"/>
      <c r="M115" s="30"/>
      <c r="N115" s="30"/>
      <c r="O115" s="30">
        <v>370</v>
      </c>
      <c r="P115" s="13" t="s">
        <v>148</v>
      </c>
    </row>
    <row r="116" spans="1:16" ht="97.95" customHeight="1" x14ac:dyDescent="0.3">
      <c r="A116" s="43"/>
      <c r="B116" s="43"/>
      <c r="C116" s="43"/>
      <c r="D116" s="54"/>
      <c r="E116" s="54"/>
      <c r="F116" s="43"/>
      <c r="G116" s="13"/>
      <c r="H116" s="26" t="s">
        <v>82</v>
      </c>
      <c r="I116" s="26" t="s">
        <v>82</v>
      </c>
      <c r="J116" s="30"/>
      <c r="K116" s="30">
        <v>336</v>
      </c>
      <c r="L116" s="30">
        <v>336</v>
      </c>
      <c r="M116" s="30"/>
      <c r="N116" s="30">
        <v>336</v>
      </c>
      <c r="O116" s="30">
        <v>336</v>
      </c>
      <c r="P116" s="13" t="s">
        <v>148</v>
      </c>
    </row>
    <row r="117" spans="1:16" ht="75" customHeight="1" x14ac:dyDescent="0.3">
      <c r="A117" s="42">
        <v>46</v>
      </c>
      <c r="B117" s="42" t="s">
        <v>144</v>
      </c>
      <c r="C117" s="42" t="s">
        <v>145</v>
      </c>
      <c r="D117" s="53">
        <v>143538438807</v>
      </c>
      <c r="E117" s="53">
        <v>319144700060107</v>
      </c>
      <c r="F117" s="42" t="s">
        <v>50</v>
      </c>
      <c r="G117" s="13"/>
      <c r="H117" s="26" t="s">
        <v>147</v>
      </c>
      <c r="I117" s="26" t="s">
        <v>147</v>
      </c>
      <c r="J117" s="30"/>
      <c r="K117" s="30">
        <v>139.77000000000001</v>
      </c>
      <c r="L117" s="30">
        <v>188.68950000000001</v>
      </c>
      <c r="M117" s="30"/>
      <c r="N117" s="30">
        <v>139.77000000000001</v>
      </c>
      <c r="O117" s="30">
        <v>188.68950000000001</v>
      </c>
      <c r="P117" s="13" t="s">
        <v>148</v>
      </c>
    </row>
    <row r="118" spans="1:16" ht="118.2" customHeight="1" x14ac:dyDescent="0.3">
      <c r="A118" s="44"/>
      <c r="B118" s="44"/>
      <c r="C118" s="44"/>
      <c r="D118" s="82"/>
      <c r="E118" s="82"/>
      <c r="F118" s="44"/>
      <c r="G118" s="13"/>
      <c r="H118" s="26" t="s">
        <v>134</v>
      </c>
      <c r="I118" s="26" t="s">
        <v>134</v>
      </c>
      <c r="J118" s="30"/>
      <c r="K118" s="30">
        <v>242.79499999999999</v>
      </c>
      <c r="L118" s="30">
        <v>292.04770000000002</v>
      </c>
      <c r="M118" s="30"/>
      <c r="N118" s="30">
        <v>169.95650000000001</v>
      </c>
      <c r="O118" s="30">
        <v>292.04770000000002</v>
      </c>
      <c r="P118" s="13" t="s">
        <v>148</v>
      </c>
    </row>
    <row r="119" spans="1:16" ht="74.400000000000006" customHeight="1" x14ac:dyDescent="0.3">
      <c r="A119" s="44"/>
      <c r="B119" s="44"/>
      <c r="C119" s="44"/>
      <c r="D119" s="82"/>
      <c r="E119" s="82"/>
      <c r="F119" s="44"/>
      <c r="G119" s="13"/>
      <c r="H119" s="26" t="s">
        <v>29</v>
      </c>
      <c r="I119" s="26" t="s">
        <v>29</v>
      </c>
      <c r="J119" s="30"/>
      <c r="K119" s="30">
        <v>52.506</v>
      </c>
      <c r="L119" s="30">
        <v>138.29499999999999</v>
      </c>
      <c r="M119" s="30"/>
      <c r="N119" s="30">
        <f>52.506*2</f>
        <v>105.012</v>
      </c>
      <c r="O119" s="30">
        <v>276.58999999999997</v>
      </c>
      <c r="P119" s="13" t="s">
        <v>148</v>
      </c>
    </row>
    <row r="120" spans="1:16" ht="106.2" customHeight="1" x14ac:dyDescent="0.3">
      <c r="A120" s="43"/>
      <c r="B120" s="43"/>
      <c r="C120" s="43"/>
      <c r="D120" s="54"/>
      <c r="E120" s="54"/>
      <c r="F120" s="43"/>
      <c r="G120" s="13"/>
      <c r="H120" s="26" t="s">
        <v>133</v>
      </c>
      <c r="I120" s="13"/>
      <c r="J120" s="30"/>
      <c r="K120" s="30">
        <v>150</v>
      </c>
      <c r="L120" s="30"/>
      <c r="M120" s="30"/>
      <c r="N120" s="30">
        <v>300</v>
      </c>
      <c r="O120" s="30"/>
      <c r="P120" s="13" t="s">
        <v>148</v>
      </c>
    </row>
    <row r="121" spans="1:16" ht="144.6" customHeight="1" x14ac:dyDescent="0.3">
      <c r="A121" s="42">
        <v>47</v>
      </c>
      <c r="B121" s="45" t="s">
        <v>170</v>
      </c>
      <c r="C121" s="45" t="s">
        <v>171</v>
      </c>
      <c r="D121" s="46">
        <v>141402531717</v>
      </c>
      <c r="E121" s="46">
        <v>321144700015991</v>
      </c>
      <c r="F121" s="45" t="s">
        <v>123</v>
      </c>
      <c r="G121" s="5"/>
      <c r="H121" s="21"/>
      <c r="I121" s="21" t="s">
        <v>60</v>
      </c>
      <c r="J121" s="27"/>
      <c r="K121" s="27"/>
      <c r="L121" s="27">
        <v>176.61795000000001</v>
      </c>
      <c r="M121" s="27"/>
      <c r="N121" s="27"/>
      <c r="O121" s="27">
        <v>176.61795000000001</v>
      </c>
      <c r="P121" s="5" t="s">
        <v>148</v>
      </c>
    </row>
    <row r="122" spans="1:16" ht="168.6" customHeight="1" x14ac:dyDescent="0.3">
      <c r="A122" s="43"/>
      <c r="B122" s="45"/>
      <c r="C122" s="45"/>
      <c r="D122" s="46"/>
      <c r="E122" s="46"/>
      <c r="F122" s="45"/>
      <c r="G122" s="5"/>
      <c r="H122" s="21"/>
      <c r="I122" s="21" t="s">
        <v>172</v>
      </c>
      <c r="J122" s="27"/>
      <c r="K122" s="27"/>
      <c r="L122" s="27">
        <v>80.75</v>
      </c>
      <c r="M122" s="27"/>
      <c r="N122" s="27"/>
      <c r="O122" s="27">
        <v>80.75</v>
      </c>
      <c r="P122" s="5" t="s">
        <v>148</v>
      </c>
    </row>
    <row r="123" spans="1:16" ht="205.5" customHeight="1" x14ac:dyDescent="0.3">
      <c r="A123" s="39">
        <v>48</v>
      </c>
      <c r="B123" s="5" t="s">
        <v>173</v>
      </c>
      <c r="C123" s="5" t="s">
        <v>174</v>
      </c>
      <c r="D123" s="10" t="s">
        <v>175</v>
      </c>
      <c r="E123" s="10">
        <v>304141420300034</v>
      </c>
      <c r="F123" s="5" t="s">
        <v>123</v>
      </c>
      <c r="G123" s="5"/>
      <c r="H123" s="21"/>
      <c r="I123" s="21" t="s">
        <v>60</v>
      </c>
      <c r="J123" s="27"/>
      <c r="K123" s="27"/>
      <c r="L123" s="27">
        <v>23.549060000000001</v>
      </c>
      <c r="M123" s="27"/>
      <c r="N123" s="27"/>
      <c r="O123" s="27">
        <v>23.549060000000001</v>
      </c>
      <c r="P123" s="5" t="s">
        <v>148</v>
      </c>
    </row>
    <row r="124" spans="1:16" ht="192" customHeight="1" x14ac:dyDescent="0.3">
      <c r="A124" s="39">
        <v>49</v>
      </c>
      <c r="B124" s="5" t="s">
        <v>176</v>
      </c>
      <c r="C124" s="5" t="s">
        <v>177</v>
      </c>
      <c r="D124" s="10">
        <v>381806927391</v>
      </c>
      <c r="E124" s="10">
        <v>320144700027924</v>
      </c>
      <c r="F124" s="5" t="s">
        <v>178</v>
      </c>
      <c r="G124" s="5"/>
      <c r="H124" s="21"/>
      <c r="I124" s="21" t="s">
        <v>19</v>
      </c>
      <c r="J124" s="27"/>
      <c r="K124" s="27"/>
      <c r="L124" s="27">
        <v>139.77000000000001</v>
      </c>
      <c r="M124" s="27"/>
      <c r="N124" s="27"/>
      <c r="O124" s="27">
        <v>139.77000000000001</v>
      </c>
      <c r="P124" s="5" t="s">
        <v>148</v>
      </c>
    </row>
    <row r="125" spans="1:16" ht="118.5" customHeight="1" x14ac:dyDescent="0.3">
      <c r="A125" s="39">
        <v>50</v>
      </c>
      <c r="B125" s="5" t="s">
        <v>179</v>
      </c>
      <c r="C125" s="5" t="s">
        <v>180</v>
      </c>
      <c r="D125" s="10">
        <v>143100065816</v>
      </c>
      <c r="E125" s="10">
        <v>304143116000047</v>
      </c>
      <c r="F125" s="5" t="s">
        <v>124</v>
      </c>
      <c r="G125" s="5"/>
      <c r="H125" s="21"/>
      <c r="I125" s="21" t="s">
        <v>19</v>
      </c>
      <c r="J125" s="27"/>
      <c r="K125" s="27"/>
      <c r="L125" s="27">
        <v>565.17744000000005</v>
      </c>
      <c r="M125" s="27"/>
      <c r="N125" s="27"/>
      <c r="O125" s="27">
        <v>565.17744000000005</v>
      </c>
      <c r="P125" s="5" t="s">
        <v>148</v>
      </c>
    </row>
    <row r="126" spans="1:16" ht="39" customHeight="1" x14ac:dyDescent="0.3">
      <c r="A126" s="42">
        <v>51</v>
      </c>
      <c r="B126" s="47" t="s">
        <v>181</v>
      </c>
      <c r="C126" s="47" t="s">
        <v>177</v>
      </c>
      <c r="D126" s="50">
        <v>141400704812</v>
      </c>
      <c r="E126" s="50">
        <v>318144700030040</v>
      </c>
      <c r="F126" s="47" t="s">
        <v>182</v>
      </c>
      <c r="G126" s="5"/>
      <c r="H126" s="21"/>
      <c r="I126" s="21" t="s">
        <v>76</v>
      </c>
      <c r="J126" s="27"/>
      <c r="K126" s="27"/>
      <c r="L126" s="27">
        <v>132.63900000000001</v>
      </c>
      <c r="M126" s="27"/>
      <c r="N126" s="27"/>
      <c r="O126" s="27">
        <v>139.62</v>
      </c>
      <c r="P126" s="5" t="s">
        <v>148</v>
      </c>
    </row>
    <row r="127" spans="1:16" ht="39" customHeight="1" x14ac:dyDescent="0.3">
      <c r="A127" s="44"/>
      <c r="B127" s="48"/>
      <c r="C127" s="48"/>
      <c r="D127" s="51"/>
      <c r="E127" s="51"/>
      <c r="F127" s="48"/>
      <c r="G127" s="5"/>
      <c r="H127" s="21"/>
      <c r="I127" s="21" t="s">
        <v>183</v>
      </c>
      <c r="J127" s="27"/>
      <c r="K127" s="27"/>
      <c r="L127" s="27">
        <v>376.76620000000003</v>
      </c>
      <c r="M127" s="27"/>
      <c r="N127" s="27"/>
      <c r="O127" s="27">
        <v>396.596</v>
      </c>
      <c r="P127" s="5" t="s">
        <v>148</v>
      </c>
    </row>
    <row r="128" spans="1:16" ht="39" customHeight="1" x14ac:dyDescent="0.3">
      <c r="A128" s="43"/>
      <c r="B128" s="49"/>
      <c r="C128" s="49"/>
      <c r="D128" s="52"/>
      <c r="E128" s="52"/>
      <c r="F128" s="49"/>
      <c r="G128" s="5"/>
      <c r="H128" s="21"/>
      <c r="I128" s="21" t="s">
        <v>184</v>
      </c>
      <c r="J128" s="27"/>
      <c r="K128" s="27"/>
      <c r="L128" s="27">
        <v>242.71549999999999</v>
      </c>
      <c r="M128" s="27"/>
      <c r="N128" s="27"/>
      <c r="O128" s="27">
        <v>255.49</v>
      </c>
      <c r="P128" s="5" t="s">
        <v>148</v>
      </c>
    </row>
    <row r="129" spans="1:20" ht="136.80000000000001" x14ac:dyDescent="0.3">
      <c r="A129" s="13">
        <v>52</v>
      </c>
      <c r="B129" s="13" t="s">
        <v>152</v>
      </c>
      <c r="C129" s="13" t="s">
        <v>153</v>
      </c>
      <c r="D129" s="36">
        <v>141402710829</v>
      </c>
      <c r="E129" s="36">
        <v>313145008100016</v>
      </c>
      <c r="F129" s="13" t="s">
        <v>154</v>
      </c>
      <c r="G129" s="13"/>
      <c r="H129" s="13" t="s">
        <v>155</v>
      </c>
      <c r="I129" s="13"/>
      <c r="J129" s="13"/>
      <c r="K129" s="13">
        <v>99.5</v>
      </c>
      <c r="L129" s="13">
        <v>0</v>
      </c>
      <c r="M129" s="13"/>
      <c r="N129" s="13">
        <v>99.5</v>
      </c>
      <c r="O129" s="13"/>
      <c r="P129" s="13" t="s">
        <v>148</v>
      </c>
    </row>
    <row r="130" spans="1:20" ht="205.2" x14ac:dyDescent="0.3">
      <c r="A130" s="13">
        <v>53</v>
      </c>
      <c r="B130" s="13" t="s">
        <v>156</v>
      </c>
      <c r="C130" s="13" t="s">
        <v>157</v>
      </c>
      <c r="D130" s="36">
        <v>141404186417</v>
      </c>
      <c r="E130" s="36">
        <v>321144700047395</v>
      </c>
      <c r="F130" s="13" t="s">
        <v>158</v>
      </c>
      <c r="G130" s="13"/>
      <c r="H130" s="13" t="s">
        <v>159</v>
      </c>
      <c r="I130" s="13"/>
      <c r="J130" s="13"/>
      <c r="K130" s="37">
        <v>1590</v>
      </c>
      <c r="L130" s="13">
        <v>0</v>
      </c>
      <c r="M130" s="13"/>
      <c r="N130" s="37">
        <v>1590</v>
      </c>
      <c r="O130" s="13"/>
      <c r="P130" s="13" t="s">
        <v>148</v>
      </c>
    </row>
    <row r="131" spans="1:20" ht="228" x14ac:dyDescent="0.3">
      <c r="A131" s="13">
        <v>54</v>
      </c>
      <c r="B131" s="13" t="s">
        <v>161</v>
      </c>
      <c r="C131" s="13" t="s">
        <v>162</v>
      </c>
      <c r="D131" s="36">
        <v>1414009497</v>
      </c>
      <c r="E131" s="36">
        <v>1021400692235</v>
      </c>
      <c r="F131" s="13" t="s">
        <v>163</v>
      </c>
      <c r="G131" s="13"/>
      <c r="H131" s="13"/>
      <c r="I131" s="13" t="s">
        <v>160</v>
      </c>
      <c r="J131" s="13"/>
      <c r="K131" s="37"/>
      <c r="L131" s="40">
        <v>2000</v>
      </c>
      <c r="M131" s="13"/>
      <c r="N131" s="37"/>
      <c r="O131" s="40">
        <v>2000</v>
      </c>
      <c r="P131" s="13" t="s">
        <v>148</v>
      </c>
      <c r="T131" s="89"/>
    </row>
    <row r="132" spans="1:20" ht="228" x14ac:dyDescent="0.3">
      <c r="A132" s="13">
        <v>55</v>
      </c>
      <c r="B132" s="13" t="s">
        <v>164</v>
      </c>
      <c r="C132" s="13" t="s">
        <v>165</v>
      </c>
      <c r="D132" s="36">
        <v>850500484498</v>
      </c>
      <c r="E132" s="36">
        <v>317144700013138</v>
      </c>
      <c r="F132" s="13" t="s">
        <v>166</v>
      </c>
      <c r="G132" s="13"/>
      <c r="H132" s="13"/>
      <c r="I132" s="13" t="s">
        <v>160</v>
      </c>
      <c r="J132" s="13"/>
      <c r="K132" s="37"/>
      <c r="L132" s="41">
        <v>1601.44</v>
      </c>
      <c r="M132" s="13"/>
      <c r="N132" s="37"/>
      <c r="O132" s="41">
        <v>1601.44</v>
      </c>
      <c r="P132" s="13" t="s">
        <v>148</v>
      </c>
    </row>
    <row r="133" spans="1:20" ht="159.6" x14ac:dyDescent="0.3">
      <c r="A133" s="13">
        <v>56</v>
      </c>
      <c r="B133" s="13" t="s">
        <v>167</v>
      </c>
      <c r="C133" s="13" t="s">
        <v>168</v>
      </c>
      <c r="D133" s="36">
        <v>1414010340</v>
      </c>
      <c r="E133" s="36">
        <v>1031400600472</v>
      </c>
      <c r="F133" s="90" t="s">
        <v>185</v>
      </c>
      <c r="G133" s="13"/>
      <c r="H133" s="13"/>
      <c r="I133" s="13" t="s">
        <v>169</v>
      </c>
      <c r="J133" s="13"/>
      <c r="K133" s="37"/>
      <c r="L133" s="13">
        <v>600</v>
      </c>
      <c r="M133" s="13"/>
      <c r="N133" s="37"/>
      <c r="O133" s="13">
        <v>600</v>
      </c>
      <c r="P133" s="13"/>
    </row>
    <row r="134" spans="1:20" ht="39" customHeight="1" x14ac:dyDescent="0.3">
      <c r="C134" s="1"/>
      <c r="G134" s="1"/>
      <c r="H134" s="1"/>
      <c r="I134" s="1"/>
      <c r="J134" s="38">
        <f>SUM(J5:J130)</f>
        <v>63007.17914</v>
      </c>
      <c r="K134" s="38">
        <f>SUM(K5:K130)</f>
        <v>3333574.4540099995</v>
      </c>
      <c r="L134" s="38">
        <f>SUM(L5:L133)</f>
        <v>31577.245799999993</v>
      </c>
      <c r="M134" s="38">
        <f>SUM(M5:M130)</f>
        <v>24102612.65196</v>
      </c>
      <c r="N134" s="38">
        <f>SUM(N5:N130)</f>
        <v>3665504.2659499994</v>
      </c>
      <c r="O134" s="38">
        <f>SUM(O5:O133)</f>
        <v>33065.713830000001</v>
      </c>
    </row>
    <row r="135" spans="1:20" ht="39" customHeight="1" x14ac:dyDescent="0.3">
      <c r="C135" s="1"/>
      <c r="G135" s="1"/>
      <c r="H135" s="1"/>
      <c r="I135" s="1"/>
      <c r="J135" s="1"/>
      <c r="K135" s="1"/>
      <c r="L135" s="1"/>
      <c r="M135" s="1"/>
      <c r="O135" s="1"/>
    </row>
    <row r="136" spans="1:20" ht="39" customHeight="1" x14ac:dyDescent="0.3">
      <c r="C136" s="1"/>
      <c r="G136" s="1"/>
      <c r="H136" s="1"/>
      <c r="I136" s="1"/>
      <c r="J136" s="1"/>
      <c r="K136" s="1"/>
      <c r="L136" s="1"/>
      <c r="M136" s="1"/>
      <c r="O136" s="1"/>
    </row>
    <row r="137" spans="1:20" ht="39" customHeight="1" x14ac:dyDescent="0.3">
      <c r="C137" s="1"/>
      <c r="G137" s="1"/>
      <c r="H137" s="1"/>
      <c r="I137" s="1"/>
      <c r="J137" s="1"/>
      <c r="K137" s="1"/>
      <c r="L137" s="1"/>
      <c r="M137" s="1"/>
      <c r="O137" s="1"/>
    </row>
    <row r="138" spans="1:20" ht="39" customHeight="1" x14ac:dyDescent="0.3">
      <c r="C138" s="1"/>
      <c r="G138" s="1"/>
      <c r="H138" s="1"/>
      <c r="I138" s="1"/>
      <c r="J138" s="1"/>
      <c r="K138" s="1"/>
      <c r="L138" s="1"/>
      <c r="M138" s="1"/>
      <c r="O138" s="1"/>
    </row>
    <row r="139" spans="1:20" ht="39" customHeight="1" x14ac:dyDescent="0.3">
      <c r="C139" s="1"/>
      <c r="G139" s="1"/>
      <c r="H139" s="1"/>
      <c r="I139" s="1"/>
      <c r="J139" s="1"/>
      <c r="K139" s="1"/>
      <c r="L139" s="1"/>
      <c r="M139" s="1"/>
      <c r="O139" s="1"/>
    </row>
    <row r="140" spans="1:20" ht="39" customHeight="1" x14ac:dyDescent="0.3">
      <c r="C140" s="1"/>
      <c r="G140" s="1"/>
      <c r="H140" s="1"/>
      <c r="I140" s="1"/>
      <c r="J140" s="1"/>
      <c r="K140" s="1"/>
      <c r="L140" s="1"/>
      <c r="M140" s="1"/>
      <c r="O140" s="1"/>
    </row>
  </sheetData>
  <mergeCells count="251">
    <mergeCell ref="F100:F101"/>
    <mergeCell ref="E100:E101"/>
    <mergeCell ref="D100:D101"/>
    <mergeCell ref="C100:C101"/>
    <mergeCell ref="B100:B101"/>
    <mergeCell ref="A100:A101"/>
    <mergeCell ref="F104:F107"/>
    <mergeCell ref="E104:E107"/>
    <mergeCell ref="D104:D107"/>
    <mergeCell ref="C104:C107"/>
    <mergeCell ref="B104:B107"/>
    <mergeCell ref="A104:A107"/>
    <mergeCell ref="F102:F103"/>
    <mergeCell ref="E102:E103"/>
    <mergeCell ref="D102:D103"/>
    <mergeCell ref="C102:C103"/>
    <mergeCell ref="B102:B103"/>
    <mergeCell ref="A102:A103"/>
    <mergeCell ref="F111:F112"/>
    <mergeCell ref="E111:E112"/>
    <mergeCell ref="D111:D112"/>
    <mergeCell ref="C111:C112"/>
    <mergeCell ref="B111:B112"/>
    <mergeCell ref="A111:A112"/>
    <mergeCell ref="A117:A120"/>
    <mergeCell ref="B117:B120"/>
    <mergeCell ref="C117:C120"/>
    <mergeCell ref="D117:D120"/>
    <mergeCell ref="E117:E120"/>
    <mergeCell ref="F117:F120"/>
    <mergeCell ref="F115:F116"/>
    <mergeCell ref="E115:E116"/>
    <mergeCell ref="D115:D116"/>
    <mergeCell ref="C115:C116"/>
    <mergeCell ref="B115:B116"/>
    <mergeCell ref="A115:A116"/>
    <mergeCell ref="A113:A114"/>
    <mergeCell ref="B113:B114"/>
    <mergeCell ref="C113:C114"/>
    <mergeCell ref="D113:D114"/>
    <mergeCell ref="E113:E114"/>
    <mergeCell ref="F113:F114"/>
    <mergeCell ref="E109:E110"/>
    <mergeCell ref="A109:A110"/>
    <mergeCell ref="B109:B110"/>
    <mergeCell ref="C109:C110"/>
    <mergeCell ref="D109:D110"/>
    <mergeCell ref="F109:F110"/>
    <mergeCell ref="D21:D24"/>
    <mergeCell ref="C21:C24"/>
    <mergeCell ref="B21:B24"/>
    <mergeCell ref="A21:A24"/>
    <mergeCell ref="E43:E44"/>
    <mergeCell ref="D43:D44"/>
    <mergeCell ref="C43:C44"/>
    <mergeCell ref="B43:B44"/>
    <mergeCell ref="A43:A44"/>
    <mergeCell ref="B98:B99"/>
    <mergeCell ref="A98:A99"/>
    <mergeCell ref="F98:F99"/>
    <mergeCell ref="E98:E99"/>
    <mergeCell ref="D98:D99"/>
    <mergeCell ref="C98:C99"/>
    <mergeCell ref="A93:A94"/>
    <mergeCell ref="B93:B94"/>
    <mergeCell ref="C93:C94"/>
    <mergeCell ref="F79:F81"/>
    <mergeCell ref="E79:E81"/>
    <mergeCell ref="D79:D81"/>
    <mergeCell ref="C79:C81"/>
    <mergeCell ref="B79:B81"/>
    <mergeCell ref="A79:A81"/>
    <mergeCell ref="D93:D94"/>
    <mergeCell ref="E93:E94"/>
    <mergeCell ref="F93:F94"/>
    <mergeCell ref="F87:F88"/>
    <mergeCell ref="E87:E88"/>
    <mergeCell ref="D87:D88"/>
    <mergeCell ref="F75:F77"/>
    <mergeCell ref="A73:A74"/>
    <mergeCell ref="E75:E77"/>
    <mergeCell ref="D75:D77"/>
    <mergeCell ref="C75:C77"/>
    <mergeCell ref="B75:B77"/>
    <mergeCell ref="A75:A77"/>
    <mergeCell ref="F73:F74"/>
    <mergeCell ref="E73:E74"/>
    <mergeCell ref="D73:D74"/>
    <mergeCell ref="C73:C74"/>
    <mergeCell ref="B73:B74"/>
    <mergeCell ref="F64:F71"/>
    <mergeCell ref="A64:A71"/>
    <mergeCell ref="B64:B71"/>
    <mergeCell ref="C64:C71"/>
    <mergeCell ref="D64:D71"/>
    <mergeCell ref="E64:E71"/>
    <mergeCell ref="B59:B60"/>
    <mergeCell ref="A59:A60"/>
    <mergeCell ref="F62:F63"/>
    <mergeCell ref="E62:E63"/>
    <mergeCell ref="D62:D63"/>
    <mergeCell ref="C62:C63"/>
    <mergeCell ref="B62:B63"/>
    <mergeCell ref="A62:A63"/>
    <mergeCell ref="F57:F58"/>
    <mergeCell ref="F59:F60"/>
    <mergeCell ref="E59:E60"/>
    <mergeCell ref="D59:D60"/>
    <mergeCell ref="C59:C60"/>
    <mergeCell ref="A57:A58"/>
    <mergeCell ref="B57:B58"/>
    <mergeCell ref="C57:C58"/>
    <mergeCell ref="D57:D58"/>
    <mergeCell ref="E57:E58"/>
    <mergeCell ref="F51:F54"/>
    <mergeCell ref="A55:A56"/>
    <mergeCell ref="B55:B56"/>
    <mergeCell ref="C55:C56"/>
    <mergeCell ref="D55:D56"/>
    <mergeCell ref="E55:E56"/>
    <mergeCell ref="F55:F56"/>
    <mergeCell ref="A51:A54"/>
    <mergeCell ref="B51:B54"/>
    <mergeCell ref="C51:C54"/>
    <mergeCell ref="D51:D54"/>
    <mergeCell ref="E51:E54"/>
    <mergeCell ref="E41:E42"/>
    <mergeCell ref="F41:F42"/>
    <mergeCell ref="A46:A50"/>
    <mergeCell ref="B46:B50"/>
    <mergeCell ref="C46:C50"/>
    <mergeCell ref="D46:D50"/>
    <mergeCell ref="E46:E50"/>
    <mergeCell ref="F46:F50"/>
    <mergeCell ref="A41:A42"/>
    <mergeCell ref="B41:B42"/>
    <mergeCell ref="C41:C42"/>
    <mergeCell ref="D41:D42"/>
    <mergeCell ref="F43:F44"/>
    <mergeCell ref="F34:F36"/>
    <mergeCell ref="A37:A39"/>
    <mergeCell ref="B37:B39"/>
    <mergeCell ref="C37:C39"/>
    <mergeCell ref="D37:D39"/>
    <mergeCell ref="E37:E39"/>
    <mergeCell ref="F37:F39"/>
    <mergeCell ref="A34:A36"/>
    <mergeCell ref="B34:B36"/>
    <mergeCell ref="C34:C36"/>
    <mergeCell ref="D34:D36"/>
    <mergeCell ref="E34:E36"/>
    <mergeCell ref="F28:F30"/>
    <mergeCell ref="A31:A33"/>
    <mergeCell ref="B31:B33"/>
    <mergeCell ref="C31:C33"/>
    <mergeCell ref="D31:D33"/>
    <mergeCell ref="E31:E33"/>
    <mergeCell ref="F31:F33"/>
    <mergeCell ref="A28:A30"/>
    <mergeCell ref="B28:B30"/>
    <mergeCell ref="C28:C30"/>
    <mergeCell ref="D28:D30"/>
    <mergeCell ref="E28:E30"/>
    <mergeCell ref="P23:P24"/>
    <mergeCell ref="A25:A27"/>
    <mergeCell ref="C25:C27"/>
    <mergeCell ref="D25:D27"/>
    <mergeCell ref="E25:E27"/>
    <mergeCell ref="F25:F27"/>
    <mergeCell ref="B25:B27"/>
    <mergeCell ref="K23:K24"/>
    <mergeCell ref="L23:L24"/>
    <mergeCell ref="M23:M24"/>
    <mergeCell ref="N23:N24"/>
    <mergeCell ref="O23:O24"/>
    <mergeCell ref="G23:G24"/>
    <mergeCell ref="H23:H24"/>
    <mergeCell ref="I23:I24"/>
    <mergeCell ref="J23:J24"/>
    <mergeCell ref="F21:F24"/>
    <mergeCell ref="E21:E24"/>
    <mergeCell ref="F14:F16"/>
    <mergeCell ref="A17:A20"/>
    <mergeCell ref="B17:B20"/>
    <mergeCell ref="C17:C20"/>
    <mergeCell ref="D17:D20"/>
    <mergeCell ref="E17:E20"/>
    <mergeCell ref="F17:F20"/>
    <mergeCell ref="A14:A16"/>
    <mergeCell ref="B14:B16"/>
    <mergeCell ref="C14:C16"/>
    <mergeCell ref="D14:D16"/>
    <mergeCell ref="E14:E16"/>
    <mergeCell ref="B11:B13"/>
    <mergeCell ref="A11:A13"/>
    <mergeCell ref="C11:C13"/>
    <mergeCell ref="D11:D13"/>
    <mergeCell ref="E11:E13"/>
    <mergeCell ref="F11:F13"/>
    <mergeCell ref="F5:F9"/>
    <mergeCell ref="E5:E9"/>
    <mergeCell ref="D5:D9"/>
    <mergeCell ref="C5:C9"/>
    <mergeCell ref="B5:B9"/>
    <mergeCell ref="A5:A9"/>
    <mergeCell ref="A1:P1"/>
    <mergeCell ref="A2:A4"/>
    <mergeCell ref="B2:B4"/>
    <mergeCell ref="C2:C4"/>
    <mergeCell ref="D2:D4"/>
    <mergeCell ref="E2:E4"/>
    <mergeCell ref="G2:I3"/>
    <mergeCell ref="J2:L3"/>
    <mergeCell ref="M2:M3"/>
    <mergeCell ref="N2:N3"/>
    <mergeCell ref="O2:O3"/>
    <mergeCell ref="F2:F4"/>
    <mergeCell ref="P2:P4"/>
    <mergeCell ref="A95:A96"/>
    <mergeCell ref="B95:B96"/>
    <mergeCell ref="C95:C96"/>
    <mergeCell ref="D95:D96"/>
    <mergeCell ref="E95:E96"/>
    <mergeCell ref="F95:F96"/>
    <mergeCell ref="A82:A86"/>
    <mergeCell ref="B82:B86"/>
    <mergeCell ref="C82:C86"/>
    <mergeCell ref="D82:D86"/>
    <mergeCell ref="E82:E86"/>
    <mergeCell ref="F82:F86"/>
    <mergeCell ref="A89:A90"/>
    <mergeCell ref="B89:B90"/>
    <mergeCell ref="C89:C90"/>
    <mergeCell ref="D89:D90"/>
    <mergeCell ref="E89:E90"/>
    <mergeCell ref="F89:F90"/>
    <mergeCell ref="C87:C88"/>
    <mergeCell ref="B87:B88"/>
    <mergeCell ref="A87:A88"/>
    <mergeCell ref="A121:A122"/>
    <mergeCell ref="A126:A128"/>
    <mergeCell ref="B121:B122"/>
    <mergeCell ref="C121:C122"/>
    <mergeCell ref="D121:D122"/>
    <mergeCell ref="E121:E122"/>
    <mergeCell ref="F121:F122"/>
    <mergeCell ref="B126:B128"/>
    <mergeCell ref="C126:C128"/>
    <mergeCell ref="D126:D128"/>
    <mergeCell ref="E126:E128"/>
    <mergeCell ref="F126:F128"/>
  </mergeCells>
  <pageMargins left="0.43307086614173229" right="3.937007874015748E-2" top="0.55118110236220474" bottom="0.55118110236220474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" sqref="E8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n R L U 2 w q Z N S k A A A A 9 Q A A A B I A H A B D b 2 5 m a W c v U G F j a 2 F n Z S 5 4 b W w g o h g A K K A U A A A A A A A A A A A A A A A A A A A A A A A A A A A A h Y + 9 D o I w A I R f h X S n r d U Y J K U M r p I Y j c a 1 K R U a o Z j + W N 7 N w U f y F c Q o 6 u Z 4 3 9 0 l d / f r j e Z 9 2 0 Q X a a z q d A Y m E I N I a t G V S l c Z 8 O 4 Y J y B n d M 3 F i V c y G s L a p r 1 V G a i d O 6 c I h R B g m M L O V I h g P E G H Y r U V t W x 5 r L R 1 X A s J P q 3 y f w s w u n + N Y Q Q u 5 j C Z E Y g p G h k t l P 7 6 Z J j 7 d H 8 g X f r G e S O Z 8 f F m R 9 E o K X p f Y A 9 Q S w M E F A A C A A g A w n R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J 0 S 1 M o i k e 4 D g A A A B E A A A A T A B w A R m 9 y b X V s Y X M v U 2 V j d G l v b j E u b S C i G A A o o B Q A A A A A A A A A A A A A A A A A A A A A A A A A A A A r T k 0 u y c z P U w i G 0 I b W A F B L A Q I t A B Q A A g A I A M J 0 S 1 N s K m T U p A A A A P U A A A A S A A A A A A A A A A A A A A A A A A A A A A B D b 2 5 m a W c v U G F j a 2 F n Z S 5 4 b W x Q S w E C L Q A U A A I A C A D C d E t T D 8 r p q 6 Q A A A D p A A A A E w A A A A A A A A A A A A A A A A D w A A A A W 0 N v b n R l b n R f V H l w Z X N d L n h t b F B L A Q I t A B Q A A g A I A M J 0 S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s b q k q q 2 c X S K d J F K V B 9 g b M A A A A A A I A A A A A A B B m A A A A A Q A A I A A A A J 1 V R a m 8 f N 6 n P p 8 u l / d G q b 1 d U u 3 F f M s d s F U q I / / M I G 9 4 A A A A A A 6 A A A A A A g A A I A A A A H 4 r p B S A h d R i h X Z 2 J 8 S R e M i U 1 V 0 y A i 6 i J T w j G 0 q a W l f q U A A A A M d C F 9 T d 6 k 3 2 B q r M F z 9 y t B 5 Q H + a o g 2 q 6 9 r y A n T + G 5 B p / z / i a Z 6 4 a V E x h N l V g O Y h X O l 6 A t O g Y G d D l k 6 R i 5 + 5 7 N Z i j E f T u C c F Z c A 3 H K Y T x Y M J 3 Q A A A A D + h w e g Q d v y 4 P U c C n p / K / 6 r D / / A J O x g f 1 y n f I 4 E + / L c 9 6 z t h x B f c S R 8 E S G C A / H O N U Z l U x p Q c d k y N x s 9 p 1 H B x l h A = < / D a t a M a s h u p > 
</file>

<file path=customXml/itemProps1.xml><?xml version="1.0" encoding="utf-8"?>
<ds:datastoreItem xmlns:ds="http://schemas.openxmlformats.org/officeDocument/2006/customXml" ds:itemID="{12CD6C00-B07A-4DF3-B2BB-B445561961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PC-05</dc:creator>
  <cp:lastModifiedBy>Вельц</cp:lastModifiedBy>
  <cp:lastPrinted>2022-10-10T01:28:14Z</cp:lastPrinted>
  <dcterms:created xsi:type="dcterms:W3CDTF">2017-06-06T00:40:32Z</dcterms:created>
  <dcterms:modified xsi:type="dcterms:W3CDTF">2023-02-02T05:54:32Z</dcterms:modified>
</cp:coreProperties>
</file>